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2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Ice-work-laptop\"/>
    </mc:Choice>
  </mc:AlternateContent>
  <xr:revisionPtr revIDLastSave="0" documentId="13_ncr:1_{DA3202CB-C076-45F5-84C3-4FAECE423780}" xr6:coauthVersionLast="47" xr6:coauthVersionMax="47" xr10:uidLastSave="{00000000-0000-0000-0000-000000000000}"/>
  <bookViews>
    <workbookView xWindow="28680" yWindow="-120" windowWidth="29040" windowHeight="15840" tabRatio="601" activeTab="1" xr2:uid="{00000000-000D-0000-FFFF-FFFF00000000}"/>
  </bookViews>
  <sheets>
    <sheet name="All trials production plots" sheetId="1" r:id="rId1"/>
    <sheet name="Simultaneous_UV_and_TPD-0326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O7" i="2"/>
  <c r="CB1047" i="2" l="1"/>
  <c r="CB1048" i="2"/>
  <c r="CB1049" i="2"/>
  <c r="CB1050" i="2"/>
  <c r="CB1051" i="2"/>
  <c r="CB1053" i="2"/>
  <c r="CB1055" i="2"/>
  <c r="CB1057" i="2"/>
  <c r="CB1059" i="2"/>
  <c r="CB1061" i="2"/>
  <c r="CB1063" i="2"/>
  <c r="CB1065" i="2"/>
  <c r="CB1067" i="2"/>
  <c r="CB1069" i="2"/>
  <c r="CB1071" i="2"/>
  <c r="CB1073" i="2"/>
  <c r="CB1075" i="2"/>
  <c r="CB1077" i="2"/>
  <c r="CB1079" i="2"/>
  <c r="CB1081" i="2"/>
  <c r="CB1046" i="2"/>
  <c r="Q1047" i="2"/>
  <c r="Q1048" i="2"/>
  <c r="Q1049" i="2"/>
  <c r="Q1050" i="2"/>
  <c r="Q1051" i="2"/>
  <c r="Q1053" i="2"/>
  <c r="Q1055" i="2"/>
  <c r="Q1057" i="2"/>
  <c r="Q1059" i="2"/>
  <c r="Q1061" i="2"/>
  <c r="CZ1056" i="2" s="1"/>
  <c r="Q1063" i="2"/>
  <c r="Q1065" i="2"/>
  <c r="Q1067" i="2"/>
  <c r="Q1069" i="2"/>
  <c r="Q1071" i="2"/>
  <c r="Q1073" i="2"/>
  <c r="Q1075" i="2"/>
  <c r="CZ1063" i="2" s="1"/>
  <c r="Q1077" i="2"/>
  <c r="CZ1064" i="2" s="1"/>
  <c r="Q1079" i="2"/>
  <c r="Q1081" i="2"/>
  <c r="Q1046" i="2"/>
  <c r="BO1046" i="2"/>
  <c r="BG1047" i="2"/>
  <c r="BG1048" i="2"/>
  <c r="BG1049" i="2"/>
  <c r="BG1050" i="2"/>
  <c r="BG1051" i="2"/>
  <c r="BG1052" i="2"/>
  <c r="BG1053" i="2"/>
  <c r="BG1054" i="2"/>
  <c r="BG1055" i="2"/>
  <c r="BG1056" i="2"/>
  <c r="BG1057" i="2"/>
  <c r="BG1058" i="2"/>
  <c r="BG1059" i="2"/>
  <c r="BG1060" i="2"/>
  <c r="BG1061" i="2"/>
  <c r="BG1062" i="2"/>
  <c r="BG1063" i="2"/>
  <c r="BG1064" i="2"/>
  <c r="BG1065" i="2"/>
  <c r="BG1066" i="2"/>
  <c r="BG1067" i="2"/>
  <c r="BG1068" i="2"/>
  <c r="BG1069" i="2"/>
  <c r="BG1070" i="2"/>
  <c r="BG1071" i="2"/>
  <c r="BG1072" i="2"/>
  <c r="BG1073" i="2"/>
  <c r="BG1074" i="2"/>
  <c r="BG1075" i="2"/>
  <c r="BG1076" i="2"/>
  <c r="BG1077" i="2"/>
  <c r="BG1078" i="2"/>
  <c r="BG1079" i="2"/>
  <c r="BG1080" i="2"/>
  <c r="BG1081" i="2"/>
  <c r="BG1046" i="2"/>
  <c r="AS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46" i="2"/>
  <c r="AC1046" i="2"/>
  <c r="CZ1055" i="2"/>
  <c r="CZ1061" i="2"/>
  <c r="CZ1046" i="2"/>
  <c r="CZ1062" i="2"/>
  <c r="H1050" i="2"/>
  <c r="CS1081" i="2"/>
  <c r="CJ1081" i="2"/>
  <c r="BH1081" i="2"/>
  <c r="AL1081" i="2"/>
  <c r="R1081" i="2"/>
  <c r="CZ1066" i="2"/>
  <c r="CS1080" i="2"/>
  <c r="CJ1080" i="2"/>
  <c r="BH1080" i="2"/>
  <c r="AL1080" i="2"/>
  <c r="CS1079" i="2"/>
  <c r="CJ1079" i="2"/>
  <c r="BH1079" i="2"/>
  <c r="AL1079" i="2"/>
  <c r="R1079" i="2"/>
  <c r="CZ1065" i="2"/>
  <c r="CS1078" i="2"/>
  <c r="CJ1078" i="2"/>
  <c r="BH1078" i="2"/>
  <c r="AL1078" i="2"/>
  <c r="CS1077" i="2"/>
  <c r="CJ1077" i="2"/>
  <c r="BH1077" i="2"/>
  <c r="AL1077" i="2"/>
  <c r="R1077" i="2"/>
  <c r="CS1076" i="2"/>
  <c r="CJ1076" i="2"/>
  <c r="BH1076" i="2"/>
  <c r="AL1076" i="2"/>
  <c r="CV1075" i="2"/>
  <c r="CS1075" i="2"/>
  <c r="CM1075" i="2"/>
  <c r="CJ1075" i="2"/>
  <c r="CG1075" i="2"/>
  <c r="BP1075" i="2"/>
  <c r="BO1075" i="2"/>
  <c r="BH1075" i="2"/>
  <c r="AT1075" i="2"/>
  <c r="AS1075" i="2"/>
  <c r="AL1075" i="2"/>
  <c r="AD1075" i="2"/>
  <c r="AC1075" i="2"/>
  <c r="R1075" i="2"/>
  <c r="CV1074" i="2"/>
  <c r="CS1074" i="2"/>
  <c r="CM1074" i="2"/>
  <c r="CJ1074" i="2"/>
  <c r="CG1074" i="2"/>
  <c r="BP1074" i="2"/>
  <c r="BO1074" i="2"/>
  <c r="BH1074" i="2"/>
  <c r="AT1074" i="2"/>
  <c r="AS1074" i="2"/>
  <c r="AL1074" i="2"/>
  <c r="AD1074" i="2"/>
  <c r="AC1074" i="2"/>
  <c r="CV1073" i="2"/>
  <c r="CS1073" i="2"/>
  <c r="CM1073" i="2"/>
  <c r="CJ1073" i="2"/>
  <c r="CG1073" i="2"/>
  <c r="BP1073" i="2"/>
  <c r="BO1073" i="2"/>
  <c r="BH1073" i="2"/>
  <c r="AT1073" i="2"/>
  <c r="AS1073" i="2"/>
  <c r="AL1073" i="2"/>
  <c r="AD1073" i="2"/>
  <c r="AC1073" i="2"/>
  <c r="R1073" i="2"/>
  <c r="CV1072" i="2"/>
  <c r="CS1072" i="2"/>
  <c r="CM1072" i="2"/>
  <c r="CJ1072" i="2"/>
  <c r="CG1072" i="2"/>
  <c r="BP1072" i="2"/>
  <c r="BO1072" i="2"/>
  <c r="BH1072" i="2"/>
  <c r="AT1072" i="2"/>
  <c r="AS1072" i="2"/>
  <c r="AL1072" i="2"/>
  <c r="AD1072" i="2"/>
  <c r="AC1072" i="2"/>
  <c r="CV1071" i="2"/>
  <c r="CS1071" i="2"/>
  <c r="CM1071" i="2"/>
  <c r="CJ1071" i="2"/>
  <c r="CG1071" i="2"/>
  <c r="BP1071" i="2"/>
  <c r="BO1071" i="2"/>
  <c r="BH1071" i="2"/>
  <c r="AT1071" i="2"/>
  <c r="AS1071" i="2"/>
  <c r="AL1071" i="2"/>
  <c r="AD1071" i="2"/>
  <c r="AC1071" i="2"/>
  <c r="R1071" i="2"/>
  <c r="CV1070" i="2"/>
  <c r="CS1070" i="2"/>
  <c r="CM1070" i="2"/>
  <c r="CJ1070" i="2"/>
  <c r="CG1070" i="2"/>
  <c r="BP1070" i="2"/>
  <c r="BO1070" i="2"/>
  <c r="BH1070" i="2"/>
  <c r="AT1070" i="2"/>
  <c r="AS1070" i="2"/>
  <c r="AL1070" i="2"/>
  <c r="AD1070" i="2"/>
  <c r="AC1070" i="2"/>
  <c r="CV1069" i="2"/>
  <c r="CS1069" i="2"/>
  <c r="CM1069" i="2"/>
  <c r="CJ1069" i="2"/>
  <c r="CG1069" i="2"/>
  <c r="BP1069" i="2"/>
  <c r="BO1069" i="2"/>
  <c r="BH1069" i="2"/>
  <c r="AT1069" i="2"/>
  <c r="AS1069" i="2"/>
  <c r="AL1069" i="2"/>
  <c r="AD1069" i="2"/>
  <c r="AC1069" i="2"/>
  <c r="R1069" i="2"/>
  <c r="CZ1060" i="2"/>
  <c r="CV1068" i="2"/>
  <c r="CS1068" i="2"/>
  <c r="CM1068" i="2"/>
  <c r="CJ1068" i="2"/>
  <c r="CG1068" i="2"/>
  <c r="BP1068" i="2"/>
  <c r="BO1068" i="2"/>
  <c r="BH1068" i="2"/>
  <c r="AT1068" i="2"/>
  <c r="AS1068" i="2"/>
  <c r="AL1068" i="2"/>
  <c r="AD1068" i="2"/>
  <c r="AC1068" i="2"/>
  <c r="CV1067" i="2"/>
  <c r="CS1067" i="2"/>
  <c r="CM1067" i="2"/>
  <c r="CJ1067" i="2"/>
  <c r="CG1067" i="2"/>
  <c r="BP1067" i="2"/>
  <c r="BO1067" i="2"/>
  <c r="BH1067" i="2"/>
  <c r="AT1067" i="2"/>
  <c r="AS1067" i="2"/>
  <c r="AL1067" i="2"/>
  <c r="AD1067" i="2"/>
  <c r="AC1067" i="2"/>
  <c r="R1067" i="2"/>
  <c r="CZ1059" i="2"/>
  <c r="CV1066" i="2"/>
  <c r="CS1066" i="2"/>
  <c r="CM1066" i="2"/>
  <c r="CJ1066" i="2"/>
  <c r="CG1066" i="2"/>
  <c r="BP1066" i="2"/>
  <c r="BO1066" i="2"/>
  <c r="BH1066" i="2"/>
  <c r="AT1066" i="2"/>
  <c r="AS1066" i="2"/>
  <c r="AL1066" i="2"/>
  <c r="AD1066" i="2"/>
  <c r="AC1066" i="2"/>
  <c r="CV1065" i="2"/>
  <c r="CS1065" i="2"/>
  <c r="CM1065" i="2"/>
  <c r="CJ1065" i="2"/>
  <c r="CG1065" i="2"/>
  <c r="BP1065" i="2"/>
  <c r="BO1065" i="2"/>
  <c r="BH1065" i="2"/>
  <c r="AT1065" i="2"/>
  <c r="AS1065" i="2"/>
  <c r="AL1065" i="2"/>
  <c r="AD1065" i="2"/>
  <c r="AC1065" i="2"/>
  <c r="R1065" i="2"/>
  <c r="CZ1058" i="2"/>
  <c r="CV1064" i="2"/>
  <c r="CS1064" i="2"/>
  <c r="CM1064" i="2"/>
  <c r="CJ1064" i="2"/>
  <c r="CG1064" i="2"/>
  <c r="BP1064" i="2"/>
  <c r="BO1064" i="2"/>
  <c r="BH1064" i="2"/>
  <c r="AT1064" i="2"/>
  <c r="AS1064" i="2"/>
  <c r="AD1064" i="2"/>
  <c r="AC1064" i="2"/>
  <c r="CV1063" i="2"/>
  <c r="CS1063" i="2"/>
  <c r="CM1063" i="2"/>
  <c r="CJ1063" i="2"/>
  <c r="CG1063" i="2"/>
  <c r="BP1063" i="2"/>
  <c r="BO1063" i="2"/>
  <c r="BH1063" i="2"/>
  <c r="AT1063" i="2"/>
  <c r="AS1063" i="2"/>
  <c r="AL1063" i="2"/>
  <c r="AD1063" i="2"/>
  <c r="AC1063" i="2"/>
  <c r="R1063" i="2"/>
  <c r="CV1062" i="2"/>
  <c r="CS1062" i="2"/>
  <c r="CM1062" i="2"/>
  <c r="CJ1062" i="2"/>
  <c r="CG1062" i="2"/>
  <c r="BP1062" i="2"/>
  <c r="BO1062" i="2"/>
  <c r="BH1062" i="2"/>
  <c r="AT1062" i="2"/>
  <c r="AS1062" i="2"/>
  <c r="AL1062" i="2"/>
  <c r="AD1062" i="2"/>
  <c r="AC1062" i="2"/>
  <c r="CV1061" i="2"/>
  <c r="CS1061" i="2"/>
  <c r="CM1061" i="2"/>
  <c r="CJ1061" i="2"/>
  <c r="CG1061" i="2"/>
  <c r="BP1061" i="2"/>
  <c r="BO1061" i="2"/>
  <c r="BH1061" i="2"/>
  <c r="AT1061" i="2"/>
  <c r="AS1061" i="2"/>
  <c r="AL1061" i="2"/>
  <c r="AD1061" i="2"/>
  <c r="AC1061" i="2"/>
  <c r="R1061" i="2"/>
  <c r="CV1060" i="2"/>
  <c r="CS1060" i="2"/>
  <c r="CM1060" i="2"/>
  <c r="CJ1060" i="2"/>
  <c r="CG1060" i="2"/>
  <c r="BP1060" i="2"/>
  <c r="BO1060" i="2"/>
  <c r="BH1060" i="2"/>
  <c r="AT1060" i="2"/>
  <c r="AS1060" i="2"/>
  <c r="AL1060" i="2"/>
  <c r="AD1060" i="2"/>
  <c r="AC1060" i="2"/>
  <c r="CV1059" i="2"/>
  <c r="CS1059" i="2"/>
  <c r="CM1059" i="2"/>
  <c r="CJ1059" i="2"/>
  <c r="CG1059" i="2"/>
  <c r="BP1059" i="2"/>
  <c r="BO1059" i="2"/>
  <c r="BH1059" i="2"/>
  <c r="AT1059" i="2"/>
  <c r="AS1059" i="2"/>
  <c r="AL1059" i="2"/>
  <c r="AD1059" i="2"/>
  <c r="AC1059" i="2"/>
  <c r="R1059" i="2"/>
  <c r="CV1058" i="2"/>
  <c r="CS1058" i="2"/>
  <c r="CM1058" i="2"/>
  <c r="CJ1058" i="2"/>
  <c r="CG1058" i="2"/>
  <c r="BP1058" i="2"/>
  <c r="BO1058" i="2"/>
  <c r="BH1058" i="2"/>
  <c r="AT1058" i="2"/>
  <c r="AS1058" i="2"/>
  <c r="AL1058" i="2"/>
  <c r="AD1058" i="2"/>
  <c r="AC1058" i="2"/>
  <c r="CZ1057" i="2"/>
  <c r="CV1057" i="2"/>
  <c r="CS1057" i="2"/>
  <c r="CM1057" i="2"/>
  <c r="CJ1057" i="2"/>
  <c r="CG1057" i="2"/>
  <c r="BP1057" i="2"/>
  <c r="BO1057" i="2"/>
  <c r="BH1057" i="2"/>
  <c r="AT1057" i="2"/>
  <c r="AS1057" i="2"/>
  <c r="AL1057" i="2"/>
  <c r="AD1057" i="2"/>
  <c r="AC1057" i="2"/>
  <c r="R1057" i="2"/>
  <c r="CZ1054" i="2"/>
  <c r="CV1056" i="2"/>
  <c r="CS1056" i="2"/>
  <c r="CM1056" i="2"/>
  <c r="CJ1056" i="2"/>
  <c r="CG1056" i="2"/>
  <c r="BP1056" i="2"/>
  <c r="BO1056" i="2"/>
  <c r="BH1056" i="2"/>
  <c r="AT1056" i="2"/>
  <c r="AS1056" i="2"/>
  <c r="AL1056" i="2"/>
  <c r="AD1056" i="2"/>
  <c r="AC1056" i="2"/>
  <c r="CV1055" i="2"/>
  <c r="CS1055" i="2"/>
  <c r="CM1055" i="2"/>
  <c r="CJ1055" i="2"/>
  <c r="CG1055" i="2"/>
  <c r="BP1055" i="2"/>
  <c r="BO1055" i="2"/>
  <c r="BH1055" i="2"/>
  <c r="AT1055" i="2"/>
  <c r="AS1055" i="2"/>
  <c r="AL1055" i="2"/>
  <c r="AD1055" i="2"/>
  <c r="AC1055" i="2"/>
  <c r="R1055" i="2"/>
  <c r="CV1054" i="2"/>
  <c r="CS1054" i="2"/>
  <c r="CM1054" i="2"/>
  <c r="CJ1054" i="2"/>
  <c r="CG1054" i="2"/>
  <c r="BP1054" i="2"/>
  <c r="BO1054" i="2"/>
  <c r="BH1054" i="2"/>
  <c r="AT1054" i="2"/>
  <c r="AS1054" i="2"/>
  <c r="AL1054" i="2"/>
  <c r="AD1054" i="2"/>
  <c r="AC1054" i="2"/>
  <c r="CZ1053" i="2"/>
  <c r="CV1053" i="2"/>
  <c r="CS1053" i="2"/>
  <c r="CM1053" i="2"/>
  <c r="CJ1053" i="2"/>
  <c r="CG1053" i="2"/>
  <c r="BP1053" i="2"/>
  <c r="BO1053" i="2"/>
  <c r="BH1053" i="2"/>
  <c r="AT1053" i="2"/>
  <c r="AS1053" i="2"/>
  <c r="AL1053" i="2"/>
  <c r="AD1053" i="2"/>
  <c r="AC1053" i="2"/>
  <c r="R1053" i="2"/>
  <c r="CZ1052" i="2"/>
  <c r="CV1052" i="2"/>
  <c r="CS1052" i="2"/>
  <c r="CM1052" i="2"/>
  <c r="CJ1052" i="2"/>
  <c r="CG1052" i="2"/>
  <c r="BP1052" i="2"/>
  <c r="BO1052" i="2"/>
  <c r="BH1052" i="2"/>
  <c r="AT1052" i="2"/>
  <c r="AS1052" i="2"/>
  <c r="AL1052" i="2"/>
  <c r="AD1052" i="2"/>
  <c r="AC1052" i="2"/>
  <c r="CV1051" i="2"/>
  <c r="CS1051" i="2"/>
  <c r="CM1051" i="2"/>
  <c r="CJ1051" i="2"/>
  <c r="CG1051" i="2"/>
  <c r="BP1051" i="2"/>
  <c r="BO1051" i="2"/>
  <c r="BH1051" i="2"/>
  <c r="AT1051" i="2"/>
  <c r="AS1051" i="2"/>
  <c r="AL1051" i="2"/>
  <c r="AD1051" i="2"/>
  <c r="AC1051" i="2"/>
  <c r="R1051" i="2"/>
  <c r="CZ1051" i="2"/>
  <c r="CV1050" i="2"/>
  <c r="CS1050" i="2"/>
  <c r="CM1050" i="2"/>
  <c r="CJ1050" i="2"/>
  <c r="CG1050" i="2"/>
  <c r="BP1050" i="2"/>
  <c r="BO1050" i="2"/>
  <c r="BH1050" i="2"/>
  <c r="AT1050" i="2"/>
  <c r="AS1050" i="2"/>
  <c r="AL1050" i="2"/>
  <c r="AD1050" i="2"/>
  <c r="AC1050" i="2"/>
  <c r="R1050" i="2"/>
  <c r="CV1049" i="2"/>
  <c r="CS1049" i="2"/>
  <c r="CM1049" i="2"/>
  <c r="CJ1049" i="2"/>
  <c r="CG1049" i="2"/>
  <c r="BP1049" i="2"/>
  <c r="BO1049" i="2"/>
  <c r="BH1049" i="2"/>
  <c r="AT1049" i="2"/>
  <c r="AS1049" i="2"/>
  <c r="AL1049" i="2"/>
  <c r="AD1049" i="2"/>
  <c r="AC1049" i="2"/>
  <c r="R1049" i="2"/>
  <c r="CZ1049" i="2"/>
  <c r="CV1048" i="2"/>
  <c r="CS1048" i="2"/>
  <c r="CM1048" i="2"/>
  <c r="CJ1048" i="2"/>
  <c r="CG1048" i="2"/>
  <c r="BP1048" i="2"/>
  <c r="BO1048" i="2"/>
  <c r="BH1048" i="2"/>
  <c r="AT1048" i="2"/>
  <c r="AS1048" i="2"/>
  <c r="AL1048" i="2"/>
  <c r="AD1048" i="2"/>
  <c r="AC1048" i="2"/>
  <c r="R1048" i="2"/>
  <c r="CZ1048" i="2"/>
  <c r="CV1047" i="2"/>
  <c r="CS1047" i="2"/>
  <c r="CM1047" i="2"/>
  <c r="CJ1047" i="2"/>
  <c r="CG1047" i="2"/>
  <c r="BP1047" i="2"/>
  <c r="BO1047" i="2"/>
  <c r="BH1047" i="2"/>
  <c r="AT1047" i="2"/>
  <c r="AS1047" i="2"/>
  <c r="AL1047" i="2"/>
  <c r="AD1047" i="2"/>
  <c r="AC1047" i="2"/>
  <c r="R1047" i="2"/>
  <c r="CZ1047" i="2"/>
  <c r="CV1046" i="2"/>
  <c r="CS1046" i="2"/>
  <c r="CM1046" i="2"/>
  <c r="CJ1046" i="2"/>
  <c r="CG1046" i="2"/>
  <c r="BP1046" i="2"/>
  <c r="BH1046" i="2"/>
  <c r="AT1046" i="2"/>
  <c r="AL1046" i="2"/>
  <c r="AD1046" i="2"/>
  <c r="R1046" i="2"/>
  <c r="AK989" i="2"/>
  <c r="CM7" i="2"/>
  <c r="CM6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B6" i="2"/>
  <c r="H11" i="2"/>
  <c r="Q11" i="2" s="1"/>
  <c r="CZ11" i="2" s="1"/>
  <c r="Q359" i="2"/>
  <c r="AC359" i="2"/>
  <c r="CB989" i="2"/>
  <c r="CS989" i="2"/>
  <c r="CS990" i="2"/>
  <c r="CS991" i="2"/>
  <c r="CS992" i="2"/>
  <c r="CS993" i="2"/>
  <c r="CS994" i="2"/>
  <c r="CS995" i="2"/>
  <c r="CS996" i="2"/>
  <c r="CS997" i="2"/>
  <c r="CS998" i="2"/>
  <c r="CS999" i="2"/>
  <c r="CS1000" i="2"/>
  <c r="CS1001" i="2"/>
  <c r="CS1002" i="2"/>
  <c r="CS1003" i="2"/>
  <c r="CS1004" i="2"/>
  <c r="CS1005" i="2"/>
  <c r="CS1006" i="2"/>
  <c r="CS1007" i="2"/>
  <c r="CS1008" i="2"/>
  <c r="CS1009" i="2"/>
  <c r="CS1010" i="2"/>
  <c r="CS1011" i="2"/>
  <c r="CS1012" i="2"/>
  <c r="CS1013" i="2"/>
  <c r="CS1014" i="2"/>
  <c r="CS1015" i="2"/>
  <c r="CS1016" i="2"/>
  <c r="CS1017" i="2"/>
  <c r="CS1018" i="2"/>
  <c r="CS1019" i="2"/>
  <c r="CS1020" i="2"/>
  <c r="CS1021" i="2"/>
  <c r="CS1022" i="2"/>
  <c r="CS1023" i="2"/>
  <c r="CS1024" i="2"/>
  <c r="BG989" i="2"/>
  <c r="BG990" i="2"/>
  <c r="BG991" i="2"/>
  <c r="BG992" i="2"/>
  <c r="BG993" i="2"/>
  <c r="BG994" i="2"/>
  <c r="BG995" i="2"/>
  <c r="BG996" i="2"/>
  <c r="BG997" i="2"/>
  <c r="BG998" i="2"/>
  <c r="BG999" i="2"/>
  <c r="BG1000" i="2"/>
  <c r="BG1001" i="2"/>
  <c r="BG1002" i="2"/>
  <c r="BG1003" i="2"/>
  <c r="BG1004" i="2"/>
  <c r="BG1005" i="2"/>
  <c r="BG1006" i="2"/>
  <c r="BG1007" i="2"/>
  <c r="BG1008" i="2"/>
  <c r="BG1009" i="2"/>
  <c r="BG1010" i="2"/>
  <c r="BG1011" i="2"/>
  <c r="BG1012" i="2"/>
  <c r="BG1013" i="2"/>
  <c r="BG1014" i="2"/>
  <c r="BG1015" i="2"/>
  <c r="BG1016" i="2"/>
  <c r="BG1017" i="2"/>
  <c r="BG1018" i="2"/>
  <c r="BG1019" i="2"/>
  <c r="BG1020" i="2"/>
  <c r="BG1021" i="2"/>
  <c r="BG1022" i="2"/>
  <c r="BG1023" i="2"/>
  <c r="BG1024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CV725" i="2"/>
  <c r="Q990" i="2"/>
  <c r="Q991" i="2"/>
  <c r="CZ991" i="2" s="1"/>
  <c r="Q992" i="2"/>
  <c r="CZ992" i="2" s="1"/>
  <c r="Q993" i="2"/>
  <c r="CZ993" i="2" s="1"/>
  <c r="Q994" i="2"/>
  <c r="CZ994" i="2" s="1"/>
  <c r="Q996" i="2"/>
  <c r="CZ995" i="2" s="1"/>
  <c r="Q998" i="2"/>
  <c r="CZ996" i="2" s="1"/>
  <c r="Q1000" i="2"/>
  <c r="CZ997" i="2" s="1"/>
  <c r="Q1002" i="2"/>
  <c r="Q1004" i="2"/>
  <c r="CZ999" i="2" s="1"/>
  <c r="Q1006" i="2"/>
  <c r="CZ1000" i="2" s="1"/>
  <c r="Q1008" i="2"/>
  <c r="CZ1001" i="2" s="1"/>
  <c r="Q1010" i="2"/>
  <c r="CZ1002" i="2" s="1"/>
  <c r="Q1012" i="2"/>
  <c r="CZ1003" i="2" s="1"/>
  <c r="Q1014" i="2"/>
  <c r="CZ1004" i="2" s="1"/>
  <c r="Q1016" i="2"/>
  <c r="CZ1005" i="2" s="1"/>
  <c r="Q1018" i="2"/>
  <c r="Q1020" i="2"/>
  <c r="CZ1007" i="2" s="1"/>
  <c r="Q1022" i="2"/>
  <c r="Q1024" i="2"/>
  <c r="CZ1009" i="2" s="1"/>
  <c r="Q989" i="2"/>
  <c r="CZ989" i="2" s="1"/>
  <c r="CZ998" i="2"/>
  <c r="BO989" i="2"/>
  <c r="AS989" i="2"/>
  <c r="AC989" i="2"/>
  <c r="CG989" i="2"/>
  <c r="CJ989" i="2"/>
  <c r="CM989" i="2"/>
  <c r="CV989" i="2"/>
  <c r="CJ1024" i="2"/>
  <c r="CB1024" i="2"/>
  <c r="BH1024" i="2"/>
  <c r="AL1024" i="2"/>
  <c r="R1024" i="2"/>
  <c r="CJ1023" i="2"/>
  <c r="BH1023" i="2"/>
  <c r="AL1023" i="2"/>
  <c r="CJ1022" i="2"/>
  <c r="CB1022" i="2"/>
  <c r="BH1022" i="2"/>
  <c r="AL1022" i="2"/>
  <c r="R1022" i="2"/>
  <c r="CZ1008" i="2"/>
  <c r="CJ1021" i="2"/>
  <c r="BH1021" i="2"/>
  <c r="AL1021" i="2"/>
  <c r="CJ1020" i="2"/>
  <c r="CB1020" i="2"/>
  <c r="BH1020" i="2"/>
  <c r="AL1020" i="2"/>
  <c r="R1020" i="2"/>
  <c r="CJ1019" i="2"/>
  <c r="BH1019" i="2"/>
  <c r="AL1019" i="2"/>
  <c r="CV1018" i="2"/>
  <c r="CM1018" i="2"/>
  <c r="CJ1018" i="2"/>
  <c r="CG1018" i="2"/>
  <c r="CB1018" i="2"/>
  <c r="BP1018" i="2"/>
  <c r="BO1018" i="2"/>
  <c r="BH1018" i="2"/>
  <c r="AT1018" i="2"/>
  <c r="AS1018" i="2"/>
  <c r="AL1018" i="2"/>
  <c r="AD1018" i="2"/>
  <c r="AC1018" i="2"/>
  <c r="R1018" i="2"/>
  <c r="CZ1006" i="2"/>
  <c r="CV1017" i="2"/>
  <c r="CM1017" i="2"/>
  <c r="CJ1017" i="2"/>
  <c r="CG1017" i="2"/>
  <c r="BP1017" i="2"/>
  <c r="BO1017" i="2"/>
  <c r="BH1017" i="2"/>
  <c r="AT1017" i="2"/>
  <c r="AS1017" i="2"/>
  <c r="AL1017" i="2"/>
  <c r="AD1017" i="2"/>
  <c r="AC1017" i="2"/>
  <c r="CV1016" i="2"/>
  <c r="CM1016" i="2"/>
  <c r="CJ1016" i="2"/>
  <c r="CG1016" i="2"/>
  <c r="CB1016" i="2"/>
  <c r="BP1016" i="2"/>
  <c r="BO1016" i="2"/>
  <c r="BH1016" i="2"/>
  <c r="AT1016" i="2"/>
  <c r="AS1016" i="2"/>
  <c r="AL1016" i="2"/>
  <c r="AD1016" i="2"/>
  <c r="AC1016" i="2"/>
  <c r="R1016" i="2"/>
  <c r="CV1015" i="2"/>
  <c r="CM1015" i="2"/>
  <c r="CJ1015" i="2"/>
  <c r="CG1015" i="2"/>
  <c r="BP1015" i="2"/>
  <c r="BO1015" i="2"/>
  <c r="BH1015" i="2"/>
  <c r="AT1015" i="2"/>
  <c r="AS1015" i="2"/>
  <c r="AL1015" i="2"/>
  <c r="AD1015" i="2"/>
  <c r="AC1015" i="2"/>
  <c r="CV1014" i="2"/>
  <c r="CM1014" i="2"/>
  <c r="CJ1014" i="2"/>
  <c r="CG1014" i="2"/>
  <c r="CB1014" i="2"/>
  <c r="BP1014" i="2"/>
  <c r="BO1014" i="2"/>
  <c r="BH1014" i="2"/>
  <c r="AT1014" i="2"/>
  <c r="AS1014" i="2"/>
  <c r="AL1014" i="2"/>
  <c r="AD1014" i="2"/>
  <c r="AC1014" i="2"/>
  <c r="R1014" i="2"/>
  <c r="CV1013" i="2"/>
  <c r="CM1013" i="2"/>
  <c r="CJ1013" i="2"/>
  <c r="CG1013" i="2"/>
  <c r="BP1013" i="2"/>
  <c r="BO1013" i="2"/>
  <c r="BH1013" i="2"/>
  <c r="AT1013" i="2"/>
  <c r="AS1013" i="2"/>
  <c r="AL1013" i="2"/>
  <c r="AD1013" i="2"/>
  <c r="AC1013" i="2"/>
  <c r="CV1012" i="2"/>
  <c r="CM1012" i="2"/>
  <c r="CJ1012" i="2"/>
  <c r="CG1012" i="2"/>
  <c r="CB1012" i="2"/>
  <c r="BP1012" i="2"/>
  <c r="BO1012" i="2"/>
  <c r="BH1012" i="2"/>
  <c r="AT1012" i="2"/>
  <c r="AS1012" i="2"/>
  <c r="AL1012" i="2"/>
  <c r="AD1012" i="2"/>
  <c r="AC1012" i="2"/>
  <c r="R1012" i="2"/>
  <c r="CV1011" i="2"/>
  <c r="CM1011" i="2"/>
  <c r="CJ1011" i="2"/>
  <c r="CG1011" i="2"/>
  <c r="BP1011" i="2"/>
  <c r="BO1011" i="2"/>
  <c r="BH1011" i="2"/>
  <c r="AT1011" i="2"/>
  <c r="AS1011" i="2"/>
  <c r="AL1011" i="2"/>
  <c r="AD1011" i="2"/>
  <c r="AC1011" i="2"/>
  <c r="CV1010" i="2"/>
  <c r="CM1010" i="2"/>
  <c r="CJ1010" i="2"/>
  <c r="CG1010" i="2"/>
  <c r="CB1010" i="2"/>
  <c r="BP1010" i="2"/>
  <c r="BO1010" i="2"/>
  <c r="BH1010" i="2"/>
  <c r="AT1010" i="2"/>
  <c r="AS1010" i="2"/>
  <c r="AL1010" i="2"/>
  <c r="AD1010" i="2"/>
  <c r="AC1010" i="2"/>
  <c r="R1010" i="2"/>
  <c r="CV1009" i="2"/>
  <c r="CM1009" i="2"/>
  <c r="CJ1009" i="2"/>
  <c r="CG1009" i="2"/>
  <c r="BP1009" i="2"/>
  <c r="BO1009" i="2"/>
  <c r="BH1009" i="2"/>
  <c r="AT1009" i="2"/>
  <c r="AS1009" i="2"/>
  <c r="AL1009" i="2"/>
  <c r="AD1009" i="2"/>
  <c r="AC1009" i="2"/>
  <c r="CV1008" i="2"/>
  <c r="CM1008" i="2"/>
  <c r="CJ1008" i="2"/>
  <c r="CG1008" i="2"/>
  <c r="CB1008" i="2"/>
  <c r="BP1008" i="2"/>
  <c r="BO1008" i="2"/>
  <c r="BH1008" i="2"/>
  <c r="AT1008" i="2"/>
  <c r="AS1008" i="2"/>
  <c r="AL1008" i="2"/>
  <c r="AD1008" i="2"/>
  <c r="AC1008" i="2"/>
  <c r="R1008" i="2"/>
  <c r="CV1007" i="2"/>
  <c r="CM1007" i="2"/>
  <c r="CJ1007" i="2"/>
  <c r="CG1007" i="2"/>
  <c r="BP1007" i="2"/>
  <c r="BO1007" i="2"/>
  <c r="BH1007" i="2"/>
  <c r="AT1007" i="2"/>
  <c r="AS1007" i="2"/>
  <c r="AD1007" i="2"/>
  <c r="AC1007" i="2"/>
  <c r="CV1006" i="2"/>
  <c r="CM1006" i="2"/>
  <c r="CJ1006" i="2"/>
  <c r="CG1006" i="2"/>
  <c r="CB1006" i="2"/>
  <c r="BP1006" i="2"/>
  <c r="BO1006" i="2"/>
  <c r="BH1006" i="2"/>
  <c r="AT1006" i="2"/>
  <c r="AS1006" i="2"/>
  <c r="AL1006" i="2"/>
  <c r="AD1006" i="2"/>
  <c r="AC1006" i="2"/>
  <c r="R1006" i="2"/>
  <c r="CV1005" i="2"/>
  <c r="CM1005" i="2"/>
  <c r="CJ1005" i="2"/>
  <c r="CG1005" i="2"/>
  <c r="BP1005" i="2"/>
  <c r="BO1005" i="2"/>
  <c r="BH1005" i="2"/>
  <c r="AT1005" i="2"/>
  <c r="AS1005" i="2"/>
  <c r="AL1005" i="2"/>
  <c r="AD1005" i="2"/>
  <c r="AC1005" i="2"/>
  <c r="CV1004" i="2"/>
  <c r="CM1004" i="2"/>
  <c r="CJ1004" i="2"/>
  <c r="CG1004" i="2"/>
  <c r="CB1004" i="2"/>
  <c r="BP1004" i="2"/>
  <c r="BO1004" i="2"/>
  <c r="BH1004" i="2"/>
  <c r="AT1004" i="2"/>
  <c r="AS1004" i="2"/>
  <c r="AL1004" i="2"/>
  <c r="AD1004" i="2"/>
  <c r="AC1004" i="2"/>
  <c r="R1004" i="2"/>
  <c r="CV1003" i="2"/>
  <c r="CM1003" i="2"/>
  <c r="CJ1003" i="2"/>
  <c r="CG1003" i="2"/>
  <c r="BP1003" i="2"/>
  <c r="BO1003" i="2"/>
  <c r="BH1003" i="2"/>
  <c r="AT1003" i="2"/>
  <c r="AS1003" i="2"/>
  <c r="AL1003" i="2"/>
  <c r="AD1003" i="2"/>
  <c r="AC1003" i="2"/>
  <c r="CV1002" i="2"/>
  <c r="CM1002" i="2"/>
  <c r="CJ1002" i="2"/>
  <c r="CG1002" i="2"/>
  <c r="CB1002" i="2"/>
  <c r="BP1002" i="2"/>
  <c r="BO1002" i="2"/>
  <c r="BH1002" i="2"/>
  <c r="AT1002" i="2"/>
  <c r="AS1002" i="2"/>
  <c r="AL1002" i="2"/>
  <c r="AD1002" i="2"/>
  <c r="AC1002" i="2"/>
  <c r="R1002" i="2"/>
  <c r="CV1001" i="2"/>
  <c r="CM1001" i="2"/>
  <c r="CJ1001" i="2"/>
  <c r="CG1001" i="2"/>
  <c r="BP1001" i="2"/>
  <c r="BO1001" i="2"/>
  <c r="BH1001" i="2"/>
  <c r="AT1001" i="2"/>
  <c r="AS1001" i="2"/>
  <c r="AL1001" i="2"/>
  <c r="AD1001" i="2"/>
  <c r="AC1001" i="2"/>
  <c r="CV1000" i="2"/>
  <c r="CM1000" i="2"/>
  <c r="CJ1000" i="2"/>
  <c r="CG1000" i="2"/>
  <c r="CB1000" i="2"/>
  <c r="BP1000" i="2"/>
  <c r="BO1000" i="2"/>
  <c r="BH1000" i="2"/>
  <c r="AT1000" i="2"/>
  <c r="AS1000" i="2"/>
  <c r="AL1000" i="2"/>
  <c r="AD1000" i="2"/>
  <c r="AC1000" i="2"/>
  <c r="R1000" i="2"/>
  <c r="CV999" i="2"/>
  <c r="CM999" i="2"/>
  <c r="CJ999" i="2"/>
  <c r="CG999" i="2"/>
  <c r="BP999" i="2"/>
  <c r="BO999" i="2"/>
  <c r="BH999" i="2"/>
  <c r="AT999" i="2"/>
  <c r="AS999" i="2"/>
  <c r="AL999" i="2"/>
  <c r="AD999" i="2"/>
  <c r="AC999" i="2"/>
  <c r="CV998" i="2"/>
  <c r="CM998" i="2"/>
  <c r="CJ998" i="2"/>
  <c r="CG998" i="2"/>
  <c r="CB998" i="2"/>
  <c r="BP998" i="2"/>
  <c r="BO998" i="2"/>
  <c r="BH998" i="2"/>
  <c r="AT998" i="2"/>
  <c r="AS998" i="2"/>
  <c r="AL998" i="2"/>
  <c r="AD998" i="2"/>
  <c r="AC998" i="2"/>
  <c r="R998" i="2"/>
  <c r="CV997" i="2"/>
  <c r="CM997" i="2"/>
  <c r="CJ997" i="2"/>
  <c r="CG997" i="2"/>
  <c r="BP997" i="2"/>
  <c r="BO997" i="2"/>
  <c r="BH997" i="2"/>
  <c r="AT997" i="2"/>
  <c r="AS997" i="2"/>
  <c r="AL997" i="2"/>
  <c r="AD997" i="2"/>
  <c r="AC997" i="2"/>
  <c r="CV996" i="2"/>
  <c r="CM996" i="2"/>
  <c r="CJ996" i="2"/>
  <c r="CG996" i="2"/>
  <c r="CB996" i="2"/>
  <c r="BP996" i="2"/>
  <c r="BO996" i="2"/>
  <c r="BH996" i="2"/>
  <c r="AT996" i="2"/>
  <c r="AS996" i="2"/>
  <c r="AL996" i="2"/>
  <c r="AD996" i="2"/>
  <c r="AC996" i="2"/>
  <c r="R996" i="2"/>
  <c r="CV995" i="2"/>
  <c r="CM995" i="2"/>
  <c r="CJ995" i="2"/>
  <c r="CG995" i="2"/>
  <c r="BP995" i="2"/>
  <c r="BO995" i="2"/>
  <c r="BH995" i="2"/>
  <c r="AT995" i="2"/>
  <c r="AS995" i="2"/>
  <c r="AL995" i="2"/>
  <c r="AD995" i="2"/>
  <c r="AC995" i="2"/>
  <c r="CV994" i="2"/>
  <c r="CM994" i="2"/>
  <c r="CJ994" i="2"/>
  <c r="CG994" i="2"/>
  <c r="CB994" i="2"/>
  <c r="BP994" i="2"/>
  <c r="BO994" i="2"/>
  <c r="BH994" i="2"/>
  <c r="AT994" i="2"/>
  <c r="AS994" i="2"/>
  <c r="AL994" i="2"/>
  <c r="AD994" i="2"/>
  <c r="AC994" i="2"/>
  <c r="R994" i="2"/>
  <c r="CV993" i="2"/>
  <c r="CM993" i="2"/>
  <c r="CJ993" i="2"/>
  <c r="CG993" i="2"/>
  <c r="CB993" i="2"/>
  <c r="BP993" i="2"/>
  <c r="BO993" i="2"/>
  <c r="BH993" i="2"/>
  <c r="AT993" i="2"/>
  <c r="AS993" i="2"/>
  <c r="AL993" i="2"/>
  <c r="AD993" i="2"/>
  <c r="AC993" i="2"/>
  <c r="R993" i="2"/>
  <c r="CV992" i="2"/>
  <c r="CM992" i="2"/>
  <c r="CJ992" i="2"/>
  <c r="CG992" i="2"/>
  <c r="CB992" i="2"/>
  <c r="BP992" i="2"/>
  <c r="BO992" i="2"/>
  <c r="BH992" i="2"/>
  <c r="AT992" i="2"/>
  <c r="AS992" i="2"/>
  <c r="AL992" i="2"/>
  <c r="AD992" i="2"/>
  <c r="AC992" i="2"/>
  <c r="R992" i="2"/>
  <c r="CZ990" i="2"/>
  <c r="CV991" i="2"/>
  <c r="CM991" i="2"/>
  <c r="CJ991" i="2"/>
  <c r="CG991" i="2"/>
  <c r="CB991" i="2"/>
  <c r="BP991" i="2"/>
  <c r="BO991" i="2"/>
  <c r="BH991" i="2"/>
  <c r="AT991" i="2"/>
  <c r="AS991" i="2"/>
  <c r="AL991" i="2"/>
  <c r="AD991" i="2"/>
  <c r="AC991" i="2"/>
  <c r="R991" i="2"/>
  <c r="CV990" i="2"/>
  <c r="CM990" i="2"/>
  <c r="CJ990" i="2"/>
  <c r="CG990" i="2"/>
  <c r="CB990" i="2"/>
  <c r="BP990" i="2"/>
  <c r="BO990" i="2"/>
  <c r="BH990" i="2"/>
  <c r="AT990" i="2"/>
  <c r="AS990" i="2"/>
  <c r="AL990" i="2"/>
  <c r="AD990" i="2"/>
  <c r="AC990" i="2"/>
  <c r="R990" i="2"/>
  <c r="BP989" i="2"/>
  <c r="BH989" i="2"/>
  <c r="AT989" i="2"/>
  <c r="AL989" i="2"/>
  <c r="AD989" i="2"/>
  <c r="R989" i="2"/>
  <c r="BG726" i="2"/>
  <c r="BG727" i="2"/>
  <c r="BG728" i="2"/>
  <c r="BG729" i="2"/>
  <c r="BG730" i="2"/>
  <c r="BG732" i="2"/>
  <c r="BG734" i="2"/>
  <c r="BG736" i="2"/>
  <c r="BG738" i="2"/>
  <c r="BG740" i="2"/>
  <c r="BG742" i="2"/>
  <c r="BG744" i="2"/>
  <c r="BG746" i="2"/>
  <c r="BG748" i="2"/>
  <c r="BG750" i="2"/>
  <c r="BG752" i="2"/>
  <c r="BG754" i="2"/>
  <c r="BG756" i="2"/>
  <c r="BG758" i="2"/>
  <c r="BG760" i="2"/>
  <c r="BG725" i="2"/>
  <c r="AX759" i="2"/>
  <c r="BG759" i="2" s="1"/>
  <c r="AX757" i="2"/>
  <c r="BG757" i="2" s="1"/>
  <c r="AX755" i="2"/>
  <c r="BG755" i="2" s="1"/>
  <c r="AX753" i="2"/>
  <c r="BG753" i="2" s="1"/>
  <c r="AX751" i="2"/>
  <c r="BG751" i="2" s="1"/>
  <c r="AX749" i="2"/>
  <c r="BG749" i="2" s="1"/>
  <c r="AX747" i="2"/>
  <c r="BH747" i="2" s="1"/>
  <c r="AX745" i="2"/>
  <c r="BG745" i="2" s="1"/>
  <c r="AX743" i="2"/>
  <c r="BG743" i="2" s="1"/>
  <c r="AX741" i="2"/>
  <c r="BG741" i="2" s="1"/>
  <c r="AX739" i="2"/>
  <c r="BG739" i="2" s="1"/>
  <c r="AX737" i="2"/>
  <c r="BG737" i="2" s="1"/>
  <c r="AX735" i="2"/>
  <c r="BG735" i="2" s="1"/>
  <c r="AX733" i="2"/>
  <c r="BG733" i="2" s="1"/>
  <c r="AX731" i="2"/>
  <c r="BG731" i="2" s="1"/>
  <c r="AS725" i="2"/>
  <c r="AS726" i="2"/>
  <c r="AS727" i="2"/>
  <c r="AS728" i="2"/>
  <c r="AS729" i="2"/>
  <c r="AS730" i="2"/>
  <c r="AS731" i="2"/>
  <c r="AS732" i="2"/>
  <c r="AS733" i="2"/>
  <c r="AS734" i="2"/>
  <c r="AS735" i="2"/>
  <c r="AS736" i="2"/>
  <c r="AS737" i="2"/>
  <c r="AS738" i="2"/>
  <c r="AS739" i="2"/>
  <c r="AS740" i="2"/>
  <c r="AS741" i="2"/>
  <c r="AS742" i="2"/>
  <c r="AS743" i="2"/>
  <c r="AS744" i="2"/>
  <c r="AS745" i="2"/>
  <c r="AS746" i="2"/>
  <c r="AS747" i="2"/>
  <c r="AS748" i="2"/>
  <c r="AS749" i="2"/>
  <c r="AS750" i="2"/>
  <c r="AS751" i="2"/>
  <c r="AS752" i="2"/>
  <c r="AS753" i="2"/>
  <c r="AS754" i="2"/>
  <c r="Q726" i="2"/>
  <c r="CZ726" i="2" s="1"/>
  <c r="Q727" i="2"/>
  <c r="CZ727" i="2" s="1"/>
  <c r="Q728" i="2"/>
  <c r="CZ728" i="2" s="1"/>
  <c r="Q729" i="2"/>
  <c r="Q730" i="2"/>
  <c r="Q732" i="2"/>
  <c r="CZ731" i="2" s="1"/>
  <c r="Q734" i="2"/>
  <c r="Q736" i="2"/>
  <c r="CZ733" i="2" s="1"/>
  <c r="Q738" i="2"/>
  <c r="CZ734" i="2" s="1"/>
  <c r="Q740" i="2"/>
  <c r="CZ735" i="2" s="1"/>
  <c r="Q742" i="2"/>
  <c r="CZ736" i="2" s="1"/>
  <c r="Q744" i="2"/>
  <c r="Q746" i="2"/>
  <c r="Q748" i="2"/>
  <c r="CZ739" i="2" s="1"/>
  <c r="Q750" i="2"/>
  <c r="CZ740" i="2" s="1"/>
  <c r="Q752" i="2"/>
  <c r="CZ741" i="2" s="1"/>
  <c r="Q754" i="2"/>
  <c r="CZ742" i="2" s="1"/>
  <c r="Q756" i="2"/>
  <c r="CZ743" i="2" s="1"/>
  <c r="Q758" i="2"/>
  <c r="CZ744" i="2" s="1"/>
  <c r="Q760" i="2"/>
  <c r="Q725" i="2"/>
  <c r="CS760" i="2"/>
  <c r="CS759" i="2"/>
  <c r="CS758" i="2"/>
  <c r="CS757" i="2"/>
  <c r="CS756" i="2"/>
  <c r="CS755" i="2"/>
  <c r="CV754" i="2"/>
  <c r="CS754" i="2"/>
  <c r="CM754" i="2"/>
  <c r="CV753" i="2"/>
  <c r="CS753" i="2"/>
  <c r="CM753" i="2"/>
  <c r="CV752" i="2"/>
  <c r="CS752" i="2"/>
  <c r="CM752" i="2"/>
  <c r="CV751" i="2"/>
  <c r="CS751" i="2"/>
  <c r="CM751" i="2"/>
  <c r="CV750" i="2"/>
  <c r="CS750" i="2"/>
  <c r="CM750" i="2"/>
  <c r="CV749" i="2"/>
  <c r="CS749" i="2"/>
  <c r="CM749" i="2"/>
  <c r="CV748" i="2"/>
  <c r="CS748" i="2"/>
  <c r="CM748" i="2"/>
  <c r="CV747" i="2"/>
  <c r="CS747" i="2"/>
  <c r="CM747" i="2"/>
  <c r="CV746" i="2"/>
  <c r="CS746" i="2"/>
  <c r="CM746" i="2"/>
  <c r="CV745" i="2"/>
  <c r="CS745" i="2"/>
  <c r="CM745" i="2"/>
  <c r="CV744" i="2"/>
  <c r="CS744" i="2"/>
  <c r="CM744" i="2"/>
  <c r="CV743" i="2"/>
  <c r="CS743" i="2"/>
  <c r="CM743" i="2"/>
  <c r="CV742" i="2"/>
  <c r="CS742" i="2"/>
  <c r="CM742" i="2"/>
  <c r="CV741" i="2"/>
  <c r="CS741" i="2"/>
  <c r="CM741" i="2"/>
  <c r="CV740" i="2"/>
  <c r="CS740" i="2"/>
  <c r="CM740" i="2"/>
  <c r="CV739" i="2"/>
  <c r="CS739" i="2"/>
  <c r="CM739" i="2"/>
  <c r="CV738" i="2"/>
  <c r="CS738" i="2"/>
  <c r="CM738" i="2"/>
  <c r="CV737" i="2"/>
  <c r="CS737" i="2"/>
  <c r="CM737" i="2"/>
  <c r="CV736" i="2"/>
  <c r="CS736" i="2"/>
  <c r="CM736" i="2"/>
  <c r="CV735" i="2"/>
  <c r="CS735" i="2"/>
  <c r="CM735" i="2"/>
  <c r="CV734" i="2"/>
  <c r="CS734" i="2"/>
  <c r="CM734" i="2"/>
  <c r="CV733" i="2"/>
  <c r="CS733" i="2"/>
  <c r="CM733" i="2"/>
  <c r="CV732" i="2"/>
  <c r="CS732" i="2"/>
  <c r="CM732" i="2"/>
  <c r="CV731" i="2"/>
  <c r="CS731" i="2"/>
  <c r="CM731" i="2"/>
  <c r="CV730" i="2"/>
  <c r="CS730" i="2"/>
  <c r="CM730" i="2"/>
  <c r="CV729" i="2"/>
  <c r="CS729" i="2"/>
  <c r="CM729" i="2"/>
  <c r="CV728" i="2"/>
  <c r="CS728" i="2"/>
  <c r="CM728" i="2"/>
  <c r="CV727" i="2"/>
  <c r="CS727" i="2"/>
  <c r="CM727" i="2"/>
  <c r="CV726" i="2"/>
  <c r="CS726" i="2"/>
  <c r="CM726" i="2"/>
  <c r="CS725" i="2"/>
  <c r="CM725" i="2"/>
  <c r="CS687" i="2"/>
  <c r="CS686" i="2"/>
  <c r="CS685" i="2"/>
  <c r="CS684" i="2"/>
  <c r="CS683" i="2"/>
  <c r="CS682" i="2"/>
  <c r="CV681" i="2"/>
  <c r="CS681" i="2"/>
  <c r="CM681" i="2"/>
  <c r="CV680" i="2"/>
  <c r="CS680" i="2"/>
  <c r="CM680" i="2"/>
  <c r="CV679" i="2"/>
  <c r="CS679" i="2"/>
  <c r="CM679" i="2"/>
  <c r="CV678" i="2"/>
  <c r="CS678" i="2"/>
  <c r="CM678" i="2"/>
  <c r="CV677" i="2"/>
  <c r="CS677" i="2"/>
  <c r="CM677" i="2"/>
  <c r="CV676" i="2"/>
  <c r="CS676" i="2"/>
  <c r="CM676" i="2"/>
  <c r="CV675" i="2"/>
  <c r="CS675" i="2"/>
  <c r="CM675" i="2"/>
  <c r="CV674" i="2"/>
  <c r="CS674" i="2"/>
  <c r="CM674" i="2"/>
  <c r="CV673" i="2"/>
  <c r="CS673" i="2"/>
  <c r="CM673" i="2"/>
  <c r="CV672" i="2"/>
  <c r="CS672" i="2"/>
  <c r="CM672" i="2"/>
  <c r="CV671" i="2"/>
  <c r="CS671" i="2"/>
  <c r="CM671" i="2"/>
  <c r="CV670" i="2"/>
  <c r="CS670" i="2"/>
  <c r="CM670" i="2"/>
  <c r="CV669" i="2"/>
  <c r="CS669" i="2"/>
  <c r="CM669" i="2"/>
  <c r="CV668" i="2"/>
  <c r="CS668" i="2"/>
  <c r="CM668" i="2"/>
  <c r="CV667" i="2"/>
  <c r="CS667" i="2"/>
  <c r="CM667" i="2"/>
  <c r="CV666" i="2"/>
  <c r="CS666" i="2"/>
  <c r="CM666" i="2"/>
  <c r="CV665" i="2"/>
  <c r="CS665" i="2"/>
  <c r="CM665" i="2"/>
  <c r="CV664" i="2"/>
  <c r="CS664" i="2"/>
  <c r="CM664" i="2"/>
  <c r="CV663" i="2"/>
  <c r="CS663" i="2"/>
  <c r="CM663" i="2"/>
  <c r="CV662" i="2"/>
  <c r="CS662" i="2"/>
  <c r="CM662" i="2"/>
  <c r="CV661" i="2"/>
  <c r="CS661" i="2"/>
  <c r="CM661" i="2"/>
  <c r="CV660" i="2"/>
  <c r="CS660" i="2"/>
  <c r="CM660" i="2"/>
  <c r="CV659" i="2"/>
  <c r="CS659" i="2"/>
  <c r="CM659" i="2"/>
  <c r="CV658" i="2"/>
  <c r="CS658" i="2"/>
  <c r="CM658" i="2"/>
  <c r="CV657" i="2"/>
  <c r="CS657" i="2"/>
  <c r="CM657" i="2"/>
  <c r="CV656" i="2"/>
  <c r="CS656" i="2"/>
  <c r="CM656" i="2"/>
  <c r="CV655" i="2"/>
  <c r="CS655" i="2"/>
  <c r="CM655" i="2"/>
  <c r="CV654" i="2"/>
  <c r="CS654" i="2"/>
  <c r="CM654" i="2"/>
  <c r="CV653" i="2"/>
  <c r="CS653" i="2"/>
  <c r="CM653" i="2"/>
  <c r="CV652" i="2"/>
  <c r="CS652" i="2"/>
  <c r="CM652" i="2"/>
  <c r="CS629" i="2"/>
  <c r="CS628" i="2"/>
  <c r="CS627" i="2"/>
  <c r="CS626" i="2"/>
  <c r="CS625" i="2"/>
  <c r="CS624" i="2"/>
  <c r="CV623" i="2"/>
  <c r="CS623" i="2"/>
  <c r="CM623" i="2"/>
  <c r="CV622" i="2"/>
  <c r="CS622" i="2"/>
  <c r="CM622" i="2"/>
  <c r="CV621" i="2"/>
  <c r="CS621" i="2"/>
  <c r="CM621" i="2"/>
  <c r="CV620" i="2"/>
  <c r="CS620" i="2"/>
  <c r="CM620" i="2"/>
  <c r="CV619" i="2"/>
  <c r="CS619" i="2"/>
  <c r="CM619" i="2"/>
  <c r="CV618" i="2"/>
  <c r="CS618" i="2"/>
  <c r="CM618" i="2"/>
  <c r="CV617" i="2"/>
  <c r="CS617" i="2"/>
  <c r="CM617" i="2"/>
  <c r="CV616" i="2"/>
  <c r="CS616" i="2"/>
  <c r="CM616" i="2"/>
  <c r="CV615" i="2"/>
  <c r="CS615" i="2"/>
  <c r="CM615" i="2"/>
  <c r="CV614" i="2"/>
  <c r="CS614" i="2"/>
  <c r="CM614" i="2"/>
  <c r="CV613" i="2"/>
  <c r="CS613" i="2"/>
  <c r="CM613" i="2"/>
  <c r="CV612" i="2"/>
  <c r="CS612" i="2"/>
  <c r="CM612" i="2"/>
  <c r="CV611" i="2"/>
  <c r="CS611" i="2"/>
  <c r="CM611" i="2"/>
  <c r="CV610" i="2"/>
  <c r="CS610" i="2"/>
  <c r="CM610" i="2"/>
  <c r="CV609" i="2"/>
  <c r="CS609" i="2"/>
  <c r="CM609" i="2"/>
  <c r="CV608" i="2"/>
  <c r="CS608" i="2"/>
  <c r="CM608" i="2"/>
  <c r="CV607" i="2"/>
  <c r="CS607" i="2"/>
  <c r="CM607" i="2"/>
  <c r="CV606" i="2"/>
  <c r="CS606" i="2"/>
  <c r="CM606" i="2"/>
  <c r="CV605" i="2"/>
  <c r="CS605" i="2"/>
  <c r="CM605" i="2"/>
  <c r="CV604" i="2"/>
  <c r="CS604" i="2"/>
  <c r="CM604" i="2"/>
  <c r="CV603" i="2"/>
  <c r="CS603" i="2"/>
  <c r="CM603" i="2"/>
  <c r="CV602" i="2"/>
  <c r="CS602" i="2"/>
  <c r="CM602" i="2"/>
  <c r="CV601" i="2"/>
  <c r="CS601" i="2"/>
  <c r="CM601" i="2"/>
  <c r="CV600" i="2"/>
  <c r="CS600" i="2"/>
  <c r="CM600" i="2"/>
  <c r="CV599" i="2"/>
  <c r="CS599" i="2"/>
  <c r="CM599" i="2"/>
  <c r="CV598" i="2"/>
  <c r="CS598" i="2"/>
  <c r="CM598" i="2"/>
  <c r="CV597" i="2"/>
  <c r="CS597" i="2"/>
  <c r="CM597" i="2"/>
  <c r="CV596" i="2"/>
  <c r="CS596" i="2"/>
  <c r="CM596" i="2"/>
  <c r="CV595" i="2"/>
  <c r="CS595" i="2"/>
  <c r="CM595" i="2"/>
  <c r="CV594" i="2"/>
  <c r="CS594" i="2"/>
  <c r="CM594" i="2"/>
  <c r="CS571" i="2"/>
  <c r="CS570" i="2"/>
  <c r="CS569" i="2"/>
  <c r="CS568" i="2"/>
  <c r="CS567" i="2"/>
  <c r="CS566" i="2"/>
  <c r="CV565" i="2"/>
  <c r="CS565" i="2"/>
  <c r="CM565" i="2"/>
  <c r="CV564" i="2"/>
  <c r="CS564" i="2"/>
  <c r="CM564" i="2"/>
  <c r="CV563" i="2"/>
  <c r="CS563" i="2"/>
  <c r="CM563" i="2"/>
  <c r="CV562" i="2"/>
  <c r="CS562" i="2"/>
  <c r="CM562" i="2"/>
  <c r="CV561" i="2"/>
  <c r="CS561" i="2"/>
  <c r="CM561" i="2"/>
  <c r="CV560" i="2"/>
  <c r="CS560" i="2"/>
  <c r="CM560" i="2"/>
  <c r="CV559" i="2"/>
  <c r="CS559" i="2"/>
  <c r="CM559" i="2"/>
  <c r="CV558" i="2"/>
  <c r="CS558" i="2"/>
  <c r="CM558" i="2"/>
  <c r="CV557" i="2"/>
  <c r="CS557" i="2"/>
  <c r="CM557" i="2"/>
  <c r="CV556" i="2"/>
  <c r="CS556" i="2"/>
  <c r="CM556" i="2"/>
  <c r="CV555" i="2"/>
  <c r="CS555" i="2"/>
  <c r="CM555" i="2"/>
  <c r="CV554" i="2"/>
  <c r="CS554" i="2"/>
  <c r="CM554" i="2"/>
  <c r="CV553" i="2"/>
  <c r="CS553" i="2"/>
  <c r="CM553" i="2"/>
  <c r="CV552" i="2"/>
  <c r="CS552" i="2"/>
  <c r="CM552" i="2"/>
  <c r="CV551" i="2"/>
  <c r="CS551" i="2"/>
  <c r="CM551" i="2"/>
  <c r="CV550" i="2"/>
  <c r="CS550" i="2"/>
  <c r="CM550" i="2"/>
  <c r="CV549" i="2"/>
  <c r="CS549" i="2"/>
  <c r="CM549" i="2"/>
  <c r="CV548" i="2"/>
  <c r="CS548" i="2"/>
  <c r="CM548" i="2"/>
  <c r="CV547" i="2"/>
  <c r="CS547" i="2"/>
  <c r="CM547" i="2"/>
  <c r="CV546" i="2"/>
  <c r="CS546" i="2"/>
  <c r="CM546" i="2"/>
  <c r="CV545" i="2"/>
  <c r="CS545" i="2"/>
  <c r="CM545" i="2"/>
  <c r="CV544" i="2"/>
  <c r="CS544" i="2"/>
  <c r="CM544" i="2"/>
  <c r="CV543" i="2"/>
  <c r="CS543" i="2"/>
  <c r="CM543" i="2"/>
  <c r="CV542" i="2"/>
  <c r="CS542" i="2"/>
  <c r="CM542" i="2"/>
  <c r="CV541" i="2"/>
  <c r="CS541" i="2"/>
  <c r="CM541" i="2"/>
  <c r="CV540" i="2"/>
  <c r="CS540" i="2"/>
  <c r="CM540" i="2"/>
  <c r="CV539" i="2"/>
  <c r="CS539" i="2"/>
  <c r="CM539" i="2"/>
  <c r="CV538" i="2"/>
  <c r="CS538" i="2"/>
  <c r="CM538" i="2"/>
  <c r="CV537" i="2"/>
  <c r="CS537" i="2"/>
  <c r="CM537" i="2"/>
  <c r="CV536" i="2"/>
  <c r="CS536" i="2"/>
  <c r="CM536" i="2"/>
  <c r="CS513" i="2"/>
  <c r="CS512" i="2"/>
  <c r="CS511" i="2"/>
  <c r="CS510" i="2"/>
  <c r="CS509" i="2"/>
  <c r="CS508" i="2"/>
  <c r="CV507" i="2"/>
  <c r="CS507" i="2"/>
  <c r="CM507" i="2"/>
  <c r="CV506" i="2"/>
  <c r="CS506" i="2"/>
  <c r="CM506" i="2"/>
  <c r="CV505" i="2"/>
  <c r="CS505" i="2"/>
  <c r="CM505" i="2"/>
  <c r="CV504" i="2"/>
  <c r="CS504" i="2"/>
  <c r="CM504" i="2"/>
  <c r="CV503" i="2"/>
  <c r="CS503" i="2"/>
  <c r="CM503" i="2"/>
  <c r="CV502" i="2"/>
  <c r="CS502" i="2"/>
  <c r="CM502" i="2"/>
  <c r="CV501" i="2"/>
  <c r="CS501" i="2"/>
  <c r="CM501" i="2"/>
  <c r="CV500" i="2"/>
  <c r="CS500" i="2"/>
  <c r="CM500" i="2"/>
  <c r="CV499" i="2"/>
  <c r="CS499" i="2"/>
  <c r="CM499" i="2"/>
  <c r="CV498" i="2"/>
  <c r="CS498" i="2"/>
  <c r="CM498" i="2"/>
  <c r="CV497" i="2"/>
  <c r="CS497" i="2"/>
  <c r="CM497" i="2"/>
  <c r="CV496" i="2"/>
  <c r="CS496" i="2"/>
  <c r="CM496" i="2"/>
  <c r="CV495" i="2"/>
  <c r="CS495" i="2"/>
  <c r="CM495" i="2"/>
  <c r="CV494" i="2"/>
  <c r="CS494" i="2"/>
  <c r="CM494" i="2"/>
  <c r="CV493" i="2"/>
  <c r="CS493" i="2"/>
  <c r="CM493" i="2"/>
  <c r="CV492" i="2"/>
  <c r="CS492" i="2"/>
  <c r="CM492" i="2"/>
  <c r="CV491" i="2"/>
  <c r="CS491" i="2"/>
  <c r="CM491" i="2"/>
  <c r="CV490" i="2"/>
  <c r="CS490" i="2"/>
  <c r="CM490" i="2"/>
  <c r="CV489" i="2"/>
  <c r="CS489" i="2"/>
  <c r="CM489" i="2"/>
  <c r="CV488" i="2"/>
  <c r="CS488" i="2"/>
  <c r="CM488" i="2"/>
  <c r="CV487" i="2"/>
  <c r="CS487" i="2"/>
  <c r="CM487" i="2"/>
  <c r="CV486" i="2"/>
  <c r="CS486" i="2"/>
  <c r="CM486" i="2"/>
  <c r="CV485" i="2"/>
  <c r="CS485" i="2"/>
  <c r="CM485" i="2"/>
  <c r="CV484" i="2"/>
  <c r="CS484" i="2"/>
  <c r="CM484" i="2"/>
  <c r="CV483" i="2"/>
  <c r="CS483" i="2"/>
  <c r="CM483" i="2"/>
  <c r="CV482" i="2"/>
  <c r="CS482" i="2"/>
  <c r="CM482" i="2"/>
  <c r="CV481" i="2"/>
  <c r="CS481" i="2"/>
  <c r="CM481" i="2"/>
  <c r="CV480" i="2"/>
  <c r="CS480" i="2"/>
  <c r="CM480" i="2"/>
  <c r="CV479" i="2"/>
  <c r="CS479" i="2"/>
  <c r="CM479" i="2"/>
  <c r="CV478" i="2"/>
  <c r="CS478" i="2"/>
  <c r="CM478" i="2"/>
  <c r="CZ725" i="2"/>
  <c r="BH760" i="2"/>
  <c r="BH758" i="2"/>
  <c r="BH757" i="2"/>
  <c r="BH756" i="2"/>
  <c r="BP754" i="2"/>
  <c r="BO754" i="2"/>
  <c r="BH754" i="2"/>
  <c r="AT754" i="2"/>
  <c r="BP753" i="2"/>
  <c r="BO753" i="2"/>
  <c r="AT753" i="2"/>
  <c r="BP752" i="2"/>
  <c r="BO752" i="2"/>
  <c r="BH752" i="2"/>
  <c r="AT752" i="2"/>
  <c r="BP751" i="2"/>
  <c r="BO751" i="2"/>
  <c r="AT751" i="2"/>
  <c r="BP750" i="2"/>
  <c r="BO750" i="2"/>
  <c r="BH750" i="2"/>
  <c r="AT750" i="2"/>
  <c r="BP749" i="2"/>
  <c r="BO749" i="2"/>
  <c r="AT749" i="2"/>
  <c r="BP748" i="2"/>
  <c r="BO748" i="2"/>
  <c r="BH748" i="2"/>
  <c r="AT748" i="2"/>
  <c r="BP747" i="2"/>
  <c r="BO747" i="2"/>
  <c r="AT747" i="2"/>
  <c r="BP746" i="2"/>
  <c r="BO746" i="2"/>
  <c r="BH746" i="2"/>
  <c r="AT746" i="2"/>
  <c r="BP745" i="2"/>
  <c r="BO745" i="2"/>
  <c r="AT745" i="2"/>
  <c r="BP744" i="2"/>
  <c r="BO744" i="2"/>
  <c r="BH744" i="2"/>
  <c r="AT744" i="2"/>
  <c r="BP743" i="2"/>
  <c r="BO743" i="2"/>
  <c r="BH743" i="2"/>
  <c r="AT743" i="2"/>
  <c r="BP742" i="2"/>
  <c r="BO742" i="2"/>
  <c r="BH742" i="2"/>
  <c r="AT742" i="2"/>
  <c r="BP741" i="2"/>
  <c r="BO741" i="2"/>
  <c r="BH741" i="2"/>
  <c r="AT741" i="2"/>
  <c r="BP740" i="2"/>
  <c r="BO740" i="2"/>
  <c r="BH740" i="2"/>
  <c r="AT740" i="2"/>
  <c r="BP739" i="2"/>
  <c r="BO739" i="2"/>
  <c r="AT739" i="2"/>
  <c r="BP738" i="2"/>
  <c r="BO738" i="2"/>
  <c r="BH738" i="2"/>
  <c r="AT738" i="2"/>
  <c r="BP737" i="2"/>
  <c r="BO737" i="2"/>
  <c r="AT737" i="2"/>
  <c r="BP736" i="2"/>
  <c r="BO736" i="2"/>
  <c r="BH736" i="2"/>
  <c r="AT736" i="2"/>
  <c r="BP735" i="2"/>
  <c r="BO735" i="2"/>
  <c r="AT735" i="2"/>
  <c r="BP734" i="2"/>
  <c r="BO734" i="2"/>
  <c r="BH734" i="2"/>
  <c r="AT734" i="2"/>
  <c r="BP733" i="2"/>
  <c r="BO733" i="2"/>
  <c r="AT733" i="2"/>
  <c r="BP732" i="2"/>
  <c r="BO732" i="2"/>
  <c r="BH732" i="2"/>
  <c r="AT732" i="2"/>
  <c r="BP731" i="2"/>
  <c r="BO731" i="2"/>
  <c r="AT731" i="2"/>
  <c r="BP730" i="2"/>
  <c r="BO730" i="2"/>
  <c r="BH730" i="2"/>
  <c r="AT730" i="2"/>
  <c r="BP729" i="2"/>
  <c r="BO729" i="2"/>
  <c r="BH729" i="2"/>
  <c r="AT729" i="2"/>
  <c r="BP728" i="2"/>
  <c r="BO728" i="2"/>
  <c r="BH728" i="2"/>
  <c r="AT728" i="2"/>
  <c r="BP727" i="2"/>
  <c r="BO727" i="2"/>
  <c r="BH727" i="2"/>
  <c r="AT727" i="2"/>
  <c r="BP726" i="2"/>
  <c r="BO726" i="2"/>
  <c r="BH726" i="2"/>
  <c r="AT726" i="2"/>
  <c r="BP725" i="2"/>
  <c r="BO725" i="2"/>
  <c r="BH725" i="2"/>
  <c r="AT725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Q931" i="2"/>
  <c r="CZ932" i="2" s="1"/>
  <c r="Q932" i="2"/>
  <c r="Q933" i="2"/>
  <c r="Q934" i="2"/>
  <c r="Q935" i="2"/>
  <c r="CZ936" i="2" s="1"/>
  <c r="Q937" i="2"/>
  <c r="CZ937" i="2" s="1"/>
  <c r="Q939" i="2"/>
  <c r="CZ938" i="2" s="1"/>
  <c r="Q941" i="2"/>
  <c r="CZ939" i="2" s="1"/>
  <c r="Q943" i="2"/>
  <c r="CZ940" i="2" s="1"/>
  <c r="Q945" i="2"/>
  <c r="CZ941" i="2" s="1"/>
  <c r="Q947" i="2"/>
  <c r="Q949" i="2"/>
  <c r="Q951" i="2"/>
  <c r="CZ944" i="2" s="1"/>
  <c r="Q953" i="2"/>
  <c r="CZ945" i="2" s="1"/>
  <c r="Q955" i="2"/>
  <c r="CZ946" i="2" s="1"/>
  <c r="Q957" i="2"/>
  <c r="CZ947" i="2" s="1"/>
  <c r="Q959" i="2"/>
  <c r="CZ948" i="2" s="1"/>
  <c r="Q961" i="2"/>
  <c r="CZ949" i="2" s="1"/>
  <c r="Q963" i="2"/>
  <c r="Q965" i="2"/>
  <c r="Q930" i="2"/>
  <c r="CZ931" i="2" s="1"/>
  <c r="Q798" i="2"/>
  <c r="CZ798" i="2" s="1"/>
  <c r="Q799" i="2"/>
  <c r="CZ799" i="2" s="1"/>
  <c r="Q800" i="2"/>
  <c r="CZ800" i="2" s="1"/>
  <c r="Q801" i="2"/>
  <c r="Q802" i="2"/>
  <c r="Q803" i="2"/>
  <c r="Q805" i="2"/>
  <c r="Q807" i="2"/>
  <c r="CZ805" i="2" s="1"/>
  <c r="Q809" i="2"/>
  <c r="CZ806" i="2" s="1"/>
  <c r="Q811" i="2"/>
  <c r="CZ807" i="2" s="1"/>
  <c r="Q813" i="2"/>
  <c r="CZ808" i="2" s="1"/>
  <c r="Q815" i="2"/>
  <c r="Q817" i="2"/>
  <c r="CZ810" i="2" s="1"/>
  <c r="Q819" i="2"/>
  <c r="Q821" i="2"/>
  <c r="Q823" i="2"/>
  <c r="CZ813" i="2" s="1"/>
  <c r="Q825" i="2"/>
  <c r="CZ814" i="2" s="1"/>
  <c r="Q827" i="2"/>
  <c r="CZ815" i="2" s="1"/>
  <c r="Q829" i="2"/>
  <c r="CZ816" i="2" s="1"/>
  <c r="Q831" i="2"/>
  <c r="CZ817" i="2" s="1"/>
  <c r="Q833" i="2"/>
  <c r="CZ818" i="2" s="1"/>
  <c r="Q652" i="2"/>
  <c r="Q653" i="2"/>
  <c r="Q654" i="2"/>
  <c r="CZ654" i="2" s="1"/>
  <c r="Q655" i="2"/>
  <c r="CZ655" i="2" s="1"/>
  <c r="Q656" i="2"/>
  <c r="CZ656" i="2" s="1"/>
  <c r="Q657" i="2"/>
  <c r="CZ657" i="2" s="1"/>
  <c r="Q659" i="2"/>
  <c r="CZ658" i="2" s="1"/>
  <c r="Q661" i="2"/>
  <c r="Q663" i="2"/>
  <c r="Q665" i="2"/>
  <c r="Q667" i="2"/>
  <c r="CZ662" i="2" s="1"/>
  <c r="Q669" i="2"/>
  <c r="CZ663" i="2" s="1"/>
  <c r="Q671" i="2"/>
  <c r="CZ664" i="2" s="1"/>
  <c r="Q673" i="2"/>
  <c r="CZ665" i="2" s="1"/>
  <c r="Q675" i="2"/>
  <c r="CZ666" i="2" s="1"/>
  <c r="Q677" i="2"/>
  <c r="CZ667" i="2" s="1"/>
  <c r="Q679" i="2"/>
  <c r="Q681" i="2"/>
  <c r="Q683" i="2"/>
  <c r="CZ670" i="2" s="1"/>
  <c r="Q685" i="2"/>
  <c r="CZ671" i="2" s="1"/>
  <c r="Q687" i="2"/>
  <c r="CZ672" i="2" s="1"/>
  <c r="Q595" i="2"/>
  <c r="CZ595" i="2" s="1"/>
  <c r="Q596" i="2"/>
  <c r="CZ596" i="2" s="1"/>
  <c r="Q597" i="2"/>
  <c r="Q598" i="2"/>
  <c r="Q599" i="2"/>
  <c r="Q601" i="2"/>
  <c r="CZ600" i="2" s="1"/>
  <c r="Q603" i="2"/>
  <c r="CZ601" i="2" s="1"/>
  <c r="Q605" i="2"/>
  <c r="CZ602" i="2" s="1"/>
  <c r="Q607" i="2"/>
  <c r="CZ603" i="2" s="1"/>
  <c r="Q609" i="2"/>
  <c r="CZ604" i="2" s="1"/>
  <c r="Q611" i="2"/>
  <c r="CZ605" i="2" s="1"/>
  <c r="Q613" i="2"/>
  <c r="Q615" i="2"/>
  <c r="Q617" i="2"/>
  <c r="CZ608" i="2" s="1"/>
  <c r="Q619" i="2"/>
  <c r="CZ609" i="2" s="1"/>
  <c r="Q621" i="2"/>
  <c r="CZ610" i="2" s="1"/>
  <c r="Q623" i="2"/>
  <c r="CZ611" i="2" s="1"/>
  <c r="Q625" i="2"/>
  <c r="CZ612" i="2" s="1"/>
  <c r="Q627" i="2"/>
  <c r="Q594" i="2"/>
  <c r="Q493" i="2"/>
  <c r="CZ488" i="2" s="1"/>
  <c r="Q479" i="2"/>
  <c r="Q480" i="2"/>
  <c r="CZ480" i="2" s="1"/>
  <c r="Q481" i="2"/>
  <c r="Q482" i="2"/>
  <c r="CZ482" i="2" s="1"/>
  <c r="Q483" i="2"/>
  <c r="CZ483" i="2" s="1"/>
  <c r="Q485" i="2"/>
  <c r="Q487" i="2"/>
  <c r="Q489" i="2"/>
  <c r="Q491" i="2"/>
  <c r="CZ487" i="2" s="1"/>
  <c r="Q495" i="2"/>
  <c r="CZ489" i="2" s="1"/>
  <c r="Q497" i="2"/>
  <c r="CZ490" i="2" s="1"/>
  <c r="Q499" i="2"/>
  <c r="CZ491" i="2" s="1"/>
  <c r="Q501" i="2"/>
  <c r="CZ492" i="2" s="1"/>
  <c r="Q503" i="2"/>
  <c r="CZ493" i="2" s="1"/>
  <c r="Q505" i="2"/>
  <c r="Q507" i="2"/>
  <c r="Q509" i="2"/>
  <c r="CZ496" i="2" s="1"/>
  <c r="Q511" i="2"/>
  <c r="CZ497" i="2" s="1"/>
  <c r="Q513" i="2"/>
  <c r="CZ498" i="2" s="1"/>
  <c r="Q478" i="2"/>
  <c r="CZ478" i="2" s="1"/>
  <c r="Q537" i="2"/>
  <c r="CZ537" i="2" s="1"/>
  <c r="Q538" i="2"/>
  <c r="Q539" i="2"/>
  <c r="Q540" i="2"/>
  <c r="Q541" i="2"/>
  <c r="CZ541" i="2" s="1"/>
  <c r="Q543" i="2"/>
  <c r="CZ542" i="2" s="1"/>
  <c r="Q545" i="2"/>
  <c r="CZ543" i="2" s="1"/>
  <c r="Q547" i="2"/>
  <c r="CZ544" i="2" s="1"/>
  <c r="Q549" i="2"/>
  <c r="CZ545" i="2" s="1"/>
  <c r="Q551" i="2"/>
  <c r="Q553" i="2"/>
  <c r="Q555" i="2"/>
  <c r="Q557" i="2"/>
  <c r="CZ549" i="2" s="1"/>
  <c r="Q559" i="2"/>
  <c r="CZ550" i="2" s="1"/>
  <c r="Q561" i="2"/>
  <c r="CZ551" i="2" s="1"/>
  <c r="Q563" i="2"/>
  <c r="CZ552" i="2" s="1"/>
  <c r="Q565" i="2"/>
  <c r="CZ553" i="2" s="1"/>
  <c r="Q567" i="2"/>
  <c r="Q569" i="2"/>
  <c r="CZ555" i="2" s="1"/>
  <c r="Q571" i="2"/>
  <c r="Q536" i="2"/>
  <c r="CZ536" i="2" s="1"/>
  <c r="CZ359" i="2"/>
  <c r="Q419" i="2"/>
  <c r="CZ419" i="2" s="1"/>
  <c r="Q420" i="2"/>
  <c r="CZ420" i="2" s="1"/>
  <c r="Q421" i="2"/>
  <c r="CZ421" i="2" s="1"/>
  <c r="Q423" i="2"/>
  <c r="Q425" i="2"/>
  <c r="CZ424" i="2" s="1"/>
  <c r="Q427" i="2"/>
  <c r="CZ425" i="2" s="1"/>
  <c r="Q429" i="2"/>
  <c r="CZ426" i="2" s="1"/>
  <c r="Q431" i="2"/>
  <c r="CZ427" i="2" s="1"/>
  <c r="Q433" i="2"/>
  <c r="CZ428" i="2" s="1"/>
  <c r="Q435" i="2"/>
  <c r="CZ429" i="2" s="1"/>
  <c r="Q437" i="2"/>
  <c r="CZ430" i="2" s="1"/>
  <c r="Q439" i="2"/>
  <c r="Q441" i="2"/>
  <c r="Q443" i="2"/>
  <c r="Q445" i="2"/>
  <c r="CZ434" i="2" s="1"/>
  <c r="Q447" i="2"/>
  <c r="CZ435" i="2" s="1"/>
  <c r="Q449" i="2"/>
  <c r="CZ436" i="2" s="1"/>
  <c r="Q451" i="2"/>
  <c r="CZ437" i="2" s="1"/>
  <c r="Q453" i="2"/>
  <c r="CZ438" i="2" s="1"/>
  <c r="Q418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59" i="2"/>
  <c r="Q360" i="2"/>
  <c r="CZ360" i="2" s="1"/>
  <c r="Q361" i="2"/>
  <c r="CZ361" i="2" s="1"/>
  <c r="Q362" i="2"/>
  <c r="CZ362" i="2" s="1"/>
  <c r="Q363" i="2"/>
  <c r="Q364" i="2"/>
  <c r="Q366" i="2"/>
  <c r="Q368" i="2"/>
  <c r="CZ366" i="2" s="1"/>
  <c r="Q370" i="2"/>
  <c r="CZ367" i="2" s="1"/>
  <c r="Q372" i="2"/>
  <c r="CZ368" i="2" s="1"/>
  <c r="Q374" i="2"/>
  <c r="CZ369" i="2" s="1"/>
  <c r="Q376" i="2"/>
  <c r="CZ370" i="2" s="1"/>
  <c r="Q378" i="2"/>
  <c r="Q380" i="2"/>
  <c r="CZ372" i="2" s="1"/>
  <c r="Q382" i="2"/>
  <c r="Q384" i="2"/>
  <c r="CZ374" i="2" s="1"/>
  <c r="Q386" i="2"/>
  <c r="CZ375" i="2" s="1"/>
  <c r="Q388" i="2"/>
  <c r="CZ376" i="2" s="1"/>
  <c r="Q390" i="2"/>
  <c r="CZ377" i="2" s="1"/>
  <c r="Q392" i="2"/>
  <c r="CZ378" i="2" s="1"/>
  <c r="Q394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00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Q302" i="2"/>
  <c r="Q301" i="2"/>
  <c r="CZ301" i="2" s="1"/>
  <c r="Q300" i="2"/>
  <c r="CZ300" i="2" s="1"/>
  <c r="Q303" i="2"/>
  <c r="CZ303" i="2" s="1"/>
  <c r="Q304" i="2"/>
  <c r="CZ304" i="2" s="1"/>
  <c r="Q305" i="2"/>
  <c r="Q307" i="2"/>
  <c r="CZ306" i="2" s="1"/>
  <c r="Q309" i="2"/>
  <c r="Q311" i="2"/>
  <c r="CZ308" i="2" s="1"/>
  <c r="Q313" i="2"/>
  <c r="CZ309" i="2" s="1"/>
  <c r="Q315" i="2"/>
  <c r="CZ310" i="2" s="1"/>
  <c r="Q317" i="2"/>
  <c r="CZ311" i="2" s="1"/>
  <c r="Q319" i="2"/>
  <c r="CZ312" i="2" s="1"/>
  <c r="Q321" i="2"/>
  <c r="Q323" i="2"/>
  <c r="Q325" i="2"/>
  <c r="Q327" i="2"/>
  <c r="CZ316" i="2" s="1"/>
  <c r="Q329" i="2"/>
  <c r="CZ317" i="2" s="1"/>
  <c r="Q331" i="2"/>
  <c r="CZ318" i="2" s="1"/>
  <c r="Q333" i="2"/>
  <c r="CZ319" i="2" s="1"/>
  <c r="Q335" i="2"/>
  <c r="CZ320" i="2" s="1"/>
  <c r="Q241" i="2"/>
  <c r="CZ241" i="2" s="1"/>
  <c r="AC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41" i="2"/>
  <c r="Q242" i="2"/>
  <c r="CZ242" i="2" s="1"/>
  <c r="Q243" i="2"/>
  <c r="CZ243" i="2" s="1"/>
  <c r="Q244" i="2"/>
  <c r="CZ244" i="2" s="1"/>
  <c r="Q245" i="2"/>
  <c r="Q246" i="2"/>
  <c r="CZ246" i="2" s="1"/>
  <c r="Q248" i="2"/>
  <c r="CZ247" i="2" s="1"/>
  <c r="Q250" i="2"/>
  <c r="CZ248" i="2" s="1"/>
  <c r="Q252" i="2"/>
  <c r="CZ249" i="2" s="1"/>
  <c r="Q254" i="2"/>
  <c r="CZ250" i="2" s="1"/>
  <c r="Q256" i="2"/>
  <c r="CZ251" i="2" s="1"/>
  <c r="Q258" i="2"/>
  <c r="Q260" i="2"/>
  <c r="Q262" i="2"/>
  <c r="Q264" i="2"/>
  <c r="CZ255" i="2" s="1"/>
  <c r="Q266" i="2"/>
  <c r="CZ256" i="2" s="1"/>
  <c r="Q268" i="2"/>
  <c r="Q270" i="2"/>
  <c r="CZ258" i="2" s="1"/>
  <c r="Q272" i="2"/>
  <c r="CZ259" i="2" s="1"/>
  <c r="Q274" i="2"/>
  <c r="Q276" i="2"/>
  <c r="CV182" i="2"/>
  <c r="CS182" i="2"/>
  <c r="CG182" i="2"/>
  <c r="CB182" i="2"/>
  <c r="BG183" i="2"/>
  <c r="BG184" i="2"/>
  <c r="BG185" i="2"/>
  <c r="BG186" i="2"/>
  <c r="BG187" i="2"/>
  <c r="BG189" i="2"/>
  <c r="BG191" i="2"/>
  <c r="BG193" i="2"/>
  <c r="BG195" i="2"/>
  <c r="BG197" i="2"/>
  <c r="BG199" i="2"/>
  <c r="BG201" i="2"/>
  <c r="BG203" i="2"/>
  <c r="BG205" i="2"/>
  <c r="BG207" i="2"/>
  <c r="BG209" i="2"/>
  <c r="BG211" i="2"/>
  <c r="BG213" i="2"/>
  <c r="BG215" i="2"/>
  <c r="BG217" i="2"/>
  <c r="BG182" i="2"/>
  <c r="AX216" i="2"/>
  <c r="BG216" i="2" s="1"/>
  <c r="AX214" i="2"/>
  <c r="BG214" i="2" s="1"/>
  <c r="AX212" i="2"/>
  <c r="BG212" i="2" s="1"/>
  <c r="AX210" i="2"/>
  <c r="BH210" i="2" s="1"/>
  <c r="AX208" i="2"/>
  <c r="BG208" i="2" s="1"/>
  <c r="AX206" i="2"/>
  <c r="BG206" i="2" s="1"/>
  <c r="AX204" i="2"/>
  <c r="BG204" i="2" s="1"/>
  <c r="AX202" i="2"/>
  <c r="BG202" i="2" s="1"/>
  <c r="AX200" i="2"/>
  <c r="BG200" i="2" s="1"/>
  <c r="AX198" i="2"/>
  <c r="BG198" i="2" s="1"/>
  <c r="AX196" i="2"/>
  <c r="BG196" i="2" s="1"/>
  <c r="AX194" i="2"/>
  <c r="BH194" i="2" s="1"/>
  <c r="AX192" i="2"/>
  <c r="BG192" i="2" s="1"/>
  <c r="AX190" i="2"/>
  <c r="BG190" i="2" s="1"/>
  <c r="AX188" i="2"/>
  <c r="BG188" i="2" s="1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182" i="2"/>
  <c r="Q207" i="2"/>
  <c r="CZ198" i="2" s="1"/>
  <c r="Q183" i="2"/>
  <c r="CZ184" i="2" s="1"/>
  <c r="Q184" i="2"/>
  <c r="CZ185" i="2" s="1"/>
  <c r="Q185" i="2"/>
  <c r="CZ186" i="2" s="1"/>
  <c r="Q186" i="2"/>
  <c r="Q187" i="2"/>
  <c r="Q189" i="2"/>
  <c r="CZ189" i="2" s="1"/>
  <c r="Q191" i="2"/>
  <c r="CZ190" i="2" s="1"/>
  <c r="Q193" i="2"/>
  <c r="CZ191" i="2" s="1"/>
  <c r="Q195" i="2"/>
  <c r="CZ192" i="2" s="1"/>
  <c r="Q197" i="2"/>
  <c r="CZ193" i="2" s="1"/>
  <c r="Q199" i="2"/>
  <c r="CZ194" i="2" s="1"/>
  <c r="Q201" i="2"/>
  <c r="Q203" i="2"/>
  <c r="CZ196" i="2" s="1"/>
  <c r="Q205" i="2"/>
  <c r="CZ197" i="2" s="1"/>
  <c r="Q209" i="2"/>
  <c r="Q211" i="2"/>
  <c r="CZ200" i="2" s="1"/>
  <c r="Q213" i="2"/>
  <c r="CZ201" i="2" s="1"/>
  <c r="Q215" i="2"/>
  <c r="CZ202" i="2" s="1"/>
  <c r="Q217" i="2"/>
  <c r="CZ203" i="2" s="1"/>
  <c r="Q182" i="2"/>
  <c r="CB65" i="2"/>
  <c r="CB66" i="2"/>
  <c r="CB67" i="2"/>
  <c r="CB68" i="2"/>
  <c r="CB69" i="2"/>
  <c r="CB70" i="2"/>
  <c r="CB72" i="2"/>
  <c r="CB74" i="2"/>
  <c r="CB76" i="2"/>
  <c r="CB78" i="2"/>
  <c r="CB80" i="2"/>
  <c r="CB82" i="2"/>
  <c r="CB84" i="2"/>
  <c r="CB86" i="2"/>
  <c r="CB88" i="2"/>
  <c r="CB90" i="2"/>
  <c r="CB92" i="2"/>
  <c r="CB94" i="2"/>
  <c r="CB96" i="2"/>
  <c r="CB98" i="2"/>
  <c r="CB100" i="2"/>
  <c r="CB64" i="2"/>
  <c r="Q65" i="2"/>
  <c r="CZ65" i="2" s="1"/>
  <c r="Q66" i="2"/>
  <c r="Q67" i="2"/>
  <c r="Q68" i="2"/>
  <c r="CZ68" i="2" s="1"/>
  <c r="Q69" i="2"/>
  <c r="Q70" i="2"/>
  <c r="Q72" i="2"/>
  <c r="Q74" i="2"/>
  <c r="CZ72" i="2" s="1"/>
  <c r="Q76" i="2"/>
  <c r="CZ73" i="2" s="1"/>
  <c r="Q78" i="2"/>
  <c r="Q80" i="2"/>
  <c r="CZ75" i="2" s="1"/>
  <c r="Q82" i="2"/>
  <c r="CZ76" i="2" s="1"/>
  <c r="Q84" i="2"/>
  <c r="CZ77" i="2" s="1"/>
  <c r="Q86" i="2"/>
  <c r="CZ78" i="2" s="1"/>
  <c r="Q88" i="2"/>
  <c r="CZ79" i="2" s="1"/>
  <c r="Q90" i="2"/>
  <c r="CZ80" i="2" s="1"/>
  <c r="Q92" i="2"/>
  <c r="CZ81" i="2" s="1"/>
  <c r="Q94" i="2"/>
  <c r="Q96" i="2"/>
  <c r="CZ83" i="2" s="1"/>
  <c r="Q98" i="2"/>
  <c r="CZ84" i="2" s="1"/>
  <c r="Q100" i="2"/>
  <c r="Q64" i="2"/>
  <c r="Q122" i="2"/>
  <c r="CZ122" i="2" s="1"/>
  <c r="Q123" i="2"/>
  <c r="Q124" i="2"/>
  <c r="CZ124" i="2" s="1"/>
  <c r="Q125" i="2"/>
  <c r="Q126" i="2"/>
  <c r="CZ126" i="2" s="1"/>
  <c r="Q127" i="2"/>
  <c r="CZ127" i="2" s="1"/>
  <c r="Q128" i="2"/>
  <c r="CZ128" i="2" s="1"/>
  <c r="Q130" i="2"/>
  <c r="CZ129" i="2" s="1"/>
  <c r="Q132" i="2"/>
  <c r="CZ130" i="2" s="1"/>
  <c r="Q134" i="2"/>
  <c r="CZ131" i="2" s="1"/>
  <c r="Q136" i="2"/>
  <c r="CZ132" i="2" s="1"/>
  <c r="Q138" i="2"/>
  <c r="CZ133" i="2" s="1"/>
  <c r="Q140" i="2"/>
  <c r="Q142" i="2"/>
  <c r="CZ135" i="2" s="1"/>
  <c r="Q144" i="2"/>
  <c r="Q146" i="2"/>
  <c r="CZ137" i="2" s="1"/>
  <c r="Q148" i="2"/>
  <c r="Q150" i="2"/>
  <c r="CZ139" i="2" s="1"/>
  <c r="Q152" i="2"/>
  <c r="CZ140" i="2" s="1"/>
  <c r="Q154" i="2"/>
  <c r="CZ141" i="2" s="1"/>
  <c r="Q156" i="2"/>
  <c r="Q158" i="2"/>
  <c r="CZ143" i="2" s="1"/>
  <c r="CS965" i="2"/>
  <c r="CJ965" i="2"/>
  <c r="CB965" i="2"/>
  <c r="BH965" i="2"/>
  <c r="BG965" i="2"/>
  <c r="AL965" i="2"/>
  <c r="AK965" i="2"/>
  <c r="R965" i="2"/>
  <c r="CZ951" i="2"/>
  <c r="CS964" i="2"/>
  <c r="CJ964" i="2"/>
  <c r="BH964" i="2"/>
  <c r="BG964" i="2"/>
  <c r="AL964" i="2"/>
  <c r="AK964" i="2"/>
  <c r="CS963" i="2"/>
  <c r="CJ963" i="2"/>
  <c r="CB963" i="2"/>
  <c r="BH963" i="2"/>
  <c r="BG963" i="2"/>
  <c r="AL963" i="2"/>
  <c r="AK963" i="2"/>
  <c r="R963" i="2"/>
  <c r="CZ950" i="2"/>
  <c r="CS962" i="2"/>
  <c r="CJ962" i="2"/>
  <c r="BH962" i="2"/>
  <c r="BG962" i="2"/>
  <c r="AL962" i="2"/>
  <c r="AK962" i="2"/>
  <c r="CS961" i="2"/>
  <c r="CJ961" i="2"/>
  <c r="CB961" i="2"/>
  <c r="BH961" i="2"/>
  <c r="BG961" i="2"/>
  <c r="AL961" i="2"/>
  <c r="AK961" i="2"/>
  <c r="R961" i="2"/>
  <c r="CS960" i="2"/>
  <c r="CJ960" i="2"/>
  <c r="BH960" i="2"/>
  <c r="BG960" i="2"/>
  <c r="AL960" i="2"/>
  <c r="AK960" i="2"/>
  <c r="CV959" i="2"/>
  <c r="CS959" i="2"/>
  <c r="CM959" i="2"/>
  <c r="CJ959" i="2"/>
  <c r="CG959" i="2"/>
  <c r="CB959" i="2"/>
  <c r="BP959" i="2"/>
  <c r="BO959" i="2"/>
  <c r="BH959" i="2"/>
  <c r="BG959" i="2"/>
  <c r="AT959" i="2"/>
  <c r="AS959" i="2"/>
  <c r="AL959" i="2"/>
  <c r="AK959" i="2"/>
  <c r="AD959" i="2"/>
  <c r="AC959" i="2"/>
  <c r="R959" i="2"/>
  <c r="CV958" i="2"/>
  <c r="CS958" i="2"/>
  <c r="CM958" i="2"/>
  <c r="CJ958" i="2"/>
  <c r="CG958" i="2"/>
  <c r="BP958" i="2"/>
  <c r="BO958" i="2"/>
  <c r="BH958" i="2"/>
  <c r="BG958" i="2"/>
  <c r="AT958" i="2"/>
  <c r="AS958" i="2"/>
  <c r="AL958" i="2"/>
  <c r="AK958" i="2"/>
  <c r="AD958" i="2"/>
  <c r="AC958" i="2"/>
  <c r="CV957" i="2"/>
  <c r="CS957" i="2"/>
  <c r="CM957" i="2"/>
  <c r="CJ957" i="2"/>
  <c r="CG957" i="2"/>
  <c r="CB957" i="2"/>
  <c r="BP957" i="2"/>
  <c r="BO957" i="2"/>
  <c r="BH957" i="2"/>
  <c r="BG957" i="2"/>
  <c r="AT957" i="2"/>
  <c r="AS957" i="2"/>
  <c r="AL957" i="2"/>
  <c r="AK957" i="2"/>
  <c r="AD957" i="2"/>
  <c r="AC957" i="2"/>
  <c r="R957" i="2"/>
  <c r="CV956" i="2"/>
  <c r="CS956" i="2"/>
  <c r="CM956" i="2"/>
  <c r="CJ956" i="2"/>
  <c r="CG956" i="2"/>
  <c r="BP956" i="2"/>
  <c r="BO956" i="2"/>
  <c r="BH956" i="2"/>
  <c r="BG956" i="2"/>
  <c r="AT956" i="2"/>
  <c r="AS956" i="2"/>
  <c r="AL956" i="2"/>
  <c r="AK956" i="2"/>
  <c r="AD956" i="2"/>
  <c r="AC956" i="2"/>
  <c r="CV955" i="2"/>
  <c r="CS955" i="2"/>
  <c r="CM955" i="2"/>
  <c r="CJ955" i="2"/>
  <c r="CG955" i="2"/>
  <c r="CB955" i="2"/>
  <c r="BP955" i="2"/>
  <c r="BO955" i="2"/>
  <c r="BH955" i="2"/>
  <c r="BG955" i="2"/>
  <c r="AT955" i="2"/>
  <c r="AS955" i="2"/>
  <c r="AL955" i="2"/>
  <c r="AK955" i="2"/>
  <c r="AD955" i="2"/>
  <c r="AC955" i="2"/>
  <c r="R955" i="2"/>
  <c r="CV954" i="2"/>
  <c r="CS954" i="2"/>
  <c r="CM954" i="2"/>
  <c r="CJ954" i="2"/>
  <c r="CG954" i="2"/>
  <c r="BP954" i="2"/>
  <c r="BO954" i="2"/>
  <c r="BH954" i="2"/>
  <c r="BG954" i="2"/>
  <c r="AT954" i="2"/>
  <c r="AS954" i="2"/>
  <c r="AL954" i="2"/>
  <c r="AK954" i="2"/>
  <c r="AD954" i="2"/>
  <c r="AC954" i="2"/>
  <c r="CV953" i="2"/>
  <c r="CS953" i="2"/>
  <c r="CM953" i="2"/>
  <c r="CJ953" i="2"/>
  <c r="CG953" i="2"/>
  <c r="CB953" i="2"/>
  <c r="BP953" i="2"/>
  <c r="BO953" i="2"/>
  <c r="BH953" i="2"/>
  <c r="BG953" i="2"/>
  <c r="AT953" i="2"/>
  <c r="AS953" i="2"/>
  <c r="AL953" i="2"/>
  <c r="AK953" i="2"/>
  <c r="AD953" i="2"/>
  <c r="AC953" i="2"/>
  <c r="R953" i="2"/>
  <c r="CV952" i="2"/>
  <c r="CS952" i="2"/>
  <c r="CM952" i="2"/>
  <c r="CJ952" i="2"/>
  <c r="CG952" i="2"/>
  <c r="BP952" i="2"/>
  <c r="BO952" i="2"/>
  <c r="BH952" i="2"/>
  <c r="BG952" i="2"/>
  <c r="AT952" i="2"/>
  <c r="AS952" i="2"/>
  <c r="AL952" i="2"/>
  <c r="AK952" i="2"/>
  <c r="AD952" i="2"/>
  <c r="AC952" i="2"/>
  <c r="CV951" i="2"/>
  <c r="CS951" i="2"/>
  <c r="CM951" i="2"/>
  <c r="CJ951" i="2"/>
  <c r="CG951" i="2"/>
  <c r="CB951" i="2"/>
  <c r="BP951" i="2"/>
  <c r="BO951" i="2"/>
  <c r="BH951" i="2"/>
  <c r="BG951" i="2"/>
  <c r="AT951" i="2"/>
  <c r="AS951" i="2"/>
  <c r="AL951" i="2"/>
  <c r="AK951" i="2"/>
  <c r="AD951" i="2"/>
  <c r="AC951" i="2"/>
  <c r="R951" i="2"/>
  <c r="CV950" i="2"/>
  <c r="CS950" i="2"/>
  <c r="CM950" i="2"/>
  <c r="CJ950" i="2"/>
  <c r="CG950" i="2"/>
  <c r="BP950" i="2"/>
  <c r="BO950" i="2"/>
  <c r="BH950" i="2"/>
  <c r="BG950" i="2"/>
  <c r="AT950" i="2"/>
  <c r="AS950" i="2"/>
  <c r="AL950" i="2"/>
  <c r="AK950" i="2"/>
  <c r="AD950" i="2"/>
  <c r="AC950" i="2"/>
  <c r="CV949" i="2"/>
  <c r="CS949" i="2"/>
  <c r="CM949" i="2"/>
  <c r="CJ949" i="2"/>
  <c r="CG949" i="2"/>
  <c r="CB949" i="2"/>
  <c r="BP949" i="2"/>
  <c r="BO949" i="2"/>
  <c r="BH949" i="2"/>
  <c r="BG949" i="2"/>
  <c r="AT949" i="2"/>
  <c r="AS949" i="2"/>
  <c r="AL949" i="2"/>
  <c r="AK949" i="2"/>
  <c r="AD949" i="2"/>
  <c r="AC949" i="2"/>
  <c r="R949" i="2"/>
  <c r="CZ943" i="2"/>
  <c r="CV948" i="2"/>
  <c r="CS948" i="2"/>
  <c r="CM948" i="2"/>
  <c r="CJ948" i="2"/>
  <c r="CG948" i="2"/>
  <c r="BP948" i="2"/>
  <c r="BO948" i="2"/>
  <c r="BH948" i="2"/>
  <c r="BG948" i="2"/>
  <c r="AT948" i="2"/>
  <c r="AS948" i="2"/>
  <c r="AK948" i="2"/>
  <c r="AD948" i="2"/>
  <c r="AC948" i="2"/>
  <c r="CV947" i="2"/>
  <c r="CS947" i="2"/>
  <c r="CM947" i="2"/>
  <c r="CJ947" i="2"/>
  <c r="CG947" i="2"/>
  <c r="CB947" i="2"/>
  <c r="BP947" i="2"/>
  <c r="BO947" i="2"/>
  <c r="BH947" i="2"/>
  <c r="BG947" i="2"/>
  <c r="AT947" i="2"/>
  <c r="AS947" i="2"/>
  <c r="AL947" i="2"/>
  <c r="AK947" i="2"/>
  <c r="AD947" i="2"/>
  <c r="AC947" i="2"/>
  <c r="R947" i="2"/>
  <c r="CZ942" i="2"/>
  <c r="CV946" i="2"/>
  <c r="CS946" i="2"/>
  <c r="CM946" i="2"/>
  <c r="CJ946" i="2"/>
  <c r="CG946" i="2"/>
  <c r="BP946" i="2"/>
  <c r="BO946" i="2"/>
  <c r="BH946" i="2"/>
  <c r="BG946" i="2"/>
  <c r="AT946" i="2"/>
  <c r="AS946" i="2"/>
  <c r="AL946" i="2"/>
  <c r="AK946" i="2"/>
  <c r="AD946" i="2"/>
  <c r="AC946" i="2"/>
  <c r="CV945" i="2"/>
  <c r="CS945" i="2"/>
  <c r="CM945" i="2"/>
  <c r="CJ945" i="2"/>
  <c r="CG945" i="2"/>
  <c r="CB945" i="2"/>
  <c r="BP945" i="2"/>
  <c r="BO945" i="2"/>
  <c r="BH945" i="2"/>
  <c r="BG945" i="2"/>
  <c r="AT945" i="2"/>
  <c r="AS945" i="2"/>
  <c r="AL945" i="2"/>
  <c r="AK945" i="2"/>
  <c r="AD945" i="2"/>
  <c r="AC945" i="2"/>
  <c r="R945" i="2"/>
  <c r="CV944" i="2"/>
  <c r="CS944" i="2"/>
  <c r="CM944" i="2"/>
  <c r="CJ944" i="2"/>
  <c r="CG944" i="2"/>
  <c r="BP944" i="2"/>
  <c r="BO944" i="2"/>
  <c r="BH944" i="2"/>
  <c r="BG944" i="2"/>
  <c r="AT944" i="2"/>
  <c r="AS944" i="2"/>
  <c r="AL944" i="2"/>
  <c r="AK944" i="2"/>
  <c r="AD944" i="2"/>
  <c r="AC944" i="2"/>
  <c r="CV943" i="2"/>
  <c r="CS943" i="2"/>
  <c r="CM943" i="2"/>
  <c r="CJ943" i="2"/>
  <c r="CG943" i="2"/>
  <c r="CB943" i="2"/>
  <c r="BP943" i="2"/>
  <c r="BO943" i="2"/>
  <c r="BH943" i="2"/>
  <c r="BG943" i="2"/>
  <c r="AT943" i="2"/>
  <c r="AS943" i="2"/>
  <c r="AL943" i="2"/>
  <c r="AK943" i="2"/>
  <c r="AD943" i="2"/>
  <c r="AC943" i="2"/>
  <c r="R943" i="2"/>
  <c r="CV942" i="2"/>
  <c r="CS942" i="2"/>
  <c r="CM942" i="2"/>
  <c r="CJ942" i="2"/>
  <c r="CG942" i="2"/>
  <c r="BP942" i="2"/>
  <c r="BO942" i="2"/>
  <c r="BH942" i="2"/>
  <c r="BG942" i="2"/>
  <c r="AT942" i="2"/>
  <c r="AS942" i="2"/>
  <c r="AL942" i="2"/>
  <c r="AK942" i="2"/>
  <c r="AD942" i="2"/>
  <c r="AC942" i="2"/>
  <c r="CV941" i="2"/>
  <c r="CS941" i="2"/>
  <c r="CM941" i="2"/>
  <c r="CJ941" i="2"/>
  <c r="CG941" i="2"/>
  <c r="CB941" i="2"/>
  <c r="BP941" i="2"/>
  <c r="BO941" i="2"/>
  <c r="BH941" i="2"/>
  <c r="BG941" i="2"/>
  <c r="AT941" i="2"/>
  <c r="AS941" i="2"/>
  <c r="AL941" i="2"/>
  <c r="AK941" i="2"/>
  <c r="AD941" i="2"/>
  <c r="AC941" i="2"/>
  <c r="R941" i="2"/>
  <c r="CV940" i="2"/>
  <c r="CS940" i="2"/>
  <c r="CM940" i="2"/>
  <c r="CJ940" i="2"/>
  <c r="CG940" i="2"/>
  <c r="BP940" i="2"/>
  <c r="BO940" i="2"/>
  <c r="BH940" i="2"/>
  <c r="BG940" i="2"/>
  <c r="AT940" i="2"/>
  <c r="AS940" i="2"/>
  <c r="AL940" i="2"/>
  <c r="AK940" i="2"/>
  <c r="AD940" i="2"/>
  <c r="AC940" i="2"/>
  <c r="CV939" i="2"/>
  <c r="CS939" i="2"/>
  <c r="CM939" i="2"/>
  <c r="CJ939" i="2"/>
  <c r="CG939" i="2"/>
  <c r="CB939" i="2"/>
  <c r="BP939" i="2"/>
  <c r="BO939" i="2"/>
  <c r="BH939" i="2"/>
  <c r="BG939" i="2"/>
  <c r="AT939" i="2"/>
  <c r="AS939" i="2"/>
  <c r="AL939" i="2"/>
  <c r="AK939" i="2"/>
  <c r="AD939" i="2"/>
  <c r="AC939" i="2"/>
  <c r="R939" i="2"/>
  <c r="CV938" i="2"/>
  <c r="CS938" i="2"/>
  <c r="CM938" i="2"/>
  <c r="CJ938" i="2"/>
  <c r="CG938" i="2"/>
  <c r="BP938" i="2"/>
  <c r="BO938" i="2"/>
  <c r="BH938" i="2"/>
  <c r="BG938" i="2"/>
  <c r="AT938" i="2"/>
  <c r="AS938" i="2"/>
  <c r="AL938" i="2"/>
  <c r="AK938" i="2"/>
  <c r="AD938" i="2"/>
  <c r="AC938" i="2"/>
  <c r="CV937" i="2"/>
  <c r="CS937" i="2"/>
  <c r="CM937" i="2"/>
  <c r="CJ937" i="2"/>
  <c r="CG937" i="2"/>
  <c r="CB937" i="2"/>
  <c r="BP937" i="2"/>
  <c r="BO937" i="2"/>
  <c r="BH937" i="2"/>
  <c r="BG937" i="2"/>
  <c r="AT937" i="2"/>
  <c r="AS937" i="2"/>
  <c r="AL937" i="2"/>
  <c r="AK937" i="2"/>
  <c r="AD937" i="2"/>
  <c r="AC937" i="2"/>
  <c r="R937" i="2"/>
  <c r="CV936" i="2"/>
  <c r="CS936" i="2"/>
  <c r="CM936" i="2"/>
  <c r="CJ936" i="2"/>
  <c r="CG936" i="2"/>
  <c r="BP936" i="2"/>
  <c r="BO936" i="2"/>
  <c r="BH936" i="2"/>
  <c r="BG936" i="2"/>
  <c r="AT936" i="2"/>
  <c r="AS936" i="2"/>
  <c r="AL936" i="2"/>
  <c r="AK936" i="2"/>
  <c r="AD936" i="2"/>
  <c r="AC936" i="2"/>
  <c r="CV935" i="2"/>
  <c r="CS935" i="2"/>
  <c r="CM935" i="2"/>
  <c r="CJ935" i="2"/>
  <c r="CG935" i="2"/>
  <c r="CB935" i="2"/>
  <c r="BP935" i="2"/>
  <c r="BO935" i="2"/>
  <c r="BH935" i="2"/>
  <c r="BG935" i="2"/>
  <c r="AT935" i="2"/>
  <c r="AS935" i="2"/>
  <c r="AL935" i="2"/>
  <c r="AK935" i="2"/>
  <c r="AD935" i="2"/>
  <c r="AC935" i="2"/>
  <c r="R935" i="2"/>
  <c r="CV934" i="2"/>
  <c r="CS934" i="2"/>
  <c r="CM934" i="2"/>
  <c r="CJ934" i="2"/>
  <c r="CG934" i="2"/>
  <c r="CB934" i="2"/>
  <c r="BP934" i="2"/>
  <c r="BO934" i="2"/>
  <c r="BH934" i="2"/>
  <c r="BG934" i="2"/>
  <c r="AT934" i="2"/>
  <c r="AS934" i="2"/>
  <c r="AL934" i="2"/>
  <c r="AK934" i="2"/>
  <c r="AD934" i="2"/>
  <c r="AC934" i="2"/>
  <c r="R934" i="2"/>
  <c r="CZ935" i="2"/>
  <c r="CV933" i="2"/>
  <c r="CS933" i="2"/>
  <c r="CM933" i="2"/>
  <c r="CJ933" i="2"/>
  <c r="CG933" i="2"/>
  <c r="CB933" i="2"/>
  <c r="BP933" i="2"/>
  <c r="BO933" i="2"/>
  <c r="BH933" i="2"/>
  <c r="BG933" i="2"/>
  <c r="AT933" i="2"/>
  <c r="AS933" i="2"/>
  <c r="AL933" i="2"/>
  <c r="AK933" i="2"/>
  <c r="AD933" i="2"/>
  <c r="AC933" i="2"/>
  <c r="R933" i="2"/>
  <c r="CZ934" i="2"/>
  <c r="CV932" i="2"/>
  <c r="CS932" i="2"/>
  <c r="CM932" i="2"/>
  <c r="CJ932" i="2"/>
  <c r="CG932" i="2"/>
  <c r="CB932" i="2"/>
  <c r="BP932" i="2"/>
  <c r="BO932" i="2"/>
  <c r="BH932" i="2"/>
  <c r="BG932" i="2"/>
  <c r="AT932" i="2"/>
  <c r="AS932" i="2"/>
  <c r="AL932" i="2"/>
  <c r="AK932" i="2"/>
  <c r="AD932" i="2"/>
  <c r="AC932" i="2"/>
  <c r="R932" i="2"/>
  <c r="CZ933" i="2"/>
  <c r="CV931" i="2"/>
  <c r="CS931" i="2"/>
  <c r="CM931" i="2"/>
  <c r="CJ931" i="2"/>
  <c r="CG931" i="2"/>
  <c r="CB931" i="2"/>
  <c r="BP931" i="2"/>
  <c r="BO931" i="2"/>
  <c r="BH931" i="2"/>
  <c r="BG931" i="2"/>
  <c r="AT931" i="2"/>
  <c r="AS931" i="2"/>
  <c r="AL931" i="2"/>
  <c r="AK931" i="2"/>
  <c r="AD931" i="2"/>
  <c r="AC931" i="2"/>
  <c r="R931" i="2"/>
  <c r="CV930" i="2"/>
  <c r="CS930" i="2"/>
  <c r="CM930" i="2"/>
  <c r="CJ930" i="2"/>
  <c r="CG930" i="2"/>
  <c r="CB930" i="2"/>
  <c r="BP930" i="2"/>
  <c r="BO930" i="2"/>
  <c r="BH930" i="2"/>
  <c r="BG930" i="2"/>
  <c r="AT930" i="2"/>
  <c r="AS930" i="2"/>
  <c r="AL930" i="2"/>
  <c r="AK930" i="2"/>
  <c r="AD930" i="2"/>
  <c r="AC930" i="2"/>
  <c r="R930" i="2"/>
  <c r="AJ889" i="2"/>
  <c r="AK889" i="2" s="1"/>
  <c r="CG871" i="2"/>
  <c r="CG872" i="2"/>
  <c r="CG873" i="2"/>
  <c r="CG874" i="2"/>
  <c r="CG875" i="2"/>
  <c r="CG876" i="2"/>
  <c r="CG877" i="2"/>
  <c r="CG878" i="2"/>
  <c r="CG879" i="2"/>
  <c r="CG880" i="2"/>
  <c r="CG881" i="2"/>
  <c r="CG882" i="2"/>
  <c r="CG883" i="2"/>
  <c r="CG884" i="2"/>
  <c r="CG885" i="2"/>
  <c r="CG886" i="2"/>
  <c r="CG887" i="2"/>
  <c r="CG888" i="2"/>
  <c r="CG889" i="2"/>
  <c r="CG890" i="2"/>
  <c r="CG891" i="2"/>
  <c r="CG892" i="2"/>
  <c r="CG893" i="2"/>
  <c r="CG894" i="2"/>
  <c r="CG895" i="2"/>
  <c r="CG896" i="2"/>
  <c r="CG897" i="2"/>
  <c r="CG898" i="2"/>
  <c r="CG899" i="2"/>
  <c r="CG900" i="2"/>
  <c r="H875" i="2"/>
  <c r="CS906" i="2"/>
  <c r="CJ906" i="2"/>
  <c r="CB906" i="2"/>
  <c r="CS905" i="2"/>
  <c r="CJ905" i="2"/>
  <c r="CS904" i="2"/>
  <c r="CJ904" i="2"/>
  <c r="CB904" i="2"/>
  <c r="CS903" i="2"/>
  <c r="CJ903" i="2"/>
  <c r="CS902" i="2"/>
  <c r="CJ902" i="2"/>
  <c r="CB902" i="2"/>
  <c r="CS901" i="2"/>
  <c r="CJ901" i="2"/>
  <c r="CV900" i="2"/>
  <c r="CS900" i="2"/>
  <c r="CM900" i="2"/>
  <c r="CJ900" i="2"/>
  <c r="CB900" i="2"/>
  <c r="CV899" i="2"/>
  <c r="CS899" i="2"/>
  <c r="CM899" i="2"/>
  <c r="CJ899" i="2"/>
  <c r="CV898" i="2"/>
  <c r="CS898" i="2"/>
  <c r="CM898" i="2"/>
  <c r="CJ898" i="2"/>
  <c r="CB898" i="2"/>
  <c r="CV897" i="2"/>
  <c r="CS897" i="2"/>
  <c r="CM897" i="2"/>
  <c r="CJ897" i="2"/>
  <c r="CV896" i="2"/>
  <c r="CS896" i="2"/>
  <c r="CM896" i="2"/>
  <c r="CJ896" i="2"/>
  <c r="CB896" i="2"/>
  <c r="CV895" i="2"/>
  <c r="CS895" i="2"/>
  <c r="CM895" i="2"/>
  <c r="CJ895" i="2"/>
  <c r="CV894" i="2"/>
  <c r="CS894" i="2"/>
  <c r="CM894" i="2"/>
  <c r="CJ894" i="2"/>
  <c r="CB894" i="2"/>
  <c r="CV893" i="2"/>
  <c r="CS893" i="2"/>
  <c r="CM893" i="2"/>
  <c r="CJ893" i="2"/>
  <c r="CV892" i="2"/>
  <c r="CS892" i="2"/>
  <c r="CM892" i="2"/>
  <c r="CJ892" i="2"/>
  <c r="CB892" i="2"/>
  <c r="CV891" i="2"/>
  <c r="CS891" i="2"/>
  <c r="CM891" i="2"/>
  <c r="CJ891" i="2"/>
  <c r="CV890" i="2"/>
  <c r="CS890" i="2"/>
  <c r="CM890" i="2"/>
  <c r="CJ890" i="2"/>
  <c r="CB890" i="2"/>
  <c r="CV889" i="2"/>
  <c r="CS889" i="2"/>
  <c r="CM889" i="2"/>
  <c r="CJ889" i="2"/>
  <c r="CV888" i="2"/>
  <c r="CS888" i="2"/>
  <c r="CM888" i="2"/>
  <c r="CJ888" i="2"/>
  <c r="CB888" i="2"/>
  <c r="CV887" i="2"/>
  <c r="CS887" i="2"/>
  <c r="CM887" i="2"/>
  <c r="CJ887" i="2"/>
  <c r="CV886" i="2"/>
  <c r="CS886" i="2"/>
  <c r="CM886" i="2"/>
  <c r="CJ886" i="2"/>
  <c r="CB886" i="2"/>
  <c r="CV885" i="2"/>
  <c r="CS885" i="2"/>
  <c r="CM885" i="2"/>
  <c r="CJ885" i="2"/>
  <c r="CV884" i="2"/>
  <c r="CS884" i="2"/>
  <c r="CM884" i="2"/>
  <c r="CJ884" i="2"/>
  <c r="CB884" i="2"/>
  <c r="CV883" i="2"/>
  <c r="CS883" i="2"/>
  <c r="CM883" i="2"/>
  <c r="CJ883" i="2"/>
  <c r="CV882" i="2"/>
  <c r="CS882" i="2"/>
  <c r="CM882" i="2"/>
  <c r="CJ882" i="2"/>
  <c r="CB882" i="2"/>
  <c r="CV881" i="2"/>
  <c r="CS881" i="2"/>
  <c r="CM881" i="2"/>
  <c r="CJ881" i="2"/>
  <c r="CV880" i="2"/>
  <c r="CS880" i="2"/>
  <c r="CM880" i="2"/>
  <c r="CJ880" i="2"/>
  <c r="CB880" i="2"/>
  <c r="CV879" i="2"/>
  <c r="CS879" i="2"/>
  <c r="CM879" i="2"/>
  <c r="CJ879" i="2"/>
  <c r="CV878" i="2"/>
  <c r="CS878" i="2"/>
  <c r="CM878" i="2"/>
  <c r="CJ878" i="2"/>
  <c r="CB878" i="2"/>
  <c r="CV877" i="2"/>
  <c r="CS877" i="2"/>
  <c r="CM877" i="2"/>
  <c r="CJ877" i="2"/>
  <c r="CV876" i="2"/>
  <c r="CS876" i="2"/>
  <c r="CM876" i="2"/>
  <c r="CJ876" i="2"/>
  <c r="CB876" i="2"/>
  <c r="CV875" i="2"/>
  <c r="CS875" i="2"/>
  <c r="CM875" i="2"/>
  <c r="CJ875" i="2"/>
  <c r="CB875" i="2"/>
  <c r="CV874" i="2"/>
  <c r="CS874" i="2"/>
  <c r="CM874" i="2"/>
  <c r="CJ874" i="2"/>
  <c r="CB874" i="2"/>
  <c r="CV873" i="2"/>
  <c r="CS873" i="2"/>
  <c r="CM873" i="2"/>
  <c r="CJ873" i="2"/>
  <c r="CB873" i="2"/>
  <c r="CV872" i="2"/>
  <c r="CS872" i="2"/>
  <c r="CM872" i="2"/>
  <c r="CJ872" i="2"/>
  <c r="CB872" i="2"/>
  <c r="CV871" i="2"/>
  <c r="CS871" i="2"/>
  <c r="CM871" i="2"/>
  <c r="CJ871" i="2"/>
  <c r="CB871" i="2"/>
  <c r="BH906" i="2"/>
  <c r="BG906" i="2"/>
  <c r="AL906" i="2"/>
  <c r="AK906" i="2"/>
  <c r="R906" i="2"/>
  <c r="Q906" i="2"/>
  <c r="CZ892" i="2" s="1"/>
  <c r="BH905" i="2"/>
  <c r="BG905" i="2"/>
  <c r="AL905" i="2"/>
  <c r="AK905" i="2"/>
  <c r="BH904" i="2"/>
  <c r="BG904" i="2"/>
  <c r="AL904" i="2"/>
  <c r="AK904" i="2"/>
  <c r="R904" i="2"/>
  <c r="Q904" i="2"/>
  <c r="CZ891" i="2" s="1"/>
  <c r="BH903" i="2"/>
  <c r="BG903" i="2"/>
  <c r="AL903" i="2"/>
  <c r="AK903" i="2"/>
  <c r="BH902" i="2"/>
  <c r="BG902" i="2"/>
  <c r="AL902" i="2"/>
  <c r="AK902" i="2"/>
  <c r="R902" i="2"/>
  <c r="Q902" i="2"/>
  <c r="CZ890" i="2" s="1"/>
  <c r="BH901" i="2"/>
  <c r="BG901" i="2"/>
  <c r="AL901" i="2"/>
  <c r="AK901" i="2"/>
  <c r="BP900" i="2"/>
  <c r="BO900" i="2"/>
  <c r="BH900" i="2"/>
  <c r="BG900" i="2"/>
  <c r="AT900" i="2"/>
  <c r="AS900" i="2"/>
  <c r="AL900" i="2"/>
  <c r="AK900" i="2"/>
  <c r="AD900" i="2"/>
  <c r="AC900" i="2"/>
  <c r="R900" i="2"/>
  <c r="Q900" i="2"/>
  <c r="CZ889" i="2" s="1"/>
  <c r="BP899" i="2"/>
  <c r="BO899" i="2"/>
  <c r="BH899" i="2"/>
  <c r="BG899" i="2"/>
  <c r="AT899" i="2"/>
  <c r="AS899" i="2"/>
  <c r="AL899" i="2"/>
  <c r="AK899" i="2"/>
  <c r="AD899" i="2"/>
  <c r="AC899" i="2"/>
  <c r="BP898" i="2"/>
  <c r="BO898" i="2"/>
  <c r="BH898" i="2"/>
  <c r="BG898" i="2"/>
  <c r="AT898" i="2"/>
  <c r="AS898" i="2"/>
  <c r="AL898" i="2"/>
  <c r="AK898" i="2"/>
  <c r="AD898" i="2"/>
  <c r="AC898" i="2"/>
  <c r="R898" i="2"/>
  <c r="Q898" i="2"/>
  <c r="CZ888" i="2" s="1"/>
  <c r="BP897" i="2"/>
  <c r="BO897" i="2"/>
  <c r="BH897" i="2"/>
  <c r="BG897" i="2"/>
  <c r="AT897" i="2"/>
  <c r="AS897" i="2"/>
  <c r="AL897" i="2"/>
  <c r="AK897" i="2"/>
  <c r="AD897" i="2"/>
  <c r="AC897" i="2"/>
  <c r="BP896" i="2"/>
  <c r="BO896" i="2"/>
  <c r="BH896" i="2"/>
  <c r="BG896" i="2"/>
  <c r="AT896" i="2"/>
  <c r="AS896" i="2"/>
  <c r="AL896" i="2"/>
  <c r="AK896" i="2"/>
  <c r="AD896" i="2"/>
  <c r="AC896" i="2"/>
  <c r="R896" i="2"/>
  <c r="Q896" i="2"/>
  <c r="CZ887" i="2" s="1"/>
  <c r="BP895" i="2"/>
  <c r="BO895" i="2"/>
  <c r="BH895" i="2"/>
  <c r="BG895" i="2"/>
  <c r="AT895" i="2"/>
  <c r="AS895" i="2"/>
  <c r="AL895" i="2"/>
  <c r="AK895" i="2"/>
  <c r="AD895" i="2"/>
  <c r="AC895" i="2"/>
  <c r="BP894" i="2"/>
  <c r="BO894" i="2"/>
  <c r="BH894" i="2"/>
  <c r="BG894" i="2"/>
  <c r="AT894" i="2"/>
  <c r="AS894" i="2"/>
  <c r="AL894" i="2"/>
  <c r="AK894" i="2"/>
  <c r="AD894" i="2"/>
  <c r="AC894" i="2"/>
  <c r="R894" i="2"/>
  <c r="Q894" i="2"/>
  <c r="CZ886" i="2" s="1"/>
  <c r="BP893" i="2"/>
  <c r="BO893" i="2"/>
  <c r="BH893" i="2"/>
  <c r="BG893" i="2"/>
  <c r="AT893" i="2"/>
  <c r="AS893" i="2"/>
  <c r="AL893" i="2"/>
  <c r="AK893" i="2"/>
  <c r="AD893" i="2"/>
  <c r="AC893" i="2"/>
  <c r="BP892" i="2"/>
  <c r="BO892" i="2"/>
  <c r="BH892" i="2"/>
  <c r="BG892" i="2"/>
  <c r="AT892" i="2"/>
  <c r="AS892" i="2"/>
  <c r="AL892" i="2"/>
  <c r="AK892" i="2"/>
  <c r="AD892" i="2"/>
  <c r="AC892" i="2"/>
  <c r="R892" i="2"/>
  <c r="Q892" i="2"/>
  <c r="CZ885" i="2" s="1"/>
  <c r="BP891" i="2"/>
  <c r="BO891" i="2"/>
  <c r="BH891" i="2"/>
  <c r="BG891" i="2"/>
  <c r="AT891" i="2"/>
  <c r="AS891" i="2"/>
  <c r="AL891" i="2"/>
  <c r="AK891" i="2"/>
  <c r="AD891" i="2"/>
  <c r="AC891" i="2"/>
  <c r="BP890" i="2"/>
  <c r="BO890" i="2"/>
  <c r="BH890" i="2"/>
  <c r="BG890" i="2"/>
  <c r="AT890" i="2"/>
  <c r="AS890" i="2"/>
  <c r="AL890" i="2"/>
  <c r="AK890" i="2"/>
  <c r="AD890" i="2"/>
  <c r="AC890" i="2"/>
  <c r="R890" i="2"/>
  <c r="Q890" i="2"/>
  <c r="CZ884" i="2" s="1"/>
  <c r="BP889" i="2"/>
  <c r="BO889" i="2"/>
  <c r="BH889" i="2"/>
  <c r="BG889" i="2"/>
  <c r="AT889" i="2"/>
  <c r="AS889" i="2"/>
  <c r="AD889" i="2"/>
  <c r="AC889" i="2"/>
  <c r="BP888" i="2"/>
  <c r="BO888" i="2"/>
  <c r="BH888" i="2"/>
  <c r="BG888" i="2"/>
  <c r="AT888" i="2"/>
  <c r="AS888" i="2"/>
  <c r="AL888" i="2"/>
  <c r="AK888" i="2"/>
  <c r="AD888" i="2"/>
  <c r="AC888" i="2"/>
  <c r="R888" i="2"/>
  <c r="Q888" i="2"/>
  <c r="CZ883" i="2" s="1"/>
  <c r="BP887" i="2"/>
  <c r="BO887" i="2"/>
  <c r="BH887" i="2"/>
  <c r="BG887" i="2"/>
  <c r="AT887" i="2"/>
  <c r="AS887" i="2"/>
  <c r="AL887" i="2"/>
  <c r="AK887" i="2"/>
  <c r="AD887" i="2"/>
  <c r="AC887" i="2"/>
  <c r="BP886" i="2"/>
  <c r="BO886" i="2"/>
  <c r="BH886" i="2"/>
  <c r="BG886" i="2"/>
  <c r="AT886" i="2"/>
  <c r="AS886" i="2"/>
  <c r="AL886" i="2"/>
  <c r="AK886" i="2"/>
  <c r="AD886" i="2"/>
  <c r="AC886" i="2"/>
  <c r="R886" i="2"/>
  <c r="Q886" i="2"/>
  <c r="CZ882" i="2" s="1"/>
  <c r="BP885" i="2"/>
  <c r="BO885" i="2"/>
  <c r="BH885" i="2"/>
  <c r="BG885" i="2"/>
  <c r="AT885" i="2"/>
  <c r="AS885" i="2"/>
  <c r="AL885" i="2"/>
  <c r="AK885" i="2"/>
  <c r="AD885" i="2"/>
  <c r="AC885" i="2"/>
  <c r="BP884" i="2"/>
  <c r="BO884" i="2"/>
  <c r="BH884" i="2"/>
  <c r="BG884" i="2"/>
  <c r="AT884" i="2"/>
  <c r="AS884" i="2"/>
  <c r="AL884" i="2"/>
  <c r="AK884" i="2"/>
  <c r="AD884" i="2"/>
  <c r="AC884" i="2"/>
  <c r="R884" i="2"/>
  <c r="Q884" i="2"/>
  <c r="CZ881" i="2" s="1"/>
  <c r="BP883" i="2"/>
  <c r="BO883" i="2"/>
  <c r="BH883" i="2"/>
  <c r="BG883" i="2"/>
  <c r="AT883" i="2"/>
  <c r="AS883" i="2"/>
  <c r="AL883" i="2"/>
  <c r="AK883" i="2"/>
  <c r="AD883" i="2"/>
  <c r="AC883" i="2"/>
  <c r="BP882" i="2"/>
  <c r="BO882" i="2"/>
  <c r="BH882" i="2"/>
  <c r="BG882" i="2"/>
  <c r="AT882" i="2"/>
  <c r="AS882" i="2"/>
  <c r="AL882" i="2"/>
  <c r="AK882" i="2"/>
  <c r="AD882" i="2"/>
  <c r="AC882" i="2"/>
  <c r="R882" i="2"/>
  <c r="Q882" i="2"/>
  <c r="CZ880" i="2" s="1"/>
  <c r="BP881" i="2"/>
  <c r="BO881" i="2"/>
  <c r="BH881" i="2"/>
  <c r="BG881" i="2"/>
  <c r="AT881" i="2"/>
  <c r="AS881" i="2"/>
  <c r="AL881" i="2"/>
  <c r="AK881" i="2"/>
  <c r="AD881" i="2"/>
  <c r="AC881" i="2"/>
  <c r="BP880" i="2"/>
  <c r="BO880" i="2"/>
  <c r="BH880" i="2"/>
  <c r="BG880" i="2"/>
  <c r="AT880" i="2"/>
  <c r="AS880" i="2"/>
  <c r="AL880" i="2"/>
  <c r="AK880" i="2"/>
  <c r="AD880" i="2"/>
  <c r="AC880" i="2"/>
  <c r="R880" i="2"/>
  <c r="Q880" i="2"/>
  <c r="CZ879" i="2" s="1"/>
  <c r="BP879" i="2"/>
  <c r="BO879" i="2"/>
  <c r="BH879" i="2"/>
  <c r="BG879" i="2"/>
  <c r="AT879" i="2"/>
  <c r="AS879" i="2"/>
  <c r="AL879" i="2"/>
  <c r="AK879" i="2"/>
  <c r="AD879" i="2"/>
  <c r="AC879" i="2"/>
  <c r="BP878" i="2"/>
  <c r="BO878" i="2"/>
  <c r="BH878" i="2"/>
  <c r="BG878" i="2"/>
  <c r="AT878" i="2"/>
  <c r="AS878" i="2"/>
  <c r="AL878" i="2"/>
  <c r="AK878" i="2"/>
  <c r="AD878" i="2"/>
  <c r="AC878" i="2"/>
  <c r="R878" i="2"/>
  <c r="Q878" i="2"/>
  <c r="CZ878" i="2" s="1"/>
  <c r="BP877" i="2"/>
  <c r="BO877" i="2"/>
  <c r="BH877" i="2"/>
  <c r="BG877" i="2"/>
  <c r="AT877" i="2"/>
  <c r="AS877" i="2"/>
  <c r="AL877" i="2"/>
  <c r="AK877" i="2"/>
  <c r="AD877" i="2"/>
  <c r="AC877" i="2"/>
  <c r="BP876" i="2"/>
  <c r="BO876" i="2"/>
  <c r="BH876" i="2"/>
  <c r="BG876" i="2"/>
  <c r="AT876" i="2"/>
  <c r="AS876" i="2"/>
  <c r="AL876" i="2"/>
  <c r="AK876" i="2"/>
  <c r="AD876" i="2"/>
  <c r="AC876" i="2"/>
  <c r="R876" i="2"/>
  <c r="Q876" i="2"/>
  <c r="CZ877" i="2" s="1"/>
  <c r="BP875" i="2"/>
  <c r="BO875" i="2"/>
  <c r="BH875" i="2"/>
  <c r="BG875" i="2"/>
  <c r="AT875" i="2"/>
  <c r="AS875" i="2"/>
  <c r="AL875" i="2"/>
  <c r="AK875" i="2"/>
  <c r="AD875" i="2"/>
  <c r="AC875" i="2"/>
  <c r="BP874" i="2"/>
  <c r="BO874" i="2"/>
  <c r="BH874" i="2"/>
  <c r="BG874" i="2"/>
  <c r="AT874" i="2"/>
  <c r="AS874" i="2"/>
  <c r="AL874" i="2"/>
  <c r="AK874" i="2"/>
  <c r="AD874" i="2"/>
  <c r="AC874" i="2"/>
  <c r="R874" i="2"/>
  <c r="Q874" i="2"/>
  <c r="CZ875" i="2" s="1"/>
  <c r="BP873" i="2"/>
  <c r="BO873" i="2"/>
  <c r="BH873" i="2"/>
  <c r="BG873" i="2"/>
  <c r="AT873" i="2"/>
  <c r="AS873" i="2"/>
  <c r="AL873" i="2"/>
  <c r="AK873" i="2"/>
  <c r="AD873" i="2"/>
  <c r="AC873" i="2"/>
  <c r="R873" i="2"/>
  <c r="Q873" i="2"/>
  <c r="CZ874" i="2" s="1"/>
  <c r="BP872" i="2"/>
  <c r="BO872" i="2"/>
  <c r="BH872" i="2"/>
  <c r="BG872" i="2"/>
  <c r="AT872" i="2"/>
  <c r="AS872" i="2"/>
  <c r="AL872" i="2"/>
  <c r="AK872" i="2"/>
  <c r="AD872" i="2"/>
  <c r="AC872" i="2"/>
  <c r="R872" i="2"/>
  <c r="Q872" i="2"/>
  <c r="CZ873" i="2" s="1"/>
  <c r="BP871" i="2"/>
  <c r="BO871" i="2"/>
  <c r="BH871" i="2"/>
  <c r="BG871" i="2"/>
  <c r="AT871" i="2"/>
  <c r="AS871" i="2"/>
  <c r="AL871" i="2"/>
  <c r="AK871" i="2"/>
  <c r="AD871" i="2"/>
  <c r="AC871" i="2"/>
  <c r="R871" i="2"/>
  <c r="Q871" i="2"/>
  <c r="CZ872" i="2" s="1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64" i="2"/>
  <c r="BG64" i="2"/>
  <c r="CG64" i="2"/>
  <c r="BG100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AX99" i="2"/>
  <c r="AX97" i="2"/>
  <c r="AX95" i="2"/>
  <c r="AX93" i="2"/>
  <c r="AX91" i="2"/>
  <c r="AX89" i="2"/>
  <c r="AX87" i="2"/>
  <c r="AX85" i="2"/>
  <c r="AX83" i="2"/>
  <c r="AX81" i="2"/>
  <c r="AX79" i="2"/>
  <c r="AX77" i="2"/>
  <c r="AX75" i="2"/>
  <c r="AX73" i="2"/>
  <c r="AX71" i="2"/>
  <c r="CZ418" i="2"/>
  <c r="AJ436" i="2"/>
  <c r="CZ195" i="2"/>
  <c r="CB256" i="2"/>
  <c r="CB242" i="2"/>
  <c r="CB243" i="2"/>
  <c r="CB244" i="2"/>
  <c r="CB245" i="2"/>
  <c r="CB246" i="2"/>
  <c r="CB248" i="2"/>
  <c r="CB250" i="2"/>
  <c r="CB252" i="2"/>
  <c r="CB254" i="2"/>
  <c r="CB258" i="2"/>
  <c r="CB260" i="2"/>
  <c r="CB262" i="2"/>
  <c r="CB264" i="2"/>
  <c r="CB266" i="2"/>
  <c r="CB268" i="2"/>
  <c r="CB270" i="2"/>
  <c r="CB272" i="2"/>
  <c r="CB274" i="2"/>
  <c r="CB276" i="2"/>
  <c r="CB241" i="2"/>
  <c r="CZ260" i="2"/>
  <c r="CJ833" i="2"/>
  <c r="CB833" i="2"/>
  <c r="AL833" i="2"/>
  <c r="AK833" i="2"/>
  <c r="R833" i="2"/>
  <c r="CJ832" i="2"/>
  <c r="AL832" i="2"/>
  <c r="AK832" i="2"/>
  <c r="CJ831" i="2"/>
  <c r="CB831" i="2"/>
  <c r="AL831" i="2"/>
  <c r="AK831" i="2"/>
  <c r="R831" i="2"/>
  <c r="CJ830" i="2"/>
  <c r="AL830" i="2"/>
  <c r="AK830" i="2"/>
  <c r="CJ829" i="2"/>
  <c r="CB829" i="2"/>
  <c r="AL829" i="2"/>
  <c r="AK829" i="2"/>
  <c r="R829" i="2"/>
  <c r="CJ828" i="2"/>
  <c r="AL828" i="2"/>
  <c r="AK828" i="2"/>
  <c r="CJ827" i="2"/>
  <c r="CG827" i="2"/>
  <c r="CB827" i="2"/>
  <c r="AL827" i="2"/>
  <c r="AK827" i="2"/>
  <c r="AD827" i="2"/>
  <c r="AC827" i="2"/>
  <c r="R827" i="2"/>
  <c r="CJ826" i="2"/>
  <c r="CG826" i="2"/>
  <c r="AL826" i="2"/>
  <c r="AK826" i="2"/>
  <c r="AD826" i="2"/>
  <c r="AC826" i="2"/>
  <c r="CJ825" i="2"/>
  <c r="CG825" i="2"/>
  <c r="CB825" i="2"/>
  <c r="AL825" i="2"/>
  <c r="AK825" i="2"/>
  <c r="AD825" i="2"/>
  <c r="AC825" i="2"/>
  <c r="R825" i="2"/>
  <c r="CJ824" i="2"/>
  <c r="CG824" i="2"/>
  <c r="AL824" i="2"/>
  <c r="AK824" i="2"/>
  <c r="AD824" i="2"/>
  <c r="AC824" i="2"/>
  <c r="CJ823" i="2"/>
  <c r="CG823" i="2"/>
  <c r="CB823" i="2"/>
  <c r="AL823" i="2"/>
  <c r="AK823" i="2"/>
  <c r="AD823" i="2"/>
  <c r="AC823" i="2"/>
  <c r="R823" i="2"/>
  <c r="CJ822" i="2"/>
  <c r="CG822" i="2"/>
  <c r="AL822" i="2"/>
  <c r="AK822" i="2"/>
  <c r="AD822" i="2"/>
  <c r="AC822" i="2"/>
  <c r="CJ821" i="2"/>
  <c r="CG821" i="2"/>
  <c r="CB821" i="2"/>
  <c r="AL821" i="2"/>
  <c r="AK821" i="2"/>
  <c r="AD821" i="2"/>
  <c r="AC821" i="2"/>
  <c r="R821" i="2"/>
  <c r="CZ812" i="2"/>
  <c r="CJ820" i="2"/>
  <c r="CG820" i="2"/>
  <c r="AL820" i="2"/>
  <c r="AK820" i="2"/>
  <c r="AD820" i="2"/>
  <c r="AC820" i="2"/>
  <c r="CJ819" i="2"/>
  <c r="CG819" i="2"/>
  <c r="CB819" i="2"/>
  <c r="AL819" i="2"/>
  <c r="AK819" i="2"/>
  <c r="AD819" i="2"/>
  <c r="AC819" i="2"/>
  <c r="R819" i="2"/>
  <c r="CZ811" i="2"/>
  <c r="CJ818" i="2"/>
  <c r="CG818" i="2"/>
  <c r="AL818" i="2"/>
  <c r="AK818" i="2"/>
  <c r="AD818" i="2"/>
  <c r="AC818" i="2"/>
  <c r="CJ817" i="2"/>
  <c r="CG817" i="2"/>
  <c r="CB817" i="2"/>
  <c r="AL817" i="2"/>
  <c r="AK817" i="2"/>
  <c r="AD817" i="2"/>
  <c r="AC817" i="2"/>
  <c r="R817" i="2"/>
  <c r="CJ816" i="2"/>
  <c r="CG816" i="2"/>
  <c r="AK816" i="2"/>
  <c r="AD816" i="2"/>
  <c r="AC816" i="2"/>
  <c r="CJ815" i="2"/>
  <c r="CG815" i="2"/>
  <c r="CB815" i="2"/>
  <c r="AL815" i="2"/>
  <c r="AK815" i="2"/>
  <c r="AD815" i="2"/>
  <c r="AC815" i="2"/>
  <c r="R815" i="2"/>
  <c r="CZ809" i="2"/>
  <c r="CJ814" i="2"/>
  <c r="CG814" i="2"/>
  <c r="AL814" i="2"/>
  <c r="AK814" i="2"/>
  <c r="AD814" i="2"/>
  <c r="AC814" i="2"/>
  <c r="CJ813" i="2"/>
  <c r="CG813" i="2"/>
  <c r="CB813" i="2"/>
  <c r="AL813" i="2"/>
  <c r="AK813" i="2"/>
  <c r="AD813" i="2"/>
  <c r="AC813" i="2"/>
  <c r="R813" i="2"/>
  <c r="CJ812" i="2"/>
  <c r="CG812" i="2"/>
  <c r="AL812" i="2"/>
  <c r="AK812" i="2"/>
  <c r="AD812" i="2"/>
  <c r="AC812" i="2"/>
  <c r="CJ811" i="2"/>
  <c r="CG811" i="2"/>
  <c r="CB811" i="2"/>
  <c r="AL811" i="2"/>
  <c r="AK811" i="2"/>
  <c r="AD811" i="2"/>
  <c r="AC811" i="2"/>
  <c r="R811" i="2"/>
  <c r="CJ810" i="2"/>
  <c r="CG810" i="2"/>
  <c r="AL810" i="2"/>
  <c r="AK810" i="2"/>
  <c r="AD810" i="2"/>
  <c r="AC810" i="2"/>
  <c r="CJ809" i="2"/>
  <c r="CG809" i="2"/>
  <c r="CB809" i="2"/>
  <c r="AL809" i="2"/>
  <c r="AK809" i="2"/>
  <c r="AD809" i="2"/>
  <c r="AC809" i="2"/>
  <c r="R809" i="2"/>
  <c r="CJ808" i="2"/>
  <c r="CG808" i="2"/>
  <c r="AL808" i="2"/>
  <c r="AK808" i="2"/>
  <c r="AD808" i="2"/>
  <c r="AC808" i="2"/>
  <c r="CJ807" i="2"/>
  <c r="CG807" i="2"/>
  <c r="CB807" i="2"/>
  <c r="AL807" i="2"/>
  <c r="AK807" i="2"/>
  <c r="AD807" i="2"/>
  <c r="AC807" i="2"/>
  <c r="R807" i="2"/>
  <c r="CJ806" i="2"/>
  <c r="CG806" i="2"/>
  <c r="AL806" i="2"/>
  <c r="AK806" i="2"/>
  <c r="AD806" i="2"/>
  <c r="AC806" i="2"/>
  <c r="CJ805" i="2"/>
  <c r="CG805" i="2"/>
  <c r="CB805" i="2"/>
  <c r="AL805" i="2"/>
  <c r="AK805" i="2"/>
  <c r="AD805" i="2"/>
  <c r="AC805" i="2"/>
  <c r="R805" i="2"/>
  <c r="CZ804" i="2"/>
  <c r="CJ804" i="2"/>
  <c r="CG804" i="2"/>
  <c r="AL804" i="2"/>
  <c r="AK804" i="2"/>
  <c r="AD804" i="2"/>
  <c r="AC804" i="2"/>
  <c r="CJ803" i="2"/>
  <c r="CG803" i="2"/>
  <c r="CB803" i="2"/>
  <c r="AL803" i="2"/>
  <c r="AK803" i="2"/>
  <c r="AD803" i="2"/>
  <c r="AC803" i="2"/>
  <c r="R803" i="2"/>
  <c r="CZ803" i="2"/>
  <c r="CZ802" i="2"/>
  <c r="CJ802" i="2"/>
  <c r="CG802" i="2"/>
  <c r="CB802" i="2"/>
  <c r="AL802" i="2"/>
  <c r="AK802" i="2"/>
  <c r="AD802" i="2"/>
  <c r="AC802" i="2"/>
  <c r="R802" i="2"/>
  <c r="CJ801" i="2"/>
  <c r="CG801" i="2"/>
  <c r="CB801" i="2"/>
  <c r="AL801" i="2"/>
  <c r="AK801" i="2"/>
  <c r="AD801" i="2"/>
  <c r="AC801" i="2"/>
  <c r="R801" i="2"/>
  <c r="CZ801" i="2"/>
  <c r="CJ800" i="2"/>
  <c r="CG800" i="2"/>
  <c r="CB800" i="2"/>
  <c r="AL800" i="2"/>
  <c r="AK800" i="2"/>
  <c r="AD800" i="2"/>
  <c r="AC800" i="2"/>
  <c r="R800" i="2"/>
  <c r="CJ799" i="2"/>
  <c r="CG799" i="2"/>
  <c r="CB799" i="2"/>
  <c r="AL799" i="2"/>
  <c r="AK799" i="2"/>
  <c r="AD799" i="2"/>
  <c r="AC799" i="2"/>
  <c r="R799" i="2"/>
  <c r="CJ798" i="2"/>
  <c r="CG798" i="2"/>
  <c r="CB798" i="2"/>
  <c r="AL798" i="2"/>
  <c r="AK798" i="2"/>
  <c r="AD798" i="2"/>
  <c r="AC798" i="2"/>
  <c r="R798" i="2"/>
  <c r="CB725" i="2"/>
  <c r="CZ738" i="2"/>
  <c r="CJ760" i="2"/>
  <c r="CB760" i="2"/>
  <c r="AL760" i="2"/>
  <c r="AK760" i="2"/>
  <c r="R760" i="2"/>
  <c r="CZ745" i="2"/>
  <c r="CJ759" i="2"/>
  <c r="AL759" i="2"/>
  <c r="AK759" i="2"/>
  <c r="CJ758" i="2"/>
  <c r="CB758" i="2"/>
  <c r="AL758" i="2"/>
  <c r="AK758" i="2"/>
  <c r="R758" i="2"/>
  <c r="CJ757" i="2"/>
  <c r="AL757" i="2"/>
  <c r="AK757" i="2"/>
  <c r="CJ756" i="2"/>
  <c r="CB756" i="2"/>
  <c r="AL756" i="2"/>
  <c r="AK756" i="2"/>
  <c r="R756" i="2"/>
  <c r="CJ755" i="2"/>
  <c r="AL755" i="2"/>
  <c r="AK755" i="2"/>
  <c r="CJ754" i="2"/>
  <c r="CG754" i="2"/>
  <c r="CB754" i="2"/>
  <c r="AL754" i="2"/>
  <c r="AK754" i="2"/>
  <c r="AD754" i="2"/>
  <c r="R754" i="2"/>
  <c r="CJ753" i="2"/>
  <c r="CG753" i="2"/>
  <c r="AL753" i="2"/>
  <c r="AK753" i="2"/>
  <c r="AD753" i="2"/>
  <c r="CJ752" i="2"/>
  <c r="CG752" i="2"/>
  <c r="CB752" i="2"/>
  <c r="AL752" i="2"/>
  <c r="AK752" i="2"/>
  <c r="AD752" i="2"/>
  <c r="R752" i="2"/>
  <c r="CJ751" i="2"/>
  <c r="CG751" i="2"/>
  <c r="AL751" i="2"/>
  <c r="AK751" i="2"/>
  <c r="AD751" i="2"/>
  <c r="CJ750" i="2"/>
  <c r="CG750" i="2"/>
  <c r="CB750" i="2"/>
  <c r="AL750" i="2"/>
  <c r="AK750" i="2"/>
  <c r="AD750" i="2"/>
  <c r="R750" i="2"/>
  <c r="CJ749" i="2"/>
  <c r="CG749" i="2"/>
  <c r="AL749" i="2"/>
  <c r="AK749" i="2"/>
  <c r="AD749" i="2"/>
  <c r="CJ748" i="2"/>
  <c r="CG748" i="2"/>
  <c r="CB748" i="2"/>
  <c r="AL748" i="2"/>
  <c r="AK748" i="2"/>
  <c r="AD748" i="2"/>
  <c r="R748" i="2"/>
  <c r="CJ747" i="2"/>
  <c r="CG747" i="2"/>
  <c r="AL747" i="2"/>
  <c r="AK747" i="2"/>
  <c r="AD747" i="2"/>
  <c r="CJ746" i="2"/>
  <c r="CG746" i="2"/>
  <c r="CB746" i="2"/>
  <c r="AL746" i="2"/>
  <c r="AK746" i="2"/>
  <c r="AD746" i="2"/>
  <c r="R746" i="2"/>
  <c r="CJ745" i="2"/>
  <c r="CG745" i="2"/>
  <c r="AL745" i="2"/>
  <c r="AK745" i="2"/>
  <c r="AD745" i="2"/>
  <c r="CJ744" i="2"/>
  <c r="CG744" i="2"/>
  <c r="CB744" i="2"/>
  <c r="AL744" i="2"/>
  <c r="AK744" i="2"/>
  <c r="AD744" i="2"/>
  <c r="R744" i="2"/>
  <c r="CZ737" i="2"/>
  <c r="CJ743" i="2"/>
  <c r="CG743" i="2"/>
  <c r="AK743" i="2"/>
  <c r="AD743" i="2"/>
  <c r="CJ742" i="2"/>
  <c r="CG742" i="2"/>
  <c r="CB742" i="2"/>
  <c r="AL742" i="2"/>
  <c r="AK742" i="2"/>
  <c r="AD742" i="2"/>
  <c r="R742" i="2"/>
  <c r="CJ741" i="2"/>
  <c r="CG741" i="2"/>
  <c r="AL741" i="2"/>
  <c r="AK741" i="2"/>
  <c r="AD741" i="2"/>
  <c r="CJ740" i="2"/>
  <c r="CG740" i="2"/>
  <c r="CB740" i="2"/>
  <c r="AL740" i="2"/>
  <c r="AK740" i="2"/>
  <c r="AD740" i="2"/>
  <c r="R740" i="2"/>
  <c r="CJ739" i="2"/>
  <c r="CG739" i="2"/>
  <c r="AL739" i="2"/>
  <c r="AK739" i="2"/>
  <c r="AD739" i="2"/>
  <c r="CJ738" i="2"/>
  <c r="CG738" i="2"/>
  <c r="CB738" i="2"/>
  <c r="AL738" i="2"/>
  <c r="AK738" i="2"/>
  <c r="AD738" i="2"/>
  <c r="R738" i="2"/>
  <c r="CJ737" i="2"/>
  <c r="CG737" i="2"/>
  <c r="AL737" i="2"/>
  <c r="AK737" i="2"/>
  <c r="AD737" i="2"/>
  <c r="CJ736" i="2"/>
  <c r="CG736" i="2"/>
  <c r="CB736" i="2"/>
  <c r="AL736" i="2"/>
  <c r="AK736" i="2"/>
  <c r="AD736" i="2"/>
  <c r="R736" i="2"/>
  <c r="CJ735" i="2"/>
  <c r="CG735" i="2"/>
  <c r="AL735" i="2"/>
  <c r="AK735" i="2"/>
  <c r="AD735" i="2"/>
  <c r="CJ734" i="2"/>
  <c r="CG734" i="2"/>
  <c r="CB734" i="2"/>
  <c r="AL734" i="2"/>
  <c r="AK734" i="2"/>
  <c r="AD734" i="2"/>
  <c r="R734" i="2"/>
  <c r="CZ732" i="2"/>
  <c r="CJ733" i="2"/>
  <c r="CG733" i="2"/>
  <c r="AL733" i="2"/>
  <c r="AK733" i="2"/>
  <c r="AD733" i="2"/>
  <c r="CJ732" i="2"/>
  <c r="CG732" i="2"/>
  <c r="CB732" i="2"/>
  <c r="AL732" i="2"/>
  <c r="AK732" i="2"/>
  <c r="AD732" i="2"/>
  <c r="R732" i="2"/>
  <c r="CJ731" i="2"/>
  <c r="CG731" i="2"/>
  <c r="AL731" i="2"/>
  <c r="AK731" i="2"/>
  <c r="AD731" i="2"/>
  <c r="CJ730" i="2"/>
  <c r="CG730" i="2"/>
  <c r="CB730" i="2"/>
  <c r="AL730" i="2"/>
  <c r="AK730" i="2"/>
  <c r="AD730" i="2"/>
  <c r="R730" i="2"/>
  <c r="CZ730" i="2"/>
  <c r="CJ729" i="2"/>
  <c r="CG729" i="2"/>
  <c r="CB729" i="2"/>
  <c r="AL729" i="2"/>
  <c r="AK729" i="2"/>
  <c r="AD729" i="2"/>
  <c r="R729" i="2"/>
  <c r="CZ729" i="2"/>
  <c r="CJ728" i="2"/>
  <c r="CG728" i="2"/>
  <c r="CB728" i="2"/>
  <c r="AL728" i="2"/>
  <c r="AK728" i="2"/>
  <c r="AD728" i="2"/>
  <c r="R728" i="2"/>
  <c r="CJ727" i="2"/>
  <c r="CG727" i="2"/>
  <c r="CB727" i="2"/>
  <c r="AL727" i="2"/>
  <c r="AK727" i="2"/>
  <c r="AD727" i="2"/>
  <c r="R727" i="2"/>
  <c r="CJ726" i="2"/>
  <c r="CG726" i="2"/>
  <c r="CB726" i="2"/>
  <c r="AL726" i="2"/>
  <c r="AK726" i="2"/>
  <c r="AD726" i="2"/>
  <c r="R726" i="2"/>
  <c r="CJ725" i="2"/>
  <c r="CG725" i="2"/>
  <c r="AL725" i="2"/>
  <c r="AK725" i="2"/>
  <c r="AD725" i="2"/>
  <c r="R725" i="2"/>
  <c r="CB653" i="2"/>
  <c r="CB654" i="2"/>
  <c r="CB655" i="2"/>
  <c r="CB656" i="2"/>
  <c r="CB657" i="2"/>
  <c r="CB659" i="2"/>
  <c r="CB661" i="2"/>
  <c r="CB663" i="2"/>
  <c r="CB665" i="2"/>
  <c r="CB667" i="2"/>
  <c r="CB669" i="2"/>
  <c r="CB671" i="2"/>
  <c r="CB673" i="2"/>
  <c r="CB675" i="2"/>
  <c r="CB677" i="2"/>
  <c r="CB679" i="2"/>
  <c r="CB681" i="2"/>
  <c r="CB683" i="2"/>
  <c r="CB685" i="2"/>
  <c r="CB687" i="2"/>
  <c r="CB652" i="2"/>
  <c r="CZ594" i="2"/>
  <c r="CZ669" i="2"/>
  <c r="CZ668" i="2"/>
  <c r="CZ652" i="2"/>
  <c r="CJ687" i="2"/>
  <c r="AL687" i="2"/>
  <c r="AK687" i="2"/>
  <c r="R687" i="2"/>
  <c r="CJ686" i="2"/>
  <c r="AL686" i="2"/>
  <c r="AK686" i="2"/>
  <c r="CJ685" i="2"/>
  <c r="AL685" i="2"/>
  <c r="AK685" i="2"/>
  <c r="R685" i="2"/>
  <c r="CJ684" i="2"/>
  <c r="AL684" i="2"/>
  <c r="AK684" i="2"/>
  <c r="CJ683" i="2"/>
  <c r="AL683" i="2"/>
  <c r="AK683" i="2"/>
  <c r="R683" i="2"/>
  <c r="CJ682" i="2"/>
  <c r="AL682" i="2"/>
  <c r="AK682" i="2"/>
  <c r="CJ681" i="2"/>
  <c r="CG681" i="2"/>
  <c r="AL681" i="2"/>
  <c r="AK681" i="2"/>
  <c r="AD681" i="2"/>
  <c r="AC681" i="2"/>
  <c r="R681" i="2"/>
  <c r="CJ680" i="2"/>
  <c r="CG680" i="2"/>
  <c r="AL680" i="2"/>
  <c r="AK680" i="2"/>
  <c r="AD680" i="2"/>
  <c r="AC680" i="2"/>
  <c r="CJ679" i="2"/>
  <c r="CG679" i="2"/>
  <c r="AL679" i="2"/>
  <c r="AK679" i="2"/>
  <c r="AD679" i="2"/>
  <c r="AC679" i="2"/>
  <c r="R679" i="2"/>
  <c r="CJ678" i="2"/>
  <c r="CG678" i="2"/>
  <c r="AL678" i="2"/>
  <c r="AK678" i="2"/>
  <c r="AD678" i="2"/>
  <c r="AC678" i="2"/>
  <c r="CJ677" i="2"/>
  <c r="CG677" i="2"/>
  <c r="AL677" i="2"/>
  <c r="AK677" i="2"/>
  <c r="AD677" i="2"/>
  <c r="AC677" i="2"/>
  <c r="R677" i="2"/>
  <c r="CJ676" i="2"/>
  <c r="CG676" i="2"/>
  <c r="AL676" i="2"/>
  <c r="AK676" i="2"/>
  <c r="AD676" i="2"/>
  <c r="AC676" i="2"/>
  <c r="CJ675" i="2"/>
  <c r="CG675" i="2"/>
  <c r="AL675" i="2"/>
  <c r="AK675" i="2"/>
  <c r="AD675" i="2"/>
  <c r="AC675" i="2"/>
  <c r="R675" i="2"/>
  <c r="CJ674" i="2"/>
  <c r="CG674" i="2"/>
  <c r="AL674" i="2"/>
  <c r="AK674" i="2"/>
  <c r="AD674" i="2"/>
  <c r="AC674" i="2"/>
  <c r="CJ673" i="2"/>
  <c r="CG673" i="2"/>
  <c r="AL673" i="2"/>
  <c r="AK673" i="2"/>
  <c r="AD673" i="2"/>
  <c r="AC673" i="2"/>
  <c r="R673" i="2"/>
  <c r="CJ672" i="2"/>
  <c r="CG672" i="2"/>
  <c r="AL672" i="2"/>
  <c r="AK672" i="2"/>
  <c r="AD672" i="2"/>
  <c r="AC672" i="2"/>
  <c r="CJ671" i="2"/>
  <c r="CG671" i="2"/>
  <c r="AL671" i="2"/>
  <c r="AK671" i="2"/>
  <c r="AD671" i="2"/>
  <c r="AC671" i="2"/>
  <c r="R671" i="2"/>
  <c r="CJ670" i="2"/>
  <c r="CG670" i="2"/>
  <c r="AK670" i="2"/>
  <c r="AD670" i="2"/>
  <c r="AC670" i="2"/>
  <c r="CJ669" i="2"/>
  <c r="CG669" i="2"/>
  <c r="AL669" i="2"/>
  <c r="AK669" i="2"/>
  <c r="AD669" i="2"/>
  <c r="AC669" i="2"/>
  <c r="R669" i="2"/>
  <c r="CJ668" i="2"/>
  <c r="CG668" i="2"/>
  <c r="AL668" i="2"/>
  <c r="AK668" i="2"/>
  <c r="AD668" i="2"/>
  <c r="AC668" i="2"/>
  <c r="CJ667" i="2"/>
  <c r="CG667" i="2"/>
  <c r="AL667" i="2"/>
  <c r="AK667" i="2"/>
  <c r="AD667" i="2"/>
  <c r="AC667" i="2"/>
  <c r="R667" i="2"/>
  <c r="CJ666" i="2"/>
  <c r="CG666" i="2"/>
  <c r="AL666" i="2"/>
  <c r="AK666" i="2"/>
  <c r="AD666" i="2"/>
  <c r="AC666" i="2"/>
  <c r="CJ665" i="2"/>
  <c r="CG665" i="2"/>
  <c r="AL665" i="2"/>
  <c r="AK665" i="2"/>
  <c r="AD665" i="2"/>
  <c r="AC665" i="2"/>
  <c r="R665" i="2"/>
  <c r="CZ661" i="2"/>
  <c r="CJ664" i="2"/>
  <c r="CG664" i="2"/>
  <c r="AL664" i="2"/>
  <c r="AK664" i="2"/>
  <c r="AD664" i="2"/>
  <c r="AC664" i="2"/>
  <c r="CJ663" i="2"/>
  <c r="CG663" i="2"/>
  <c r="AL663" i="2"/>
  <c r="AK663" i="2"/>
  <c r="AD663" i="2"/>
  <c r="AC663" i="2"/>
  <c r="R663" i="2"/>
  <c r="CZ660" i="2"/>
  <c r="CJ662" i="2"/>
  <c r="CG662" i="2"/>
  <c r="AL662" i="2"/>
  <c r="AK662" i="2"/>
  <c r="AD662" i="2"/>
  <c r="AC662" i="2"/>
  <c r="CJ661" i="2"/>
  <c r="CG661" i="2"/>
  <c r="AL661" i="2"/>
  <c r="AK661" i="2"/>
  <c r="AD661" i="2"/>
  <c r="AC661" i="2"/>
  <c r="R661" i="2"/>
  <c r="CZ659" i="2"/>
  <c r="CJ660" i="2"/>
  <c r="CG660" i="2"/>
  <c r="AL660" i="2"/>
  <c r="AK660" i="2"/>
  <c r="AD660" i="2"/>
  <c r="AC660" i="2"/>
  <c r="CJ659" i="2"/>
  <c r="CG659" i="2"/>
  <c r="AL659" i="2"/>
  <c r="AK659" i="2"/>
  <c r="AD659" i="2"/>
  <c r="AC659" i="2"/>
  <c r="R659" i="2"/>
  <c r="CJ658" i="2"/>
  <c r="CG658" i="2"/>
  <c r="AL658" i="2"/>
  <c r="AK658" i="2"/>
  <c r="AD658" i="2"/>
  <c r="AC658" i="2"/>
  <c r="CJ657" i="2"/>
  <c r="CG657" i="2"/>
  <c r="AL657" i="2"/>
  <c r="AK657" i="2"/>
  <c r="AD657" i="2"/>
  <c r="AC657" i="2"/>
  <c r="R657" i="2"/>
  <c r="CJ656" i="2"/>
  <c r="CG656" i="2"/>
  <c r="AL656" i="2"/>
  <c r="AK656" i="2"/>
  <c r="AD656" i="2"/>
  <c r="AC656" i="2"/>
  <c r="R656" i="2"/>
  <c r="CJ655" i="2"/>
  <c r="CG655" i="2"/>
  <c r="AL655" i="2"/>
  <c r="AK655" i="2"/>
  <c r="AD655" i="2"/>
  <c r="AC655" i="2"/>
  <c r="R655" i="2"/>
  <c r="CJ654" i="2"/>
  <c r="CG654" i="2"/>
  <c r="AL654" i="2"/>
  <c r="AK654" i="2"/>
  <c r="AD654" i="2"/>
  <c r="AC654" i="2"/>
  <c r="R654" i="2"/>
  <c r="CJ653" i="2"/>
  <c r="CG653" i="2"/>
  <c r="AL653" i="2"/>
  <c r="AK653" i="2"/>
  <c r="AD653" i="2"/>
  <c r="AC653" i="2"/>
  <c r="R653" i="2"/>
  <c r="CZ653" i="2"/>
  <c r="CJ652" i="2"/>
  <c r="CG652" i="2"/>
  <c r="AL652" i="2"/>
  <c r="AK652" i="2"/>
  <c r="AD652" i="2"/>
  <c r="AC652" i="2"/>
  <c r="R652" i="2"/>
  <c r="CJ629" i="2"/>
  <c r="CB629" i="2"/>
  <c r="AL629" i="2"/>
  <c r="AK629" i="2"/>
  <c r="R629" i="2"/>
  <c r="Q629" i="2"/>
  <c r="CZ614" i="2" s="1"/>
  <c r="CJ628" i="2"/>
  <c r="AL628" i="2"/>
  <c r="AK628" i="2"/>
  <c r="CJ627" i="2"/>
  <c r="CB627" i="2"/>
  <c r="AL627" i="2"/>
  <c r="AK627" i="2"/>
  <c r="R627" i="2"/>
  <c r="CZ613" i="2"/>
  <c r="CJ626" i="2"/>
  <c r="AL626" i="2"/>
  <c r="AK626" i="2"/>
  <c r="CJ625" i="2"/>
  <c r="CB625" i="2"/>
  <c r="AL625" i="2"/>
  <c r="AK625" i="2"/>
  <c r="R625" i="2"/>
  <c r="CJ624" i="2"/>
  <c r="AL624" i="2"/>
  <c r="AK624" i="2"/>
  <c r="CJ623" i="2"/>
  <c r="CG623" i="2"/>
  <c r="CB623" i="2"/>
  <c r="AL623" i="2"/>
  <c r="AK623" i="2"/>
  <c r="AD623" i="2"/>
  <c r="AC623" i="2"/>
  <c r="R623" i="2"/>
  <c r="CJ622" i="2"/>
  <c r="CG622" i="2"/>
  <c r="AL622" i="2"/>
  <c r="AK622" i="2"/>
  <c r="AD622" i="2"/>
  <c r="AC622" i="2"/>
  <c r="CJ621" i="2"/>
  <c r="CG621" i="2"/>
  <c r="CB621" i="2"/>
  <c r="AL621" i="2"/>
  <c r="AK621" i="2"/>
  <c r="AD621" i="2"/>
  <c r="AC621" i="2"/>
  <c r="R621" i="2"/>
  <c r="CJ620" i="2"/>
  <c r="CG620" i="2"/>
  <c r="AL620" i="2"/>
  <c r="AK620" i="2"/>
  <c r="AD620" i="2"/>
  <c r="AC620" i="2"/>
  <c r="CJ619" i="2"/>
  <c r="CG619" i="2"/>
  <c r="CB619" i="2"/>
  <c r="AL619" i="2"/>
  <c r="AK619" i="2"/>
  <c r="AD619" i="2"/>
  <c r="AC619" i="2"/>
  <c r="R619" i="2"/>
  <c r="CJ618" i="2"/>
  <c r="CG618" i="2"/>
  <c r="AL618" i="2"/>
  <c r="AK618" i="2"/>
  <c r="AD618" i="2"/>
  <c r="AC618" i="2"/>
  <c r="CJ617" i="2"/>
  <c r="CG617" i="2"/>
  <c r="CB617" i="2"/>
  <c r="AL617" i="2"/>
  <c r="AK617" i="2"/>
  <c r="AD617" i="2"/>
  <c r="AC617" i="2"/>
  <c r="R617" i="2"/>
  <c r="CJ616" i="2"/>
  <c r="CG616" i="2"/>
  <c r="AL616" i="2"/>
  <c r="AK616" i="2"/>
  <c r="AD616" i="2"/>
  <c r="AC616" i="2"/>
  <c r="CJ615" i="2"/>
  <c r="CG615" i="2"/>
  <c r="CB615" i="2"/>
  <c r="AL615" i="2"/>
  <c r="AK615" i="2"/>
  <c r="AD615" i="2"/>
  <c r="AC615" i="2"/>
  <c r="R615" i="2"/>
  <c r="CZ607" i="2"/>
  <c r="CJ614" i="2"/>
  <c r="CG614" i="2"/>
  <c r="AL614" i="2"/>
  <c r="AK614" i="2"/>
  <c r="AD614" i="2"/>
  <c r="AC614" i="2"/>
  <c r="CJ613" i="2"/>
  <c r="CG613" i="2"/>
  <c r="CB613" i="2"/>
  <c r="AL613" i="2"/>
  <c r="AK613" i="2"/>
  <c r="AD613" i="2"/>
  <c r="AC613" i="2"/>
  <c r="R613" i="2"/>
  <c r="CZ606" i="2"/>
  <c r="CJ612" i="2"/>
  <c r="CG612" i="2"/>
  <c r="AK612" i="2"/>
  <c r="AD612" i="2"/>
  <c r="AC612" i="2"/>
  <c r="CJ611" i="2"/>
  <c r="CG611" i="2"/>
  <c r="CB611" i="2"/>
  <c r="AL611" i="2"/>
  <c r="AK611" i="2"/>
  <c r="AD611" i="2"/>
  <c r="AC611" i="2"/>
  <c r="R611" i="2"/>
  <c r="CJ610" i="2"/>
  <c r="CG610" i="2"/>
  <c r="AL610" i="2"/>
  <c r="AK610" i="2"/>
  <c r="AD610" i="2"/>
  <c r="AC610" i="2"/>
  <c r="CJ609" i="2"/>
  <c r="CG609" i="2"/>
  <c r="CB609" i="2"/>
  <c r="AL609" i="2"/>
  <c r="AK609" i="2"/>
  <c r="AD609" i="2"/>
  <c r="AC609" i="2"/>
  <c r="R609" i="2"/>
  <c r="CJ608" i="2"/>
  <c r="CG608" i="2"/>
  <c r="AL608" i="2"/>
  <c r="AK608" i="2"/>
  <c r="AD608" i="2"/>
  <c r="AC608" i="2"/>
  <c r="CJ607" i="2"/>
  <c r="CG607" i="2"/>
  <c r="CB607" i="2"/>
  <c r="AL607" i="2"/>
  <c r="AK607" i="2"/>
  <c r="AD607" i="2"/>
  <c r="AC607" i="2"/>
  <c r="R607" i="2"/>
  <c r="CJ606" i="2"/>
  <c r="CG606" i="2"/>
  <c r="AL606" i="2"/>
  <c r="AK606" i="2"/>
  <c r="AD606" i="2"/>
  <c r="AC606" i="2"/>
  <c r="CJ605" i="2"/>
  <c r="CG605" i="2"/>
  <c r="CB605" i="2"/>
  <c r="AL605" i="2"/>
  <c r="AK605" i="2"/>
  <c r="AD605" i="2"/>
  <c r="AC605" i="2"/>
  <c r="R605" i="2"/>
  <c r="CJ604" i="2"/>
  <c r="CG604" i="2"/>
  <c r="AL604" i="2"/>
  <c r="AK604" i="2"/>
  <c r="AD604" i="2"/>
  <c r="AC604" i="2"/>
  <c r="CJ603" i="2"/>
  <c r="CG603" i="2"/>
  <c r="CB603" i="2"/>
  <c r="AL603" i="2"/>
  <c r="AK603" i="2"/>
  <c r="AD603" i="2"/>
  <c r="AC603" i="2"/>
  <c r="R603" i="2"/>
  <c r="CJ602" i="2"/>
  <c r="CG602" i="2"/>
  <c r="AL602" i="2"/>
  <c r="AK602" i="2"/>
  <c r="AD602" i="2"/>
  <c r="AC602" i="2"/>
  <c r="CJ601" i="2"/>
  <c r="CG601" i="2"/>
  <c r="CB601" i="2"/>
  <c r="AL601" i="2"/>
  <c r="AK601" i="2"/>
  <c r="AD601" i="2"/>
  <c r="AC601" i="2"/>
  <c r="R601" i="2"/>
  <c r="CJ600" i="2"/>
  <c r="CG600" i="2"/>
  <c r="AL600" i="2"/>
  <c r="AK600" i="2"/>
  <c r="AD600" i="2"/>
  <c r="AC600" i="2"/>
  <c r="CJ599" i="2"/>
  <c r="CG599" i="2"/>
  <c r="CB599" i="2"/>
  <c r="AL599" i="2"/>
  <c r="AK599" i="2"/>
  <c r="AD599" i="2"/>
  <c r="AC599" i="2"/>
  <c r="R599" i="2"/>
  <c r="CZ599" i="2"/>
  <c r="CJ598" i="2"/>
  <c r="CG598" i="2"/>
  <c r="CB598" i="2"/>
  <c r="AL598" i="2"/>
  <c r="AK598" i="2"/>
  <c r="AD598" i="2"/>
  <c r="AC598" i="2"/>
  <c r="R598" i="2"/>
  <c r="CZ598" i="2"/>
  <c r="CJ597" i="2"/>
  <c r="CG597" i="2"/>
  <c r="CB597" i="2"/>
  <c r="AL597" i="2"/>
  <c r="AK597" i="2"/>
  <c r="AD597" i="2"/>
  <c r="AC597" i="2"/>
  <c r="R597" i="2"/>
  <c r="CZ597" i="2"/>
  <c r="CJ596" i="2"/>
  <c r="CG596" i="2"/>
  <c r="CB596" i="2"/>
  <c r="AL596" i="2"/>
  <c r="AK596" i="2"/>
  <c r="AD596" i="2"/>
  <c r="AC596" i="2"/>
  <c r="R596" i="2"/>
  <c r="CJ595" i="2"/>
  <c r="CG595" i="2"/>
  <c r="CB595" i="2"/>
  <c r="AL595" i="2"/>
  <c r="AK595" i="2"/>
  <c r="AD595" i="2"/>
  <c r="AC595" i="2"/>
  <c r="R595" i="2"/>
  <c r="CJ594" i="2"/>
  <c r="CG594" i="2"/>
  <c r="CB594" i="2"/>
  <c r="AL594" i="2"/>
  <c r="AK594" i="2"/>
  <c r="AD594" i="2"/>
  <c r="AC594" i="2"/>
  <c r="R594" i="2"/>
  <c r="CJ571" i="2"/>
  <c r="CB571" i="2"/>
  <c r="CJ570" i="2"/>
  <c r="CJ569" i="2"/>
  <c r="CB569" i="2"/>
  <c r="CJ568" i="2"/>
  <c r="CJ567" i="2"/>
  <c r="CB567" i="2"/>
  <c r="CJ566" i="2"/>
  <c r="CJ565" i="2"/>
  <c r="CG565" i="2"/>
  <c r="CB565" i="2"/>
  <c r="CJ564" i="2"/>
  <c r="CG564" i="2"/>
  <c r="CJ563" i="2"/>
  <c r="CG563" i="2"/>
  <c r="CB563" i="2"/>
  <c r="CJ562" i="2"/>
  <c r="CG562" i="2"/>
  <c r="CJ561" i="2"/>
  <c r="CG561" i="2"/>
  <c r="CB561" i="2"/>
  <c r="CJ560" i="2"/>
  <c r="CG560" i="2"/>
  <c r="CJ559" i="2"/>
  <c r="CG559" i="2"/>
  <c r="CB559" i="2"/>
  <c r="CJ558" i="2"/>
  <c r="CG558" i="2"/>
  <c r="CJ557" i="2"/>
  <c r="CG557" i="2"/>
  <c r="CB557" i="2"/>
  <c r="CJ556" i="2"/>
  <c r="CG556" i="2"/>
  <c r="CJ555" i="2"/>
  <c r="CG555" i="2"/>
  <c r="CB555" i="2"/>
  <c r="CJ554" i="2"/>
  <c r="CG554" i="2"/>
  <c r="CJ553" i="2"/>
  <c r="CG553" i="2"/>
  <c r="CB553" i="2"/>
  <c r="CJ552" i="2"/>
  <c r="CG552" i="2"/>
  <c r="CJ551" i="2"/>
  <c r="CG551" i="2"/>
  <c r="CB551" i="2"/>
  <c r="CJ550" i="2"/>
  <c r="CG550" i="2"/>
  <c r="CJ549" i="2"/>
  <c r="CG549" i="2"/>
  <c r="CB549" i="2"/>
  <c r="CJ548" i="2"/>
  <c r="CG548" i="2"/>
  <c r="CJ547" i="2"/>
  <c r="CG547" i="2"/>
  <c r="CB547" i="2"/>
  <c r="CJ546" i="2"/>
  <c r="CG546" i="2"/>
  <c r="CJ545" i="2"/>
  <c r="CG545" i="2"/>
  <c r="CB545" i="2"/>
  <c r="CJ544" i="2"/>
  <c r="CG544" i="2"/>
  <c r="CJ543" i="2"/>
  <c r="CG543" i="2"/>
  <c r="CB543" i="2"/>
  <c r="CJ542" i="2"/>
  <c r="CG542" i="2"/>
  <c r="CJ541" i="2"/>
  <c r="CG541" i="2"/>
  <c r="CB541" i="2"/>
  <c r="CJ540" i="2"/>
  <c r="CG540" i="2"/>
  <c r="CB540" i="2"/>
  <c r="CJ539" i="2"/>
  <c r="CG539" i="2"/>
  <c r="CB539" i="2"/>
  <c r="CJ538" i="2"/>
  <c r="CG538" i="2"/>
  <c r="CB538" i="2"/>
  <c r="CJ537" i="2"/>
  <c r="CG537" i="2"/>
  <c r="CB537" i="2"/>
  <c r="CJ536" i="2"/>
  <c r="CG536" i="2"/>
  <c r="CB536" i="2"/>
  <c r="AL571" i="2"/>
  <c r="AK571" i="2"/>
  <c r="R571" i="2"/>
  <c r="CZ556" i="2"/>
  <c r="AL570" i="2"/>
  <c r="AK570" i="2"/>
  <c r="AL569" i="2"/>
  <c r="AK569" i="2"/>
  <c r="R569" i="2"/>
  <c r="AL568" i="2"/>
  <c r="AK568" i="2"/>
  <c r="AL567" i="2"/>
  <c r="AK567" i="2"/>
  <c r="R567" i="2"/>
  <c r="CZ554" i="2"/>
  <c r="AL566" i="2"/>
  <c r="AK566" i="2"/>
  <c r="AL565" i="2"/>
  <c r="AK565" i="2"/>
  <c r="AD565" i="2"/>
  <c r="AC565" i="2"/>
  <c r="R565" i="2"/>
  <c r="AL564" i="2"/>
  <c r="AK564" i="2"/>
  <c r="AD564" i="2"/>
  <c r="AC564" i="2"/>
  <c r="AL563" i="2"/>
  <c r="AK563" i="2"/>
  <c r="AD563" i="2"/>
  <c r="AC563" i="2"/>
  <c r="R563" i="2"/>
  <c r="AL562" i="2"/>
  <c r="AK562" i="2"/>
  <c r="AD562" i="2"/>
  <c r="AC562" i="2"/>
  <c r="AL561" i="2"/>
  <c r="AK561" i="2"/>
  <c r="AD561" i="2"/>
  <c r="AC561" i="2"/>
  <c r="R561" i="2"/>
  <c r="AL560" i="2"/>
  <c r="AK560" i="2"/>
  <c r="AD560" i="2"/>
  <c r="AC560" i="2"/>
  <c r="AL559" i="2"/>
  <c r="AK559" i="2"/>
  <c r="AD559" i="2"/>
  <c r="AC559" i="2"/>
  <c r="R559" i="2"/>
  <c r="AL558" i="2"/>
  <c r="AK558" i="2"/>
  <c r="AD558" i="2"/>
  <c r="AC558" i="2"/>
  <c r="AL557" i="2"/>
  <c r="AK557" i="2"/>
  <c r="AD557" i="2"/>
  <c r="AC557" i="2"/>
  <c r="R557" i="2"/>
  <c r="AL556" i="2"/>
  <c r="AK556" i="2"/>
  <c r="AD556" i="2"/>
  <c r="AC556" i="2"/>
  <c r="AL555" i="2"/>
  <c r="AK555" i="2"/>
  <c r="AD555" i="2"/>
  <c r="AC555" i="2"/>
  <c r="R555" i="2"/>
  <c r="CZ548" i="2"/>
  <c r="AK554" i="2"/>
  <c r="AD554" i="2"/>
  <c r="AC554" i="2"/>
  <c r="AL553" i="2"/>
  <c r="AK553" i="2"/>
  <c r="AD553" i="2"/>
  <c r="AC553" i="2"/>
  <c r="R553" i="2"/>
  <c r="CZ547" i="2"/>
  <c r="AL552" i="2"/>
  <c r="AK552" i="2"/>
  <c r="AD552" i="2"/>
  <c r="AC552" i="2"/>
  <c r="AL551" i="2"/>
  <c r="AK551" i="2"/>
  <c r="AD551" i="2"/>
  <c r="AC551" i="2"/>
  <c r="R551" i="2"/>
  <c r="CZ546" i="2"/>
  <c r="AL550" i="2"/>
  <c r="AK550" i="2"/>
  <c r="AD550" i="2"/>
  <c r="AC550" i="2"/>
  <c r="AL549" i="2"/>
  <c r="AK549" i="2"/>
  <c r="AD549" i="2"/>
  <c r="AC549" i="2"/>
  <c r="R549" i="2"/>
  <c r="AL548" i="2"/>
  <c r="AK548" i="2"/>
  <c r="AD548" i="2"/>
  <c r="AC548" i="2"/>
  <c r="AL547" i="2"/>
  <c r="AK547" i="2"/>
  <c r="AD547" i="2"/>
  <c r="AC547" i="2"/>
  <c r="R547" i="2"/>
  <c r="AL546" i="2"/>
  <c r="AK546" i="2"/>
  <c r="AD546" i="2"/>
  <c r="AC546" i="2"/>
  <c r="AL545" i="2"/>
  <c r="AK545" i="2"/>
  <c r="AD545" i="2"/>
  <c r="AC545" i="2"/>
  <c r="R545" i="2"/>
  <c r="AL544" i="2"/>
  <c r="AK544" i="2"/>
  <c r="AD544" i="2"/>
  <c r="AC544" i="2"/>
  <c r="AL543" i="2"/>
  <c r="AK543" i="2"/>
  <c r="AD543" i="2"/>
  <c r="AC543" i="2"/>
  <c r="R543" i="2"/>
  <c r="AL542" i="2"/>
  <c r="AK542" i="2"/>
  <c r="AD542" i="2"/>
  <c r="AC542" i="2"/>
  <c r="AL541" i="2"/>
  <c r="AK541" i="2"/>
  <c r="AD541" i="2"/>
  <c r="AC541" i="2"/>
  <c r="R541" i="2"/>
  <c r="AL540" i="2"/>
  <c r="AK540" i="2"/>
  <c r="AD540" i="2"/>
  <c r="AC540" i="2"/>
  <c r="R540" i="2"/>
  <c r="CZ540" i="2"/>
  <c r="AL539" i="2"/>
  <c r="AK539" i="2"/>
  <c r="AD539" i="2"/>
  <c r="AC539" i="2"/>
  <c r="R539" i="2"/>
  <c r="CZ539" i="2"/>
  <c r="AL538" i="2"/>
  <c r="AK538" i="2"/>
  <c r="AD538" i="2"/>
  <c r="AC538" i="2"/>
  <c r="R538" i="2"/>
  <c r="CZ538" i="2"/>
  <c r="AL537" i="2"/>
  <c r="AK537" i="2"/>
  <c r="AD537" i="2"/>
  <c r="AC537" i="2"/>
  <c r="R537" i="2"/>
  <c r="AL536" i="2"/>
  <c r="AK536" i="2"/>
  <c r="AD536" i="2"/>
  <c r="AC536" i="2"/>
  <c r="R536" i="2"/>
  <c r="CJ513" i="2"/>
  <c r="CB513" i="2"/>
  <c r="AL513" i="2"/>
  <c r="AK513" i="2"/>
  <c r="R513" i="2"/>
  <c r="CJ512" i="2"/>
  <c r="AL512" i="2"/>
  <c r="AK512" i="2"/>
  <c r="CJ511" i="2"/>
  <c r="CB511" i="2"/>
  <c r="AL511" i="2"/>
  <c r="AK511" i="2"/>
  <c r="R511" i="2"/>
  <c r="CJ510" i="2"/>
  <c r="AL510" i="2"/>
  <c r="AK510" i="2"/>
  <c r="CJ509" i="2"/>
  <c r="CB509" i="2"/>
  <c r="AL509" i="2"/>
  <c r="AK509" i="2"/>
  <c r="R509" i="2"/>
  <c r="CJ508" i="2"/>
  <c r="AL508" i="2"/>
  <c r="AK508" i="2"/>
  <c r="CJ507" i="2"/>
  <c r="CG507" i="2"/>
  <c r="CB507" i="2"/>
  <c r="AL507" i="2"/>
  <c r="AK507" i="2"/>
  <c r="AD507" i="2"/>
  <c r="AC507" i="2"/>
  <c r="R507" i="2"/>
  <c r="CZ495" i="2"/>
  <c r="CJ506" i="2"/>
  <c r="CG506" i="2"/>
  <c r="AL506" i="2"/>
  <c r="AK506" i="2"/>
  <c r="AD506" i="2"/>
  <c r="AC506" i="2"/>
  <c r="CJ505" i="2"/>
  <c r="CG505" i="2"/>
  <c r="CB505" i="2"/>
  <c r="AL505" i="2"/>
  <c r="AK505" i="2"/>
  <c r="AD505" i="2"/>
  <c r="AC505" i="2"/>
  <c r="R505" i="2"/>
  <c r="CZ494" i="2"/>
  <c r="CJ504" i="2"/>
  <c r="CG504" i="2"/>
  <c r="AL504" i="2"/>
  <c r="AK504" i="2"/>
  <c r="AD504" i="2"/>
  <c r="AC504" i="2"/>
  <c r="CJ503" i="2"/>
  <c r="CG503" i="2"/>
  <c r="CB503" i="2"/>
  <c r="AL503" i="2"/>
  <c r="AK503" i="2"/>
  <c r="AD503" i="2"/>
  <c r="AC503" i="2"/>
  <c r="R503" i="2"/>
  <c r="CJ502" i="2"/>
  <c r="CG502" i="2"/>
  <c r="AL502" i="2"/>
  <c r="AK502" i="2"/>
  <c r="AD502" i="2"/>
  <c r="AC502" i="2"/>
  <c r="CJ501" i="2"/>
  <c r="CG501" i="2"/>
  <c r="CB501" i="2"/>
  <c r="AL501" i="2"/>
  <c r="AK501" i="2"/>
  <c r="AD501" i="2"/>
  <c r="AC501" i="2"/>
  <c r="R501" i="2"/>
  <c r="CJ500" i="2"/>
  <c r="CG500" i="2"/>
  <c r="AL500" i="2"/>
  <c r="AK500" i="2"/>
  <c r="AD500" i="2"/>
  <c r="AC500" i="2"/>
  <c r="CJ499" i="2"/>
  <c r="CG499" i="2"/>
  <c r="CB499" i="2"/>
  <c r="AL499" i="2"/>
  <c r="AK499" i="2"/>
  <c r="AD499" i="2"/>
  <c r="AC499" i="2"/>
  <c r="R499" i="2"/>
  <c r="CJ498" i="2"/>
  <c r="CG498" i="2"/>
  <c r="AL498" i="2"/>
  <c r="AK498" i="2"/>
  <c r="AD498" i="2"/>
  <c r="AC498" i="2"/>
  <c r="CJ497" i="2"/>
  <c r="CG497" i="2"/>
  <c r="CB497" i="2"/>
  <c r="AL497" i="2"/>
  <c r="AK497" i="2"/>
  <c r="AD497" i="2"/>
  <c r="AC497" i="2"/>
  <c r="R497" i="2"/>
  <c r="CJ496" i="2"/>
  <c r="CG496" i="2"/>
  <c r="AK496" i="2"/>
  <c r="AD496" i="2"/>
  <c r="AC496" i="2"/>
  <c r="CJ495" i="2"/>
  <c r="CG495" i="2"/>
  <c r="CB495" i="2"/>
  <c r="AL495" i="2"/>
  <c r="AK495" i="2"/>
  <c r="AD495" i="2"/>
  <c r="AC495" i="2"/>
  <c r="R495" i="2"/>
  <c r="CJ494" i="2"/>
  <c r="CG494" i="2"/>
  <c r="AL494" i="2"/>
  <c r="AK494" i="2"/>
  <c r="AD494" i="2"/>
  <c r="AC494" i="2"/>
  <c r="CJ493" i="2"/>
  <c r="CG493" i="2"/>
  <c r="CB493" i="2"/>
  <c r="AL493" i="2"/>
  <c r="AK493" i="2"/>
  <c r="AD493" i="2"/>
  <c r="AC493" i="2"/>
  <c r="R493" i="2"/>
  <c r="CJ492" i="2"/>
  <c r="CG492" i="2"/>
  <c r="AL492" i="2"/>
  <c r="AK492" i="2"/>
  <c r="AD492" i="2"/>
  <c r="AC492" i="2"/>
  <c r="CJ491" i="2"/>
  <c r="CG491" i="2"/>
  <c r="CB491" i="2"/>
  <c r="AL491" i="2"/>
  <c r="AK491" i="2"/>
  <c r="AD491" i="2"/>
  <c r="AC491" i="2"/>
  <c r="R491" i="2"/>
  <c r="CJ490" i="2"/>
  <c r="CG490" i="2"/>
  <c r="AL490" i="2"/>
  <c r="AK490" i="2"/>
  <c r="AD490" i="2"/>
  <c r="AC490" i="2"/>
  <c r="CJ489" i="2"/>
  <c r="CG489" i="2"/>
  <c r="CB489" i="2"/>
  <c r="AL489" i="2"/>
  <c r="AK489" i="2"/>
  <c r="AD489" i="2"/>
  <c r="AC489" i="2"/>
  <c r="R489" i="2"/>
  <c r="CZ486" i="2"/>
  <c r="CJ488" i="2"/>
  <c r="CG488" i="2"/>
  <c r="AL488" i="2"/>
  <c r="AK488" i="2"/>
  <c r="AD488" i="2"/>
  <c r="AC488" i="2"/>
  <c r="CJ487" i="2"/>
  <c r="CG487" i="2"/>
  <c r="CB487" i="2"/>
  <c r="AL487" i="2"/>
  <c r="AK487" i="2"/>
  <c r="AD487" i="2"/>
  <c r="AC487" i="2"/>
  <c r="R487" i="2"/>
  <c r="CZ485" i="2"/>
  <c r="CJ486" i="2"/>
  <c r="CG486" i="2"/>
  <c r="AL486" i="2"/>
  <c r="AK486" i="2"/>
  <c r="AD486" i="2"/>
  <c r="AC486" i="2"/>
  <c r="CJ485" i="2"/>
  <c r="CG485" i="2"/>
  <c r="CB485" i="2"/>
  <c r="AL485" i="2"/>
  <c r="AK485" i="2"/>
  <c r="AD485" i="2"/>
  <c r="AC485" i="2"/>
  <c r="R485" i="2"/>
  <c r="CZ484" i="2"/>
  <c r="CJ484" i="2"/>
  <c r="CG484" i="2"/>
  <c r="AL484" i="2"/>
  <c r="AK484" i="2"/>
  <c r="AD484" i="2"/>
  <c r="AC484" i="2"/>
  <c r="CJ483" i="2"/>
  <c r="CG483" i="2"/>
  <c r="CB483" i="2"/>
  <c r="AL483" i="2"/>
  <c r="AK483" i="2"/>
  <c r="AD483" i="2"/>
  <c r="AC483" i="2"/>
  <c r="R483" i="2"/>
  <c r="CJ482" i="2"/>
  <c r="CG482" i="2"/>
  <c r="CB482" i="2"/>
  <c r="AL482" i="2"/>
  <c r="AK482" i="2"/>
  <c r="AD482" i="2"/>
  <c r="AC482" i="2"/>
  <c r="R482" i="2"/>
  <c r="CJ481" i="2"/>
  <c r="CG481" i="2"/>
  <c r="CB481" i="2"/>
  <c r="AL481" i="2"/>
  <c r="AK481" i="2"/>
  <c r="AD481" i="2"/>
  <c r="AC481" i="2"/>
  <c r="R481" i="2"/>
  <c r="CZ481" i="2"/>
  <c r="CJ480" i="2"/>
  <c r="CG480" i="2"/>
  <c r="CB480" i="2"/>
  <c r="AL480" i="2"/>
  <c r="AK480" i="2"/>
  <c r="AD480" i="2"/>
  <c r="AC480" i="2"/>
  <c r="R480" i="2"/>
  <c r="CJ479" i="2"/>
  <c r="CG479" i="2"/>
  <c r="CB479" i="2"/>
  <c r="AL479" i="2"/>
  <c r="AK479" i="2"/>
  <c r="AD479" i="2"/>
  <c r="AC479" i="2"/>
  <c r="R479" i="2"/>
  <c r="CZ479" i="2"/>
  <c r="CJ478" i="2"/>
  <c r="CG478" i="2"/>
  <c r="CB478" i="2"/>
  <c r="AL478" i="2"/>
  <c r="AK478" i="2"/>
  <c r="AD478" i="2"/>
  <c r="AC478" i="2"/>
  <c r="R478" i="2"/>
  <c r="CZ431" i="2"/>
  <c r="CZ432" i="2"/>
  <c r="CZ423" i="2"/>
  <c r="H422" i="2"/>
  <c r="Q422" i="2" s="1"/>
  <c r="CS453" i="2"/>
  <c r="CJ453" i="2"/>
  <c r="CB453" i="2"/>
  <c r="CS452" i="2"/>
  <c r="CJ452" i="2"/>
  <c r="CS451" i="2"/>
  <c r="CJ451" i="2"/>
  <c r="CB451" i="2"/>
  <c r="CS450" i="2"/>
  <c r="CJ450" i="2"/>
  <c r="CS449" i="2"/>
  <c r="CJ449" i="2"/>
  <c r="CB449" i="2"/>
  <c r="CS448" i="2"/>
  <c r="CJ448" i="2"/>
  <c r="CV447" i="2"/>
  <c r="CS447" i="2"/>
  <c r="CM447" i="2"/>
  <c r="CJ447" i="2"/>
  <c r="CG447" i="2"/>
  <c r="CB447" i="2"/>
  <c r="CV446" i="2"/>
  <c r="CS446" i="2"/>
  <c r="CM446" i="2"/>
  <c r="CJ446" i="2"/>
  <c r="CG446" i="2"/>
  <c r="CV445" i="2"/>
  <c r="CS445" i="2"/>
  <c r="CM445" i="2"/>
  <c r="CJ445" i="2"/>
  <c r="CG445" i="2"/>
  <c r="CB445" i="2"/>
  <c r="CV444" i="2"/>
  <c r="CS444" i="2"/>
  <c r="CM444" i="2"/>
  <c r="CJ444" i="2"/>
  <c r="CG444" i="2"/>
  <c r="CV443" i="2"/>
  <c r="CS443" i="2"/>
  <c r="CM443" i="2"/>
  <c r="CJ443" i="2"/>
  <c r="CG443" i="2"/>
  <c r="CB443" i="2"/>
  <c r="CV442" i="2"/>
  <c r="CS442" i="2"/>
  <c r="CM442" i="2"/>
  <c r="CJ442" i="2"/>
  <c r="CG442" i="2"/>
  <c r="CV441" i="2"/>
  <c r="CS441" i="2"/>
  <c r="CM441" i="2"/>
  <c r="CJ441" i="2"/>
  <c r="CG441" i="2"/>
  <c r="CB441" i="2"/>
  <c r="CV440" i="2"/>
  <c r="CS440" i="2"/>
  <c r="CM440" i="2"/>
  <c r="CJ440" i="2"/>
  <c r="CG440" i="2"/>
  <c r="CV439" i="2"/>
  <c r="CS439" i="2"/>
  <c r="CM439" i="2"/>
  <c r="CJ439" i="2"/>
  <c r="CG439" i="2"/>
  <c r="CB439" i="2"/>
  <c r="CV438" i="2"/>
  <c r="CS438" i="2"/>
  <c r="CM438" i="2"/>
  <c r="CJ438" i="2"/>
  <c r="CG438" i="2"/>
  <c r="CV437" i="2"/>
  <c r="CS437" i="2"/>
  <c r="CM437" i="2"/>
  <c r="CJ437" i="2"/>
  <c r="CG437" i="2"/>
  <c r="CB437" i="2"/>
  <c r="CV436" i="2"/>
  <c r="CS436" i="2"/>
  <c r="CM436" i="2"/>
  <c r="CJ436" i="2"/>
  <c r="CG436" i="2"/>
  <c r="CV435" i="2"/>
  <c r="CS435" i="2"/>
  <c r="CM435" i="2"/>
  <c r="CJ435" i="2"/>
  <c r="CG435" i="2"/>
  <c r="CB435" i="2"/>
  <c r="CV434" i="2"/>
  <c r="CS434" i="2"/>
  <c r="CM434" i="2"/>
  <c r="CJ434" i="2"/>
  <c r="CG434" i="2"/>
  <c r="CV433" i="2"/>
  <c r="CS433" i="2"/>
  <c r="CM433" i="2"/>
  <c r="CJ433" i="2"/>
  <c r="CG433" i="2"/>
  <c r="CB433" i="2"/>
  <c r="CV432" i="2"/>
  <c r="CS432" i="2"/>
  <c r="CM432" i="2"/>
  <c r="CJ432" i="2"/>
  <c r="CG432" i="2"/>
  <c r="CV431" i="2"/>
  <c r="CS431" i="2"/>
  <c r="CM431" i="2"/>
  <c r="CJ431" i="2"/>
  <c r="CG431" i="2"/>
  <c r="CB431" i="2"/>
  <c r="CV430" i="2"/>
  <c r="CS430" i="2"/>
  <c r="CM430" i="2"/>
  <c r="CJ430" i="2"/>
  <c r="CG430" i="2"/>
  <c r="CV429" i="2"/>
  <c r="CS429" i="2"/>
  <c r="CM429" i="2"/>
  <c r="CJ429" i="2"/>
  <c r="CG429" i="2"/>
  <c r="CB429" i="2"/>
  <c r="CV428" i="2"/>
  <c r="CS428" i="2"/>
  <c r="CM428" i="2"/>
  <c r="CJ428" i="2"/>
  <c r="CG428" i="2"/>
  <c r="CV427" i="2"/>
  <c r="CS427" i="2"/>
  <c r="CM427" i="2"/>
  <c r="CJ427" i="2"/>
  <c r="CG427" i="2"/>
  <c r="CB427" i="2"/>
  <c r="CV426" i="2"/>
  <c r="CS426" i="2"/>
  <c r="CM426" i="2"/>
  <c r="CJ426" i="2"/>
  <c r="CG426" i="2"/>
  <c r="CV425" i="2"/>
  <c r="CS425" i="2"/>
  <c r="CM425" i="2"/>
  <c r="CJ425" i="2"/>
  <c r="CG425" i="2"/>
  <c r="CB425" i="2"/>
  <c r="CV424" i="2"/>
  <c r="CS424" i="2"/>
  <c r="CM424" i="2"/>
  <c r="CJ424" i="2"/>
  <c r="CG424" i="2"/>
  <c r="CV423" i="2"/>
  <c r="CS423" i="2"/>
  <c r="CM423" i="2"/>
  <c r="CJ423" i="2"/>
  <c r="CG423" i="2"/>
  <c r="CB423" i="2"/>
  <c r="CV422" i="2"/>
  <c r="CS422" i="2"/>
  <c r="CM422" i="2"/>
  <c r="CJ422" i="2"/>
  <c r="CG422" i="2"/>
  <c r="CB422" i="2"/>
  <c r="CV421" i="2"/>
  <c r="CS421" i="2"/>
  <c r="CM421" i="2"/>
  <c r="CJ421" i="2"/>
  <c r="CG421" i="2"/>
  <c r="CB421" i="2"/>
  <c r="CV420" i="2"/>
  <c r="CS420" i="2"/>
  <c r="CM420" i="2"/>
  <c r="CJ420" i="2"/>
  <c r="CG420" i="2"/>
  <c r="CB420" i="2"/>
  <c r="CV419" i="2"/>
  <c r="CS419" i="2"/>
  <c r="CM419" i="2"/>
  <c r="CJ419" i="2"/>
  <c r="CG419" i="2"/>
  <c r="CB419" i="2"/>
  <c r="CV418" i="2"/>
  <c r="CS418" i="2"/>
  <c r="CM418" i="2"/>
  <c r="CJ418" i="2"/>
  <c r="CG418" i="2"/>
  <c r="CB418" i="2"/>
  <c r="AL453" i="2"/>
  <c r="AK453" i="2"/>
  <c r="R453" i="2"/>
  <c r="AL452" i="2"/>
  <c r="AK452" i="2"/>
  <c r="AL451" i="2"/>
  <c r="AK451" i="2"/>
  <c r="R451" i="2"/>
  <c r="AL450" i="2"/>
  <c r="AK450" i="2"/>
  <c r="AL449" i="2"/>
  <c r="AK449" i="2"/>
  <c r="R449" i="2"/>
  <c r="AL448" i="2"/>
  <c r="AK448" i="2"/>
  <c r="AL447" i="2"/>
  <c r="AK447" i="2"/>
  <c r="AD447" i="2"/>
  <c r="AC447" i="2"/>
  <c r="R447" i="2"/>
  <c r="AL446" i="2"/>
  <c r="AK446" i="2"/>
  <c r="AD446" i="2"/>
  <c r="AC446" i="2"/>
  <c r="AL445" i="2"/>
  <c r="AK445" i="2"/>
  <c r="AD445" i="2"/>
  <c r="AC445" i="2"/>
  <c r="R445" i="2"/>
  <c r="AL444" i="2"/>
  <c r="AK444" i="2"/>
  <c r="AD444" i="2"/>
  <c r="AC444" i="2"/>
  <c r="AL443" i="2"/>
  <c r="AK443" i="2"/>
  <c r="AD443" i="2"/>
  <c r="AC443" i="2"/>
  <c r="R443" i="2"/>
  <c r="CZ433" i="2"/>
  <c r="AL442" i="2"/>
  <c r="AK442" i="2"/>
  <c r="AD442" i="2"/>
  <c r="AC442" i="2"/>
  <c r="AL441" i="2"/>
  <c r="AK441" i="2"/>
  <c r="AD441" i="2"/>
  <c r="AC441" i="2"/>
  <c r="R441" i="2"/>
  <c r="AL440" i="2"/>
  <c r="AK440" i="2"/>
  <c r="AD440" i="2"/>
  <c r="AC440" i="2"/>
  <c r="AL439" i="2"/>
  <c r="AK439" i="2"/>
  <c r="AD439" i="2"/>
  <c r="AC439" i="2"/>
  <c r="R439" i="2"/>
  <c r="AL438" i="2"/>
  <c r="AK438" i="2"/>
  <c r="AD438" i="2"/>
  <c r="AC438" i="2"/>
  <c r="AL437" i="2"/>
  <c r="AK437" i="2"/>
  <c r="AD437" i="2"/>
  <c r="AC437" i="2"/>
  <c r="R437" i="2"/>
  <c r="AK436" i="2"/>
  <c r="AD436" i="2"/>
  <c r="AC436" i="2"/>
  <c r="AL435" i="2"/>
  <c r="AK435" i="2"/>
  <c r="AD435" i="2"/>
  <c r="AC435" i="2"/>
  <c r="R435" i="2"/>
  <c r="AL434" i="2"/>
  <c r="AK434" i="2"/>
  <c r="AD434" i="2"/>
  <c r="AC434" i="2"/>
  <c r="AL433" i="2"/>
  <c r="AK433" i="2"/>
  <c r="AD433" i="2"/>
  <c r="AC433" i="2"/>
  <c r="R433" i="2"/>
  <c r="AL432" i="2"/>
  <c r="AK432" i="2"/>
  <c r="AD432" i="2"/>
  <c r="AC432" i="2"/>
  <c r="AL431" i="2"/>
  <c r="AK431" i="2"/>
  <c r="AD431" i="2"/>
  <c r="AC431" i="2"/>
  <c r="R431" i="2"/>
  <c r="AL430" i="2"/>
  <c r="AK430" i="2"/>
  <c r="AD430" i="2"/>
  <c r="AC430" i="2"/>
  <c r="AL429" i="2"/>
  <c r="AK429" i="2"/>
  <c r="AD429" i="2"/>
  <c r="AC429" i="2"/>
  <c r="R429" i="2"/>
  <c r="AL428" i="2"/>
  <c r="AK428" i="2"/>
  <c r="AD428" i="2"/>
  <c r="AC428" i="2"/>
  <c r="AL427" i="2"/>
  <c r="AK427" i="2"/>
  <c r="AD427" i="2"/>
  <c r="AC427" i="2"/>
  <c r="R427" i="2"/>
  <c r="AL426" i="2"/>
  <c r="AK426" i="2"/>
  <c r="AD426" i="2"/>
  <c r="AC426" i="2"/>
  <c r="AL425" i="2"/>
  <c r="AK425" i="2"/>
  <c r="AD425" i="2"/>
  <c r="AC425" i="2"/>
  <c r="R425" i="2"/>
  <c r="AL424" i="2"/>
  <c r="AK424" i="2"/>
  <c r="AD424" i="2"/>
  <c r="AC424" i="2"/>
  <c r="AL423" i="2"/>
  <c r="AK423" i="2"/>
  <c r="AD423" i="2"/>
  <c r="AC423" i="2"/>
  <c r="R423" i="2"/>
  <c r="AL422" i="2"/>
  <c r="AK422" i="2"/>
  <c r="AD422" i="2"/>
  <c r="AC422" i="2"/>
  <c r="R422" i="2"/>
  <c r="AL421" i="2"/>
  <c r="AK421" i="2"/>
  <c r="AD421" i="2"/>
  <c r="AC421" i="2"/>
  <c r="R421" i="2"/>
  <c r="AL420" i="2"/>
  <c r="AK420" i="2"/>
  <c r="AD420" i="2"/>
  <c r="AC420" i="2"/>
  <c r="R420" i="2"/>
  <c r="AL419" i="2"/>
  <c r="AK419" i="2"/>
  <c r="AD419" i="2"/>
  <c r="AC419" i="2"/>
  <c r="R419" i="2"/>
  <c r="AL418" i="2"/>
  <c r="AK418" i="2"/>
  <c r="AD418" i="2"/>
  <c r="AC418" i="2"/>
  <c r="R418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B42" i="2"/>
  <c r="CZ261" i="2"/>
  <c r="CZ252" i="2"/>
  <c r="AS83" i="2"/>
  <c r="AK259" i="2"/>
  <c r="AL259" i="2"/>
  <c r="AI259" i="2"/>
  <c r="AT312" i="2"/>
  <c r="CG241" i="2"/>
  <c r="CG242" i="2"/>
  <c r="CG243" i="2"/>
  <c r="CG244" i="2"/>
  <c r="CG245" i="2"/>
  <c r="CG246" i="2"/>
  <c r="CG247" i="2"/>
  <c r="CG248" i="2"/>
  <c r="CG249" i="2"/>
  <c r="CG250" i="2"/>
  <c r="CG251" i="2"/>
  <c r="CG252" i="2"/>
  <c r="CG253" i="2"/>
  <c r="CG254" i="2"/>
  <c r="CG255" i="2"/>
  <c r="CG256" i="2"/>
  <c r="CG257" i="2"/>
  <c r="CG258" i="2"/>
  <c r="CG259" i="2"/>
  <c r="CG260" i="2"/>
  <c r="CG261" i="2"/>
  <c r="CG262" i="2"/>
  <c r="CG263" i="2"/>
  <c r="CG264" i="2"/>
  <c r="CG265" i="2"/>
  <c r="CG266" i="2"/>
  <c r="CG267" i="2"/>
  <c r="CG268" i="2"/>
  <c r="CG269" i="2"/>
  <c r="CG270" i="2"/>
  <c r="BP372" i="2"/>
  <c r="BG158" i="2"/>
  <c r="AL209" i="2"/>
  <c r="AL210" i="2"/>
  <c r="AL211" i="2"/>
  <c r="AL212" i="2"/>
  <c r="AL213" i="2"/>
  <c r="AL214" i="2"/>
  <c r="AL215" i="2"/>
  <c r="AL216" i="2"/>
  <c r="AL217" i="2"/>
  <c r="AL268" i="2"/>
  <c r="AL269" i="2"/>
  <c r="AL270" i="2"/>
  <c r="AL271" i="2"/>
  <c r="AL272" i="2"/>
  <c r="AL273" i="2"/>
  <c r="AL274" i="2"/>
  <c r="AL275" i="2"/>
  <c r="AL276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Q6" i="2"/>
  <c r="CZ6" i="2" s="1"/>
  <c r="Q7" i="2"/>
  <c r="CZ7" i="2" s="1"/>
  <c r="Q8" i="2"/>
  <c r="CZ8" i="2" s="1"/>
  <c r="Q9" i="2"/>
  <c r="CZ9" i="2" s="1"/>
  <c r="Q10" i="2"/>
  <c r="CZ10" i="2" s="1"/>
  <c r="Q12" i="2"/>
  <c r="CZ12" i="2" s="1"/>
  <c r="Q14" i="2"/>
  <c r="CZ13" i="2" s="1"/>
  <c r="Q16" i="2"/>
  <c r="CZ14" i="2" s="1"/>
  <c r="Q18" i="2"/>
  <c r="CZ15" i="2" s="1"/>
  <c r="Q20" i="2"/>
  <c r="CZ16" i="2" s="1"/>
  <c r="Q22" i="2"/>
  <c r="CZ17" i="2" s="1"/>
  <c r="Q24" i="2"/>
  <c r="CZ18" i="2" s="1"/>
  <c r="Q26" i="2"/>
  <c r="CZ19" i="2" s="1"/>
  <c r="Q28" i="2"/>
  <c r="CZ20" i="2" s="1"/>
  <c r="Q30" i="2"/>
  <c r="CZ21" i="2" s="1"/>
  <c r="Q32" i="2"/>
  <c r="CZ22" i="2" s="1"/>
  <c r="Q34" i="2"/>
  <c r="CZ23" i="2" s="1"/>
  <c r="Q36" i="2"/>
  <c r="CZ24" i="2" s="1"/>
  <c r="Q38" i="2"/>
  <c r="CZ25" i="2" s="1"/>
  <c r="Q40" i="2"/>
  <c r="CZ26" i="2" s="1"/>
  <c r="Q42" i="2"/>
  <c r="CZ27" i="2" s="1"/>
  <c r="CV360" i="2"/>
  <c r="CV361" i="2"/>
  <c r="CV362" i="2"/>
  <c r="CV363" i="2"/>
  <c r="CV364" i="2"/>
  <c r="CV365" i="2"/>
  <c r="CV366" i="2"/>
  <c r="CV367" i="2"/>
  <c r="CV368" i="2"/>
  <c r="CV369" i="2"/>
  <c r="CV370" i="2"/>
  <c r="CV371" i="2"/>
  <c r="CV372" i="2"/>
  <c r="CV373" i="2"/>
  <c r="CV374" i="2"/>
  <c r="CV375" i="2"/>
  <c r="CV376" i="2"/>
  <c r="CV377" i="2"/>
  <c r="CV378" i="2"/>
  <c r="CV379" i="2"/>
  <c r="CV380" i="2"/>
  <c r="CV381" i="2"/>
  <c r="CV382" i="2"/>
  <c r="CV383" i="2"/>
  <c r="CV384" i="2"/>
  <c r="CV385" i="2"/>
  <c r="CV386" i="2"/>
  <c r="CV387" i="2"/>
  <c r="CV388" i="2"/>
  <c r="CV359" i="2"/>
  <c r="CS360" i="2"/>
  <c r="CS361" i="2"/>
  <c r="CS362" i="2"/>
  <c r="CS363" i="2"/>
  <c r="CS364" i="2"/>
  <c r="CS365" i="2"/>
  <c r="CS366" i="2"/>
  <c r="CS367" i="2"/>
  <c r="CS368" i="2"/>
  <c r="CS369" i="2"/>
  <c r="CS370" i="2"/>
  <c r="CS371" i="2"/>
  <c r="CS372" i="2"/>
  <c r="CS373" i="2"/>
  <c r="CS374" i="2"/>
  <c r="CS375" i="2"/>
  <c r="CS376" i="2"/>
  <c r="CS377" i="2"/>
  <c r="CS378" i="2"/>
  <c r="CS379" i="2"/>
  <c r="CS380" i="2"/>
  <c r="CS381" i="2"/>
  <c r="CS382" i="2"/>
  <c r="CS383" i="2"/>
  <c r="CS384" i="2"/>
  <c r="CS385" i="2"/>
  <c r="CS386" i="2"/>
  <c r="CS387" i="2"/>
  <c r="CS388" i="2"/>
  <c r="CS389" i="2"/>
  <c r="CS390" i="2"/>
  <c r="CS391" i="2"/>
  <c r="CS392" i="2"/>
  <c r="CS393" i="2"/>
  <c r="CS394" i="2"/>
  <c r="CS359" i="2"/>
  <c r="CM360" i="2"/>
  <c r="CM361" i="2"/>
  <c r="CM362" i="2"/>
  <c r="CM363" i="2"/>
  <c r="CM364" i="2"/>
  <c r="CM365" i="2"/>
  <c r="CM366" i="2"/>
  <c r="CM367" i="2"/>
  <c r="CM368" i="2"/>
  <c r="CM369" i="2"/>
  <c r="CM370" i="2"/>
  <c r="CM371" i="2"/>
  <c r="CM372" i="2"/>
  <c r="CM373" i="2"/>
  <c r="CM374" i="2"/>
  <c r="CM375" i="2"/>
  <c r="CM376" i="2"/>
  <c r="CM377" i="2"/>
  <c r="CM378" i="2"/>
  <c r="CM379" i="2"/>
  <c r="CM380" i="2"/>
  <c r="CM381" i="2"/>
  <c r="CM382" i="2"/>
  <c r="CM383" i="2"/>
  <c r="CM384" i="2"/>
  <c r="CM385" i="2"/>
  <c r="CM386" i="2"/>
  <c r="CM387" i="2"/>
  <c r="CM388" i="2"/>
  <c r="CM359" i="2"/>
  <c r="CJ360" i="2"/>
  <c r="CJ361" i="2"/>
  <c r="CJ362" i="2"/>
  <c r="CJ363" i="2"/>
  <c r="CJ364" i="2"/>
  <c r="CJ365" i="2"/>
  <c r="CJ366" i="2"/>
  <c r="CJ367" i="2"/>
  <c r="CJ368" i="2"/>
  <c r="CJ369" i="2"/>
  <c r="CJ370" i="2"/>
  <c r="CJ371" i="2"/>
  <c r="CJ372" i="2"/>
  <c r="CJ373" i="2"/>
  <c r="CJ374" i="2"/>
  <c r="CJ375" i="2"/>
  <c r="CJ376" i="2"/>
  <c r="CJ377" i="2"/>
  <c r="CJ378" i="2"/>
  <c r="CJ379" i="2"/>
  <c r="CJ380" i="2"/>
  <c r="CJ381" i="2"/>
  <c r="CJ382" i="2"/>
  <c r="CJ383" i="2"/>
  <c r="CJ384" i="2"/>
  <c r="CJ385" i="2"/>
  <c r="CJ386" i="2"/>
  <c r="CJ387" i="2"/>
  <c r="CJ388" i="2"/>
  <c r="CJ389" i="2"/>
  <c r="CJ390" i="2"/>
  <c r="CJ391" i="2"/>
  <c r="CJ392" i="2"/>
  <c r="CJ393" i="2"/>
  <c r="CJ394" i="2"/>
  <c r="CJ359" i="2"/>
  <c r="CG360" i="2"/>
  <c r="CG361" i="2"/>
  <c r="CG362" i="2"/>
  <c r="CG363" i="2"/>
  <c r="CG364" i="2"/>
  <c r="CG365" i="2"/>
  <c r="CG366" i="2"/>
  <c r="CG367" i="2"/>
  <c r="CG368" i="2"/>
  <c r="CG369" i="2"/>
  <c r="CG370" i="2"/>
  <c r="CG371" i="2"/>
  <c r="CG372" i="2"/>
  <c r="CG373" i="2"/>
  <c r="CG374" i="2"/>
  <c r="CG375" i="2"/>
  <c r="CG376" i="2"/>
  <c r="CG377" i="2"/>
  <c r="CG378" i="2"/>
  <c r="CG379" i="2"/>
  <c r="CG380" i="2"/>
  <c r="CG381" i="2"/>
  <c r="CG382" i="2"/>
  <c r="CG383" i="2"/>
  <c r="CG384" i="2"/>
  <c r="CG385" i="2"/>
  <c r="CG386" i="2"/>
  <c r="CG387" i="2"/>
  <c r="CG388" i="2"/>
  <c r="CG359" i="2"/>
  <c r="CB360" i="2"/>
  <c r="CB361" i="2"/>
  <c r="CB362" i="2"/>
  <c r="CB363" i="2"/>
  <c r="CB364" i="2"/>
  <c r="CB366" i="2"/>
  <c r="CB368" i="2"/>
  <c r="CB370" i="2"/>
  <c r="CB372" i="2"/>
  <c r="CB374" i="2"/>
  <c r="CB376" i="2"/>
  <c r="CB378" i="2"/>
  <c r="CB380" i="2"/>
  <c r="CB382" i="2"/>
  <c r="CB384" i="2"/>
  <c r="CB386" i="2"/>
  <c r="CB388" i="2"/>
  <c r="CB390" i="2"/>
  <c r="CB392" i="2"/>
  <c r="CB394" i="2"/>
  <c r="CB359" i="2"/>
  <c r="CV301" i="2"/>
  <c r="CV302" i="2"/>
  <c r="CV303" i="2"/>
  <c r="CV304" i="2"/>
  <c r="CV305" i="2"/>
  <c r="CV306" i="2"/>
  <c r="CV307" i="2"/>
  <c r="CV308" i="2"/>
  <c r="CV309" i="2"/>
  <c r="CV310" i="2"/>
  <c r="CV311" i="2"/>
  <c r="CV312" i="2"/>
  <c r="CV313" i="2"/>
  <c r="CV314" i="2"/>
  <c r="CV315" i="2"/>
  <c r="CV316" i="2"/>
  <c r="CV317" i="2"/>
  <c r="CV318" i="2"/>
  <c r="CV319" i="2"/>
  <c r="CV320" i="2"/>
  <c r="CV321" i="2"/>
  <c r="CV322" i="2"/>
  <c r="CV323" i="2"/>
  <c r="CV324" i="2"/>
  <c r="CV325" i="2"/>
  <c r="CV326" i="2"/>
  <c r="CV327" i="2"/>
  <c r="CV328" i="2"/>
  <c r="CV329" i="2"/>
  <c r="CV300" i="2"/>
  <c r="CS301" i="2"/>
  <c r="CS302" i="2"/>
  <c r="CS303" i="2"/>
  <c r="CS304" i="2"/>
  <c r="CS305" i="2"/>
  <c r="CS306" i="2"/>
  <c r="CS307" i="2"/>
  <c r="CS308" i="2"/>
  <c r="CS309" i="2"/>
  <c r="CS310" i="2"/>
  <c r="CS311" i="2"/>
  <c r="CS312" i="2"/>
  <c r="CS313" i="2"/>
  <c r="CS314" i="2"/>
  <c r="CS315" i="2"/>
  <c r="CS316" i="2"/>
  <c r="CS317" i="2"/>
  <c r="CS318" i="2"/>
  <c r="CS319" i="2"/>
  <c r="CS320" i="2"/>
  <c r="CS321" i="2"/>
  <c r="CS322" i="2"/>
  <c r="CS323" i="2"/>
  <c r="CS324" i="2"/>
  <c r="CS325" i="2"/>
  <c r="CS326" i="2"/>
  <c r="CS327" i="2"/>
  <c r="CS328" i="2"/>
  <c r="CS329" i="2"/>
  <c r="CS330" i="2"/>
  <c r="CS331" i="2"/>
  <c r="CS332" i="2"/>
  <c r="CS333" i="2"/>
  <c r="CS334" i="2"/>
  <c r="CS335" i="2"/>
  <c r="CS300" i="2"/>
  <c r="CM301" i="2"/>
  <c r="CM302" i="2"/>
  <c r="CM303" i="2"/>
  <c r="CM304" i="2"/>
  <c r="CM305" i="2"/>
  <c r="CM306" i="2"/>
  <c r="CM307" i="2"/>
  <c r="CM308" i="2"/>
  <c r="CM309" i="2"/>
  <c r="CM310" i="2"/>
  <c r="CM311" i="2"/>
  <c r="CM312" i="2"/>
  <c r="CM313" i="2"/>
  <c r="CM314" i="2"/>
  <c r="CM315" i="2"/>
  <c r="CM316" i="2"/>
  <c r="CM317" i="2"/>
  <c r="CM318" i="2"/>
  <c r="CM319" i="2"/>
  <c r="CM320" i="2"/>
  <c r="CM321" i="2"/>
  <c r="CM322" i="2"/>
  <c r="CM323" i="2"/>
  <c r="CM324" i="2"/>
  <c r="CM325" i="2"/>
  <c r="CM326" i="2"/>
  <c r="CM327" i="2"/>
  <c r="CM328" i="2"/>
  <c r="CM329" i="2"/>
  <c r="CM300" i="2"/>
  <c r="CJ301" i="2"/>
  <c r="CJ302" i="2"/>
  <c r="CJ303" i="2"/>
  <c r="CJ304" i="2"/>
  <c r="CJ305" i="2"/>
  <c r="CJ306" i="2"/>
  <c r="CJ307" i="2"/>
  <c r="CJ308" i="2"/>
  <c r="CJ309" i="2"/>
  <c r="CJ310" i="2"/>
  <c r="CJ311" i="2"/>
  <c r="CJ312" i="2"/>
  <c r="CJ313" i="2"/>
  <c r="CJ314" i="2"/>
  <c r="CJ315" i="2"/>
  <c r="CJ316" i="2"/>
  <c r="CJ317" i="2"/>
  <c r="CJ318" i="2"/>
  <c r="CJ319" i="2"/>
  <c r="CJ320" i="2"/>
  <c r="CJ321" i="2"/>
  <c r="CJ322" i="2"/>
  <c r="CJ323" i="2"/>
  <c r="CJ324" i="2"/>
  <c r="CJ325" i="2"/>
  <c r="CJ326" i="2"/>
  <c r="CJ327" i="2"/>
  <c r="CJ328" i="2"/>
  <c r="CJ329" i="2"/>
  <c r="CJ330" i="2"/>
  <c r="CJ331" i="2"/>
  <c r="CJ332" i="2"/>
  <c r="CJ333" i="2"/>
  <c r="CJ334" i="2"/>
  <c r="CJ335" i="2"/>
  <c r="CJ300" i="2"/>
  <c r="CG301" i="2"/>
  <c r="CG302" i="2"/>
  <c r="CG303" i="2"/>
  <c r="CG304" i="2"/>
  <c r="CG305" i="2"/>
  <c r="CG306" i="2"/>
  <c r="CG307" i="2"/>
  <c r="CG308" i="2"/>
  <c r="CG309" i="2"/>
  <c r="CG310" i="2"/>
  <c r="CG311" i="2"/>
  <c r="CG312" i="2"/>
  <c r="CG313" i="2"/>
  <c r="CG314" i="2"/>
  <c r="CG315" i="2"/>
  <c r="CG316" i="2"/>
  <c r="CG317" i="2"/>
  <c r="CG318" i="2"/>
  <c r="CG319" i="2"/>
  <c r="CG320" i="2"/>
  <c r="CG321" i="2"/>
  <c r="CG322" i="2"/>
  <c r="CG323" i="2"/>
  <c r="CG324" i="2"/>
  <c r="CG325" i="2"/>
  <c r="CG326" i="2"/>
  <c r="CG327" i="2"/>
  <c r="CG328" i="2"/>
  <c r="CG329" i="2"/>
  <c r="CG300" i="2"/>
  <c r="CB301" i="2"/>
  <c r="CB302" i="2"/>
  <c r="CB303" i="2"/>
  <c r="CB304" i="2"/>
  <c r="CB305" i="2"/>
  <c r="CB307" i="2"/>
  <c r="CB309" i="2"/>
  <c r="CB311" i="2"/>
  <c r="CB313" i="2"/>
  <c r="CB315" i="2"/>
  <c r="CB317" i="2"/>
  <c r="CB319" i="2"/>
  <c r="CB321" i="2"/>
  <c r="CB323" i="2"/>
  <c r="CB325" i="2"/>
  <c r="CB327" i="2"/>
  <c r="CB329" i="2"/>
  <c r="CB331" i="2"/>
  <c r="CB333" i="2"/>
  <c r="CB335" i="2"/>
  <c r="CB300" i="2"/>
  <c r="CS271" i="2"/>
  <c r="CS272" i="2"/>
  <c r="CS273" i="2"/>
  <c r="CS274" i="2"/>
  <c r="CS275" i="2"/>
  <c r="CS276" i="2"/>
  <c r="CV242" i="2"/>
  <c r="CV243" i="2"/>
  <c r="CV244" i="2"/>
  <c r="CV245" i="2"/>
  <c r="CV246" i="2"/>
  <c r="CV247" i="2"/>
  <c r="CV248" i="2"/>
  <c r="CV249" i="2"/>
  <c r="CV250" i="2"/>
  <c r="CV251" i="2"/>
  <c r="CV252" i="2"/>
  <c r="CV253" i="2"/>
  <c r="CV254" i="2"/>
  <c r="CV255" i="2"/>
  <c r="CV256" i="2"/>
  <c r="CV257" i="2"/>
  <c r="CV258" i="2"/>
  <c r="CV259" i="2"/>
  <c r="CV260" i="2"/>
  <c r="CV261" i="2"/>
  <c r="CV262" i="2"/>
  <c r="CV263" i="2"/>
  <c r="CV264" i="2"/>
  <c r="CV265" i="2"/>
  <c r="CV266" i="2"/>
  <c r="CV267" i="2"/>
  <c r="CV268" i="2"/>
  <c r="CV269" i="2"/>
  <c r="CV270" i="2"/>
  <c r="CV241" i="2"/>
  <c r="CS242" i="2"/>
  <c r="CS243" i="2"/>
  <c r="CS244" i="2"/>
  <c r="CS245" i="2"/>
  <c r="CS246" i="2"/>
  <c r="CS247" i="2"/>
  <c r="CS248" i="2"/>
  <c r="CS249" i="2"/>
  <c r="CS250" i="2"/>
  <c r="CS251" i="2"/>
  <c r="CS252" i="2"/>
  <c r="CS253" i="2"/>
  <c r="CS254" i="2"/>
  <c r="CS255" i="2"/>
  <c r="CS256" i="2"/>
  <c r="CS257" i="2"/>
  <c r="CS258" i="2"/>
  <c r="CS259" i="2"/>
  <c r="CS260" i="2"/>
  <c r="CS261" i="2"/>
  <c r="CS262" i="2"/>
  <c r="CS263" i="2"/>
  <c r="CS264" i="2"/>
  <c r="CS265" i="2"/>
  <c r="CS266" i="2"/>
  <c r="CS267" i="2"/>
  <c r="CS268" i="2"/>
  <c r="CS269" i="2"/>
  <c r="CS270" i="2"/>
  <c r="CS241" i="2"/>
  <c r="CM242" i="2"/>
  <c r="CM243" i="2"/>
  <c r="CM244" i="2"/>
  <c r="CM245" i="2"/>
  <c r="CM246" i="2"/>
  <c r="CM247" i="2"/>
  <c r="CM248" i="2"/>
  <c r="CM249" i="2"/>
  <c r="CM250" i="2"/>
  <c r="CM251" i="2"/>
  <c r="CM252" i="2"/>
  <c r="CM253" i="2"/>
  <c r="CM254" i="2"/>
  <c r="CM255" i="2"/>
  <c r="CM256" i="2"/>
  <c r="CM257" i="2"/>
  <c r="CM258" i="2"/>
  <c r="CM259" i="2"/>
  <c r="CM260" i="2"/>
  <c r="CM261" i="2"/>
  <c r="CM262" i="2"/>
  <c r="CM263" i="2"/>
  <c r="CM264" i="2"/>
  <c r="CM265" i="2"/>
  <c r="CM266" i="2"/>
  <c r="CM267" i="2"/>
  <c r="CM268" i="2"/>
  <c r="CM269" i="2"/>
  <c r="CM270" i="2"/>
  <c r="CM241" i="2"/>
  <c r="CJ242" i="2"/>
  <c r="CJ243" i="2"/>
  <c r="CJ244" i="2"/>
  <c r="CJ245" i="2"/>
  <c r="CJ246" i="2"/>
  <c r="CJ247" i="2"/>
  <c r="CJ248" i="2"/>
  <c r="CJ249" i="2"/>
  <c r="CJ250" i="2"/>
  <c r="CJ251" i="2"/>
  <c r="CJ252" i="2"/>
  <c r="CJ253" i="2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2" i="2"/>
  <c r="CJ273" i="2"/>
  <c r="CJ274" i="2"/>
  <c r="CJ275" i="2"/>
  <c r="CJ276" i="2"/>
  <c r="CJ241" i="2"/>
  <c r="CB209" i="2"/>
  <c r="CV183" i="2"/>
  <c r="CV184" i="2"/>
  <c r="CV185" i="2"/>
  <c r="CV186" i="2"/>
  <c r="CV187" i="2"/>
  <c r="CV188" i="2"/>
  <c r="CV189" i="2"/>
  <c r="CV190" i="2"/>
  <c r="CV191" i="2"/>
  <c r="CV192" i="2"/>
  <c r="CV193" i="2"/>
  <c r="CV194" i="2"/>
  <c r="CV195" i="2"/>
  <c r="CV196" i="2"/>
  <c r="CV197" i="2"/>
  <c r="CV198" i="2"/>
  <c r="CV199" i="2"/>
  <c r="CV200" i="2"/>
  <c r="CV201" i="2"/>
  <c r="CV202" i="2"/>
  <c r="CV203" i="2"/>
  <c r="CV204" i="2"/>
  <c r="CV205" i="2"/>
  <c r="CV206" i="2"/>
  <c r="CV207" i="2"/>
  <c r="CV208" i="2"/>
  <c r="CV209" i="2"/>
  <c r="CV210" i="2"/>
  <c r="CV211" i="2"/>
  <c r="CS183" i="2"/>
  <c r="CS184" i="2"/>
  <c r="CS185" i="2"/>
  <c r="CS186" i="2"/>
  <c r="CS187" i="2"/>
  <c r="CS188" i="2"/>
  <c r="CS189" i="2"/>
  <c r="CS190" i="2"/>
  <c r="CS191" i="2"/>
  <c r="CS192" i="2"/>
  <c r="CS193" i="2"/>
  <c r="CS194" i="2"/>
  <c r="CS195" i="2"/>
  <c r="CS196" i="2"/>
  <c r="CS197" i="2"/>
  <c r="CS198" i="2"/>
  <c r="CS199" i="2"/>
  <c r="CS200" i="2"/>
  <c r="CS201" i="2"/>
  <c r="CS202" i="2"/>
  <c r="CS203" i="2"/>
  <c r="CS204" i="2"/>
  <c r="CS205" i="2"/>
  <c r="CS206" i="2"/>
  <c r="CS207" i="2"/>
  <c r="CS208" i="2"/>
  <c r="CS209" i="2"/>
  <c r="CS210" i="2"/>
  <c r="CS211" i="2"/>
  <c r="CS212" i="2"/>
  <c r="CS213" i="2"/>
  <c r="CS214" i="2"/>
  <c r="CS215" i="2"/>
  <c r="CS216" i="2"/>
  <c r="CS217" i="2"/>
  <c r="CM183" i="2"/>
  <c r="CM184" i="2"/>
  <c r="CM185" i="2"/>
  <c r="CM186" i="2"/>
  <c r="CM187" i="2"/>
  <c r="CM188" i="2"/>
  <c r="CM189" i="2"/>
  <c r="CM190" i="2"/>
  <c r="CM191" i="2"/>
  <c r="CM192" i="2"/>
  <c r="CM193" i="2"/>
  <c r="CM194" i="2"/>
  <c r="CM195" i="2"/>
  <c r="CM196" i="2"/>
  <c r="CM197" i="2"/>
  <c r="CM198" i="2"/>
  <c r="CM199" i="2"/>
  <c r="CM200" i="2"/>
  <c r="CM201" i="2"/>
  <c r="CM202" i="2"/>
  <c r="CM203" i="2"/>
  <c r="CM204" i="2"/>
  <c r="CM205" i="2"/>
  <c r="CM206" i="2"/>
  <c r="CM207" i="2"/>
  <c r="CM208" i="2"/>
  <c r="CM209" i="2"/>
  <c r="CM210" i="2"/>
  <c r="CM211" i="2"/>
  <c r="CM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J196" i="2"/>
  <c r="CJ197" i="2"/>
  <c r="CJ198" i="2"/>
  <c r="CJ199" i="2"/>
  <c r="CJ200" i="2"/>
  <c r="CJ201" i="2"/>
  <c r="CJ202" i="2"/>
  <c r="CJ203" i="2"/>
  <c r="CJ204" i="2"/>
  <c r="CJ205" i="2"/>
  <c r="CJ206" i="2"/>
  <c r="CJ207" i="2"/>
  <c r="CJ208" i="2"/>
  <c r="CJ209" i="2"/>
  <c r="CJ210" i="2"/>
  <c r="CJ211" i="2"/>
  <c r="CJ212" i="2"/>
  <c r="CJ213" i="2"/>
  <c r="CJ214" i="2"/>
  <c r="CJ215" i="2"/>
  <c r="CJ216" i="2"/>
  <c r="CJ217" i="2"/>
  <c r="CJ182" i="2"/>
  <c r="CG183" i="2"/>
  <c r="CG184" i="2"/>
  <c r="CG185" i="2"/>
  <c r="CG186" i="2"/>
  <c r="CG187" i="2"/>
  <c r="CG188" i="2"/>
  <c r="CG189" i="2"/>
  <c r="CG190" i="2"/>
  <c r="CG191" i="2"/>
  <c r="CG192" i="2"/>
  <c r="CG193" i="2"/>
  <c r="CG194" i="2"/>
  <c r="CG195" i="2"/>
  <c r="CG196" i="2"/>
  <c r="CG197" i="2"/>
  <c r="CG198" i="2"/>
  <c r="CG199" i="2"/>
  <c r="CG200" i="2"/>
  <c r="CG201" i="2"/>
  <c r="CG202" i="2"/>
  <c r="CG203" i="2"/>
  <c r="CG204" i="2"/>
  <c r="CG205" i="2"/>
  <c r="CG206" i="2"/>
  <c r="CG207" i="2"/>
  <c r="CG208" i="2"/>
  <c r="CG209" i="2"/>
  <c r="CG210" i="2"/>
  <c r="CG211" i="2"/>
  <c r="CB183" i="2"/>
  <c r="CB184" i="2"/>
  <c r="CB185" i="2"/>
  <c r="CB186" i="2"/>
  <c r="CB187" i="2"/>
  <c r="CB189" i="2"/>
  <c r="CB191" i="2"/>
  <c r="CB193" i="2"/>
  <c r="CB195" i="2"/>
  <c r="CB197" i="2"/>
  <c r="CB199" i="2"/>
  <c r="CB201" i="2"/>
  <c r="CB203" i="2"/>
  <c r="CB205" i="2"/>
  <c r="CB207" i="2"/>
  <c r="CB211" i="2"/>
  <c r="CB213" i="2"/>
  <c r="CB215" i="2"/>
  <c r="CB217" i="2"/>
  <c r="CB136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22" i="2"/>
  <c r="CM123" i="2"/>
  <c r="CM124" i="2"/>
  <c r="CM125" i="2"/>
  <c r="CM126" i="2"/>
  <c r="CM127" i="2"/>
  <c r="CM128" i="2"/>
  <c r="CM129" i="2"/>
  <c r="CM130" i="2"/>
  <c r="CM131" i="2"/>
  <c r="CM132" i="2"/>
  <c r="CM133" i="2"/>
  <c r="CM134" i="2"/>
  <c r="CM135" i="2"/>
  <c r="CM136" i="2"/>
  <c r="CM137" i="2"/>
  <c r="CM138" i="2"/>
  <c r="CM139" i="2"/>
  <c r="CM140" i="2"/>
  <c r="CM141" i="2"/>
  <c r="CM142" i="2"/>
  <c r="CM143" i="2"/>
  <c r="CM144" i="2"/>
  <c r="CM145" i="2"/>
  <c r="CM146" i="2"/>
  <c r="CM147" i="2"/>
  <c r="CM148" i="2"/>
  <c r="CM149" i="2"/>
  <c r="CM150" i="2"/>
  <c r="CM151" i="2"/>
  <c r="CM152" i="2"/>
  <c r="CM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22" i="2"/>
  <c r="CB123" i="2"/>
  <c r="CB124" i="2"/>
  <c r="CB125" i="2"/>
  <c r="CB126" i="2"/>
  <c r="CB128" i="2"/>
  <c r="CB130" i="2"/>
  <c r="CB132" i="2"/>
  <c r="CB134" i="2"/>
  <c r="CB138" i="2"/>
  <c r="CB140" i="2"/>
  <c r="CB142" i="2"/>
  <c r="CB144" i="2"/>
  <c r="CB146" i="2"/>
  <c r="CB148" i="2"/>
  <c r="CB150" i="2"/>
  <c r="CB152" i="2"/>
  <c r="CB154" i="2"/>
  <c r="CB156" i="2"/>
  <c r="CB158" i="2"/>
  <c r="CB122" i="2"/>
  <c r="CV9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64" i="2"/>
  <c r="CG9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6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J37" i="2"/>
  <c r="CJ38" i="2"/>
  <c r="CJ39" i="2"/>
  <c r="CJ40" i="2"/>
  <c r="CJ41" i="2"/>
  <c r="CJ42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6" i="2"/>
  <c r="CB7" i="2"/>
  <c r="CB8" i="2"/>
  <c r="CB9" i="2"/>
  <c r="CB10" i="2"/>
  <c r="CB12" i="2"/>
  <c r="CB14" i="2"/>
  <c r="CB16" i="2"/>
  <c r="CB18" i="2"/>
  <c r="CB20" i="2"/>
  <c r="CB22" i="2"/>
  <c r="CB24" i="2"/>
  <c r="CB26" i="2"/>
  <c r="CB28" i="2"/>
  <c r="CB30" i="2"/>
  <c r="CB32" i="2"/>
  <c r="CB34" i="2"/>
  <c r="CB36" i="2"/>
  <c r="CB38" i="2"/>
  <c r="CB40" i="2"/>
  <c r="BH394" i="2"/>
  <c r="AL394" i="2"/>
  <c r="AK394" i="2"/>
  <c r="R394" i="2"/>
  <c r="CZ379" i="2"/>
  <c r="BH393" i="2"/>
  <c r="AL393" i="2"/>
  <c r="AK393" i="2"/>
  <c r="BH392" i="2"/>
  <c r="AL392" i="2"/>
  <c r="AK392" i="2"/>
  <c r="R392" i="2"/>
  <c r="BH391" i="2"/>
  <c r="AL391" i="2"/>
  <c r="AK391" i="2"/>
  <c r="BH390" i="2"/>
  <c r="AL390" i="2"/>
  <c r="AK390" i="2"/>
  <c r="R390" i="2"/>
  <c r="BH389" i="2"/>
  <c r="AL389" i="2"/>
  <c r="AK389" i="2"/>
  <c r="BP388" i="2"/>
  <c r="BO388" i="2"/>
  <c r="BH388" i="2"/>
  <c r="AT388" i="2"/>
  <c r="AS388" i="2"/>
  <c r="AL388" i="2"/>
  <c r="AK388" i="2"/>
  <c r="AD388" i="2"/>
  <c r="AC388" i="2"/>
  <c r="R388" i="2"/>
  <c r="BP387" i="2"/>
  <c r="BO387" i="2"/>
  <c r="BH387" i="2"/>
  <c r="AT387" i="2"/>
  <c r="AS387" i="2"/>
  <c r="AL387" i="2"/>
  <c r="AK387" i="2"/>
  <c r="AD387" i="2"/>
  <c r="AC387" i="2"/>
  <c r="BP386" i="2"/>
  <c r="BO386" i="2"/>
  <c r="BH386" i="2"/>
  <c r="AT386" i="2"/>
  <c r="AS386" i="2"/>
  <c r="AL386" i="2"/>
  <c r="AK386" i="2"/>
  <c r="AD386" i="2"/>
  <c r="AC386" i="2"/>
  <c r="R386" i="2"/>
  <c r="BP385" i="2"/>
  <c r="BO385" i="2"/>
  <c r="BH385" i="2"/>
  <c r="AT385" i="2"/>
  <c r="AS385" i="2"/>
  <c r="AL385" i="2"/>
  <c r="AK385" i="2"/>
  <c r="AD385" i="2"/>
  <c r="AC385" i="2"/>
  <c r="BP384" i="2"/>
  <c r="BO384" i="2"/>
  <c r="BH384" i="2"/>
  <c r="AT384" i="2"/>
  <c r="AS384" i="2"/>
  <c r="AL384" i="2"/>
  <c r="AK384" i="2"/>
  <c r="AD384" i="2"/>
  <c r="AC384" i="2"/>
  <c r="R384" i="2"/>
  <c r="BP383" i="2"/>
  <c r="BO383" i="2"/>
  <c r="BH383" i="2"/>
  <c r="AT383" i="2"/>
  <c r="AS383" i="2"/>
  <c r="AL383" i="2"/>
  <c r="AK383" i="2"/>
  <c r="AD383" i="2"/>
  <c r="AC383" i="2"/>
  <c r="BP382" i="2"/>
  <c r="BO382" i="2"/>
  <c r="BH382" i="2"/>
  <c r="AT382" i="2"/>
  <c r="AS382" i="2"/>
  <c r="AL382" i="2"/>
  <c r="AK382" i="2"/>
  <c r="AD382" i="2"/>
  <c r="AC382" i="2"/>
  <c r="R382" i="2"/>
  <c r="CZ373" i="2"/>
  <c r="BP381" i="2"/>
  <c r="BO381" i="2"/>
  <c r="BH381" i="2"/>
  <c r="AT381" i="2"/>
  <c r="AS381" i="2"/>
  <c r="AL381" i="2"/>
  <c r="AK381" i="2"/>
  <c r="AD381" i="2"/>
  <c r="AC381" i="2"/>
  <c r="BP380" i="2"/>
  <c r="BO380" i="2"/>
  <c r="BH380" i="2"/>
  <c r="AT380" i="2"/>
  <c r="AS380" i="2"/>
  <c r="AL380" i="2"/>
  <c r="AK380" i="2"/>
  <c r="AD380" i="2"/>
  <c r="AC380" i="2"/>
  <c r="R380" i="2"/>
  <c r="BP379" i="2"/>
  <c r="BO379" i="2"/>
  <c r="BH379" i="2"/>
  <c r="AT379" i="2"/>
  <c r="AS379" i="2"/>
  <c r="AL379" i="2"/>
  <c r="AK379" i="2"/>
  <c r="AD379" i="2"/>
  <c r="AC379" i="2"/>
  <c r="BP378" i="2"/>
  <c r="BO378" i="2"/>
  <c r="BH378" i="2"/>
  <c r="AT378" i="2"/>
  <c r="AS378" i="2"/>
  <c r="AL378" i="2"/>
  <c r="AK378" i="2"/>
  <c r="AD378" i="2"/>
  <c r="AC378" i="2"/>
  <c r="R378" i="2"/>
  <c r="CZ371" i="2"/>
  <c r="BP377" i="2"/>
  <c r="BO377" i="2"/>
  <c r="BH377" i="2"/>
  <c r="AT377" i="2"/>
  <c r="AS377" i="2"/>
  <c r="AK377" i="2"/>
  <c r="AD377" i="2"/>
  <c r="AC377" i="2"/>
  <c r="BP376" i="2"/>
  <c r="BO376" i="2"/>
  <c r="BH376" i="2"/>
  <c r="AT376" i="2"/>
  <c r="AS376" i="2"/>
  <c r="AL376" i="2"/>
  <c r="AK376" i="2"/>
  <c r="AD376" i="2"/>
  <c r="AC376" i="2"/>
  <c r="R376" i="2"/>
  <c r="BP375" i="2"/>
  <c r="BO375" i="2"/>
  <c r="BH375" i="2"/>
  <c r="AT375" i="2"/>
  <c r="AS375" i="2"/>
  <c r="AL375" i="2"/>
  <c r="AK375" i="2"/>
  <c r="AD375" i="2"/>
  <c r="AC375" i="2"/>
  <c r="BP374" i="2"/>
  <c r="BO374" i="2"/>
  <c r="BH374" i="2"/>
  <c r="AT374" i="2"/>
  <c r="AS374" i="2"/>
  <c r="AL374" i="2"/>
  <c r="AK374" i="2"/>
  <c r="AD374" i="2"/>
  <c r="AC374" i="2"/>
  <c r="R374" i="2"/>
  <c r="BP373" i="2"/>
  <c r="BO373" i="2"/>
  <c r="BH373" i="2"/>
  <c r="AT373" i="2"/>
  <c r="AS373" i="2"/>
  <c r="AL373" i="2"/>
  <c r="AK373" i="2"/>
  <c r="AD373" i="2"/>
  <c r="AC373" i="2"/>
  <c r="BO372" i="2"/>
  <c r="BH372" i="2"/>
  <c r="AT372" i="2"/>
  <c r="AS372" i="2"/>
  <c r="AL372" i="2"/>
  <c r="AK372" i="2"/>
  <c r="AD372" i="2"/>
  <c r="AC372" i="2"/>
  <c r="R372" i="2"/>
  <c r="BP371" i="2"/>
  <c r="BO371" i="2"/>
  <c r="BH371" i="2"/>
  <c r="AT371" i="2"/>
  <c r="AS371" i="2"/>
  <c r="AL371" i="2"/>
  <c r="AK371" i="2"/>
  <c r="AD371" i="2"/>
  <c r="AC371" i="2"/>
  <c r="BP370" i="2"/>
  <c r="BO370" i="2"/>
  <c r="BH370" i="2"/>
  <c r="AT370" i="2"/>
  <c r="AS370" i="2"/>
  <c r="AL370" i="2"/>
  <c r="AK370" i="2"/>
  <c r="AD370" i="2"/>
  <c r="AC370" i="2"/>
  <c r="R370" i="2"/>
  <c r="BP369" i="2"/>
  <c r="BO369" i="2"/>
  <c r="BH369" i="2"/>
  <c r="AT369" i="2"/>
  <c r="AS369" i="2"/>
  <c r="AL369" i="2"/>
  <c r="AK369" i="2"/>
  <c r="AD369" i="2"/>
  <c r="AC369" i="2"/>
  <c r="BP368" i="2"/>
  <c r="BO368" i="2"/>
  <c r="BH368" i="2"/>
  <c r="AT368" i="2"/>
  <c r="AS368" i="2"/>
  <c r="AL368" i="2"/>
  <c r="AK368" i="2"/>
  <c r="AD368" i="2"/>
  <c r="AC368" i="2"/>
  <c r="R368" i="2"/>
  <c r="BP367" i="2"/>
  <c r="BO367" i="2"/>
  <c r="BH367" i="2"/>
  <c r="AT367" i="2"/>
  <c r="AS367" i="2"/>
  <c r="AL367" i="2"/>
  <c r="AK367" i="2"/>
  <c r="AD367" i="2"/>
  <c r="AC367" i="2"/>
  <c r="BP366" i="2"/>
  <c r="BO366" i="2"/>
  <c r="BH366" i="2"/>
  <c r="AT366" i="2"/>
  <c r="AS366" i="2"/>
  <c r="AL366" i="2"/>
  <c r="AK366" i="2"/>
  <c r="AD366" i="2"/>
  <c r="AC366" i="2"/>
  <c r="R366" i="2"/>
  <c r="CZ365" i="2"/>
  <c r="BP365" i="2"/>
  <c r="BO365" i="2"/>
  <c r="BH365" i="2"/>
  <c r="AT365" i="2"/>
  <c r="AS365" i="2"/>
  <c r="AL365" i="2"/>
  <c r="AK365" i="2"/>
  <c r="AD365" i="2"/>
  <c r="AC365" i="2"/>
  <c r="BP364" i="2"/>
  <c r="BO364" i="2"/>
  <c r="BH364" i="2"/>
  <c r="AT364" i="2"/>
  <c r="AS364" i="2"/>
  <c r="AL364" i="2"/>
  <c r="AK364" i="2"/>
  <c r="AD364" i="2"/>
  <c r="AC364" i="2"/>
  <c r="R364" i="2"/>
  <c r="CZ364" i="2"/>
  <c r="BP363" i="2"/>
  <c r="BO363" i="2"/>
  <c r="BH363" i="2"/>
  <c r="AT363" i="2"/>
  <c r="AS363" i="2"/>
  <c r="AL363" i="2"/>
  <c r="AK363" i="2"/>
  <c r="AD363" i="2"/>
  <c r="AC363" i="2"/>
  <c r="R363" i="2"/>
  <c r="CZ363" i="2"/>
  <c r="BP362" i="2"/>
  <c r="BO362" i="2"/>
  <c r="BH362" i="2"/>
  <c r="AT362" i="2"/>
  <c r="AS362" i="2"/>
  <c r="AL362" i="2"/>
  <c r="AK362" i="2"/>
  <c r="AD362" i="2"/>
  <c r="AC362" i="2"/>
  <c r="R362" i="2"/>
  <c r="BP361" i="2"/>
  <c r="BO361" i="2"/>
  <c r="BH361" i="2"/>
  <c r="AT361" i="2"/>
  <c r="AS361" i="2"/>
  <c r="AL361" i="2"/>
  <c r="AK361" i="2"/>
  <c r="AD361" i="2"/>
  <c r="AC361" i="2"/>
  <c r="R361" i="2"/>
  <c r="BP360" i="2"/>
  <c r="BO360" i="2"/>
  <c r="BH360" i="2"/>
  <c r="AT360" i="2"/>
  <c r="AS360" i="2"/>
  <c r="AL360" i="2"/>
  <c r="AK360" i="2"/>
  <c r="AD360" i="2"/>
  <c r="AC360" i="2"/>
  <c r="R360" i="2"/>
  <c r="BP359" i="2"/>
  <c r="BO359" i="2"/>
  <c r="BH359" i="2"/>
  <c r="AT359" i="2"/>
  <c r="AS359" i="2"/>
  <c r="AL359" i="2"/>
  <c r="AK359" i="2"/>
  <c r="AD359" i="2"/>
  <c r="R359" i="2"/>
  <c r="AK273" i="2"/>
  <c r="AL327" i="2"/>
  <c r="AL328" i="2"/>
  <c r="AL329" i="2"/>
  <c r="AL330" i="2"/>
  <c r="AL331" i="2"/>
  <c r="AL332" i="2"/>
  <c r="AL333" i="2"/>
  <c r="AL334" i="2"/>
  <c r="AL335" i="2"/>
  <c r="R300" i="2"/>
  <c r="R301" i="2"/>
  <c r="CZ302" i="2"/>
  <c r="R302" i="2"/>
  <c r="R303" i="2"/>
  <c r="R304" i="2"/>
  <c r="CZ305" i="2"/>
  <c r="R305" i="2"/>
  <c r="R307" i="2"/>
  <c r="CZ307" i="2"/>
  <c r="R309" i="2"/>
  <c r="R311" i="2"/>
  <c r="R313" i="2"/>
  <c r="R315" i="2"/>
  <c r="R317" i="2"/>
  <c r="R319" i="2"/>
  <c r="CZ313" i="2"/>
  <c r="R321" i="2"/>
  <c r="CZ314" i="2"/>
  <c r="R323" i="2"/>
  <c r="CZ315" i="2"/>
  <c r="R325" i="2"/>
  <c r="R327" i="2"/>
  <c r="R329" i="2"/>
  <c r="R331" i="2"/>
  <c r="R333" i="2"/>
  <c r="R335" i="2"/>
  <c r="BH335" i="2"/>
  <c r="AK335" i="2"/>
  <c r="BH334" i="2"/>
  <c r="AK334" i="2"/>
  <c r="BH333" i="2"/>
  <c r="AK333" i="2"/>
  <c r="BH332" i="2"/>
  <c r="AK332" i="2"/>
  <c r="BH331" i="2"/>
  <c r="AK331" i="2"/>
  <c r="BH330" i="2"/>
  <c r="AK330" i="2"/>
  <c r="BP329" i="2"/>
  <c r="BH329" i="2"/>
  <c r="AT329" i="2"/>
  <c r="AS329" i="2"/>
  <c r="AK329" i="2"/>
  <c r="AD329" i="2"/>
  <c r="AC329" i="2"/>
  <c r="BP328" i="2"/>
  <c r="BH328" i="2"/>
  <c r="AT328" i="2"/>
  <c r="AS328" i="2"/>
  <c r="AK328" i="2"/>
  <c r="AD328" i="2"/>
  <c r="AC328" i="2"/>
  <c r="BP327" i="2"/>
  <c r="BH327" i="2"/>
  <c r="AT327" i="2"/>
  <c r="AS327" i="2"/>
  <c r="AK327" i="2"/>
  <c r="AD327" i="2"/>
  <c r="AC327" i="2"/>
  <c r="BP326" i="2"/>
  <c r="BH326" i="2"/>
  <c r="AT326" i="2"/>
  <c r="AS326" i="2"/>
  <c r="AL326" i="2"/>
  <c r="AK326" i="2"/>
  <c r="AD326" i="2"/>
  <c r="AC326" i="2"/>
  <c r="BP325" i="2"/>
  <c r="BH325" i="2"/>
  <c r="AT325" i="2"/>
  <c r="AS325" i="2"/>
  <c r="AL325" i="2"/>
  <c r="AK325" i="2"/>
  <c r="AD325" i="2"/>
  <c r="AC325" i="2"/>
  <c r="BP324" i="2"/>
  <c r="BH324" i="2"/>
  <c r="AT324" i="2"/>
  <c r="AS324" i="2"/>
  <c r="AL324" i="2"/>
  <c r="AK324" i="2"/>
  <c r="AD324" i="2"/>
  <c r="AC324" i="2"/>
  <c r="BP323" i="2"/>
  <c r="BH323" i="2"/>
  <c r="AT323" i="2"/>
  <c r="AS323" i="2"/>
  <c r="AL323" i="2"/>
  <c r="AK323" i="2"/>
  <c r="AD323" i="2"/>
  <c r="AC323" i="2"/>
  <c r="BP322" i="2"/>
  <c r="BH322" i="2"/>
  <c r="AT322" i="2"/>
  <c r="AS322" i="2"/>
  <c r="AL322" i="2"/>
  <c r="AK322" i="2"/>
  <c r="AD322" i="2"/>
  <c r="AC322" i="2"/>
  <c r="BP321" i="2"/>
  <c r="BH321" i="2"/>
  <c r="AT321" i="2"/>
  <c r="AS321" i="2"/>
  <c r="AL321" i="2"/>
  <c r="AK321" i="2"/>
  <c r="AD321" i="2"/>
  <c r="AC321" i="2"/>
  <c r="BP320" i="2"/>
  <c r="BH320" i="2"/>
  <c r="AT320" i="2"/>
  <c r="AS320" i="2"/>
  <c r="AL320" i="2"/>
  <c r="AK320" i="2"/>
  <c r="AD320" i="2"/>
  <c r="AC320" i="2"/>
  <c r="BP319" i="2"/>
  <c r="BH319" i="2"/>
  <c r="AT319" i="2"/>
  <c r="AS319" i="2"/>
  <c r="AL319" i="2"/>
  <c r="AK319" i="2"/>
  <c r="AD319" i="2"/>
  <c r="AC319" i="2"/>
  <c r="BP318" i="2"/>
  <c r="BH318" i="2"/>
  <c r="AT318" i="2"/>
  <c r="AS318" i="2"/>
  <c r="AK318" i="2"/>
  <c r="AD318" i="2"/>
  <c r="AC318" i="2"/>
  <c r="BP317" i="2"/>
  <c r="BH317" i="2"/>
  <c r="AT317" i="2"/>
  <c r="AS317" i="2"/>
  <c r="AL317" i="2"/>
  <c r="AK317" i="2"/>
  <c r="AD317" i="2"/>
  <c r="AC317" i="2"/>
  <c r="BP316" i="2"/>
  <c r="BH316" i="2"/>
  <c r="AT316" i="2"/>
  <c r="AS316" i="2"/>
  <c r="AL316" i="2"/>
  <c r="AK316" i="2"/>
  <c r="AD316" i="2"/>
  <c r="AC316" i="2"/>
  <c r="BP315" i="2"/>
  <c r="BH315" i="2"/>
  <c r="AT315" i="2"/>
  <c r="AS315" i="2"/>
  <c r="AL315" i="2"/>
  <c r="AK315" i="2"/>
  <c r="AD315" i="2"/>
  <c r="AC315" i="2"/>
  <c r="BP314" i="2"/>
  <c r="BH314" i="2"/>
  <c r="AT314" i="2"/>
  <c r="AS314" i="2"/>
  <c r="AL314" i="2"/>
  <c r="AK314" i="2"/>
  <c r="AD314" i="2"/>
  <c r="AC314" i="2"/>
  <c r="BP313" i="2"/>
  <c r="BH313" i="2"/>
  <c r="AT313" i="2"/>
  <c r="AS313" i="2"/>
  <c r="AL313" i="2"/>
  <c r="AK313" i="2"/>
  <c r="AD313" i="2"/>
  <c r="AC313" i="2"/>
  <c r="BP312" i="2"/>
  <c r="BH312" i="2"/>
  <c r="AS312" i="2"/>
  <c r="AL312" i="2"/>
  <c r="AK312" i="2"/>
  <c r="AD312" i="2"/>
  <c r="AC312" i="2"/>
  <c r="BP311" i="2"/>
  <c r="BH311" i="2"/>
  <c r="AT311" i="2"/>
  <c r="AS311" i="2"/>
  <c r="AL311" i="2"/>
  <c r="AK311" i="2"/>
  <c r="AD311" i="2"/>
  <c r="AC311" i="2"/>
  <c r="BP310" i="2"/>
  <c r="BH310" i="2"/>
  <c r="AT310" i="2"/>
  <c r="AS310" i="2"/>
  <c r="AL310" i="2"/>
  <c r="AK310" i="2"/>
  <c r="AD310" i="2"/>
  <c r="AC310" i="2"/>
  <c r="BP309" i="2"/>
  <c r="BH309" i="2"/>
  <c r="AT309" i="2"/>
  <c r="AS309" i="2"/>
  <c r="AL309" i="2"/>
  <c r="AK309" i="2"/>
  <c r="AD309" i="2"/>
  <c r="AC309" i="2"/>
  <c r="BP308" i="2"/>
  <c r="BH308" i="2"/>
  <c r="AT308" i="2"/>
  <c r="AS308" i="2"/>
  <c r="AL308" i="2"/>
  <c r="AK308" i="2"/>
  <c r="AD308" i="2"/>
  <c r="AC308" i="2"/>
  <c r="BP307" i="2"/>
  <c r="BH307" i="2"/>
  <c r="AT307" i="2"/>
  <c r="AS307" i="2"/>
  <c r="AL307" i="2"/>
  <c r="AK307" i="2"/>
  <c r="AD307" i="2"/>
  <c r="AC307" i="2"/>
  <c r="BP306" i="2"/>
  <c r="BH306" i="2"/>
  <c r="AT306" i="2"/>
  <c r="AS306" i="2"/>
  <c r="AL306" i="2"/>
  <c r="AK306" i="2"/>
  <c r="AD306" i="2"/>
  <c r="AC306" i="2"/>
  <c r="BP305" i="2"/>
  <c r="BH305" i="2"/>
  <c r="AT305" i="2"/>
  <c r="AS305" i="2"/>
  <c r="AL305" i="2"/>
  <c r="AK305" i="2"/>
  <c r="AD305" i="2"/>
  <c r="AC305" i="2"/>
  <c r="BP304" i="2"/>
  <c r="BH304" i="2"/>
  <c r="AT304" i="2"/>
  <c r="AS304" i="2"/>
  <c r="AL304" i="2"/>
  <c r="AK304" i="2"/>
  <c r="AD304" i="2"/>
  <c r="AC304" i="2"/>
  <c r="BP303" i="2"/>
  <c r="BH303" i="2"/>
  <c r="AT303" i="2"/>
  <c r="AS303" i="2"/>
  <c r="AL303" i="2"/>
  <c r="AK303" i="2"/>
  <c r="AD303" i="2"/>
  <c r="AC303" i="2"/>
  <c r="BP302" i="2"/>
  <c r="BH302" i="2"/>
  <c r="AT302" i="2"/>
  <c r="AS302" i="2"/>
  <c r="AL302" i="2"/>
  <c r="AK302" i="2"/>
  <c r="AD302" i="2"/>
  <c r="AC302" i="2"/>
  <c r="BP301" i="2"/>
  <c r="BH301" i="2"/>
  <c r="AT301" i="2"/>
  <c r="AS301" i="2"/>
  <c r="AL301" i="2"/>
  <c r="AK301" i="2"/>
  <c r="AD301" i="2"/>
  <c r="AC301" i="2"/>
  <c r="BP300" i="2"/>
  <c r="BH300" i="2"/>
  <c r="AT300" i="2"/>
  <c r="AS300" i="2"/>
  <c r="AL300" i="2"/>
  <c r="AK300" i="2"/>
  <c r="AD300" i="2"/>
  <c r="AC300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R242" i="2"/>
  <c r="R243" i="2"/>
  <c r="R244" i="2"/>
  <c r="R245" i="2"/>
  <c r="R246" i="2"/>
  <c r="R248" i="2"/>
  <c r="R250" i="2"/>
  <c r="R252" i="2"/>
  <c r="R254" i="2"/>
  <c r="R256" i="2"/>
  <c r="R258" i="2"/>
  <c r="R260" i="2"/>
  <c r="R262" i="2"/>
  <c r="R264" i="2"/>
  <c r="R266" i="2"/>
  <c r="R268" i="2"/>
  <c r="R270" i="2"/>
  <c r="R272" i="2"/>
  <c r="R274" i="2"/>
  <c r="R276" i="2"/>
  <c r="CZ245" i="2"/>
  <c r="CZ253" i="2"/>
  <c r="CZ254" i="2"/>
  <c r="CZ257" i="2"/>
  <c r="R241" i="2"/>
  <c r="BH276" i="2"/>
  <c r="AK276" i="2"/>
  <c r="BH275" i="2"/>
  <c r="AK275" i="2"/>
  <c r="BH274" i="2"/>
  <c r="AK274" i="2"/>
  <c r="BH273" i="2"/>
  <c r="BH272" i="2"/>
  <c r="AK272" i="2"/>
  <c r="BH271" i="2"/>
  <c r="AK271" i="2"/>
  <c r="BP270" i="2"/>
  <c r="BO270" i="2"/>
  <c r="BH270" i="2"/>
  <c r="AT270" i="2"/>
  <c r="AS270" i="2"/>
  <c r="AK270" i="2"/>
  <c r="BP269" i="2"/>
  <c r="BO269" i="2"/>
  <c r="BH269" i="2"/>
  <c r="AT269" i="2"/>
  <c r="AS269" i="2"/>
  <c r="AK269" i="2"/>
  <c r="BP268" i="2"/>
  <c r="BO268" i="2"/>
  <c r="BH268" i="2"/>
  <c r="AT268" i="2"/>
  <c r="AS268" i="2"/>
  <c r="AK268" i="2"/>
  <c r="BP267" i="2"/>
  <c r="BO267" i="2"/>
  <c r="BH267" i="2"/>
  <c r="AT267" i="2"/>
  <c r="AS267" i="2"/>
  <c r="AL267" i="2"/>
  <c r="AK267" i="2"/>
  <c r="BP266" i="2"/>
  <c r="BO266" i="2"/>
  <c r="BH266" i="2"/>
  <c r="AT266" i="2"/>
  <c r="AS266" i="2"/>
  <c r="AL266" i="2"/>
  <c r="AK266" i="2"/>
  <c r="BP265" i="2"/>
  <c r="BO265" i="2"/>
  <c r="BH265" i="2"/>
  <c r="AT265" i="2"/>
  <c r="AS265" i="2"/>
  <c r="AL265" i="2"/>
  <c r="AK265" i="2"/>
  <c r="BP264" i="2"/>
  <c r="BO264" i="2"/>
  <c r="BH264" i="2"/>
  <c r="AT264" i="2"/>
  <c r="AS264" i="2"/>
  <c r="AL264" i="2"/>
  <c r="AK264" i="2"/>
  <c r="BP263" i="2"/>
  <c r="BO263" i="2"/>
  <c r="BH263" i="2"/>
  <c r="AT263" i="2"/>
  <c r="AS263" i="2"/>
  <c r="AL263" i="2"/>
  <c r="AK263" i="2"/>
  <c r="BP262" i="2"/>
  <c r="BO262" i="2"/>
  <c r="BH262" i="2"/>
  <c r="AT262" i="2"/>
  <c r="AS262" i="2"/>
  <c r="AL262" i="2"/>
  <c r="AK262" i="2"/>
  <c r="BP261" i="2"/>
  <c r="BO261" i="2"/>
  <c r="BH261" i="2"/>
  <c r="AT261" i="2"/>
  <c r="AS261" i="2"/>
  <c r="AL261" i="2"/>
  <c r="AK261" i="2"/>
  <c r="BP260" i="2"/>
  <c r="BO260" i="2"/>
  <c r="BH260" i="2"/>
  <c r="AT260" i="2"/>
  <c r="AS260" i="2"/>
  <c r="AL260" i="2"/>
  <c r="AK260" i="2"/>
  <c r="BP259" i="2"/>
  <c r="BO259" i="2"/>
  <c r="BH259" i="2"/>
  <c r="AT259" i="2"/>
  <c r="AS259" i="2"/>
  <c r="BP258" i="2"/>
  <c r="BO258" i="2"/>
  <c r="BH258" i="2"/>
  <c r="AT258" i="2"/>
  <c r="AS258" i="2"/>
  <c r="AL258" i="2"/>
  <c r="AK258" i="2"/>
  <c r="BP257" i="2"/>
  <c r="BO257" i="2"/>
  <c r="BH257" i="2"/>
  <c r="AT257" i="2"/>
  <c r="AS257" i="2"/>
  <c r="AL257" i="2"/>
  <c r="AK257" i="2"/>
  <c r="BP256" i="2"/>
  <c r="BO256" i="2"/>
  <c r="BH256" i="2"/>
  <c r="AT256" i="2"/>
  <c r="AS256" i="2"/>
  <c r="AL256" i="2"/>
  <c r="AK256" i="2"/>
  <c r="BP255" i="2"/>
  <c r="BO255" i="2"/>
  <c r="BH255" i="2"/>
  <c r="AT255" i="2"/>
  <c r="AS255" i="2"/>
  <c r="AL255" i="2"/>
  <c r="AK255" i="2"/>
  <c r="BP254" i="2"/>
  <c r="BO254" i="2"/>
  <c r="BH254" i="2"/>
  <c r="AT254" i="2"/>
  <c r="AS254" i="2"/>
  <c r="AL254" i="2"/>
  <c r="AK254" i="2"/>
  <c r="BP253" i="2"/>
  <c r="BO253" i="2"/>
  <c r="BH253" i="2"/>
  <c r="AT253" i="2"/>
  <c r="AS253" i="2"/>
  <c r="AL253" i="2"/>
  <c r="AK253" i="2"/>
  <c r="BP252" i="2"/>
  <c r="BO252" i="2"/>
  <c r="BH252" i="2"/>
  <c r="AT252" i="2"/>
  <c r="AS252" i="2"/>
  <c r="AL252" i="2"/>
  <c r="AK252" i="2"/>
  <c r="BP251" i="2"/>
  <c r="BO251" i="2"/>
  <c r="BH251" i="2"/>
  <c r="AT251" i="2"/>
  <c r="AS251" i="2"/>
  <c r="AL251" i="2"/>
  <c r="AK251" i="2"/>
  <c r="BP250" i="2"/>
  <c r="BO250" i="2"/>
  <c r="BH250" i="2"/>
  <c r="AT250" i="2"/>
  <c r="AS250" i="2"/>
  <c r="AL250" i="2"/>
  <c r="AK250" i="2"/>
  <c r="BP249" i="2"/>
  <c r="BO249" i="2"/>
  <c r="BH249" i="2"/>
  <c r="AT249" i="2"/>
  <c r="AS249" i="2"/>
  <c r="AL249" i="2"/>
  <c r="AK249" i="2"/>
  <c r="BP248" i="2"/>
  <c r="BO248" i="2"/>
  <c r="BH248" i="2"/>
  <c r="AT248" i="2"/>
  <c r="AS248" i="2"/>
  <c r="AL248" i="2"/>
  <c r="AK248" i="2"/>
  <c r="BP247" i="2"/>
  <c r="BO247" i="2"/>
  <c r="BH247" i="2"/>
  <c r="AT247" i="2"/>
  <c r="AS247" i="2"/>
  <c r="AL247" i="2"/>
  <c r="AK247" i="2"/>
  <c r="BP246" i="2"/>
  <c r="BO246" i="2"/>
  <c r="BH246" i="2"/>
  <c r="AT246" i="2"/>
  <c r="AS246" i="2"/>
  <c r="AL246" i="2"/>
  <c r="AK246" i="2"/>
  <c r="BP245" i="2"/>
  <c r="BO245" i="2"/>
  <c r="BH245" i="2"/>
  <c r="AT245" i="2"/>
  <c r="AS245" i="2"/>
  <c r="AL245" i="2"/>
  <c r="AK245" i="2"/>
  <c r="BP244" i="2"/>
  <c r="BO244" i="2"/>
  <c r="BH244" i="2"/>
  <c r="AT244" i="2"/>
  <c r="AS244" i="2"/>
  <c r="AL244" i="2"/>
  <c r="AK244" i="2"/>
  <c r="BP243" i="2"/>
  <c r="BO243" i="2"/>
  <c r="BH243" i="2"/>
  <c r="AT243" i="2"/>
  <c r="AS243" i="2"/>
  <c r="AL243" i="2"/>
  <c r="AK243" i="2"/>
  <c r="BP242" i="2"/>
  <c r="BO242" i="2"/>
  <c r="BH242" i="2"/>
  <c r="AT242" i="2"/>
  <c r="AS242" i="2"/>
  <c r="AL242" i="2"/>
  <c r="AK242" i="2"/>
  <c r="BP241" i="2"/>
  <c r="BO241" i="2"/>
  <c r="BH241" i="2"/>
  <c r="AT241" i="2"/>
  <c r="AS241" i="2"/>
  <c r="AL241" i="2"/>
  <c r="AK241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182" i="2"/>
  <c r="BH183" i="2"/>
  <c r="BH184" i="2"/>
  <c r="BH185" i="2"/>
  <c r="BH186" i="2"/>
  <c r="BH187" i="2"/>
  <c r="BH189" i="2"/>
  <c r="BH190" i="2"/>
  <c r="BH191" i="2"/>
  <c r="BH193" i="2"/>
  <c r="BH195" i="2"/>
  <c r="BH197" i="2"/>
  <c r="BH198" i="2"/>
  <c r="BH199" i="2"/>
  <c r="BH200" i="2"/>
  <c r="BH201" i="2"/>
  <c r="BH203" i="2"/>
  <c r="BH205" i="2"/>
  <c r="BH207" i="2"/>
  <c r="BH208" i="2"/>
  <c r="BH209" i="2"/>
  <c r="BH211" i="2"/>
  <c r="BH212" i="2"/>
  <c r="BH213" i="2"/>
  <c r="BH214" i="2"/>
  <c r="BH215" i="2"/>
  <c r="BH216" i="2"/>
  <c r="BH217" i="2"/>
  <c r="BH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1" i="2"/>
  <c r="AL202" i="2"/>
  <c r="AL203" i="2"/>
  <c r="AL204" i="2"/>
  <c r="AL205" i="2"/>
  <c r="AL206" i="2"/>
  <c r="AL207" i="2"/>
  <c r="AL208" i="2"/>
  <c r="AL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182" i="2"/>
  <c r="R183" i="2"/>
  <c r="R184" i="2"/>
  <c r="R185" i="2"/>
  <c r="R186" i="2"/>
  <c r="R187" i="2"/>
  <c r="R189" i="2"/>
  <c r="R191" i="2"/>
  <c r="R193" i="2"/>
  <c r="R195" i="2"/>
  <c r="R197" i="2"/>
  <c r="R199" i="2"/>
  <c r="R201" i="2"/>
  <c r="R203" i="2"/>
  <c r="R205" i="2"/>
  <c r="R207" i="2"/>
  <c r="R209" i="2"/>
  <c r="R211" i="2"/>
  <c r="R213" i="2"/>
  <c r="R215" i="2"/>
  <c r="R217" i="2"/>
  <c r="R182" i="2"/>
  <c r="CZ187" i="2"/>
  <c r="CZ188" i="2"/>
  <c r="CZ199" i="2"/>
  <c r="CZ183" i="2"/>
  <c r="K10" i="1"/>
  <c r="M11" i="1"/>
  <c r="M10" i="1"/>
  <c r="J11" i="1"/>
  <c r="J10" i="1"/>
  <c r="G13" i="1"/>
  <c r="G11" i="1" s="1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22" i="2"/>
  <c r="CZ123" i="2"/>
  <c r="CZ125" i="2"/>
  <c r="CZ134" i="2"/>
  <c r="CZ136" i="2"/>
  <c r="CZ138" i="2"/>
  <c r="CZ142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4" i="2"/>
  <c r="AS85" i="2"/>
  <c r="AS86" i="2"/>
  <c r="AS87" i="2"/>
  <c r="AS88" i="2"/>
  <c r="AS89" i="2"/>
  <c r="AS90" i="2"/>
  <c r="AS91" i="2"/>
  <c r="AS92" i="2"/>
  <c r="AS93" i="2"/>
  <c r="AS94" i="2"/>
  <c r="AS64" i="2"/>
  <c r="AK100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64" i="2"/>
  <c r="CZ66" i="2"/>
  <c r="CZ67" i="2"/>
  <c r="CZ69" i="2"/>
  <c r="CZ70" i="2"/>
  <c r="CZ71" i="2"/>
  <c r="CZ74" i="2"/>
  <c r="CZ82" i="2"/>
  <c r="CZ85" i="2"/>
  <c r="CZ64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6" i="2"/>
  <c r="CZ1050" i="2" l="1"/>
  <c r="BH739" i="2"/>
  <c r="BH755" i="2"/>
  <c r="BH749" i="2"/>
  <c r="BH759" i="2"/>
  <c r="BH196" i="2"/>
  <c r="BH753" i="2"/>
  <c r="BH206" i="2"/>
  <c r="BG210" i="2"/>
  <c r="BH204" i="2"/>
  <c r="BH731" i="2"/>
  <c r="BH733" i="2"/>
  <c r="BH188" i="2"/>
  <c r="BH192" i="2"/>
  <c r="BH751" i="2"/>
  <c r="BH202" i="2"/>
  <c r="BH735" i="2"/>
  <c r="BH737" i="2"/>
  <c r="BH745" i="2"/>
  <c r="BG194" i="2"/>
  <c r="BG747" i="2"/>
  <c r="CZ422" i="2"/>
  <c r="R875" i="2"/>
  <c r="Q875" i="2"/>
  <c r="CZ876" i="2" s="1"/>
  <c r="G10" i="1"/>
</calcChain>
</file>

<file path=xl/sharedStrings.xml><?xml version="1.0" encoding="utf-8"?>
<sst xmlns="http://schemas.openxmlformats.org/spreadsheetml/2006/main" count="9307" uniqueCount="170">
  <si>
    <t>Date</t>
  </si>
  <si>
    <t>% methanol</t>
  </si>
  <si>
    <t>name</t>
  </si>
  <si>
    <t>methanol crystallizes?</t>
  </si>
  <si>
    <t>60min 100W</t>
  </si>
  <si>
    <t>no</t>
  </si>
  <si>
    <t>0min 100W</t>
  </si>
  <si>
    <t>0min 50W</t>
  </si>
  <si>
    <t>75min 50W</t>
  </si>
  <si>
    <t>yes</t>
  </si>
  <si>
    <t>120min 100W</t>
  </si>
  <si>
    <t>100W*0.77109615 (which is an average of the ratio when doing flux calibration) gives 50W</t>
  </si>
  <si>
    <t>I did a 20% lengthning in time when it technically should be 22.9%</t>
  </si>
  <si>
    <t>Methanol Destruction</t>
  </si>
  <si>
    <t>Flux (100W) photons/cm^2s</t>
  </si>
  <si>
    <t>Flux (50W) photons/cm^2s</t>
  </si>
  <si>
    <t>x-axis</t>
  </si>
  <si>
    <t>Time (100W)</t>
  </si>
  <si>
    <t>Time (50W)</t>
  </si>
  <si>
    <t>Fluence (100W)</t>
  </si>
  <si>
    <t>Fluence (50W)</t>
  </si>
  <si>
    <t>091523 (100W)</t>
  </si>
  <si>
    <t>Error</t>
  </si>
  <si>
    <t>102824 (100W)</t>
  </si>
  <si>
    <t>110923 (100W)</t>
  </si>
  <si>
    <t>10324 (50W)</t>
  </si>
  <si>
    <t>Values</t>
  </si>
  <si>
    <t>Error Normalized</t>
  </si>
  <si>
    <t>10524 (50W)</t>
  </si>
  <si>
    <t>92424 (100W)</t>
  </si>
  <si>
    <t>81524 (100W)</t>
  </si>
  <si>
    <t>81624 (100W)</t>
  </si>
  <si>
    <t>91724 (50W)</t>
  </si>
  <si>
    <t>10/12.5</t>
  </si>
  <si>
    <t>20/25</t>
  </si>
  <si>
    <t>30/37.5</t>
  </si>
  <si>
    <t>40/50</t>
  </si>
  <si>
    <t>50/62.5</t>
  </si>
  <si>
    <t>60/75</t>
  </si>
  <si>
    <t>10K</t>
  </si>
  <si>
    <t>20K</t>
  </si>
  <si>
    <t>30K</t>
  </si>
  <si>
    <t>40K</t>
  </si>
  <si>
    <t>50K</t>
  </si>
  <si>
    <t>60K</t>
  </si>
  <si>
    <t>70K</t>
  </si>
  <si>
    <t>80K</t>
  </si>
  <si>
    <t>90K</t>
  </si>
  <si>
    <t>100K</t>
  </si>
  <si>
    <t>110K</t>
  </si>
  <si>
    <t>120K</t>
  </si>
  <si>
    <t>130K</t>
  </si>
  <si>
    <t>140K</t>
  </si>
  <si>
    <t>150K</t>
  </si>
  <si>
    <t>160K</t>
  </si>
  <si>
    <t>170K</t>
  </si>
  <si>
    <t>180K</t>
  </si>
  <si>
    <t>190K</t>
  </si>
  <si>
    <t>200K</t>
  </si>
  <si>
    <t>210K</t>
  </si>
  <si>
    <t>220K</t>
  </si>
  <si>
    <t>230K</t>
  </si>
  <si>
    <t>240K</t>
  </si>
  <si>
    <t>250K</t>
  </si>
  <si>
    <t>260K</t>
  </si>
  <si>
    <t>270K</t>
  </si>
  <si>
    <t>280K</t>
  </si>
  <si>
    <t>290K</t>
  </si>
  <si>
    <t>300K</t>
  </si>
  <si>
    <t>310K</t>
  </si>
  <si>
    <t>100% Methanol</t>
  </si>
  <si>
    <t>~11-16% Methanol</t>
  </si>
  <si>
    <t>0 min 100W</t>
  </si>
  <si>
    <t>60 min 100W</t>
  </si>
  <si>
    <t>0 min 50 W</t>
  </si>
  <si>
    <t>75 min 50W</t>
  </si>
  <si>
    <t>010324 -2nd good</t>
  </si>
  <si>
    <t>081424 -bad ratio</t>
  </si>
  <si>
    <t>120723 -3000ML</t>
  </si>
  <si>
    <t>092823 -IR out</t>
  </si>
  <si>
    <t>122123 -power surge</t>
  </si>
  <si>
    <t>122923 -purge</t>
  </si>
  <si>
    <t>090324 -purge</t>
  </si>
  <si>
    <t>083024 -purge</t>
  </si>
  <si>
    <t>122723 -purge</t>
  </si>
  <si>
    <t>083123 -purge</t>
  </si>
  <si>
    <t>121823 -oscillate</t>
  </si>
  <si>
    <t>100824 -purge</t>
  </si>
  <si>
    <t>Methanol Destruction at 1020 cm^-1</t>
  </si>
  <si>
    <t>11-16% Methanol</t>
  </si>
  <si>
    <t>120723 -3000 ML</t>
  </si>
  <si>
    <t>092823 - IR out</t>
  </si>
  <si>
    <t>Temp</t>
  </si>
  <si>
    <t>Fluence</t>
  </si>
  <si>
    <t>Integrated Absorbance</t>
  </si>
  <si>
    <t>Normalized</t>
  </si>
  <si>
    <t>Time/Temp</t>
  </si>
  <si>
    <t>CH4 Formation and destruction at 1305 cm^-1</t>
  </si>
  <si>
    <t>CO Formation/sublimation at 2140 cm^-1</t>
  </si>
  <si>
    <t>010523</t>
  </si>
  <si>
    <t>CO2 Formation/sublimation at 2341 cm^-1</t>
  </si>
  <si>
    <t>Average</t>
  </si>
  <si>
    <t>st. dev.</t>
  </si>
  <si>
    <t>Methane Production/Sublimation 1305 cm-1</t>
  </si>
  <si>
    <t>Methanol Destruction 1020 cm-1</t>
  </si>
  <si>
    <t>CO Production/Sublimation 2140 cm-1</t>
  </si>
  <si>
    <t>Gus flux (100 W, 120 min)</t>
  </si>
  <si>
    <t>flux</t>
  </si>
  <si>
    <t>fluence</t>
  </si>
  <si>
    <t xml:space="preserve">cold core </t>
  </si>
  <si>
    <t>time equivalent to Gus flux</t>
  </si>
  <si>
    <t>time equivalent to my 100W</t>
  </si>
  <si>
    <t>time equivalent to my 50W</t>
  </si>
  <si>
    <t>oberg 2007</t>
  </si>
  <si>
    <t>X-CHO Formation/sublimation at 1726 cm-1</t>
  </si>
  <si>
    <t>X-CHO/H2CO Production/Sublimation 1720</t>
  </si>
  <si>
    <t>H2CO Formation/sublimation at 1504</t>
  </si>
  <si>
    <t>H2CO Formation/sublimation at 1248</t>
  </si>
  <si>
    <t>H2CO Production/Sublimation 1248</t>
  </si>
  <si>
    <t>COC stretch + CH3 rock or C-O stretch CH3 rock Formation/sublimation at 1089 cm-1</t>
  </si>
  <si>
    <t>Production/Sublimation 1089</t>
  </si>
  <si>
    <t>0 min 100W 100%</t>
  </si>
  <si>
    <t>60 min 100W 100%</t>
  </si>
  <si>
    <t>ave</t>
  </si>
  <si>
    <t>0 min 50W 100%</t>
  </si>
  <si>
    <t>75 min 50W 100%</t>
  </si>
  <si>
    <t>0min 100W 11-16%</t>
  </si>
  <si>
    <t>1020 cm-1</t>
  </si>
  <si>
    <t>60min 100W 11-16%</t>
  </si>
  <si>
    <t>0min 50W 11-16%</t>
  </si>
  <si>
    <t>75min 50W 11-16%</t>
  </si>
  <si>
    <t>1305 cm-1</t>
  </si>
  <si>
    <t>2140 cm-1</t>
  </si>
  <si>
    <t>1720 cm-1</t>
  </si>
  <si>
    <t>1508 cm-1</t>
  </si>
  <si>
    <t>1248 cm-1</t>
  </si>
  <si>
    <t>1089 cm-1</t>
  </si>
  <si>
    <t>normalized absorbance</t>
  </si>
  <si>
    <t>Production/Sublimation 910/920</t>
  </si>
  <si>
    <t>Production/Sublimation 1162</t>
  </si>
  <si>
    <t>910/920 cm-1</t>
  </si>
  <si>
    <t>Production/Sublimation 1195/1212</t>
  </si>
  <si>
    <t>1195/1212 cm-1</t>
  </si>
  <si>
    <t>1162 cm-1</t>
  </si>
  <si>
    <t>Production/Sublimation 1340/1376</t>
  </si>
  <si>
    <t>1340/1376 cm-1</t>
  </si>
  <si>
    <t>Production/Sublimation 1460</t>
  </si>
  <si>
    <t>Production/Sublimation 1746</t>
  </si>
  <si>
    <t>1746 cm-1</t>
  </si>
  <si>
    <t>X-CHO/H2CO Production/Sublimation 1720/1746</t>
  </si>
  <si>
    <t xml:space="preserve"> Production/Sublimation 1126 cm-1</t>
  </si>
  <si>
    <t>H2CO Production/Sublimation 1500</t>
  </si>
  <si>
    <t>82724-purge</t>
  </si>
  <si>
    <t>nope</t>
  </si>
  <si>
    <t xml:space="preserve"> Production/Sublimation 1428 cm-1</t>
  </si>
  <si>
    <t>temp</t>
  </si>
  <si>
    <t>error</t>
  </si>
  <si>
    <t>norm. int. absorbance</t>
  </si>
  <si>
    <t>14-19%</t>
  </si>
  <si>
    <t>percentage</t>
  </si>
  <si>
    <t>thickness</t>
  </si>
  <si>
    <t>Production/Sublimation 886</t>
  </si>
  <si>
    <t>1720/1746</t>
  </si>
  <si>
    <t>1720/1746 cm-1</t>
  </si>
  <si>
    <t>1126 cm-1</t>
  </si>
  <si>
    <t>1460 cm-1</t>
  </si>
  <si>
    <t>1428 cm-1</t>
  </si>
  <si>
    <t xml:space="preserve"> Production/Sublimation 1846 cm-1</t>
  </si>
  <si>
    <t>1846 cm-1</t>
  </si>
  <si>
    <t>Propagated 1sigma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</si>
</sst>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9" tint="-0.249977111117893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Inherit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1" fontId="1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8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wrapText="1"/>
    </xf>
    <xf numFmtId="11" fontId="1" fillId="0" borderId="12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wrapText="1"/>
    </xf>
    <xf numFmtId="11" fontId="1" fillId="0" borderId="7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14" xfId="0" applyFont="1" applyBorder="1" applyAlignment="1">
      <alignment horizontal="right" wrapText="1"/>
    </xf>
    <xf numFmtId="0" fontId="1" fillId="0" borderId="15" xfId="0" applyFont="1" applyBorder="1" applyAlignment="1">
      <alignment horizontal="right"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11" fontId="1" fillId="0" borderId="14" xfId="0" applyNumberFormat="1" applyFont="1" applyBorder="1" applyAlignment="1">
      <alignment horizontal="right" wrapText="1"/>
    </xf>
    <xf numFmtId="11" fontId="1" fillId="0" borderId="5" xfId="0" applyNumberFormat="1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5" borderId="28" xfId="0" applyFont="1" applyFill="1" applyBorder="1" applyAlignment="1">
      <alignment horizontal="center" vertical="center"/>
    </xf>
    <xf numFmtId="11" fontId="1" fillId="0" borderId="12" xfId="0" applyNumberFormat="1" applyFont="1" applyBorder="1" applyAlignment="1">
      <alignment wrapText="1"/>
    </xf>
    <xf numFmtId="11" fontId="1" fillId="0" borderId="7" xfId="0" applyNumberFormat="1" applyFont="1" applyBorder="1" applyAlignment="1">
      <alignment wrapText="1"/>
    </xf>
    <xf numFmtId="0" fontId="1" fillId="0" borderId="33" xfId="0" applyFont="1" applyBorder="1" applyAlignment="1">
      <alignment horizontal="right" wrapText="1"/>
    </xf>
    <xf numFmtId="11" fontId="1" fillId="0" borderId="8" xfId="0" applyNumberFormat="1" applyFont="1" applyBorder="1" applyAlignment="1">
      <alignment horizontal="right" wrapText="1"/>
    </xf>
    <xf numFmtId="11" fontId="1" fillId="0" borderId="15" xfId="0" applyNumberFormat="1" applyFont="1" applyBorder="1" applyAlignment="1">
      <alignment horizontal="right" wrapText="1"/>
    </xf>
    <xf numFmtId="11" fontId="1" fillId="0" borderId="24" xfId="0" applyNumberFormat="1" applyFont="1" applyBorder="1" applyAlignment="1">
      <alignment horizontal="right" wrapText="1"/>
    </xf>
    <xf numFmtId="11" fontId="1" fillId="0" borderId="9" xfId="0" applyNumberFormat="1" applyFont="1" applyBorder="1" applyAlignment="1">
      <alignment horizontal="right" wrapText="1"/>
    </xf>
    <xf numFmtId="11" fontId="1" fillId="0" borderId="10" xfId="0" applyNumberFormat="1" applyFont="1" applyBorder="1" applyAlignment="1">
      <alignment horizontal="right" wrapText="1"/>
    </xf>
    <xf numFmtId="11" fontId="1" fillId="0" borderId="0" xfId="0" applyNumberFormat="1" applyFont="1"/>
    <xf numFmtId="11" fontId="1" fillId="0" borderId="5" xfId="0" applyNumberFormat="1" applyFont="1" applyBorder="1" applyAlignment="1">
      <alignment wrapText="1"/>
    </xf>
    <xf numFmtId="11" fontId="1" fillId="0" borderId="34" xfId="0" applyNumberFormat="1" applyFont="1" applyBorder="1" applyAlignment="1">
      <alignment horizontal="right" wrapText="1"/>
    </xf>
    <xf numFmtId="0" fontId="1" fillId="0" borderId="34" xfId="0" applyFont="1" applyBorder="1" applyAlignment="1">
      <alignment horizontal="right" wrapText="1"/>
    </xf>
    <xf numFmtId="11" fontId="0" fillId="0" borderId="0" xfId="0" applyNumberForma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5" fillId="0" borderId="12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5" fillId="0" borderId="12" xfId="0" applyFont="1" applyBorder="1" applyAlignment="1">
      <alignment horizontal="right" wrapText="1"/>
    </xf>
    <xf numFmtId="0" fontId="5" fillId="0" borderId="7" xfId="0" applyFont="1" applyBorder="1" applyAlignment="1">
      <alignment horizontal="right" wrapText="1"/>
    </xf>
    <xf numFmtId="1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1" fillId="0" borderId="47" xfId="0" applyFont="1" applyBorder="1"/>
    <xf numFmtId="0" fontId="1" fillId="0" borderId="59" xfId="0" applyFont="1" applyBorder="1" applyAlignment="1">
      <alignment wrapText="1"/>
    </xf>
    <xf numFmtId="0" fontId="1" fillId="0" borderId="60" xfId="0" applyFont="1" applyBorder="1" applyAlignment="1">
      <alignment wrapText="1"/>
    </xf>
    <xf numFmtId="0" fontId="1" fillId="0" borderId="61" xfId="0" applyFont="1" applyBorder="1" applyAlignment="1">
      <alignment wrapText="1"/>
    </xf>
    <xf numFmtId="11" fontId="1" fillId="0" borderId="62" xfId="0" applyNumberFormat="1" applyFont="1" applyBorder="1" applyAlignment="1">
      <alignment horizontal="right" wrapText="1"/>
    </xf>
    <xf numFmtId="0" fontId="1" fillId="0" borderId="63" xfId="0" applyFont="1" applyBorder="1" applyAlignment="1">
      <alignment horizontal="right" wrapText="1"/>
    </xf>
    <xf numFmtId="11" fontId="1" fillId="0" borderId="63" xfId="0" applyNumberFormat="1" applyFont="1" applyBorder="1" applyAlignment="1">
      <alignment horizontal="right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41" xfId="0" applyBorder="1"/>
    <xf numFmtId="0" fontId="0" fillId="0" borderId="37" xfId="0" applyBorder="1"/>
    <xf numFmtId="0" fontId="0" fillId="0" borderId="68" xfId="0" applyBorder="1"/>
    <xf numFmtId="0" fontId="0" fillId="0" borderId="66" xfId="0" applyBorder="1"/>
    <xf numFmtId="0" fontId="1" fillId="0" borderId="10" xfId="0" applyFont="1" applyBorder="1" applyAlignment="1">
      <alignment wrapText="1"/>
    </xf>
    <xf numFmtId="0" fontId="1" fillId="0" borderId="52" xfId="0" applyFont="1" applyBorder="1" applyAlignment="1">
      <alignment wrapText="1"/>
    </xf>
    <xf numFmtId="0" fontId="0" fillId="9" borderId="68" xfId="0" applyFill="1" applyBorder="1"/>
    <xf numFmtId="0" fontId="0" fillId="9" borderId="37" xfId="0" applyFill="1" applyBorder="1"/>
    <xf numFmtId="0" fontId="0" fillId="9" borderId="36" xfId="0" applyFill="1" applyBorder="1"/>
    <xf numFmtId="0" fontId="0" fillId="9" borderId="0" xfId="0" applyFill="1"/>
    <xf numFmtId="0" fontId="1" fillId="0" borderId="43" xfId="0" applyFont="1" applyBorder="1" applyAlignment="1">
      <alignment wrapText="1"/>
    </xf>
    <xf numFmtId="0" fontId="0" fillId="9" borderId="38" xfId="0" applyFill="1" applyBorder="1"/>
    <xf numFmtId="0" fontId="1" fillId="0" borderId="36" xfId="0" applyFont="1" applyBorder="1" applyAlignment="1">
      <alignment wrapText="1"/>
    </xf>
    <xf numFmtId="0" fontId="0" fillId="0" borderId="36" xfId="0" applyBorder="1"/>
    <xf numFmtId="0" fontId="0" fillId="0" borderId="38" xfId="0" applyBorder="1"/>
    <xf numFmtId="0" fontId="0" fillId="0" borderId="67" xfId="0" applyBorder="1"/>
    <xf numFmtId="0" fontId="6" fillId="0" borderId="17" xfId="0" applyFont="1" applyBorder="1" applyAlignment="1">
      <alignment wrapText="1"/>
    </xf>
    <xf numFmtId="0" fontId="1" fillId="0" borderId="54" xfId="0" applyFont="1" applyBorder="1" applyAlignment="1">
      <alignment wrapText="1"/>
    </xf>
    <xf numFmtId="0" fontId="1" fillId="0" borderId="58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51" xfId="0" applyFont="1" applyBorder="1" applyAlignment="1">
      <alignment wrapText="1"/>
    </xf>
    <xf numFmtId="0" fontId="1" fillId="0" borderId="49" xfId="0" applyFont="1" applyBorder="1" applyAlignment="1">
      <alignment wrapText="1"/>
    </xf>
    <xf numFmtId="0" fontId="1" fillId="0" borderId="50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0" borderId="5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58" xfId="0" applyFont="1" applyBorder="1" applyAlignment="1">
      <alignment wrapText="1"/>
    </xf>
    <xf numFmtId="0" fontId="0" fillId="0" borderId="36" xfId="0" applyBorder="1" applyAlignment="1">
      <alignment wrapText="1"/>
    </xf>
    <xf numFmtId="0" fontId="0" fillId="0" borderId="0" xfId="0" applyAlignment="1">
      <alignment wrapText="1"/>
    </xf>
    <xf numFmtId="0" fontId="0" fillId="0" borderId="38" xfId="0" applyBorder="1" applyAlignment="1">
      <alignment wrapText="1"/>
    </xf>
    <xf numFmtId="0" fontId="0" fillId="0" borderId="67" xfId="0" applyBorder="1" applyAlignment="1">
      <alignment wrapText="1"/>
    </xf>
    <xf numFmtId="0" fontId="1" fillId="0" borderId="45" xfId="0" applyFont="1" applyBorder="1" applyAlignment="1">
      <alignment horizontal="right" wrapText="1"/>
    </xf>
    <xf numFmtId="0" fontId="0" fillId="0" borderId="39" xfId="0" applyBorder="1"/>
    <xf numFmtId="0" fontId="0" fillId="0" borderId="42" xfId="0" applyBorder="1"/>
    <xf numFmtId="0" fontId="0" fillId="0" borderId="40" xfId="0" applyBorder="1"/>
    <xf numFmtId="0" fontId="1" fillId="0" borderId="45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48" xfId="0" applyFont="1" applyBorder="1" applyAlignment="1">
      <alignment horizontal="right" wrapText="1"/>
    </xf>
    <xf numFmtId="0" fontId="1" fillId="0" borderId="59" xfId="0" applyFont="1" applyBorder="1" applyAlignment="1">
      <alignment horizontal="right" wrapText="1"/>
    </xf>
    <xf numFmtId="11" fontId="0" fillId="0" borderId="38" xfId="0" applyNumberFormat="1" applyBorder="1"/>
    <xf numFmtId="0" fontId="7" fillId="0" borderId="0" xfId="0" applyFont="1"/>
    <xf numFmtId="9" fontId="0" fillId="0" borderId="0" xfId="0" applyNumberFormat="1"/>
    <xf numFmtId="0" fontId="8" fillId="0" borderId="0" xfId="0" applyFont="1"/>
    <xf numFmtId="0" fontId="9" fillId="0" borderId="0" xfId="0" applyFont="1" applyAlignment="1">
      <alignment vertical="center" wrapText="1"/>
    </xf>
    <xf numFmtId="0" fontId="1" fillId="0" borderId="70" xfId="0" applyFont="1" applyBorder="1" applyAlignment="1">
      <alignment horizontal="right" wrapText="1"/>
    </xf>
    <xf numFmtId="0" fontId="1" fillId="0" borderId="71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1" xfId="0" applyFont="1" applyBorder="1" applyAlignment="1">
      <alignment wrapText="1"/>
    </xf>
    <xf numFmtId="0" fontId="1" fillId="0" borderId="72" xfId="0" applyFont="1" applyBorder="1" applyAlignment="1">
      <alignment horizontal="right"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7" borderId="18" xfId="0" applyFont="1" applyFill="1" applyBorder="1" applyAlignment="1">
      <alignment wrapText="1"/>
    </xf>
    <xf numFmtId="0" fontId="1" fillId="7" borderId="19" xfId="0" applyFont="1" applyFill="1" applyBorder="1" applyAlignment="1">
      <alignment wrapText="1"/>
    </xf>
    <xf numFmtId="49" fontId="1" fillId="6" borderId="18" xfId="0" applyNumberFormat="1" applyFont="1" applyFill="1" applyBorder="1" applyAlignment="1">
      <alignment wrapText="1"/>
    </xf>
    <xf numFmtId="49" fontId="1" fillId="6" borderId="19" xfId="0" applyNumberFormat="1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1" fillId="6" borderId="18" xfId="0" applyFont="1" applyFill="1" applyBorder="1" applyAlignment="1">
      <alignment wrapText="1"/>
    </xf>
    <xf numFmtId="0" fontId="1" fillId="6" borderId="19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5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2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18" xfId="0" applyFont="1" applyBorder="1" applyAlignment="1">
      <alignment horizontal="right" wrapText="1"/>
    </xf>
    <xf numFmtId="0" fontId="1" fillId="0" borderId="19" xfId="0" applyFont="1" applyBorder="1" applyAlignment="1">
      <alignment horizontal="right" wrapText="1"/>
    </xf>
    <xf numFmtId="0" fontId="1" fillId="0" borderId="64" xfId="0" applyFont="1" applyBorder="1" applyAlignment="1">
      <alignment horizontal="right" wrapText="1"/>
    </xf>
    <xf numFmtId="0" fontId="1" fillId="0" borderId="65" xfId="0" applyFont="1" applyBorder="1" applyAlignment="1">
      <alignment horizontal="right" wrapText="1"/>
    </xf>
    <xf numFmtId="0" fontId="1" fillId="7" borderId="2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1" fillId="0" borderId="27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3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3" fillId="0" borderId="28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10" borderId="2" xfId="0" applyFont="1" applyFill="1" applyBorder="1" applyAlignment="1">
      <alignment horizontal="right" wrapText="1"/>
    </xf>
    <xf numFmtId="0" fontId="1" fillId="10" borderId="4" xfId="0" applyFont="1" applyFill="1" applyBorder="1" applyAlignment="1">
      <alignment horizontal="right" wrapText="1"/>
    </xf>
    <xf numFmtId="0" fontId="1" fillId="6" borderId="57" xfId="0" applyFont="1" applyFill="1" applyBorder="1" applyAlignment="1">
      <alignment wrapText="1"/>
    </xf>
    <xf numFmtId="0" fontId="1" fillId="7" borderId="35" xfId="0" applyFont="1" applyFill="1" applyBorder="1" applyAlignment="1">
      <alignment wrapText="1"/>
    </xf>
    <xf numFmtId="0" fontId="6" fillId="9" borderId="20" xfId="0" applyFont="1" applyFill="1" applyBorder="1" applyAlignment="1">
      <alignment horizontal="right" wrapText="1"/>
    </xf>
    <xf numFmtId="0" fontId="6" fillId="9" borderId="22" xfId="0" applyFont="1" applyFill="1" applyBorder="1" applyAlignment="1">
      <alignment horizontal="right" wrapText="1"/>
    </xf>
    <xf numFmtId="0" fontId="1" fillId="0" borderId="69" xfId="0" applyFont="1" applyBorder="1" applyAlignment="1">
      <alignment horizontal="right" wrapText="1"/>
    </xf>
    <xf numFmtId="0" fontId="1" fillId="0" borderId="57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42" xfId="0" applyFill="1" applyBorder="1" applyAlignment="1">
      <alignment horizontal="center"/>
    </xf>
    <xf numFmtId="0" fontId="1" fillId="0" borderId="5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Methanol Destruction w/ Initial Period</a:t>
            </a:r>
            <a:r>
              <a:rPr lang="en-US" baseline="0"/>
              <a:t> of Irradiation</a:t>
            </a:r>
            <a:endParaRPr lang="en-US"/>
          </a:p>
        </c:rich>
      </c:tx>
      <c:layout>
        <c:manualLayout>
          <c:xMode val="edge"/>
          <c:yMode val="edge"/>
          <c:x val="0.1289291868819428"/>
          <c:y val="3.7339556592765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7953514706139"/>
          <c:y val="0.16690010014792492"/>
          <c:w val="0.78572754387910548"/>
          <c:h val="0.63025128860059354"/>
        </c:manualLayout>
      </c:layout>
      <c:scatterChart>
        <c:scatterStyle val="lineMarker"/>
        <c:varyColors val="0"/>
        <c:ser>
          <c:idx val="0"/>
          <c:order val="0"/>
          <c:tx>
            <c:v>091523 (100W) 100%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plus>
            <c:min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plus>
            <c:min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plots'!$F$17:$F$54</c:f>
              <c:numCache>
                <c:formatCode>0.00E+00</c:formatCode>
                <c:ptCount val="38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9.26E+17</c:v>
                </c:pt>
                <c:pt idx="8">
                  <c:v>1.08E+18</c:v>
                </c:pt>
                <c:pt idx="9">
                  <c:v>1.23E+18</c:v>
                </c:pt>
                <c:pt idx="10">
                  <c:v>1.39E+18</c:v>
                </c:pt>
                <c:pt idx="11">
                  <c:v>1.54E+18</c:v>
                </c:pt>
                <c:pt idx="12">
                  <c:v>1.7E+18</c:v>
                </c:pt>
                <c:pt idx="13">
                  <c:v>1.85E+18</c:v>
                </c:pt>
                <c:pt idx="14">
                  <c:v>2.01E+18</c:v>
                </c:pt>
                <c:pt idx="15">
                  <c:v>2.16E+18</c:v>
                </c:pt>
                <c:pt idx="16">
                  <c:v>2.31E+18</c:v>
                </c:pt>
                <c:pt idx="17">
                  <c:v>2.47E+18</c:v>
                </c:pt>
                <c:pt idx="18">
                  <c:v>2.62E+18</c:v>
                </c:pt>
                <c:pt idx="19">
                  <c:v>2.78E+18</c:v>
                </c:pt>
                <c:pt idx="20">
                  <c:v>2.93E+18</c:v>
                </c:pt>
                <c:pt idx="21">
                  <c:v>3.09E+18</c:v>
                </c:pt>
                <c:pt idx="22">
                  <c:v>3.24E+18</c:v>
                </c:pt>
                <c:pt idx="23">
                  <c:v>3.39E+18</c:v>
                </c:pt>
                <c:pt idx="24">
                  <c:v>3.55E+18</c:v>
                </c:pt>
                <c:pt idx="25">
                  <c:v>3.7E+18</c:v>
                </c:pt>
                <c:pt idx="26">
                  <c:v>3.86E+18</c:v>
                </c:pt>
                <c:pt idx="27">
                  <c:v>4.01E+18</c:v>
                </c:pt>
                <c:pt idx="28">
                  <c:v>4.17E+18</c:v>
                </c:pt>
                <c:pt idx="29">
                  <c:v>4.32E+18</c:v>
                </c:pt>
                <c:pt idx="30">
                  <c:v>4.47E+18</c:v>
                </c:pt>
                <c:pt idx="31">
                  <c:v>4.63E+18</c:v>
                </c:pt>
                <c:pt idx="32">
                  <c:v>4.78E+18</c:v>
                </c:pt>
                <c:pt idx="33">
                  <c:v>4.94E+18</c:v>
                </c:pt>
                <c:pt idx="34">
                  <c:v>5.09E+18</c:v>
                </c:pt>
                <c:pt idx="35">
                  <c:v>5.24E+18</c:v>
                </c:pt>
                <c:pt idx="36">
                  <c:v>5.4E+18</c:v>
                </c:pt>
                <c:pt idx="37">
                  <c:v>5.55E+18</c:v>
                </c:pt>
              </c:numCache>
            </c:numRef>
          </c:xVal>
          <c:yVal>
            <c:numRef>
              <c:f>'All trials production plots'!$J$17:$J$54</c:f>
              <c:numCache>
                <c:formatCode>General</c:formatCode>
                <c:ptCount val="38"/>
                <c:pt idx="0">
                  <c:v>1</c:v>
                </c:pt>
                <c:pt idx="1">
                  <c:v>0.88697617809999996</c:v>
                </c:pt>
                <c:pt idx="2">
                  <c:v>0.84402712570000005</c:v>
                </c:pt>
                <c:pt idx="3">
                  <c:v>0.80977221349999995</c:v>
                </c:pt>
                <c:pt idx="4">
                  <c:v>0.78177708219999997</c:v>
                </c:pt>
                <c:pt idx="5">
                  <c:v>0.75343418539999996</c:v>
                </c:pt>
                <c:pt idx="6">
                  <c:v>0.73152495220000002</c:v>
                </c:pt>
                <c:pt idx="7">
                  <c:v>0.73152495220000002</c:v>
                </c:pt>
                <c:pt idx="9">
                  <c:v>0.70961571899999998</c:v>
                </c:pt>
                <c:pt idx="11">
                  <c:v>0.68318553299999996</c:v>
                </c:pt>
                <c:pt idx="13">
                  <c:v>0.65292992520000004</c:v>
                </c:pt>
                <c:pt idx="15">
                  <c:v>0.61345852899999997</c:v>
                </c:pt>
                <c:pt idx="17">
                  <c:v>0.55972874279999996</c:v>
                </c:pt>
                <c:pt idx="19">
                  <c:v>0.51173708920000005</c:v>
                </c:pt>
                <c:pt idx="21">
                  <c:v>0.32964701790000001</c:v>
                </c:pt>
                <c:pt idx="23">
                  <c:v>0.18537645629999999</c:v>
                </c:pt>
                <c:pt idx="25">
                  <c:v>9.7426534519999997E-2</c:v>
                </c:pt>
                <c:pt idx="27">
                  <c:v>5.69292297E-2</c:v>
                </c:pt>
                <c:pt idx="29">
                  <c:v>3.3681098940000001E-2</c:v>
                </c:pt>
                <c:pt idx="31">
                  <c:v>2.0909407059999999E-2</c:v>
                </c:pt>
                <c:pt idx="33">
                  <c:v>1.2575204309999999E-2</c:v>
                </c:pt>
                <c:pt idx="35">
                  <c:v>8.3881064159999994E-3</c:v>
                </c:pt>
                <c:pt idx="37">
                  <c:v>4.0584246219999998E-3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8-47AA-BD50-7017E87076F6}"/>
            </c:ext>
          </c:extLst>
        </c:ser>
        <c:ser>
          <c:idx val="2"/>
          <c:order val="1"/>
          <c:tx>
            <c:v>010524 (50W) 100%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plots'!$U$17:$U$54</c:f>
                <c:numCache>
                  <c:formatCode>General</c:formatCode>
                  <c:ptCount val="38"/>
                  <c:pt idx="0">
                    <c:v>1.976E-2</c:v>
                  </c:pt>
                  <c:pt idx="1">
                    <c:v>1.6899999999999998E-2</c:v>
                  </c:pt>
                  <c:pt idx="2">
                    <c:v>2.8999999999999998E-3</c:v>
                  </c:pt>
                  <c:pt idx="3">
                    <c:v>8.8000000000000005E-3</c:v>
                  </c:pt>
                  <c:pt idx="4">
                    <c:v>4.5999999999999999E-3</c:v>
                  </c:pt>
                  <c:pt idx="5">
                    <c:v>5.0000000000000001E-3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3.2000000000000002E-3</c:v>
                  </c:pt>
                  <c:pt idx="9">
                    <c:v>2.3E-3</c:v>
                  </c:pt>
                  <c:pt idx="10">
                    <c:v>6.4999999999999997E-3</c:v>
                  </c:pt>
                  <c:pt idx="11">
                    <c:v>5.3E-3</c:v>
                  </c:pt>
                  <c:pt idx="12">
                    <c:v>1.11E-2</c:v>
                  </c:pt>
                  <c:pt idx="13">
                    <c:v>8.8000000000000003E-4</c:v>
                  </c:pt>
                  <c:pt idx="14">
                    <c:v>7.1000000000000002E-4</c:v>
                  </c:pt>
                  <c:pt idx="15">
                    <c:v>5.6100000000000004E-3</c:v>
                  </c:pt>
                  <c:pt idx="16">
                    <c:v>2.5300000000000001E-3</c:v>
                  </c:pt>
                  <c:pt idx="17">
                    <c:v>4.9399999999999999E-3</c:v>
                  </c:pt>
                  <c:pt idx="18">
                    <c:v>1.0399999999999999E-3</c:v>
                  </c:pt>
                  <c:pt idx="19">
                    <c:v>1.9400000000000001E-3</c:v>
                  </c:pt>
                  <c:pt idx="20">
                    <c:v>7.4599999999999996E-3</c:v>
                  </c:pt>
                  <c:pt idx="21">
                    <c:v>9.8999999999999999E-4</c:v>
                  </c:pt>
                  <c:pt idx="22">
                    <c:v>2.98E-3</c:v>
                  </c:pt>
                  <c:pt idx="23">
                    <c:v>1.4599999999999999E-3</c:v>
                  </c:pt>
                  <c:pt idx="24">
                    <c:v>1.073E-2</c:v>
                  </c:pt>
                  <c:pt idx="25">
                    <c:v>3.5699999999999998E-3</c:v>
                  </c:pt>
                  <c:pt idx="26">
                    <c:v>2.0400000000000001E-3</c:v>
                  </c:pt>
                  <c:pt idx="27">
                    <c:v>1.81E-3</c:v>
                  </c:pt>
                  <c:pt idx="28">
                    <c:v>2.0500000000000002E-3</c:v>
                  </c:pt>
                  <c:pt idx="29">
                    <c:v>1.9400000000000001E-3</c:v>
                  </c:pt>
                  <c:pt idx="30">
                    <c:v>4.5599999999999998E-3</c:v>
                  </c:pt>
                  <c:pt idx="31">
                    <c:v>5.1900000000000002E-3</c:v>
                  </c:pt>
                  <c:pt idx="32">
                    <c:v>1.23E-3</c:v>
                  </c:pt>
                  <c:pt idx="33">
                    <c:v>3.3600000000000001E-3</c:v>
                  </c:pt>
                  <c:pt idx="34">
                    <c:v>1.2600000000000001E-3</c:v>
                  </c:pt>
                  <c:pt idx="35">
                    <c:v>4.0899999999999999E-3</c:v>
                  </c:pt>
                  <c:pt idx="36">
                    <c:v>4.79E-3</c:v>
                  </c:pt>
                  <c:pt idx="37">
                    <c:v>6.0400000000000002E-3</c:v>
                  </c:pt>
                </c:numCache>
              </c:numRef>
            </c:plus>
            <c:minus>
              <c:numRef>
                <c:f>'All trials production plots'!$U$17:$U$54</c:f>
                <c:numCache>
                  <c:formatCode>General</c:formatCode>
                  <c:ptCount val="38"/>
                  <c:pt idx="0">
                    <c:v>1.976E-2</c:v>
                  </c:pt>
                  <c:pt idx="1">
                    <c:v>1.6899999999999998E-2</c:v>
                  </c:pt>
                  <c:pt idx="2">
                    <c:v>2.8999999999999998E-3</c:v>
                  </c:pt>
                  <c:pt idx="3">
                    <c:v>8.8000000000000005E-3</c:v>
                  </c:pt>
                  <c:pt idx="4">
                    <c:v>4.5999999999999999E-3</c:v>
                  </c:pt>
                  <c:pt idx="5">
                    <c:v>5.0000000000000001E-3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3.2000000000000002E-3</c:v>
                  </c:pt>
                  <c:pt idx="9">
                    <c:v>2.3E-3</c:v>
                  </c:pt>
                  <c:pt idx="10">
                    <c:v>6.4999999999999997E-3</c:v>
                  </c:pt>
                  <c:pt idx="11">
                    <c:v>5.3E-3</c:v>
                  </c:pt>
                  <c:pt idx="12">
                    <c:v>1.11E-2</c:v>
                  </c:pt>
                  <c:pt idx="13">
                    <c:v>8.8000000000000003E-4</c:v>
                  </c:pt>
                  <c:pt idx="14">
                    <c:v>7.1000000000000002E-4</c:v>
                  </c:pt>
                  <c:pt idx="15">
                    <c:v>5.6100000000000004E-3</c:v>
                  </c:pt>
                  <c:pt idx="16">
                    <c:v>2.5300000000000001E-3</c:v>
                  </c:pt>
                  <c:pt idx="17">
                    <c:v>4.9399999999999999E-3</c:v>
                  </c:pt>
                  <c:pt idx="18">
                    <c:v>1.0399999999999999E-3</c:v>
                  </c:pt>
                  <c:pt idx="19">
                    <c:v>1.9400000000000001E-3</c:v>
                  </c:pt>
                  <c:pt idx="20">
                    <c:v>7.4599999999999996E-3</c:v>
                  </c:pt>
                  <c:pt idx="21">
                    <c:v>9.8999999999999999E-4</c:v>
                  </c:pt>
                  <c:pt idx="22">
                    <c:v>2.98E-3</c:v>
                  </c:pt>
                  <c:pt idx="23">
                    <c:v>1.4599999999999999E-3</c:v>
                  </c:pt>
                  <c:pt idx="24">
                    <c:v>1.073E-2</c:v>
                  </c:pt>
                  <c:pt idx="25">
                    <c:v>3.5699999999999998E-3</c:v>
                  </c:pt>
                  <c:pt idx="26">
                    <c:v>2.0400000000000001E-3</c:v>
                  </c:pt>
                  <c:pt idx="27">
                    <c:v>1.81E-3</c:v>
                  </c:pt>
                  <c:pt idx="28">
                    <c:v>2.0500000000000002E-3</c:v>
                  </c:pt>
                  <c:pt idx="29">
                    <c:v>1.9400000000000001E-3</c:v>
                  </c:pt>
                  <c:pt idx="30">
                    <c:v>4.5599999999999998E-3</c:v>
                  </c:pt>
                  <c:pt idx="31">
                    <c:v>5.1900000000000002E-3</c:v>
                  </c:pt>
                  <c:pt idx="32">
                    <c:v>1.23E-3</c:v>
                  </c:pt>
                  <c:pt idx="33">
                    <c:v>3.3600000000000001E-3</c:v>
                  </c:pt>
                  <c:pt idx="34">
                    <c:v>1.2600000000000001E-3</c:v>
                  </c:pt>
                  <c:pt idx="35">
                    <c:v>4.0899999999999999E-3</c:v>
                  </c:pt>
                  <c:pt idx="36">
                    <c:v>4.79E-3</c:v>
                  </c:pt>
                  <c:pt idx="37">
                    <c:v>6.0400000000000002E-3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plots'!$H$17:$H$54</c:f>
              <c:numCache>
                <c:formatCode>0.00E+00</c:formatCode>
                <c:ptCount val="38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8.92E+17</c:v>
                </c:pt>
                <c:pt idx="8">
                  <c:v>1.04E+18</c:v>
                </c:pt>
                <c:pt idx="9">
                  <c:v>1.19E+18</c:v>
                </c:pt>
                <c:pt idx="10">
                  <c:v>1.34E+18</c:v>
                </c:pt>
                <c:pt idx="11">
                  <c:v>1.49E+18</c:v>
                </c:pt>
                <c:pt idx="12">
                  <c:v>1.64E+18</c:v>
                </c:pt>
                <c:pt idx="13">
                  <c:v>1.78E+18</c:v>
                </c:pt>
                <c:pt idx="14">
                  <c:v>1.93E+18</c:v>
                </c:pt>
                <c:pt idx="15">
                  <c:v>2.08E+18</c:v>
                </c:pt>
                <c:pt idx="16">
                  <c:v>2.23E+18</c:v>
                </c:pt>
                <c:pt idx="17">
                  <c:v>2.38E+18</c:v>
                </c:pt>
                <c:pt idx="18">
                  <c:v>2.53E+18</c:v>
                </c:pt>
                <c:pt idx="19">
                  <c:v>2.68E+18</c:v>
                </c:pt>
                <c:pt idx="20">
                  <c:v>2.83E+18</c:v>
                </c:pt>
                <c:pt idx="21">
                  <c:v>2.97E+18</c:v>
                </c:pt>
                <c:pt idx="22">
                  <c:v>3.12E+18</c:v>
                </c:pt>
                <c:pt idx="23">
                  <c:v>3.27E+18</c:v>
                </c:pt>
                <c:pt idx="24">
                  <c:v>3.42E+18</c:v>
                </c:pt>
                <c:pt idx="25">
                  <c:v>3.57E+18</c:v>
                </c:pt>
                <c:pt idx="26">
                  <c:v>3.72E+18</c:v>
                </c:pt>
                <c:pt idx="27">
                  <c:v>3.87E+18</c:v>
                </c:pt>
                <c:pt idx="28">
                  <c:v>4.02E+18</c:v>
                </c:pt>
                <c:pt idx="29">
                  <c:v>4.16E+18</c:v>
                </c:pt>
                <c:pt idx="30">
                  <c:v>4.31E+18</c:v>
                </c:pt>
                <c:pt idx="31">
                  <c:v>4.46E+18</c:v>
                </c:pt>
                <c:pt idx="32">
                  <c:v>4.61E+18</c:v>
                </c:pt>
                <c:pt idx="33">
                  <c:v>4.76E+18</c:v>
                </c:pt>
                <c:pt idx="34">
                  <c:v>4.91E+18</c:v>
                </c:pt>
                <c:pt idx="35">
                  <c:v>5.06E+18</c:v>
                </c:pt>
                <c:pt idx="36">
                  <c:v>5.21E+18</c:v>
                </c:pt>
                <c:pt idx="37">
                  <c:v>5.35E+18</c:v>
                </c:pt>
              </c:numCache>
            </c:numRef>
          </c:xVal>
          <c:yVal>
            <c:numRef>
              <c:f>'All trials production plots'!$T$17:$T$54</c:f>
              <c:numCache>
                <c:formatCode>General</c:formatCode>
                <c:ptCount val="38"/>
                <c:pt idx="0">
                  <c:v>1</c:v>
                </c:pt>
                <c:pt idx="1">
                  <c:v>0.90007733950000002</c:v>
                </c:pt>
                <c:pt idx="2">
                  <c:v>0.84021655070000001</c:v>
                </c:pt>
                <c:pt idx="3">
                  <c:v>0.79582366589999998</c:v>
                </c:pt>
                <c:pt idx="4">
                  <c:v>0.76133023980000003</c:v>
                </c:pt>
                <c:pt idx="5">
                  <c:v>0.73085846870000004</c:v>
                </c:pt>
                <c:pt idx="6">
                  <c:v>0.70456303170000001</c:v>
                </c:pt>
                <c:pt idx="7">
                  <c:v>0.70456303170000001</c:v>
                </c:pt>
                <c:pt idx="8">
                  <c:v>0.68290796600000003</c:v>
                </c:pt>
                <c:pt idx="9">
                  <c:v>0.67037896370000005</c:v>
                </c:pt>
                <c:pt idx="10">
                  <c:v>0.65815931940000005</c:v>
                </c:pt>
                <c:pt idx="11">
                  <c:v>0.64346481050000004</c:v>
                </c:pt>
                <c:pt idx="12">
                  <c:v>0.62753286929999996</c:v>
                </c:pt>
                <c:pt idx="13">
                  <c:v>0.60757927300000003</c:v>
                </c:pt>
                <c:pt idx="14">
                  <c:v>0.58484145399999998</c:v>
                </c:pt>
                <c:pt idx="15">
                  <c:v>0.56179427689999994</c:v>
                </c:pt>
                <c:pt idx="16">
                  <c:v>0.53797370460000005</c:v>
                </c:pt>
                <c:pt idx="17">
                  <c:v>0.51105955140000003</c:v>
                </c:pt>
                <c:pt idx="18">
                  <c:v>0.49590100539999998</c:v>
                </c:pt>
                <c:pt idx="19">
                  <c:v>0.4804331013</c:v>
                </c:pt>
                <c:pt idx="20">
                  <c:v>0.43944315550000002</c:v>
                </c:pt>
                <c:pt idx="21">
                  <c:v>0.38035576180000003</c:v>
                </c:pt>
                <c:pt idx="22">
                  <c:v>0.29559164729999998</c:v>
                </c:pt>
                <c:pt idx="23">
                  <c:v>0.2094354215</c:v>
                </c:pt>
                <c:pt idx="24">
                  <c:v>0.13225058000000001</c:v>
                </c:pt>
                <c:pt idx="25">
                  <c:v>0.1059551431</c:v>
                </c:pt>
                <c:pt idx="26">
                  <c:v>8.1206496520000004E-2</c:v>
                </c:pt>
                <c:pt idx="27">
                  <c:v>6.3882443930000005E-2</c:v>
                </c:pt>
                <c:pt idx="28">
                  <c:v>5.1972157769999999E-2</c:v>
                </c:pt>
                <c:pt idx="29">
                  <c:v>4.331013148E-2</c:v>
                </c:pt>
                <c:pt idx="30">
                  <c:v>3.557617943E-2</c:v>
                </c:pt>
                <c:pt idx="31">
                  <c:v>2.815158546E-2</c:v>
                </c:pt>
                <c:pt idx="32">
                  <c:v>2.2428460939999999E-2</c:v>
                </c:pt>
                <c:pt idx="33">
                  <c:v>1.9180201080000001E-2</c:v>
                </c:pt>
                <c:pt idx="34">
                  <c:v>1.4694508889999999E-2</c:v>
                </c:pt>
                <c:pt idx="35">
                  <c:v>1.1755607120000001E-2</c:v>
                </c:pt>
                <c:pt idx="36">
                  <c:v>9.2807424589999993E-3</c:v>
                </c:pt>
                <c:pt idx="37">
                  <c:v>7.2699149269999999E-3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98-47AA-BD50-7017E87076F6}"/>
            </c:ext>
          </c:extLst>
        </c:ser>
        <c:ser>
          <c:idx val="1"/>
          <c:order val="2"/>
          <c:tx>
            <c:v>092424 (100W) 12.0%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plots'!$W$17:$W$54</c:f>
                <c:numCache>
                  <c:formatCode>General</c:formatCode>
                  <c:ptCount val="38"/>
                  <c:pt idx="0">
                    <c:v>6.3499999999999997E-3</c:v>
                  </c:pt>
                  <c:pt idx="1">
                    <c:v>3.0999999999999999E-3</c:v>
                  </c:pt>
                  <c:pt idx="2">
                    <c:v>4.9699999999999996E-3</c:v>
                  </c:pt>
                  <c:pt idx="3">
                    <c:v>3.5599999999999998E-3</c:v>
                  </c:pt>
                  <c:pt idx="4">
                    <c:v>4.0000000000000002E-4</c:v>
                  </c:pt>
                  <c:pt idx="5">
                    <c:v>2.4099999999999998E-3</c:v>
                  </c:pt>
                  <c:pt idx="6">
                    <c:v>4.1599999999999996E-3</c:v>
                  </c:pt>
                  <c:pt idx="7">
                    <c:v>4.1599999999999996E-3</c:v>
                  </c:pt>
                  <c:pt idx="8">
                    <c:v>2.2799999999999999E-3</c:v>
                  </c:pt>
                  <c:pt idx="9">
                    <c:v>4.4200000000000003E-3</c:v>
                  </c:pt>
                  <c:pt idx="10">
                    <c:v>4.3400000000000001E-3</c:v>
                  </c:pt>
                  <c:pt idx="11">
                    <c:v>5.3699999999999998E-3</c:v>
                  </c:pt>
                  <c:pt idx="12">
                    <c:v>8.2699999999999996E-3</c:v>
                  </c:pt>
                  <c:pt idx="13">
                    <c:v>4.4999999999999997E-3</c:v>
                  </c:pt>
                  <c:pt idx="14">
                    <c:v>7.8300000000000002E-3</c:v>
                  </c:pt>
                  <c:pt idx="15">
                    <c:v>6.1399999999999996E-3</c:v>
                  </c:pt>
                  <c:pt idx="16">
                    <c:v>4.3200000000000001E-3</c:v>
                  </c:pt>
                  <c:pt idx="17">
                    <c:v>1.073E-2</c:v>
                  </c:pt>
                  <c:pt idx="18">
                    <c:v>9.6100000000000005E-3</c:v>
                  </c:pt>
                  <c:pt idx="19">
                    <c:v>3.2699999999999999E-3</c:v>
                  </c:pt>
                  <c:pt idx="20">
                    <c:v>8.7100000000000007E-3</c:v>
                  </c:pt>
                  <c:pt idx="21">
                    <c:v>9.41E-3</c:v>
                  </c:pt>
                  <c:pt idx="22">
                    <c:v>1.0030000000000001E-2</c:v>
                  </c:pt>
                  <c:pt idx="23">
                    <c:v>2.7599999999999999E-3</c:v>
                  </c:pt>
                  <c:pt idx="24">
                    <c:v>2.7299999999999998E-3</c:v>
                  </c:pt>
                  <c:pt idx="25">
                    <c:v>1.14E-3</c:v>
                  </c:pt>
                  <c:pt idx="26">
                    <c:v>1.7899999999999999E-3</c:v>
                  </c:pt>
                  <c:pt idx="27">
                    <c:v>5.96E-3</c:v>
                  </c:pt>
                  <c:pt idx="28">
                    <c:v>6.7000000000000002E-4</c:v>
                  </c:pt>
                  <c:pt idx="29">
                    <c:v>3.4199999999999999E-3</c:v>
                  </c:pt>
                  <c:pt idx="30">
                    <c:v>5.6299999999999996E-3</c:v>
                  </c:pt>
                  <c:pt idx="31">
                    <c:v>1.4E-3</c:v>
                  </c:pt>
                  <c:pt idx="32">
                    <c:v>2.4000000000000001E-4</c:v>
                  </c:pt>
                  <c:pt idx="33">
                    <c:v>5.2100000000000002E-3</c:v>
                  </c:pt>
                  <c:pt idx="34">
                    <c:v>2.6199999999999999E-3</c:v>
                  </c:pt>
                  <c:pt idx="35">
                    <c:v>5.8E-4</c:v>
                  </c:pt>
                  <c:pt idx="36">
                    <c:v>3.6600000000000001E-3</c:v>
                  </c:pt>
                  <c:pt idx="37">
                    <c:v>6.8500000000000002E-3</c:v>
                  </c:pt>
                </c:numCache>
              </c:numRef>
            </c:plus>
            <c:minus>
              <c:numRef>
                <c:f>'All trials production plots'!$W$17:$W$54</c:f>
                <c:numCache>
                  <c:formatCode>General</c:formatCode>
                  <c:ptCount val="38"/>
                  <c:pt idx="0">
                    <c:v>6.3499999999999997E-3</c:v>
                  </c:pt>
                  <c:pt idx="1">
                    <c:v>3.0999999999999999E-3</c:v>
                  </c:pt>
                  <c:pt idx="2">
                    <c:v>4.9699999999999996E-3</c:v>
                  </c:pt>
                  <c:pt idx="3">
                    <c:v>3.5599999999999998E-3</c:v>
                  </c:pt>
                  <c:pt idx="4">
                    <c:v>4.0000000000000002E-4</c:v>
                  </c:pt>
                  <c:pt idx="5">
                    <c:v>2.4099999999999998E-3</c:v>
                  </c:pt>
                  <c:pt idx="6">
                    <c:v>4.1599999999999996E-3</c:v>
                  </c:pt>
                  <c:pt idx="7">
                    <c:v>4.1599999999999996E-3</c:v>
                  </c:pt>
                  <c:pt idx="8">
                    <c:v>2.2799999999999999E-3</c:v>
                  </c:pt>
                  <c:pt idx="9">
                    <c:v>4.4200000000000003E-3</c:v>
                  </c:pt>
                  <c:pt idx="10">
                    <c:v>4.3400000000000001E-3</c:v>
                  </c:pt>
                  <c:pt idx="11">
                    <c:v>5.3699999999999998E-3</c:v>
                  </c:pt>
                  <c:pt idx="12">
                    <c:v>8.2699999999999996E-3</c:v>
                  </c:pt>
                  <c:pt idx="13">
                    <c:v>4.4999999999999997E-3</c:v>
                  </c:pt>
                  <c:pt idx="14">
                    <c:v>7.8300000000000002E-3</c:v>
                  </c:pt>
                  <c:pt idx="15">
                    <c:v>6.1399999999999996E-3</c:v>
                  </c:pt>
                  <c:pt idx="16">
                    <c:v>4.3200000000000001E-3</c:v>
                  </c:pt>
                  <c:pt idx="17">
                    <c:v>1.073E-2</c:v>
                  </c:pt>
                  <c:pt idx="18">
                    <c:v>9.6100000000000005E-3</c:v>
                  </c:pt>
                  <c:pt idx="19">
                    <c:v>3.2699999999999999E-3</c:v>
                  </c:pt>
                  <c:pt idx="20">
                    <c:v>8.7100000000000007E-3</c:v>
                  </c:pt>
                  <c:pt idx="21">
                    <c:v>9.41E-3</c:v>
                  </c:pt>
                  <c:pt idx="22">
                    <c:v>1.0030000000000001E-2</c:v>
                  </c:pt>
                  <c:pt idx="23">
                    <c:v>2.7599999999999999E-3</c:v>
                  </c:pt>
                  <c:pt idx="24">
                    <c:v>2.7299999999999998E-3</c:v>
                  </c:pt>
                  <c:pt idx="25">
                    <c:v>1.14E-3</c:v>
                  </c:pt>
                  <c:pt idx="26">
                    <c:v>1.7899999999999999E-3</c:v>
                  </c:pt>
                  <c:pt idx="27">
                    <c:v>5.96E-3</c:v>
                  </c:pt>
                  <c:pt idx="28">
                    <c:v>6.7000000000000002E-4</c:v>
                  </c:pt>
                  <c:pt idx="29">
                    <c:v>3.4199999999999999E-3</c:v>
                  </c:pt>
                  <c:pt idx="30">
                    <c:v>5.6299999999999996E-3</c:v>
                  </c:pt>
                  <c:pt idx="31">
                    <c:v>1.4E-3</c:v>
                  </c:pt>
                  <c:pt idx="32">
                    <c:v>2.4000000000000001E-4</c:v>
                  </c:pt>
                  <c:pt idx="33">
                    <c:v>5.2100000000000002E-3</c:v>
                  </c:pt>
                  <c:pt idx="34">
                    <c:v>2.6199999999999999E-3</c:v>
                  </c:pt>
                  <c:pt idx="35">
                    <c:v>5.8E-4</c:v>
                  </c:pt>
                  <c:pt idx="36">
                    <c:v>3.6600000000000001E-3</c:v>
                  </c:pt>
                  <c:pt idx="37">
                    <c:v>6.8500000000000002E-3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plots'!$F$17:$F$54</c:f>
              <c:numCache>
                <c:formatCode>0.00E+00</c:formatCode>
                <c:ptCount val="38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9.26E+17</c:v>
                </c:pt>
                <c:pt idx="8">
                  <c:v>1.08E+18</c:v>
                </c:pt>
                <c:pt idx="9">
                  <c:v>1.23E+18</c:v>
                </c:pt>
                <c:pt idx="10">
                  <c:v>1.39E+18</c:v>
                </c:pt>
                <c:pt idx="11">
                  <c:v>1.54E+18</c:v>
                </c:pt>
                <c:pt idx="12">
                  <c:v>1.7E+18</c:v>
                </c:pt>
                <c:pt idx="13">
                  <c:v>1.85E+18</c:v>
                </c:pt>
                <c:pt idx="14">
                  <c:v>2.01E+18</c:v>
                </c:pt>
                <c:pt idx="15">
                  <c:v>2.16E+18</c:v>
                </c:pt>
                <c:pt idx="16">
                  <c:v>2.31E+18</c:v>
                </c:pt>
                <c:pt idx="17">
                  <c:v>2.47E+18</c:v>
                </c:pt>
                <c:pt idx="18">
                  <c:v>2.62E+18</c:v>
                </c:pt>
                <c:pt idx="19">
                  <c:v>2.78E+18</c:v>
                </c:pt>
                <c:pt idx="20">
                  <c:v>2.93E+18</c:v>
                </c:pt>
                <c:pt idx="21">
                  <c:v>3.09E+18</c:v>
                </c:pt>
                <c:pt idx="22">
                  <c:v>3.24E+18</c:v>
                </c:pt>
                <c:pt idx="23">
                  <c:v>3.39E+18</c:v>
                </c:pt>
                <c:pt idx="24">
                  <c:v>3.55E+18</c:v>
                </c:pt>
                <c:pt idx="25">
                  <c:v>3.7E+18</c:v>
                </c:pt>
                <c:pt idx="26">
                  <c:v>3.86E+18</c:v>
                </c:pt>
                <c:pt idx="27">
                  <c:v>4.01E+18</c:v>
                </c:pt>
                <c:pt idx="28">
                  <c:v>4.17E+18</c:v>
                </c:pt>
                <c:pt idx="29">
                  <c:v>4.32E+18</c:v>
                </c:pt>
                <c:pt idx="30">
                  <c:v>4.47E+18</c:v>
                </c:pt>
                <c:pt idx="31">
                  <c:v>4.63E+18</c:v>
                </c:pt>
                <c:pt idx="32">
                  <c:v>4.78E+18</c:v>
                </c:pt>
                <c:pt idx="33">
                  <c:v>4.94E+18</c:v>
                </c:pt>
                <c:pt idx="34">
                  <c:v>5.09E+18</c:v>
                </c:pt>
                <c:pt idx="35">
                  <c:v>5.24E+18</c:v>
                </c:pt>
                <c:pt idx="36">
                  <c:v>5.4E+18</c:v>
                </c:pt>
                <c:pt idx="37">
                  <c:v>5.55E+18</c:v>
                </c:pt>
              </c:numCache>
            </c:numRef>
          </c:xVal>
          <c:yVal>
            <c:numRef>
              <c:f>'All trials production plots'!$V$17:$V$54</c:f>
              <c:numCache>
                <c:formatCode>General</c:formatCode>
                <c:ptCount val="38"/>
                <c:pt idx="0">
                  <c:v>1</c:v>
                </c:pt>
                <c:pt idx="1">
                  <c:v>0.84225651940000001</c:v>
                </c:pt>
                <c:pt idx="2">
                  <c:v>0.77062267159999998</c:v>
                </c:pt>
                <c:pt idx="3">
                  <c:v>0.70409792439999996</c:v>
                </c:pt>
                <c:pt idx="4">
                  <c:v>0.66152208619999997</c:v>
                </c:pt>
                <c:pt idx="5">
                  <c:v>0.62618414050000004</c:v>
                </c:pt>
                <c:pt idx="6">
                  <c:v>0.59350718469999997</c:v>
                </c:pt>
                <c:pt idx="7">
                  <c:v>0.59350718469999997</c:v>
                </c:pt>
                <c:pt idx="8">
                  <c:v>0.55848855770000005</c:v>
                </c:pt>
                <c:pt idx="9">
                  <c:v>0.53805215539999995</c:v>
                </c:pt>
                <c:pt idx="10">
                  <c:v>0.51623203829999997</c:v>
                </c:pt>
                <c:pt idx="11">
                  <c:v>0.49536987760000001</c:v>
                </c:pt>
                <c:pt idx="12">
                  <c:v>0.47482703570000001</c:v>
                </c:pt>
                <c:pt idx="13">
                  <c:v>0.45236828099999998</c:v>
                </c:pt>
                <c:pt idx="14">
                  <c:v>0.4321447578</c:v>
                </c:pt>
                <c:pt idx="15">
                  <c:v>0.40872804680000002</c:v>
                </c:pt>
                <c:pt idx="16">
                  <c:v>0.38744012770000003</c:v>
                </c:pt>
                <c:pt idx="17">
                  <c:v>0.36125598720000002</c:v>
                </c:pt>
                <c:pt idx="18">
                  <c:v>0.33070782329999998</c:v>
                </c:pt>
                <c:pt idx="19">
                  <c:v>0.29175093130000002</c:v>
                </c:pt>
                <c:pt idx="20">
                  <c:v>0.2157530601</c:v>
                </c:pt>
                <c:pt idx="21">
                  <c:v>0.11463544439999999</c:v>
                </c:pt>
                <c:pt idx="22">
                  <c:v>3.6934539650000001E-2</c:v>
                </c:pt>
                <c:pt idx="23">
                  <c:v>8.940926024E-3</c:v>
                </c:pt>
                <c:pt idx="24">
                  <c:v>1.1814795100000001E-2</c:v>
                </c:pt>
                <c:pt idx="25">
                  <c:v>8.940926024E-3</c:v>
                </c:pt>
                <c:pt idx="26">
                  <c:v>-3.1931878660000001E-3</c:v>
                </c:pt>
                <c:pt idx="27">
                  <c:v>-3.6189462479999999E-3</c:v>
                </c:pt>
                <c:pt idx="28">
                  <c:v>-8.7280468330000003E-3</c:v>
                </c:pt>
                <c:pt idx="29">
                  <c:v>-1.128259713E-2</c:v>
                </c:pt>
                <c:pt idx="30">
                  <c:v>-1.096327834E-2</c:v>
                </c:pt>
                <c:pt idx="31">
                  <c:v>-9.1538052160000001E-3</c:v>
                </c:pt>
                <c:pt idx="32">
                  <c:v>-9.4731240020000003E-3</c:v>
                </c:pt>
                <c:pt idx="33">
                  <c:v>-1.0324640770000001E-2</c:v>
                </c:pt>
                <c:pt idx="34">
                  <c:v>-9.0473656199999992E-3</c:v>
                </c:pt>
                <c:pt idx="35">
                  <c:v>-1.0856838739999999E-2</c:v>
                </c:pt>
                <c:pt idx="36">
                  <c:v>-1.021820117E-2</c:v>
                </c:pt>
                <c:pt idx="37">
                  <c:v>-9.7924427889999992E-3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98-47AA-BD50-7017E87076F6}"/>
            </c:ext>
          </c:extLst>
        </c:ser>
        <c:ser>
          <c:idx val="3"/>
          <c:order val="3"/>
          <c:tx>
            <c:v>091724 (50W) 11.6%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plots'!$AC$17:$AC$54</c:f>
                <c:numCache>
                  <c:formatCode>General</c:formatCode>
                  <c:ptCount val="38"/>
                  <c:pt idx="0">
                    <c:v>8.3000000000000001E-3</c:v>
                  </c:pt>
                  <c:pt idx="1">
                    <c:v>4.0000000000000001E-3</c:v>
                  </c:pt>
                  <c:pt idx="2">
                    <c:v>7.4000000000000003E-3</c:v>
                  </c:pt>
                  <c:pt idx="3">
                    <c:v>3.3999999999999998E-3</c:v>
                  </c:pt>
                  <c:pt idx="4">
                    <c:v>2.0000000000000001E-4</c:v>
                  </c:pt>
                  <c:pt idx="5">
                    <c:v>2.7000000000000001E-3</c:v>
                  </c:pt>
                  <c:pt idx="6">
                    <c:v>8.0000000000000004E-4</c:v>
                  </c:pt>
                  <c:pt idx="7">
                    <c:v>8.0000000000000004E-4</c:v>
                  </c:pt>
                  <c:pt idx="8">
                    <c:v>2.0000000000000001E-4</c:v>
                  </c:pt>
                  <c:pt idx="9">
                    <c:v>5.0000000000000001E-4</c:v>
                  </c:pt>
                  <c:pt idx="10">
                    <c:v>4.5999999999999999E-3</c:v>
                  </c:pt>
                  <c:pt idx="11">
                    <c:v>1.2999999999999999E-3</c:v>
                  </c:pt>
                  <c:pt idx="12">
                    <c:v>1.1999999999999999E-3</c:v>
                  </c:pt>
                  <c:pt idx="13">
                    <c:v>2.0000000000000001E-4</c:v>
                  </c:pt>
                  <c:pt idx="14">
                    <c:v>7.4999999999999997E-3</c:v>
                  </c:pt>
                  <c:pt idx="15">
                    <c:v>5.8999999999999999E-3</c:v>
                  </c:pt>
                  <c:pt idx="16">
                    <c:v>1.5E-3</c:v>
                  </c:pt>
                  <c:pt idx="17">
                    <c:v>3.0000000000000001E-3</c:v>
                  </c:pt>
                  <c:pt idx="18">
                    <c:v>7.3000000000000001E-3</c:v>
                  </c:pt>
                  <c:pt idx="19">
                    <c:v>7.3000000000000001E-3</c:v>
                  </c:pt>
                  <c:pt idx="20">
                    <c:v>4.7000000000000002E-3</c:v>
                  </c:pt>
                  <c:pt idx="21">
                    <c:v>2.3999999999999998E-3</c:v>
                  </c:pt>
                  <c:pt idx="22">
                    <c:v>6.4999999999999997E-3</c:v>
                  </c:pt>
                  <c:pt idx="23">
                    <c:v>5.0000000000000001E-4</c:v>
                  </c:pt>
                  <c:pt idx="24">
                    <c:v>4.0000000000000002E-4</c:v>
                  </c:pt>
                  <c:pt idx="25">
                    <c:v>1.0499999999999999E-3</c:v>
                  </c:pt>
                  <c:pt idx="26">
                    <c:v>1.5E-3</c:v>
                  </c:pt>
                  <c:pt idx="27">
                    <c:v>1.6999999999999999E-3</c:v>
                  </c:pt>
                  <c:pt idx="28">
                    <c:v>5.0000000000000001E-4</c:v>
                  </c:pt>
                  <c:pt idx="29">
                    <c:v>1E-3</c:v>
                  </c:pt>
                  <c:pt idx="30">
                    <c:v>1.6000000000000001E-3</c:v>
                  </c:pt>
                  <c:pt idx="31">
                    <c:v>2.3999999999999998E-3</c:v>
                  </c:pt>
                  <c:pt idx="32">
                    <c:v>2.8E-3</c:v>
                  </c:pt>
                  <c:pt idx="33">
                    <c:v>2.0000000000000001E-4</c:v>
                  </c:pt>
                  <c:pt idx="34">
                    <c:v>1.6000000000000001E-3</c:v>
                  </c:pt>
                  <c:pt idx="35">
                    <c:v>5.0000000000000001E-4</c:v>
                  </c:pt>
                  <c:pt idx="36">
                    <c:v>2.0999999999999999E-3</c:v>
                  </c:pt>
                  <c:pt idx="37">
                    <c:v>5.0000000000000001E-4</c:v>
                  </c:pt>
                </c:numCache>
              </c:numRef>
            </c:plus>
            <c:minus>
              <c:numRef>
                <c:f>'All trials production plots'!$AC$17:$AC$54</c:f>
                <c:numCache>
                  <c:formatCode>General</c:formatCode>
                  <c:ptCount val="38"/>
                  <c:pt idx="0">
                    <c:v>8.3000000000000001E-3</c:v>
                  </c:pt>
                  <c:pt idx="1">
                    <c:v>4.0000000000000001E-3</c:v>
                  </c:pt>
                  <c:pt idx="2">
                    <c:v>7.4000000000000003E-3</c:v>
                  </c:pt>
                  <c:pt idx="3">
                    <c:v>3.3999999999999998E-3</c:v>
                  </c:pt>
                  <c:pt idx="4">
                    <c:v>2.0000000000000001E-4</c:v>
                  </c:pt>
                  <c:pt idx="5">
                    <c:v>2.7000000000000001E-3</c:v>
                  </c:pt>
                  <c:pt idx="6">
                    <c:v>8.0000000000000004E-4</c:v>
                  </c:pt>
                  <c:pt idx="7">
                    <c:v>8.0000000000000004E-4</c:v>
                  </c:pt>
                  <c:pt idx="8">
                    <c:v>2.0000000000000001E-4</c:v>
                  </c:pt>
                  <c:pt idx="9">
                    <c:v>5.0000000000000001E-4</c:v>
                  </c:pt>
                  <c:pt idx="10">
                    <c:v>4.5999999999999999E-3</c:v>
                  </c:pt>
                  <c:pt idx="11">
                    <c:v>1.2999999999999999E-3</c:v>
                  </c:pt>
                  <c:pt idx="12">
                    <c:v>1.1999999999999999E-3</c:v>
                  </c:pt>
                  <c:pt idx="13">
                    <c:v>2.0000000000000001E-4</c:v>
                  </c:pt>
                  <c:pt idx="14">
                    <c:v>7.4999999999999997E-3</c:v>
                  </c:pt>
                  <c:pt idx="15">
                    <c:v>5.8999999999999999E-3</c:v>
                  </c:pt>
                  <c:pt idx="16">
                    <c:v>1.5E-3</c:v>
                  </c:pt>
                  <c:pt idx="17">
                    <c:v>3.0000000000000001E-3</c:v>
                  </c:pt>
                  <c:pt idx="18">
                    <c:v>7.3000000000000001E-3</c:v>
                  </c:pt>
                  <c:pt idx="19">
                    <c:v>7.3000000000000001E-3</c:v>
                  </c:pt>
                  <c:pt idx="20">
                    <c:v>4.7000000000000002E-3</c:v>
                  </c:pt>
                  <c:pt idx="21">
                    <c:v>2.3999999999999998E-3</c:v>
                  </c:pt>
                  <c:pt idx="22">
                    <c:v>6.4999999999999997E-3</c:v>
                  </c:pt>
                  <c:pt idx="23">
                    <c:v>5.0000000000000001E-4</c:v>
                  </c:pt>
                  <c:pt idx="24">
                    <c:v>4.0000000000000002E-4</c:v>
                  </c:pt>
                  <c:pt idx="25">
                    <c:v>1.0499999999999999E-3</c:v>
                  </c:pt>
                  <c:pt idx="26">
                    <c:v>1.5E-3</c:v>
                  </c:pt>
                  <c:pt idx="27">
                    <c:v>1.6999999999999999E-3</c:v>
                  </c:pt>
                  <c:pt idx="28">
                    <c:v>5.0000000000000001E-4</c:v>
                  </c:pt>
                  <c:pt idx="29">
                    <c:v>1E-3</c:v>
                  </c:pt>
                  <c:pt idx="30">
                    <c:v>1.6000000000000001E-3</c:v>
                  </c:pt>
                  <c:pt idx="31">
                    <c:v>2.3999999999999998E-3</c:v>
                  </c:pt>
                  <c:pt idx="32">
                    <c:v>2.8E-3</c:v>
                  </c:pt>
                  <c:pt idx="33">
                    <c:v>2.0000000000000001E-4</c:v>
                  </c:pt>
                  <c:pt idx="34">
                    <c:v>1.6000000000000001E-3</c:v>
                  </c:pt>
                  <c:pt idx="35">
                    <c:v>5.0000000000000001E-4</c:v>
                  </c:pt>
                  <c:pt idx="36">
                    <c:v>2.0999999999999999E-3</c:v>
                  </c:pt>
                  <c:pt idx="37">
                    <c:v>5.0000000000000001E-4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plots'!$H$17:$H$54</c:f>
              <c:numCache>
                <c:formatCode>0.00E+00</c:formatCode>
                <c:ptCount val="38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8.92E+17</c:v>
                </c:pt>
                <c:pt idx="8">
                  <c:v>1.04E+18</c:v>
                </c:pt>
                <c:pt idx="9">
                  <c:v>1.19E+18</c:v>
                </c:pt>
                <c:pt idx="10">
                  <c:v>1.34E+18</c:v>
                </c:pt>
                <c:pt idx="11">
                  <c:v>1.49E+18</c:v>
                </c:pt>
                <c:pt idx="12">
                  <c:v>1.64E+18</c:v>
                </c:pt>
                <c:pt idx="13">
                  <c:v>1.78E+18</c:v>
                </c:pt>
                <c:pt idx="14">
                  <c:v>1.93E+18</c:v>
                </c:pt>
                <c:pt idx="15">
                  <c:v>2.08E+18</c:v>
                </c:pt>
                <c:pt idx="16">
                  <c:v>2.23E+18</c:v>
                </c:pt>
                <c:pt idx="17">
                  <c:v>2.38E+18</c:v>
                </c:pt>
                <c:pt idx="18">
                  <c:v>2.53E+18</c:v>
                </c:pt>
                <c:pt idx="19">
                  <c:v>2.68E+18</c:v>
                </c:pt>
                <c:pt idx="20">
                  <c:v>2.83E+18</c:v>
                </c:pt>
                <c:pt idx="21">
                  <c:v>2.97E+18</c:v>
                </c:pt>
                <c:pt idx="22">
                  <c:v>3.12E+18</c:v>
                </c:pt>
                <c:pt idx="23">
                  <c:v>3.27E+18</c:v>
                </c:pt>
                <c:pt idx="24">
                  <c:v>3.42E+18</c:v>
                </c:pt>
                <c:pt idx="25">
                  <c:v>3.57E+18</c:v>
                </c:pt>
                <c:pt idx="26">
                  <c:v>3.72E+18</c:v>
                </c:pt>
                <c:pt idx="27">
                  <c:v>3.87E+18</c:v>
                </c:pt>
                <c:pt idx="28">
                  <c:v>4.02E+18</c:v>
                </c:pt>
                <c:pt idx="29">
                  <c:v>4.16E+18</c:v>
                </c:pt>
                <c:pt idx="30">
                  <c:v>4.31E+18</c:v>
                </c:pt>
                <c:pt idx="31">
                  <c:v>4.46E+18</c:v>
                </c:pt>
                <c:pt idx="32">
                  <c:v>4.61E+18</c:v>
                </c:pt>
                <c:pt idx="33">
                  <c:v>4.76E+18</c:v>
                </c:pt>
                <c:pt idx="34">
                  <c:v>4.91E+18</c:v>
                </c:pt>
                <c:pt idx="35">
                  <c:v>5.06E+18</c:v>
                </c:pt>
                <c:pt idx="36">
                  <c:v>5.21E+18</c:v>
                </c:pt>
                <c:pt idx="37">
                  <c:v>5.35E+18</c:v>
                </c:pt>
              </c:numCache>
            </c:numRef>
          </c:xVal>
          <c:yVal>
            <c:numRef>
              <c:f>'All trials production plots'!$AB$17:$AB$54</c:f>
              <c:numCache>
                <c:formatCode>General</c:formatCode>
                <c:ptCount val="38"/>
                <c:pt idx="0">
                  <c:v>1</c:v>
                </c:pt>
                <c:pt idx="1">
                  <c:v>0.88368876080000003</c:v>
                </c:pt>
                <c:pt idx="2">
                  <c:v>0.82916426509999996</c:v>
                </c:pt>
                <c:pt idx="3">
                  <c:v>0.79043227670000005</c:v>
                </c:pt>
                <c:pt idx="4">
                  <c:v>0.74927953889999999</c:v>
                </c:pt>
                <c:pt idx="5">
                  <c:v>0.71976945240000001</c:v>
                </c:pt>
                <c:pt idx="6">
                  <c:v>0.69291066280000002</c:v>
                </c:pt>
                <c:pt idx="7">
                  <c:v>0.69291066280000002</c:v>
                </c:pt>
                <c:pt idx="8">
                  <c:v>0.66939481270000001</c:v>
                </c:pt>
                <c:pt idx="9">
                  <c:v>0.64714697409999999</c:v>
                </c:pt>
                <c:pt idx="10">
                  <c:v>0.63319884729999998</c:v>
                </c:pt>
                <c:pt idx="11">
                  <c:v>0.60899135449999997</c:v>
                </c:pt>
                <c:pt idx="12">
                  <c:v>0.59216138330000001</c:v>
                </c:pt>
                <c:pt idx="13">
                  <c:v>0.57025936600000005</c:v>
                </c:pt>
                <c:pt idx="14">
                  <c:v>0.55123919310000002</c:v>
                </c:pt>
                <c:pt idx="15">
                  <c:v>0.5341786744</c:v>
                </c:pt>
                <c:pt idx="16">
                  <c:v>0.51193083569999998</c:v>
                </c:pt>
                <c:pt idx="17">
                  <c:v>0.48634005759999999</c:v>
                </c:pt>
                <c:pt idx="18">
                  <c:v>0.45325648410000002</c:v>
                </c:pt>
                <c:pt idx="19">
                  <c:v>0.4116426513</c:v>
                </c:pt>
                <c:pt idx="20">
                  <c:v>0.30397694520000001</c:v>
                </c:pt>
                <c:pt idx="21">
                  <c:v>0.17844380400000001</c:v>
                </c:pt>
                <c:pt idx="22">
                  <c:v>7.1930835730000003E-2</c:v>
                </c:pt>
                <c:pt idx="23">
                  <c:v>2.9740634009999999E-2</c:v>
                </c:pt>
                <c:pt idx="24">
                  <c:v>2.8933717580000001E-2</c:v>
                </c:pt>
                <c:pt idx="25">
                  <c:v>2.7550432279999999E-2</c:v>
                </c:pt>
                <c:pt idx="26">
                  <c:v>2.1671469740000001E-2</c:v>
                </c:pt>
                <c:pt idx="27">
                  <c:v>1.567723343E-2</c:v>
                </c:pt>
                <c:pt idx="28">
                  <c:v>9.3371757930000004E-3</c:v>
                </c:pt>
                <c:pt idx="29">
                  <c:v>8.8760806920000004E-3</c:v>
                </c:pt>
                <c:pt idx="30">
                  <c:v>5.4178674350000003E-3</c:v>
                </c:pt>
                <c:pt idx="31">
                  <c:v>1.844380403E-3</c:v>
                </c:pt>
                <c:pt idx="32">
                  <c:v>2.3054755040000001E-3</c:v>
                </c:pt>
                <c:pt idx="33">
                  <c:v>-1.152737752E-4</c:v>
                </c:pt>
                <c:pt idx="34">
                  <c:v>-5.4178674350000003E-3</c:v>
                </c:pt>
                <c:pt idx="35">
                  <c:v>-4.6109510089999998E-3</c:v>
                </c:pt>
                <c:pt idx="36">
                  <c:v>-7.3775216139999999E-3</c:v>
                </c:pt>
                <c:pt idx="37">
                  <c:v>-8.4149855910000005E-3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98-47AA-BD50-7017E87076F6}"/>
            </c:ext>
          </c:extLst>
        </c:ser>
        <c:ser>
          <c:idx val="4"/>
          <c:order val="4"/>
          <c:tx>
            <c:v>102824 (100W) 100%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'All trials production plots'!$F$17:$F$54</c:f>
              <c:numCache>
                <c:formatCode>0.00E+00</c:formatCode>
                <c:ptCount val="38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9.26E+17</c:v>
                </c:pt>
                <c:pt idx="8">
                  <c:v>1.08E+18</c:v>
                </c:pt>
                <c:pt idx="9">
                  <c:v>1.23E+18</c:v>
                </c:pt>
                <c:pt idx="10">
                  <c:v>1.39E+18</c:v>
                </c:pt>
                <c:pt idx="11">
                  <c:v>1.54E+18</c:v>
                </c:pt>
                <c:pt idx="12">
                  <c:v>1.7E+18</c:v>
                </c:pt>
                <c:pt idx="13">
                  <c:v>1.85E+18</c:v>
                </c:pt>
                <c:pt idx="14">
                  <c:v>2.01E+18</c:v>
                </c:pt>
                <c:pt idx="15">
                  <c:v>2.16E+18</c:v>
                </c:pt>
                <c:pt idx="16">
                  <c:v>2.31E+18</c:v>
                </c:pt>
                <c:pt idx="17">
                  <c:v>2.47E+18</c:v>
                </c:pt>
                <c:pt idx="18">
                  <c:v>2.62E+18</c:v>
                </c:pt>
                <c:pt idx="19">
                  <c:v>2.78E+18</c:v>
                </c:pt>
                <c:pt idx="20">
                  <c:v>2.93E+18</c:v>
                </c:pt>
                <c:pt idx="21">
                  <c:v>3.09E+18</c:v>
                </c:pt>
                <c:pt idx="22">
                  <c:v>3.24E+18</c:v>
                </c:pt>
                <c:pt idx="23">
                  <c:v>3.39E+18</c:v>
                </c:pt>
                <c:pt idx="24">
                  <c:v>3.55E+18</c:v>
                </c:pt>
                <c:pt idx="25">
                  <c:v>3.7E+18</c:v>
                </c:pt>
                <c:pt idx="26">
                  <c:v>3.86E+18</c:v>
                </c:pt>
                <c:pt idx="27">
                  <c:v>4.01E+18</c:v>
                </c:pt>
                <c:pt idx="28">
                  <c:v>4.17E+18</c:v>
                </c:pt>
                <c:pt idx="29">
                  <c:v>4.32E+18</c:v>
                </c:pt>
                <c:pt idx="30">
                  <c:v>4.47E+18</c:v>
                </c:pt>
                <c:pt idx="31">
                  <c:v>4.63E+18</c:v>
                </c:pt>
                <c:pt idx="32">
                  <c:v>4.78E+18</c:v>
                </c:pt>
                <c:pt idx="33">
                  <c:v>4.94E+18</c:v>
                </c:pt>
                <c:pt idx="34">
                  <c:v>5.09E+18</c:v>
                </c:pt>
                <c:pt idx="35">
                  <c:v>5.24E+18</c:v>
                </c:pt>
                <c:pt idx="36">
                  <c:v>5.4E+18</c:v>
                </c:pt>
                <c:pt idx="37">
                  <c:v>5.55E+18</c:v>
                </c:pt>
              </c:numCache>
            </c:numRef>
          </c:xVal>
          <c:yVal>
            <c:numRef>
              <c:f>'All trials production plots'!$L$17:$L$54</c:f>
              <c:numCache>
                <c:formatCode>General</c:formatCode>
                <c:ptCount val="38"/>
                <c:pt idx="0">
                  <c:v>1</c:v>
                </c:pt>
                <c:pt idx="1">
                  <c:v>0.95260591279999995</c:v>
                </c:pt>
                <c:pt idx="2">
                  <c:v>0.92852788779999995</c:v>
                </c:pt>
                <c:pt idx="3">
                  <c:v>0.90947881740000003</c:v>
                </c:pt>
                <c:pt idx="4">
                  <c:v>0.88692471809999995</c:v>
                </c:pt>
                <c:pt idx="5">
                  <c:v>0.87016153610000002</c:v>
                </c:pt>
                <c:pt idx="6">
                  <c:v>0.85568424259999998</c:v>
                </c:pt>
                <c:pt idx="7">
                  <c:v>0.85568424259999998</c:v>
                </c:pt>
                <c:pt idx="8">
                  <c:v>0.83907345320000004</c:v>
                </c:pt>
                <c:pt idx="9">
                  <c:v>0.82962511429999997</c:v>
                </c:pt>
                <c:pt idx="10">
                  <c:v>0.82063395309999998</c:v>
                </c:pt>
                <c:pt idx="11">
                  <c:v>0.81301432490000003</c:v>
                </c:pt>
                <c:pt idx="12">
                  <c:v>0.80006095700000002</c:v>
                </c:pt>
                <c:pt idx="13">
                  <c:v>0.78634562630000004</c:v>
                </c:pt>
                <c:pt idx="14">
                  <c:v>0.77141115510000002</c:v>
                </c:pt>
                <c:pt idx="15">
                  <c:v>0.75419079550000001</c:v>
                </c:pt>
                <c:pt idx="16">
                  <c:v>0.73712282839999999</c:v>
                </c:pt>
                <c:pt idx="17">
                  <c:v>0.71898811340000002</c:v>
                </c:pt>
                <c:pt idx="18">
                  <c:v>0.71426394390000003</c:v>
                </c:pt>
                <c:pt idx="19">
                  <c:v>0.7104541298</c:v>
                </c:pt>
                <c:pt idx="20">
                  <c:v>0.64675403840000001</c:v>
                </c:pt>
                <c:pt idx="21">
                  <c:v>0.50335263640000005</c:v>
                </c:pt>
                <c:pt idx="22">
                  <c:v>0.34548918010000002</c:v>
                </c:pt>
                <c:pt idx="23">
                  <c:v>0.2136086559</c:v>
                </c:pt>
                <c:pt idx="24">
                  <c:v>0.13945443460000001</c:v>
                </c:pt>
                <c:pt idx="25">
                  <c:v>9.797317891E-2</c:v>
                </c:pt>
                <c:pt idx="26">
                  <c:v>7.1578786960000002E-2</c:v>
                </c:pt>
                <c:pt idx="27">
                  <c:v>5.9067357510000001E-2</c:v>
                </c:pt>
                <c:pt idx="28">
                  <c:v>4.8186528499999999E-2</c:v>
                </c:pt>
                <c:pt idx="29">
                  <c:v>3.9317281320000001E-2</c:v>
                </c:pt>
                <c:pt idx="30">
                  <c:v>3.1545260589999999E-2</c:v>
                </c:pt>
                <c:pt idx="31">
                  <c:v>2.6516306E-2</c:v>
                </c:pt>
                <c:pt idx="32">
                  <c:v>2.0856446210000001E-2</c:v>
                </c:pt>
                <c:pt idx="33">
                  <c:v>1.673727522E-2</c:v>
                </c:pt>
                <c:pt idx="34">
                  <c:v>9.5092959459999998E-3</c:v>
                </c:pt>
                <c:pt idx="36">
                  <c:v>6.2922889359999998E-3</c:v>
                </c:pt>
                <c:pt idx="37">
                  <c:v>4.5077720209999997E-3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7-4FB3-8D38-08C6DC4B9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116383"/>
        <c:axId val="1700117823"/>
      </c:scatterChart>
      <c:valAx>
        <c:axId val="1700116383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17823"/>
        <c:crosses val="autoZero"/>
        <c:crossBetween val="midCat"/>
        <c:majorUnit val="1E+18"/>
      </c:valAx>
      <c:valAx>
        <c:axId val="17001178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Nomalized</a:t>
                </a:r>
                <a:r>
                  <a:rPr lang="en-US" baseline="0"/>
                  <a:t> Intgrated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16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62642719628617"/>
          <c:y val="0.17546945488290044"/>
          <c:w val="0.24348634296262936"/>
          <c:h val="0.3938183923042291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Methanol</a:t>
            </a:r>
            <a:r>
              <a:rPr lang="en-US" baseline="0"/>
              <a:t> Destruction w/out Initial Period of Irradiation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4349628890531"/>
          <c:y val="0.17433601068275001"/>
          <c:w val="0.8009243614422672"/>
          <c:h val="0.63575427306299281"/>
        </c:manualLayout>
      </c:layout>
      <c:scatterChart>
        <c:scatterStyle val="lineMarker"/>
        <c:varyColors val="0"/>
        <c:ser>
          <c:idx val="0"/>
          <c:order val="0"/>
          <c:tx>
            <c:v>110923 (100W) 100%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plots'!$O$24:$O$54</c:f>
                <c:numCache>
                  <c:formatCode>General</c:formatCode>
                  <c:ptCount val="31"/>
                  <c:pt idx="0">
                    <c:v>2.8999999999999998E-3</c:v>
                  </c:pt>
                  <c:pt idx="1">
                    <c:v>0</c:v>
                  </c:pt>
                  <c:pt idx="2">
                    <c:v>6.0000000000000001E-3</c:v>
                  </c:pt>
                  <c:pt idx="3">
                    <c:v>4.1000000000000003E-3</c:v>
                  </c:pt>
                  <c:pt idx="4">
                    <c:v>2.7000000000000001E-3</c:v>
                  </c:pt>
                  <c:pt idx="5">
                    <c:v>4.3E-3</c:v>
                  </c:pt>
                  <c:pt idx="6">
                    <c:v>6.6E-3</c:v>
                  </c:pt>
                  <c:pt idx="7">
                    <c:v>1.0500000000000001E-2</c:v>
                  </c:pt>
                  <c:pt idx="8">
                    <c:v>2.8E-3</c:v>
                  </c:pt>
                  <c:pt idx="9">
                    <c:v>4.7999999999999996E-3</c:v>
                  </c:pt>
                  <c:pt idx="10">
                    <c:v>1.6000000000000001E-3</c:v>
                  </c:pt>
                  <c:pt idx="11">
                    <c:v>3.3E-3</c:v>
                  </c:pt>
                  <c:pt idx="12">
                    <c:v>4.5999999999999999E-3</c:v>
                  </c:pt>
                  <c:pt idx="13">
                    <c:v>6.4999999999999997E-3</c:v>
                  </c:pt>
                  <c:pt idx="14">
                    <c:v>7.6E-3</c:v>
                  </c:pt>
                  <c:pt idx="15">
                    <c:v>6.9999999999999999E-4</c:v>
                  </c:pt>
                  <c:pt idx="16">
                    <c:v>1.4E-3</c:v>
                  </c:pt>
                  <c:pt idx="17">
                    <c:v>8.3999999999999995E-3</c:v>
                  </c:pt>
                  <c:pt idx="18">
                    <c:v>3.0000000000000001E-3</c:v>
                  </c:pt>
                  <c:pt idx="19">
                    <c:v>9.7999999999999997E-3</c:v>
                  </c:pt>
                  <c:pt idx="20">
                    <c:v>7.1999999999999998E-3</c:v>
                  </c:pt>
                  <c:pt idx="21">
                    <c:v>8.9999999999999993E-3</c:v>
                  </c:pt>
                  <c:pt idx="22">
                    <c:v>7.1000000000000004E-3</c:v>
                  </c:pt>
                  <c:pt idx="23">
                    <c:v>5.1999999999999998E-3</c:v>
                  </c:pt>
                  <c:pt idx="24">
                    <c:v>7.4999999999999997E-3</c:v>
                  </c:pt>
                  <c:pt idx="25">
                    <c:v>6.7000000000000002E-3</c:v>
                  </c:pt>
                  <c:pt idx="26">
                    <c:v>7.0000000000000001E-3</c:v>
                  </c:pt>
                  <c:pt idx="27">
                    <c:v>5.7999999999999996E-3</c:v>
                  </c:pt>
                  <c:pt idx="28">
                    <c:v>1.32E-2</c:v>
                  </c:pt>
                  <c:pt idx="29">
                    <c:v>8.8000000000000005E-3</c:v>
                  </c:pt>
                  <c:pt idx="30">
                    <c:v>9.9000000000000008E-3</c:v>
                  </c:pt>
                </c:numCache>
              </c:numRef>
            </c:plus>
            <c:minus>
              <c:numRef>
                <c:f>'All trials production plots'!$O$24:$O$54</c:f>
                <c:numCache>
                  <c:formatCode>General</c:formatCode>
                  <c:ptCount val="31"/>
                  <c:pt idx="0">
                    <c:v>2.8999999999999998E-3</c:v>
                  </c:pt>
                  <c:pt idx="1">
                    <c:v>0</c:v>
                  </c:pt>
                  <c:pt idx="2">
                    <c:v>6.0000000000000001E-3</c:v>
                  </c:pt>
                  <c:pt idx="3">
                    <c:v>4.1000000000000003E-3</c:v>
                  </c:pt>
                  <c:pt idx="4">
                    <c:v>2.7000000000000001E-3</c:v>
                  </c:pt>
                  <c:pt idx="5">
                    <c:v>4.3E-3</c:v>
                  </c:pt>
                  <c:pt idx="6">
                    <c:v>6.6E-3</c:v>
                  </c:pt>
                  <c:pt idx="7">
                    <c:v>1.0500000000000001E-2</c:v>
                  </c:pt>
                  <c:pt idx="8">
                    <c:v>2.8E-3</c:v>
                  </c:pt>
                  <c:pt idx="9">
                    <c:v>4.7999999999999996E-3</c:v>
                  </c:pt>
                  <c:pt idx="10">
                    <c:v>1.6000000000000001E-3</c:v>
                  </c:pt>
                  <c:pt idx="11">
                    <c:v>3.3E-3</c:v>
                  </c:pt>
                  <c:pt idx="12">
                    <c:v>4.5999999999999999E-3</c:v>
                  </c:pt>
                  <c:pt idx="13">
                    <c:v>6.4999999999999997E-3</c:v>
                  </c:pt>
                  <c:pt idx="14">
                    <c:v>7.6E-3</c:v>
                  </c:pt>
                  <c:pt idx="15">
                    <c:v>6.9999999999999999E-4</c:v>
                  </c:pt>
                  <c:pt idx="16">
                    <c:v>1.4E-3</c:v>
                  </c:pt>
                  <c:pt idx="17">
                    <c:v>8.3999999999999995E-3</c:v>
                  </c:pt>
                  <c:pt idx="18">
                    <c:v>3.0000000000000001E-3</c:v>
                  </c:pt>
                  <c:pt idx="19">
                    <c:v>9.7999999999999997E-3</c:v>
                  </c:pt>
                  <c:pt idx="20">
                    <c:v>7.1999999999999998E-3</c:v>
                  </c:pt>
                  <c:pt idx="21">
                    <c:v>8.9999999999999993E-3</c:v>
                  </c:pt>
                  <c:pt idx="22">
                    <c:v>7.1000000000000004E-3</c:v>
                  </c:pt>
                  <c:pt idx="23">
                    <c:v>5.1999999999999998E-3</c:v>
                  </c:pt>
                  <c:pt idx="24">
                    <c:v>7.4999999999999997E-3</c:v>
                  </c:pt>
                  <c:pt idx="25">
                    <c:v>6.7000000000000002E-3</c:v>
                  </c:pt>
                  <c:pt idx="26">
                    <c:v>7.0000000000000001E-3</c:v>
                  </c:pt>
                  <c:pt idx="27">
                    <c:v>5.7999999999999996E-3</c:v>
                  </c:pt>
                  <c:pt idx="28">
                    <c:v>1.32E-2</c:v>
                  </c:pt>
                  <c:pt idx="29">
                    <c:v>8.8000000000000005E-3</c:v>
                  </c:pt>
                  <c:pt idx="30">
                    <c:v>9.9000000000000008E-3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plots'!$G$24:$G$54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plots'!$N$24:$N$54</c:f>
              <c:numCache>
                <c:formatCode>General</c:formatCode>
                <c:ptCount val="31"/>
                <c:pt idx="0">
                  <c:v>1</c:v>
                </c:pt>
                <c:pt idx="1">
                  <c:v>0.89012517390000001</c:v>
                </c:pt>
                <c:pt idx="2">
                  <c:v>0.84206459590000005</c:v>
                </c:pt>
                <c:pt idx="3">
                  <c:v>0.80219440580000001</c:v>
                </c:pt>
                <c:pt idx="4">
                  <c:v>0.76726935559999998</c:v>
                </c:pt>
                <c:pt idx="5">
                  <c:v>0.73079894919999999</c:v>
                </c:pt>
                <c:pt idx="6">
                  <c:v>0.68582908359999994</c:v>
                </c:pt>
                <c:pt idx="7">
                  <c:v>0.65832174320000003</c:v>
                </c:pt>
                <c:pt idx="8">
                  <c:v>0.63127800960000002</c:v>
                </c:pt>
                <c:pt idx="9">
                  <c:v>0.60237984860000005</c:v>
                </c:pt>
                <c:pt idx="10">
                  <c:v>0.57641786429999997</c:v>
                </c:pt>
                <c:pt idx="11">
                  <c:v>0.55122855820000005</c:v>
                </c:pt>
                <c:pt idx="12">
                  <c:v>0.53345696180000002</c:v>
                </c:pt>
                <c:pt idx="13">
                  <c:v>0.480451244</c:v>
                </c:pt>
                <c:pt idx="14">
                  <c:v>0.4362540566</c:v>
                </c:pt>
                <c:pt idx="15">
                  <c:v>0.32610106630000002</c:v>
                </c:pt>
                <c:pt idx="16">
                  <c:v>0.2254674703</c:v>
                </c:pt>
                <c:pt idx="17">
                  <c:v>0.15020862309999999</c:v>
                </c:pt>
                <c:pt idx="18">
                  <c:v>0.1094884871</c:v>
                </c:pt>
                <c:pt idx="19">
                  <c:v>8.8038942980000007E-2</c:v>
                </c:pt>
                <c:pt idx="20">
                  <c:v>6.8351104930000003E-2</c:v>
                </c:pt>
                <c:pt idx="21">
                  <c:v>6.1906969559999997E-2</c:v>
                </c:pt>
                <c:pt idx="22">
                  <c:v>5.0780404879999998E-2</c:v>
                </c:pt>
                <c:pt idx="23">
                  <c:v>4.4908051310000002E-2</c:v>
                </c:pt>
                <c:pt idx="24">
                  <c:v>3.6084067380000001E-2</c:v>
                </c:pt>
                <c:pt idx="25">
                  <c:v>2.3064441349999999E-2</c:v>
                </c:pt>
                <c:pt idx="26">
                  <c:v>1.6988100759999999E-2</c:v>
                </c:pt>
                <c:pt idx="27">
                  <c:v>1.1568536549999999E-2</c:v>
                </c:pt>
                <c:pt idx="28">
                  <c:v>9.1902333489999998E-3</c:v>
                </c:pt>
                <c:pt idx="29">
                  <c:v>6.7995673E-3</c:v>
                </c:pt>
                <c:pt idx="30">
                  <c:v>5.876989646E-3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4-47D7-9CEA-008BD0D147EC}"/>
            </c:ext>
          </c:extLst>
        </c:ser>
        <c:ser>
          <c:idx val="1"/>
          <c:order val="1"/>
          <c:tx>
            <c:v>010324 (50W) 100%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plots'!$S$24:$S$54</c:f>
                <c:numCache>
                  <c:formatCode>General</c:formatCode>
                  <c:ptCount val="31"/>
                  <c:pt idx="0">
                    <c:v>1.215373459E-3</c:v>
                  </c:pt>
                  <c:pt idx="1">
                    <c:v>1.1196519219999999E-3</c:v>
                  </c:pt>
                  <c:pt idx="2">
                    <c:v>1.0819434369999999E-3</c:v>
                  </c:pt>
                  <c:pt idx="3">
                    <c:v>6.5409717189999995E-4</c:v>
                  </c:pt>
                  <c:pt idx="4">
                    <c:v>1.707034083E-3</c:v>
                  </c:pt>
                  <c:pt idx="5">
                    <c:v>2.1102248009999998E-3</c:v>
                  </c:pt>
                  <c:pt idx="6">
                    <c:v>1.656272661E-3</c:v>
                  </c:pt>
                  <c:pt idx="7">
                    <c:v>3.4662799129999999E-3</c:v>
                  </c:pt>
                  <c:pt idx="8">
                    <c:v>3.5387962289999998E-3</c:v>
                  </c:pt>
                  <c:pt idx="9">
                    <c:v>3.8868745470000002E-3</c:v>
                  </c:pt>
                  <c:pt idx="10">
                    <c:v>4.2059463379999999E-3</c:v>
                  </c:pt>
                  <c:pt idx="11">
                    <c:v>4.4379985499999998E-3</c:v>
                  </c:pt>
                  <c:pt idx="12">
                    <c:v>2.7121102250000002E-3</c:v>
                  </c:pt>
                  <c:pt idx="13">
                    <c:v>3.089195069E-3</c:v>
                  </c:pt>
                  <c:pt idx="14">
                    <c:v>1.4938361130000001E-3</c:v>
                  </c:pt>
                  <c:pt idx="15">
                    <c:v>1.343002175E-3</c:v>
                  </c:pt>
                  <c:pt idx="16">
                    <c:v>1.3981145760000001E-3</c:v>
                  </c:pt>
                  <c:pt idx="17">
                    <c:v>9.3981145760000002E-4</c:v>
                  </c:pt>
                  <c:pt idx="18">
                    <c:v>7.3966642489999994E-5</c:v>
                  </c:pt>
                  <c:pt idx="19">
                    <c:v>9.1080493110000003E-4</c:v>
                  </c:pt>
                  <c:pt idx="20">
                    <c:v>8.7019579409999999E-4</c:v>
                  </c:pt>
                  <c:pt idx="21">
                    <c:v>5.6272661349999998E-4</c:v>
                  </c:pt>
                  <c:pt idx="22">
                    <c:v>9.3546047859999995E-4</c:v>
                  </c:pt>
                  <c:pt idx="23">
                    <c:v>2.1319796949999999E-4</c:v>
                  </c:pt>
                  <c:pt idx="24">
                    <c:v>3.8723712840000002E-4</c:v>
                  </c:pt>
                  <c:pt idx="25">
                    <c:v>1.3836113129999999E-3</c:v>
                  </c:pt>
                  <c:pt idx="26">
                    <c:v>9.8622189990000002E-5</c:v>
                  </c:pt>
                  <c:pt idx="27">
                    <c:v>1.8651196519999999E-3</c:v>
                  </c:pt>
                  <c:pt idx="28">
                    <c:v>1.003625816E-3</c:v>
                  </c:pt>
                  <c:pt idx="29">
                    <c:v>3.8723712840000002E-4</c:v>
                  </c:pt>
                  <c:pt idx="30">
                    <c:v>1.9608411890000002E-3</c:v>
                  </c:pt>
                </c:numCache>
              </c:numRef>
            </c:plus>
            <c:minus>
              <c:numRef>
                <c:f>'All trials production plots'!$R$24:$R$54</c:f>
                <c:numCache>
                  <c:formatCode>General</c:formatCode>
                  <c:ptCount val="31"/>
                  <c:pt idx="0">
                    <c:v>8.3800000000000003E-3</c:v>
                  </c:pt>
                  <c:pt idx="1">
                    <c:v>7.7200000000000003E-3</c:v>
                  </c:pt>
                  <c:pt idx="2">
                    <c:v>7.4599999999999996E-3</c:v>
                  </c:pt>
                  <c:pt idx="3">
                    <c:v>4.5100000000000001E-3</c:v>
                  </c:pt>
                  <c:pt idx="4">
                    <c:v>1.1769999999999999E-2</c:v>
                  </c:pt>
                  <c:pt idx="5">
                    <c:v>1.455E-2</c:v>
                  </c:pt>
                  <c:pt idx="6">
                    <c:v>1.142E-2</c:v>
                  </c:pt>
                  <c:pt idx="7">
                    <c:v>2.3900000000000001E-2</c:v>
                  </c:pt>
                  <c:pt idx="8">
                    <c:v>2.4400000000000002E-2</c:v>
                  </c:pt>
                  <c:pt idx="9">
                    <c:v>2.6800000000000001E-2</c:v>
                  </c:pt>
                  <c:pt idx="10">
                    <c:v>2.9000000000000001E-2</c:v>
                  </c:pt>
                  <c:pt idx="11">
                    <c:v>3.0599999999999999E-2</c:v>
                  </c:pt>
                  <c:pt idx="12">
                    <c:v>1.8700000000000001E-2</c:v>
                  </c:pt>
                  <c:pt idx="13">
                    <c:v>2.1299999999999999E-2</c:v>
                  </c:pt>
                  <c:pt idx="14">
                    <c:v>1.03E-2</c:v>
                  </c:pt>
                  <c:pt idx="15">
                    <c:v>9.2599999999999991E-3</c:v>
                  </c:pt>
                  <c:pt idx="16">
                    <c:v>9.6399999999999993E-3</c:v>
                  </c:pt>
                  <c:pt idx="17">
                    <c:v>6.4799999999999996E-3</c:v>
                  </c:pt>
                  <c:pt idx="18">
                    <c:v>5.1000000000000004E-4</c:v>
                  </c:pt>
                  <c:pt idx="19">
                    <c:v>6.28E-3</c:v>
                  </c:pt>
                  <c:pt idx="20">
                    <c:v>6.0000000000000001E-3</c:v>
                  </c:pt>
                  <c:pt idx="21">
                    <c:v>3.8800000000000002E-3</c:v>
                  </c:pt>
                  <c:pt idx="22">
                    <c:v>6.45E-3</c:v>
                  </c:pt>
                  <c:pt idx="23">
                    <c:v>1.47E-3</c:v>
                  </c:pt>
                  <c:pt idx="24">
                    <c:v>2.6700000000000001E-3</c:v>
                  </c:pt>
                  <c:pt idx="25">
                    <c:v>9.5399999999999999E-3</c:v>
                  </c:pt>
                  <c:pt idx="26">
                    <c:v>6.8000000000000005E-4</c:v>
                  </c:pt>
                  <c:pt idx="27">
                    <c:v>1.286E-2</c:v>
                  </c:pt>
                  <c:pt idx="28">
                    <c:v>6.9199999999999999E-3</c:v>
                  </c:pt>
                  <c:pt idx="29">
                    <c:v>2.6700000000000001E-3</c:v>
                  </c:pt>
                  <c:pt idx="30">
                    <c:v>1.3520000000000001E-2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plots'!$I$24:$I$54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4.31E+18</c:v>
                </c:pt>
              </c:numCache>
            </c:numRef>
          </c:xVal>
          <c:yVal>
            <c:numRef>
              <c:f>'All trials production plots'!$P$24:$P$54</c:f>
              <c:numCache>
                <c:formatCode>General</c:formatCode>
                <c:ptCount val="31"/>
                <c:pt idx="0">
                  <c:v>1</c:v>
                </c:pt>
                <c:pt idx="1">
                  <c:v>0.90819434369999996</c:v>
                </c:pt>
                <c:pt idx="2">
                  <c:v>0.86163886869999995</c:v>
                </c:pt>
                <c:pt idx="3">
                  <c:v>0.82494561280000001</c:v>
                </c:pt>
                <c:pt idx="4">
                  <c:v>0.79100797680000001</c:v>
                </c:pt>
                <c:pt idx="5">
                  <c:v>0.76011602609999995</c:v>
                </c:pt>
                <c:pt idx="6">
                  <c:v>0.72965917329999996</c:v>
                </c:pt>
                <c:pt idx="7">
                  <c:v>0.69992748370000002</c:v>
                </c:pt>
                <c:pt idx="8">
                  <c:v>0.66874546769999998</c:v>
                </c:pt>
                <c:pt idx="9">
                  <c:v>0.6382886149</c:v>
                </c:pt>
                <c:pt idx="10">
                  <c:v>0.6079767948</c:v>
                </c:pt>
                <c:pt idx="11">
                  <c:v>0.58781725890000003</c:v>
                </c:pt>
                <c:pt idx="12">
                  <c:v>0.56069615660000005</c:v>
                </c:pt>
                <c:pt idx="13">
                  <c:v>0.5122552574</c:v>
                </c:pt>
                <c:pt idx="14">
                  <c:v>0.44554024660000002</c:v>
                </c:pt>
                <c:pt idx="15">
                  <c:v>0.3208121827</c:v>
                </c:pt>
                <c:pt idx="16">
                  <c:v>0.22364031910000001</c:v>
                </c:pt>
                <c:pt idx="17">
                  <c:v>0.15620014500000001</c:v>
                </c:pt>
                <c:pt idx="18">
                  <c:v>0.1150108774</c:v>
                </c:pt>
                <c:pt idx="19">
                  <c:v>8.7454677300000006E-2</c:v>
                </c:pt>
                <c:pt idx="20">
                  <c:v>6.7440174039999995E-2</c:v>
                </c:pt>
                <c:pt idx="21">
                  <c:v>5.3372008700000001E-2</c:v>
                </c:pt>
                <c:pt idx="22">
                  <c:v>4.4234952860000003E-2</c:v>
                </c:pt>
                <c:pt idx="23">
                  <c:v>3.6838288609999999E-2</c:v>
                </c:pt>
                <c:pt idx="24">
                  <c:v>3.0601885419999999E-2</c:v>
                </c:pt>
                <c:pt idx="25">
                  <c:v>2.4365482229999999E-2</c:v>
                </c:pt>
                <c:pt idx="26">
                  <c:v>1.899927484E-2</c:v>
                </c:pt>
                <c:pt idx="27">
                  <c:v>1.4938361129999999E-2</c:v>
                </c:pt>
                <c:pt idx="28">
                  <c:v>1.073241479E-2</c:v>
                </c:pt>
                <c:pt idx="29">
                  <c:v>7.6867295140000003E-3</c:v>
                </c:pt>
                <c:pt idx="30">
                  <c:v>5.076142132E-3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34-47D7-9CEA-008BD0D147EC}"/>
            </c:ext>
          </c:extLst>
        </c:ser>
        <c:ser>
          <c:idx val="2"/>
          <c:order val="2"/>
          <c:tx>
            <c:v>081524 (100W) 12.4%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plots'!$Y$24:$Y$54</c:f>
                <c:numCache>
                  <c:formatCode>General</c:formatCode>
                  <c:ptCount val="31"/>
                  <c:pt idx="0">
                    <c:v>8.5999999999999998E-4</c:v>
                  </c:pt>
                  <c:pt idx="1">
                    <c:v>4.8999999999999998E-4</c:v>
                  </c:pt>
                  <c:pt idx="2">
                    <c:v>5.5999999999999995E-4</c:v>
                  </c:pt>
                  <c:pt idx="3">
                    <c:v>3.2299999999999998E-3</c:v>
                  </c:pt>
                  <c:pt idx="4">
                    <c:v>2.2300000000000002E-3</c:v>
                  </c:pt>
                  <c:pt idx="5">
                    <c:v>2.3E-3</c:v>
                  </c:pt>
                  <c:pt idx="6">
                    <c:v>3.2699999999999999E-3</c:v>
                  </c:pt>
                  <c:pt idx="7">
                    <c:v>3.1700000000000001E-3</c:v>
                  </c:pt>
                  <c:pt idx="8">
                    <c:v>2.1700000000000001E-3</c:v>
                  </c:pt>
                  <c:pt idx="9">
                    <c:v>6.2599999999999999E-3</c:v>
                  </c:pt>
                  <c:pt idx="10">
                    <c:v>3.3400000000000001E-3</c:v>
                  </c:pt>
                  <c:pt idx="11">
                    <c:v>1.56E-3</c:v>
                  </c:pt>
                  <c:pt idx="12">
                    <c:v>3.2599999999999999E-3</c:v>
                  </c:pt>
                  <c:pt idx="13">
                    <c:v>2.6199999999999999E-3</c:v>
                  </c:pt>
                  <c:pt idx="14">
                    <c:v>9.2000000000000003E-4</c:v>
                  </c:pt>
                  <c:pt idx="15">
                    <c:v>3.9899999999999996E-3</c:v>
                  </c:pt>
                  <c:pt idx="16">
                    <c:v>3.8800000000000002E-3</c:v>
                  </c:pt>
                  <c:pt idx="17">
                    <c:v>9.7999999999999997E-4</c:v>
                  </c:pt>
                  <c:pt idx="18">
                    <c:v>6.5900000000000004E-3</c:v>
                  </c:pt>
                  <c:pt idx="19">
                    <c:v>5.8E-4</c:v>
                  </c:pt>
                  <c:pt idx="20">
                    <c:v>3.0400000000000002E-3</c:v>
                  </c:pt>
                  <c:pt idx="21">
                    <c:v>2.4099999999999998E-3</c:v>
                  </c:pt>
                  <c:pt idx="22">
                    <c:v>2.1700000000000001E-3</c:v>
                  </c:pt>
                  <c:pt idx="23">
                    <c:v>3.3E-3</c:v>
                  </c:pt>
                  <c:pt idx="24">
                    <c:v>3.0100000000000001E-3</c:v>
                  </c:pt>
                  <c:pt idx="25">
                    <c:v>1.99E-3</c:v>
                  </c:pt>
                  <c:pt idx="26">
                    <c:v>1.4E-3</c:v>
                  </c:pt>
                  <c:pt idx="27">
                    <c:v>1.2899999999999999E-3</c:v>
                  </c:pt>
                  <c:pt idx="28">
                    <c:v>1.97E-3</c:v>
                  </c:pt>
                  <c:pt idx="29">
                    <c:v>1.5499999999999999E-3</c:v>
                  </c:pt>
                  <c:pt idx="30">
                    <c:v>3.32E-3</c:v>
                  </c:pt>
                </c:numCache>
              </c:numRef>
            </c:plus>
            <c:minus>
              <c:numRef>
                <c:f>'All trials production plots'!$Y$24:$Y$54</c:f>
                <c:numCache>
                  <c:formatCode>General</c:formatCode>
                  <c:ptCount val="31"/>
                  <c:pt idx="0">
                    <c:v>8.5999999999999998E-4</c:v>
                  </c:pt>
                  <c:pt idx="1">
                    <c:v>4.8999999999999998E-4</c:v>
                  </c:pt>
                  <c:pt idx="2">
                    <c:v>5.5999999999999995E-4</c:v>
                  </c:pt>
                  <c:pt idx="3">
                    <c:v>3.2299999999999998E-3</c:v>
                  </c:pt>
                  <c:pt idx="4">
                    <c:v>2.2300000000000002E-3</c:v>
                  </c:pt>
                  <c:pt idx="5">
                    <c:v>2.3E-3</c:v>
                  </c:pt>
                  <c:pt idx="6">
                    <c:v>3.2699999999999999E-3</c:v>
                  </c:pt>
                  <c:pt idx="7">
                    <c:v>3.1700000000000001E-3</c:v>
                  </c:pt>
                  <c:pt idx="8">
                    <c:v>2.1700000000000001E-3</c:v>
                  </c:pt>
                  <c:pt idx="9">
                    <c:v>6.2599999999999999E-3</c:v>
                  </c:pt>
                  <c:pt idx="10">
                    <c:v>3.3400000000000001E-3</c:v>
                  </c:pt>
                  <c:pt idx="11">
                    <c:v>1.56E-3</c:v>
                  </c:pt>
                  <c:pt idx="12">
                    <c:v>3.2599999999999999E-3</c:v>
                  </c:pt>
                  <c:pt idx="13">
                    <c:v>2.6199999999999999E-3</c:v>
                  </c:pt>
                  <c:pt idx="14">
                    <c:v>9.2000000000000003E-4</c:v>
                  </c:pt>
                  <c:pt idx="15">
                    <c:v>3.9899999999999996E-3</c:v>
                  </c:pt>
                  <c:pt idx="16">
                    <c:v>3.8800000000000002E-3</c:v>
                  </c:pt>
                  <c:pt idx="17">
                    <c:v>9.7999999999999997E-4</c:v>
                  </c:pt>
                  <c:pt idx="18">
                    <c:v>6.5900000000000004E-3</c:v>
                  </c:pt>
                  <c:pt idx="19">
                    <c:v>5.8E-4</c:v>
                  </c:pt>
                  <c:pt idx="20">
                    <c:v>3.0400000000000002E-3</c:v>
                  </c:pt>
                  <c:pt idx="21">
                    <c:v>2.4099999999999998E-3</c:v>
                  </c:pt>
                  <c:pt idx="22">
                    <c:v>2.1700000000000001E-3</c:v>
                  </c:pt>
                  <c:pt idx="23">
                    <c:v>3.3E-3</c:v>
                  </c:pt>
                  <c:pt idx="24">
                    <c:v>3.0100000000000001E-3</c:v>
                  </c:pt>
                  <c:pt idx="25">
                    <c:v>1.99E-3</c:v>
                  </c:pt>
                  <c:pt idx="26">
                    <c:v>1.4E-3</c:v>
                  </c:pt>
                  <c:pt idx="27">
                    <c:v>1.2899999999999999E-3</c:v>
                  </c:pt>
                  <c:pt idx="28">
                    <c:v>1.97E-3</c:v>
                  </c:pt>
                  <c:pt idx="29">
                    <c:v>1.5499999999999999E-3</c:v>
                  </c:pt>
                  <c:pt idx="30">
                    <c:v>3.32E-3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plots'!$I$24:$I$54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4.31E+18</c:v>
                </c:pt>
              </c:numCache>
            </c:numRef>
          </c:xVal>
          <c:yVal>
            <c:numRef>
              <c:f>'All trials production plots'!$X$24:$X$54</c:f>
              <c:numCache>
                <c:formatCode>General</c:formatCode>
                <c:ptCount val="31"/>
                <c:pt idx="0">
                  <c:v>1</c:v>
                </c:pt>
                <c:pt idx="1">
                  <c:v>0.81913250150000005</c:v>
                </c:pt>
                <c:pt idx="2">
                  <c:v>0.72311348779999995</c:v>
                </c:pt>
                <c:pt idx="3">
                  <c:v>0.64171122989999996</c:v>
                </c:pt>
                <c:pt idx="4">
                  <c:v>0.58074866309999995</c:v>
                </c:pt>
                <c:pt idx="5">
                  <c:v>0.52442067739999998</c:v>
                </c:pt>
                <c:pt idx="6">
                  <c:v>0.4772430184</c:v>
                </c:pt>
                <c:pt idx="7">
                  <c:v>0.42935234700000002</c:v>
                </c:pt>
                <c:pt idx="8">
                  <c:v>0.38645276290000002</c:v>
                </c:pt>
                <c:pt idx="9">
                  <c:v>0.34450386220000001</c:v>
                </c:pt>
                <c:pt idx="10">
                  <c:v>0.30683303620000002</c:v>
                </c:pt>
                <c:pt idx="11">
                  <c:v>0.2714200832</c:v>
                </c:pt>
                <c:pt idx="12">
                  <c:v>0.23802733209999999</c:v>
                </c:pt>
                <c:pt idx="13">
                  <c:v>0.18336304219999999</c:v>
                </c:pt>
                <c:pt idx="14">
                  <c:v>0.1193107546</c:v>
                </c:pt>
                <c:pt idx="15">
                  <c:v>5.644682115E-2</c:v>
                </c:pt>
                <c:pt idx="16">
                  <c:v>1.9132501489999999E-2</c:v>
                </c:pt>
                <c:pt idx="17">
                  <c:v>3.3036244800000003E-2</c:v>
                </c:pt>
                <c:pt idx="18">
                  <c:v>3.6244800950000003E-2</c:v>
                </c:pt>
                <c:pt idx="19">
                  <c:v>2.650029709E-2</c:v>
                </c:pt>
                <c:pt idx="20">
                  <c:v>2.1152703509999999E-2</c:v>
                </c:pt>
                <c:pt idx="21">
                  <c:v>1.5448603680000001E-2</c:v>
                </c:pt>
                <c:pt idx="22">
                  <c:v>5.9417706479999999E-3</c:v>
                </c:pt>
                <c:pt idx="23">
                  <c:v>6.7736185379999999E-3</c:v>
                </c:pt>
                <c:pt idx="24">
                  <c:v>2.733214498E-3</c:v>
                </c:pt>
                <c:pt idx="25">
                  <c:v>2.9708853239999999E-3</c:v>
                </c:pt>
                <c:pt idx="26">
                  <c:v>-1.3071895420000001E-3</c:v>
                </c:pt>
                <c:pt idx="27">
                  <c:v>-3.4462269760000002E-3</c:v>
                </c:pt>
                <c:pt idx="28">
                  <c:v>-3.5650623890000001E-3</c:v>
                </c:pt>
                <c:pt idx="29">
                  <c:v>-5.9417706479999999E-3</c:v>
                </c:pt>
                <c:pt idx="30">
                  <c:v>-7.2489601899999997E-3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34-47D7-9CEA-008BD0D147EC}"/>
            </c:ext>
          </c:extLst>
        </c:ser>
        <c:ser>
          <c:idx val="3"/>
          <c:order val="3"/>
          <c:tx>
            <c:v>081624 (100W) 16.1%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plots'!$AA$24:$AA$54</c:f>
                <c:numCache>
                  <c:formatCode>General</c:formatCode>
                  <c:ptCount val="31"/>
                  <c:pt idx="0">
                    <c:v>5.0000000000000001E-3</c:v>
                  </c:pt>
                  <c:pt idx="1">
                    <c:v>6.1999999999999998E-3</c:v>
                  </c:pt>
                  <c:pt idx="2">
                    <c:v>7.1999999999999998E-3</c:v>
                  </c:pt>
                  <c:pt idx="3">
                    <c:v>6.8999999999999999E-3</c:v>
                  </c:pt>
                  <c:pt idx="4">
                    <c:v>4.7000000000000002E-3</c:v>
                  </c:pt>
                  <c:pt idx="5">
                    <c:v>3.3E-3</c:v>
                  </c:pt>
                  <c:pt idx="6">
                    <c:v>8.9999999999999998E-4</c:v>
                  </c:pt>
                  <c:pt idx="7">
                    <c:v>2.8999999999999998E-3</c:v>
                  </c:pt>
                  <c:pt idx="8">
                    <c:v>1.0699999999999999E-2</c:v>
                  </c:pt>
                  <c:pt idx="9">
                    <c:v>1.0999999999999999E-2</c:v>
                  </c:pt>
                  <c:pt idx="10">
                    <c:v>8.2000000000000007E-3</c:v>
                  </c:pt>
                  <c:pt idx="11">
                    <c:v>6.6E-3</c:v>
                  </c:pt>
                  <c:pt idx="12">
                    <c:v>2.3999999999999998E-3</c:v>
                  </c:pt>
                  <c:pt idx="13">
                    <c:v>3.0999999999999999E-3</c:v>
                  </c:pt>
                  <c:pt idx="14">
                    <c:v>1.6000000000000001E-3</c:v>
                  </c:pt>
                  <c:pt idx="15">
                    <c:v>8.6999999999999994E-3</c:v>
                  </c:pt>
                  <c:pt idx="16">
                    <c:v>2.3000000000000001E-4</c:v>
                  </c:pt>
                  <c:pt idx="17">
                    <c:v>2.3700000000000001E-3</c:v>
                  </c:pt>
                  <c:pt idx="18">
                    <c:v>3.64E-3</c:v>
                  </c:pt>
                  <c:pt idx="19">
                    <c:v>1.67E-3</c:v>
                  </c:pt>
                  <c:pt idx="20">
                    <c:v>1.4999999999999999E-4</c:v>
                  </c:pt>
                  <c:pt idx="21">
                    <c:v>2.4399999999999999E-3</c:v>
                  </c:pt>
                  <c:pt idx="22">
                    <c:v>3.49E-3</c:v>
                  </c:pt>
                  <c:pt idx="23">
                    <c:v>1.9400000000000001E-3</c:v>
                  </c:pt>
                  <c:pt idx="24">
                    <c:v>5.9999999999999995E-4</c:v>
                  </c:pt>
                  <c:pt idx="25">
                    <c:v>6.6699999999999997E-3</c:v>
                  </c:pt>
                  <c:pt idx="26">
                    <c:v>6.3400000000000001E-3</c:v>
                  </c:pt>
                  <c:pt idx="27">
                    <c:v>1.65E-3</c:v>
                  </c:pt>
                  <c:pt idx="28">
                    <c:v>2.7200000000000002E-3</c:v>
                  </c:pt>
                  <c:pt idx="29">
                    <c:v>3.0899999999999999E-3</c:v>
                  </c:pt>
                  <c:pt idx="30">
                    <c:v>1.23E-3</c:v>
                  </c:pt>
                </c:numCache>
              </c:numRef>
            </c:plus>
            <c:minus>
              <c:numRef>
                <c:f>'All trials production plots'!$AA$24:$AA$54</c:f>
                <c:numCache>
                  <c:formatCode>General</c:formatCode>
                  <c:ptCount val="31"/>
                  <c:pt idx="0">
                    <c:v>5.0000000000000001E-3</c:v>
                  </c:pt>
                  <c:pt idx="1">
                    <c:v>6.1999999999999998E-3</c:v>
                  </c:pt>
                  <c:pt idx="2">
                    <c:v>7.1999999999999998E-3</c:v>
                  </c:pt>
                  <c:pt idx="3">
                    <c:v>6.8999999999999999E-3</c:v>
                  </c:pt>
                  <c:pt idx="4">
                    <c:v>4.7000000000000002E-3</c:v>
                  </c:pt>
                  <c:pt idx="5">
                    <c:v>3.3E-3</c:v>
                  </c:pt>
                  <c:pt idx="6">
                    <c:v>8.9999999999999998E-4</c:v>
                  </c:pt>
                  <c:pt idx="7">
                    <c:v>2.8999999999999998E-3</c:v>
                  </c:pt>
                  <c:pt idx="8">
                    <c:v>1.0699999999999999E-2</c:v>
                  </c:pt>
                  <c:pt idx="9">
                    <c:v>1.0999999999999999E-2</c:v>
                  </c:pt>
                  <c:pt idx="10">
                    <c:v>8.2000000000000007E-3</c:v>
                  </c:pt>
                  <c:pt idx="11">
                    <c:v>6.6E-3</c:v>
                  </c:pt>
                  <c:pt idx="12">
                    <c:v>2.3999999999999998E-3</c:v>
                  </c:pt>
                  <c:pt idx="13">
                    <c:v>3.0999999999999999E-3</c:v>
                  </c:pt>
                  <c:pt idx="14">
                    <c:v>1.6000000000000001E-3</c:v>
                  </c:pt>
                  <c:pt idx="15">
                    <c:v>8.6999999999999994E-3</c:v>
                  </c:pt>
                  <c:pt idx="16">
                    <c:v>2.3000000000000001E-4</c:v>
                  </c:pt>
                  <c:pt idx="17">
                    <c:v>2.3700000000000001E-3</c:v>
                  </c:pt>
                  <c:pt idx="18">
                    <c:v>3.64E-3</c:v>
                  </c:pt>
                  <c:pt idx="19">
                    <c:v>1.67E-3</c:v>
                  </c:pt>
                  <c:pt idx="20">
                    <c:v>1.4999999999999999E-4</c:v>
                  </c:pt>
                  <c:pt idx="21">
                    <c:v>2.4399999999999999E-3</c:v>
                  </c:pt>
                  <c:pt idx="22">
                    <c:v>3.49E-3</c:v>
                  </c:pt>
                  <c:pt idx="23">
                    <c:v>1.9400000000000001E-3</c:v>
                  </c:pt>
                  <c:pt idx="24">
                    <c:v>5.9999999999999995E-4</c:v>
                  </c:pt>
                  <c:pt idx="25">
                    <c:v>6.6699999999999997E-3</c:v>
                  </c:pt>
                  <c:pt idx="26">
                    <c:v>6.3400000000000001E-3</c:v>
                  </c:pt>
                  <c:pt idx="27">
                    <c:v>1.65E-3</c:v>
                  </c:pt>
                  <c:pt idx="28">
                    <c:v>2.7200000000000002E-3</c:v>
                  </c:pt>
                  <c:pt idx="29">
                    <c:v>3.0899999999999999E-3</c:v>
                  </c:pt>
                  <c:pt idx="30">
                    <c:v>1.23E-3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plots'!$G$24:$G$54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plots'!$Z$24:$Z$54</c:f>
              <c:numCache>
                <c:formatCode>General</c:formatCode>
                <c:ptCount val="31"/>
                <c:pt idx="0">
                  <c:v>1</c:v>
                </c:pt>
                <c:pt idx="1">
                  <c:v>0.8384338871</c:v>
                </c:pt>
                <c:pt idx="2">
                  <c:v>0.7883998834</c:v>
                </c:pt>
                <c:pt idx="3">
                  <c:v>0.73768580589999999</c:v>
                </c:pt>
                <c:pt idx="4">
                  <c:v>0.69095501800000003</c:v>
                </c:pt>
                <c:pt idx="5">
                  <c:v>0.65209365590000001</c:v>
                </c:pt>
                <c:pt idx="6">
                  <c:v>0.61158068590000003</c:v>
                </c:pt>
                <c:pt idx="7">
                  <c:v>0.57650830659999996</c:v>
                </c:pt>
                <c:pt idx="8">
                  <c:v>0.54512775670000002</c:v>
                </c:pt>
                <c:pt idx="9">
                  <c:v>0.50966676379999998</c:v>
                </c:pt>
                <c:pt idx="10">
                  <c:v>0.4721655494</c:v>
                </c:pt>
                <c:pt idx="11">
                  <c:v>0.42825221019999998</c:v>
                </c:pt>
                <c:pt idx="12">
                  <c:v>0.38084134850000001</c:v>
                </c:pt>
                <c:pt idx="13">
                  <c:v>0.29039152820000003</c:v>
                </c:pt>
                <c:pt idx="14">
                  <c:v>0.1782764986</c:v>
                </c:pt>
                <c:pt idx="15">
                  <c:v>9.3947342850000004E-2</c:v>
                </c:pt>
                <c:pt idx="16">
                  <c:v>4.2844651710000001E-2</c:v>
                </c:pt>
                <c:pt idx="17">
                  <c:v>3.3129311180000003E-2</c:v>
                </c:pt>
                <c:pt idx="18">
                  <c:v>2.564849898E-2</c:v>
                </c:pt>
                <c:pt idx="19">
                  <c:v>1.6418925479999999E-2</c:v>
                </c:pt>
                <c:pt idx="20">
                  <c:v>1.282424949E-2</c:v>
                </c:pt>
                <c:pt idx="21">
                  <c:v>8.9381132810000003E-3</c:v>
                </c:pt>
                <c:pt idx="22">
                  <c:v>6.7035849610000003E-3</c:v>
                </c:pt>
                <c:pt idx="23">
                  <c:v>2.7202953460000001E-3</c:v>
                </c:pt>
                <c:pt idx="24">
                  <c:v>1.6516078889999999E-3</c:v>
                </c:pt>
                <c:pt idx="25">
                  <c:v>9.7153405229999997E-4</c:v>
                </c:pt>
                <c:pt idx="26">
                  <c:v>-1.845914699E-3</c:v>
                </c:pt>
                <c:pt idx="27">
                  <c:v>-6.800738366E-4</c:v>
                </c:pt>
                <c:pt idx="28">
                  <c:v>-3.400369183E-3</c:v>
                </c:pt>
                <c:pt idx="29">
                  <c:v>-1.845914699E-3</c:v>
                </c:pt>
                <c:pt idx="30">
                  <c:v>-2.7202953460000001E-3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34-47D7-9CEA-008BD0D14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50303"/>
        <c:axId val="767145503"/>
      </c:scatterChart>
      <c:valAx>
        <c:axId val="767150303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(phontons/cm^2)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45503"/>
        <c:crosses val="autoZero"/>
        <c:crossBetween val="midCat"/>
        <c:majorUnit val="1E+18"/>
      </c:valAx>
      <c:valAx>
        <c:axId val="767145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5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59161162123458"/>
          <c:y val="0.18176145460682488"/>
          <c:w val="0.24589765191484955"/>
          <c:h val="0.2232688830115998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Methanol, 60</a:t>
            </a:r>
            <a:r>
              <a:rPr lang="en-US" baseline="0"/>
              <a:t>min, 100W, 1020 cm</a:t>
            </a:r>
            <a:r>
              <a:rPr lang="en-US" baseline="30000"/>
              <a:t>-1</a:t>
            </a:r>
            <a:r>
              <a:rPr lang="en-US" baseline="0"/>
              <a:t> Desctruction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plots'!$I$83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plots'!$J$85:$J$121</c:f>
              <c:numCache>
                <c:formatCode>General</c:formatCode>
                <c:ptCount val="37"/>
                <c:pt idx="0">
                  <c:v>1</c:v>
                </c:pt>
                <c:pt idx="1">
                  <c:v>0.77595543870000006</c:v>
                </c:pt>
                <c:pt idx="2">
                  <c:v>0.70555469599999998</c:v>
                </c:pt>
                <c:pt idx="3">
                  <c:v>0.65170973229999996</c:v>
                </c:pt>
                <c:pt idx="4">
                  <c:v>0.57233482899999999</c:v>
                </c:pt>
                <c:pt idx="6">
                  <c:v>0.54293671669999999</c:v>
                </c:pt>
                <c:pt idx="8">
                  <c:v>0.50239826710000002</c:v>
                </c:pt>
                <c:pt idx="10">
                  <c:v>0.45226674919999998</c:v>
                </c:pt>
                <c:pt idx="12">
                  <c:v>0.40445613489999999</c:v>
                </c:pt>
                <c:pt idx="14">
                  <c:v>0.3529320749</c:v>
                </c:pt>
                <c:pt idx="16">
                  <c:v>0.30326473770000001</c:v>
                </c:pt>
                <c:pt idx="18">
                  <c:v>0.25514466969999999</c:v>
                </c:pt>
                <c:pt idx="20">
                  <c:v>0.2006807984</c:v>
                </c:pt>
                <c:pt idx="22">
                  <c:v>0.14745474240000001</c:v>
                </c:pt>
                <c:pt idx="24">
                  <c:v>7.7982361129999997E-2</c:v>
                </c:pt>
                <c:pt idx="26">
                  <c:v>4.2240445610000003E-2</c:v>
                </c:pt>
                <c:pt idx="28">
                  <c:v>2.4911032029999999E-2</c:v>
                </c:pt>
                <c:pt idx="30">
                  <c:v>1.4853783069999999E-2</c:v>
                </c:pt>
                <c:pt idx="32">
                  <c:v>6.8079839079999999E-3</c:v>
                </c:pt>
                <c:pt idx="34">
                  <c:v>5.4154417450000001E-3</c:v>
                </c:pt>
                <c:pt idx="36">
                  <c:v>3.5587188609999998E-3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7-404D-9ADC-1BD01A0E6083}"/>
            </c:ext>
          </c:extLst>
        </c:ser>
        <c:ser>
          <c:idx val="1"/>
          <c:order val="1"/>
          <c:tx>
            <c:strRef>
              <c:f>'All trials production plots'!$K$83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plots'!$L$85:$L$121</c:f>
              <c:numCache>
                <c:formatCode>General</c:formatCode>
                <c:ptCount val="37"/>
                <c:pt idx="0">
                  <c:v>1</c:v>
                </c:pt>
                <c:pt idx="1">
                  <c:v>0.875</c:v>
                </c:pt>
                <c:pt idx="2">
                  <c:v>0.82206537889999998</c:v>
                </c:pt>
                <c:pt idx="3">
                  <c:v>0.77860326889999998</c:v>
                </c:pt>
                <c:pt idx="4">
                  <c:v>0.74479940560000002</c:v>
                </c:pt>
                <c:pt idx="5">
                  <c:v>0.71601040120000004</c:v>
                </c:pt>
                <c:pt idx="6">
                  <c:v>0.6948365527</c:v>
                </c:pt>
                <c:pt idx="8">
                  <c:v>0.66419019319999995</c:v>
                </c:pt>
                <c:pt idx="10">
                  <c:v>0.63224368500000006</c:v>
                </c:pt>
                <c:pt idx="12">
                  <c:v>0.59491084699999996</c:v>
                </c:pt>
                <c:pt idx="14">
                  <c:v>0.55219167899999999</c:v>
                </c:pt>
                <c:pt idx="16">
                  <c:v>0.50315750370000001</c:v>
                </c:pt>
                <c:pt idx="18">
                  <c:v>0.46192421989999999</c:v>
                </c:pt>
                <c:pt idx="20">
                  <c:v>0.3117199108</c:v>
                </c:pt>
                <c:pt idx="22">
                  <c:v>0.16937221399999999</c:v>
                </c:pt>
                <c:pt idx="24">
                  <c:v>0.115936107</c:v>
                </c:pt>
                <c:pt idx="26">
                  <c:v>8.9264487370000006E-2</c:v>
                </c:pt>
                <c:pt idx="28">
                  <c:v>0.11987369990000001</c:v>
                </c:pt>
                <c:pt idx="30">
                  <c:v>2.193907875E-2</c:v>
                </c:pt>
                <c:pt idx="32">
                  <c:v>1.5969539380000002E-2</c:v>
                </c:pt>
                <c:pt idx="34">
                  <c:v>7.8176077270000009E-3</c:v>
                </c:pt>
                <c:pt idx="36">
                  <c:v>5.8413818719999996E-3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7-404D-9ADC-1BD01A0E6083}"/>
            </c:ext>
          </c:extLst>
        </c:ser>
        <c:ser>
          <c:idx val="2"/>
          <c:order val="2"/>
          <c:tx>
            <c:strRef>
              <c:f>'All trials production plots'!$M$83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plots'!$N$85:$N$121</c:f>
              <c:numCache>
                <c:formatCode>General</c:formatCode>
                <c:ptCount val="37"/>
                <c:pt idx="0">
                  <c:v>1</c:v>
                </c:pt>
                <c:pt idx="1">
                  <c:v>0.88697617809999996</c:v>
                </c:pt>
                <c:pt idx="2">
                  <c:v>0.84402712570000005</c:v>
                </c:pt>
                <c:pt idx="3">
                  <c:v>0.80977221349999995</c:v>
                </c:pt>
                <c:pt idx="4">
                  <c:v>0.78177708219999997</c:v>
                </c:pt>
                <c:pt idx="5">
                  <c:v>0.75343418539999996</c:v>
                </c:pt>
                <c:pt idx="6">
                  <c:v>0.73152495220000002</c:v>
                </c:pt>
                <c:pt idx="8">
                  <c:v>0.70961571899999998</c:v>
                </c:pt>
                <c:pt idx="10">
                  <c:v>0.68318553299999996</c:v>
                </c:pt>
                <c:pt idx="12">
                  <c:v>0.65292992520000004</c:v>
                </c:pt>
                <c:pt idx="14">
                  <c:v>0.61345852899999997</c:v>
                </c:pt>
                <c:pt idx="16">
                  <c:v>0.55972874279999996</c:v>
                </c:pt>
                <c:pt idx="18">
                  <c:v>0.51173708920000005</c:v>
                </c:pt>
                <c:pt idx="20">
                  <c:v>0.32964701790000001</c:v>
                </c:pt>
                <c:pt idx="22">
                  <c:v>0.18537645629999999</c:v>
                </c:pt>
                <c:pt idx="24">
                  <c:v>9.7426534519999997E-2</c:v>
                </c:pt>
                <c:pt idx="26">
                  <c:v>5.69292297E-2</c:v>
                </c:pt>
                <c:pt idx="28">
                  <c:v>3.3681098940000001E-2</c:v>
                </c:pt>
                <c:pt idx="30">
                  <c:v>2.0909407059999999E-2</c:v>
                </c:pt>
                <c:pt idx="32">
                  <c:v>1.2575204309999999E-2</c:v>
                </c:pt>
                <c:pt idx="34">
                  <c:v>8.3881064159999994E-3</c:v>
                </c:pt>
                <c:pt idx="36">
                  <c:v>4.0584246219999998E-3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07-404D-9ADC-1BD01A0E6083}"/>
            </c:ext>
          </c:extLst>
        </c:ser>
        <c:ser>
          <c:idx val="3"/>
          <c:order val="3"/>
          <c:tx>
            <c:strRef>
              <c:f>'All trials production plots'!$O$83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plots'!$P$85:$P$115</c:f>
              <c:numCache>
                <c:formatCode>General</c:formatCode>
                <c:ptCount val="31"/>
                <c:pt idx="0">
                  <c:v>1</c:v>
                </c:pt>
                <c:pt idx="1">
                  <c:v>0.88757704019999994</c:v>
                </c:pt>
                <c:pt idx="2">
                  <c:v>0.83084577110000002</c:v>
                </c:pt>
                <c:pt idx="3">
                  <c:v>0.78243112790000002</c:v>
                </c:pt>
                <c:pt idx="4">
                  <c:v>0.74589737879999995</c:v>
                </c:pt>
                <c:pt idx="5">
                  <c:v>0.70884384050000004</c:v>
                </c:pt>
                <c:pt idx="6">
                  <c:v>0.68233459569999999</c:v>
                </c:pt>
                <c:pt idx="8">
                  <c:v>0.65196406029999998</c:v>
                </c:pt>
                <c:pt idx="10">
                  <c:v>0.60711368529999998</c:v>
                </c:pt>
                <c:pt idx="12">
                  <c:v>0.56103809309999997</c:v>
                </c:pt>
                <c:pt idx="14">
                  <c:v>0.51136110489999997</c:v>
                </c:pt>
                <c:pt idx="16">
                  <c:v>0.4607187941</c:v>
                </c:pt>
                <c:pt idx="18">
                  <c:v>0.4117843618</c:v>
                </c:pt>
                <c:pt idx="20">
                  <c:v>0.25079824760000002</c:v>
                </c:pt>
                <c:pt idx="22">
                  <c:v>0.13503378630000001</c:v>
                </c:pt>
                <c:pt idx="24">
                  <c:v>7.0951214080000005E-2</c:v>
                </c:pt>
                <c:pt idx="26">
                  <c:v>4.4776119400000002E-2</c:v>
                </c:pt>
                <c:pt idx="28">
                  <c:v>2.9516596119999999E-2</c:v>
                </c:pt>
                <c:pt idx="30">
                  <c:v>1.5630801220000001E-2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07-404D-9ADC-1BD01A0E6083}"/>
            </c:ext>
          </c:extLst>
        </c:ser>
        <c:ser>
          <c:idx val="4"/>
          <c:order val="4"/>
          <c:tx>
            <c:strRef>
              <c:f>'All trials production plots'!$Q$83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plots'!$R$85:$R$121</c:f>
              <c:numCache>
                <c:formatCode>General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07-404D-9ADC-1BD01A0E6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532559"/>
        <c:axId val="978531599"/>
      </c:scatterChart>
      <c:valAx>
        <c:axId val="97853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531599"/>
        <c:crosses val="autoZero"/>
        <c:crossBetween val="midCat"/>
      </c:valAx>
      <c:valAx>
        <c:axId val="9785315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53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</a:t>
            </a:r>
            <a:r>
              <a:rPr lang="en-US" baseline="0"/>
              <a:t> Methanol, 0 min, 100W, 1020 cm</a:t>
            </a:r>
            <a:r>
              <a:rPr lang="en-US" baseline="30000"/>
              <a:t>-1</a:t>
            </a:r>
            <a:r>
              <a:rPr lang="en-US" baseline="0"/>
              <a:t> Destruction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plots'!$C$83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plots'!$B$85:$B$115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plots'!$D$85:$D$115</c:f>
              <c:numCache>
                <c:formatCode>General</c:formatCode>
                <c:ptCount val="31"/>
                <c:pt idx="0">
                  <c:v>1</c:v>
                </c:pt>
                <c:pt idx="1">
                  <c:v>0.89012517390000001</c:v>
                </c:pt>
                <c:pt idx="2">
                  <c:v>0.84206459590000005</c:v>
                </c:pt>
                <c:pt idx="3">
                  <c:v>0.80219440580000001</c:v>
                </c:pt>
                <c:pt idx="4">
                  <c:v>0.76726935559999998</c:v>
                </c:pt>
                <c:pt idx="5">
                  <c:v>0.73079894919999999</c:v>
                </c:pt>
                <c:pt idx="6">
                  <c:v>0.68582908359999994</c:v>
                </c:pt>
                <c:pt idx="7">
                  <c:v>0.65832174320000003</c:v>
                </c:pt>
                <c:pt idx="8">
                  <c:v>0.63127800960000002</c:v>
                </c:pt>
                <c:pt idx="9">
                  <c:v>0.60237984860000005</c:v>
                </c:pt>
                <c:pt idx="10">
                  <c:v>0.57641786429999997</c:v>
                </c:pt>
                <c:pt idx="11">
                  <c:v>0.55122855820000005</c:v>
                </c:pt>
                <c:pt idx="12">
                  <c:v>0.53345696180000002</c:v>
                </c:pt>
                <c:pt idx="13">
                  <c:v>0.480451244</c:v>
                </c:pt>
                <c:pt idx="14">
                  <c:v>0.4362540566</c:v>
                </c:pt>
                <c:pt idx="15">
                  <c:v>0.32610106630000002</c:v>
                </c:pt>
                <c:pt idx="16">
                  <c:v>0.2254674703</c:v>
                </c:pt>
                <c:pt idx="17">
                  <c:v>0.15020862309999999</c:v>
                </c:pt>
                <c:pt idx="18">
                  <c:v>0.1094884871</c:v>
                </c:pt>
                <c:pt idx="19">
                  <c:v>8.8038942980000007E-2</c:v>
                </c:pt>
                <c:pt idx="20">
                  <c:v>6.8351104930000003E-2</c:v>
                </c:pt>
                <c:pt idx="21">
                  <c:v>6.1906969559999997E-2</c:v>
                </c:pt>
                <c:pt idx="22">
                  <c:v>5.0780404879999998E-2</c:v>
                </c:pt>
                <c:pt idx="23">
                  <c:v>4.4908051310000002E-2</c:v>
                </c:pt>
                <c:pt idx="24">
                  <c:v>3.6084067380000001E-2</c:v>
                </c:pt>
                <c:pt idx="25">
                  <c:v>2.3064441349999999E-2</c:v>
                </c:pt>
                <c:pt idx="26">
                  <c:v>1.6988100759999999E-2</c:v>
                </c:pt>
                <c:pt idx="27">
                  <c:v>1.1568536549999999E-2</c:v>
                </c:pt>
                <c:pt idx="28">
                  <c:v>9.1902333489999998E-3</c:v>
                </c:pt>
                <c:pt idx="29">
                  <c:v>6.7995673E-3</c:v>
                </c:pt>
                <c:pt idx="30">
                  <c:v>5.876989646E-3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03-4980-BA8F-830DEF137D09}"/>
            </c:ext>
          </c:extLst>
        </c:ser>
        <c:ser>
          <c:idx val="1"/>
          <c:order val="1"/>
          <c:tx>
            <c:strRef>
              <c:f>'All trials production plots'!$E$83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plots'!$B$85:$B$115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plots'!$F$85:$F$115</c:f>
              <c:numCache>
                <c:formatCode>General</c:formatCode>
                <c:ptCount val="31"/>
                <c:pt idx="0">
                  <c:v>1</c:v>
                </c:pt>
                <c:pt idx="1">
                  <c:v>0.95316794039999997</c:v>
                </c:pt>
                <c:pt idx="2">
                  <c:v>0.93016602039999996</c:v>
                </c:pt>
                <c:pt idx="3">
                  <c:v>0.90810525919999996</c:v>
                </c:pt>
                <c:pt idx="4">
                  <c:v>0.89289613369999998</c:v>
                </c:pt>
                <c:pt idx="5">
                  <c:v>0.87779994729999999</c:v>
                </c:pt>
                <c:pt idx="6">
                  <c:v>0.86484960280000001</c:v>
                </c:pt>
                <c:pt idx="7">
                  <c:v>0.85009223359999997</c:v>
                </c:pt>
                <c:pt idx="8">
                  <c:v>0.83469487630000005</c:v>
                </c:pt>
                <c:pt idx="9">
                  <c:v>0.81797989680000005</c:v>
                </c:pt>
                <c:pt idx="10">
                  <c:v>0.87810111810000002</c:v>
                </c:pt>
                <c:pt idx="11">
                  <c:v>0.77762300939999995</c:v>
                </c:pt>
                <c:pt idx="12">
                  <c:v>0.75480932119999999</c:v>
                </c:pt>
                <c:pt idx="13">
                  <c:v>0.73350148699999995</c:v>
                </c:pt>
                <c:pt idx="14">
                  <c:v>0.47411813419999999</c:v>
                </c:pt>
                <c:pt idx="15">
                  <c:v>0.19086699539999999</c:v>
                </c:pt>
                <c:pt idx="16">
                  <c:v>0.13289161620000001</c:v>
                </c:pt>
                <c:pt idx="17">
                  <c:v>9.0727703950000002E-2</c:v>
                </c:pt>
                <c:pt idx="18">
                  <c:v>6.7198735080000002E-2</c:v>
                </c:pt>
                <c:pt idx="19">
                  <c:v>5.1763731510000001E-2</c:v>
                </c:pt>
                <c:pt idx="20">
                  <c:v>3.9491021350000002E-2</c:v>
                </c:pt>
                <c:pt idx="21">
                  <c:v>3.03806046E-2</c:v>
                </c:pt>
                <c:pt idx="22">
                  <c:v>2.1834883110000002E-2</c:v>
                </c:pt>
                <c:pt idx="23">
                  <c:v>1.7693784590000001E-2</c:v>
                </c:pt>
                <c:pt idx="24">
                  <c:v>1.5849113429999999E-2</c:v>
                </c:pt>
                <c:pt idx="25">
                  <c:v>1.159507586E-2</c:v>
                </c:pt>
                <c:pt idx="26">
                  <c:v>9.9762827989999994E-3</c:v>
                </c:pt>
                <c:pt idx="27">
                  <c:v>8.0563189399999995E-3</c:v>
                </c:pt>
                <c:pt idx="28">
                  <c:v>6.1363550800000001E-3</c:v>
                </c:pt>
                <c:pt idx="29">
                  <c:v>4.404622972E-3</c:v>
                </c:pt>
                <c:pt idx="30">
                  <c:v>3.0870007150000001E-3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403-4980-BA8F-830DEF137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728943"/>
        <c:axId val="1028726543"/>
      </c:scatterChart>
      <c:valAx>
        <c:axId val="102872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26543"/>
        <c:crosses val="autoZero"/>
        <c:crossBetween val="midCat"/>
        <c:majorUnit val="1E+18"/>
        <c:minorUnit val="1E+17"/>
      </c:valAx>
      <c:valAx>
        <c:axId val="10287265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2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Methanol, 0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plots'!$U$83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plots'!$V$85:$V$115</c:f>
              <c:numCache>
                <c:formatCode>General</c:formatCode>
                <c:ptCount val="31"/>
                <c:pt idx="0">
                  <c:v>1</c:v>
                </c:pt>
                <c:pt idx="1">
                  <c:v>0.90819434369999996</c:v>
                </c:pt>
                <c:pt idx="2">
                  <c:v>0.86163886869999995</c:v>
                </c:pt>
                <c:pt idx="3">
                  <c:v>0.82494561280000001</c:v>
                </c:pt>
                <c:pt idx="4">
                  <c:v>0.79100797680000001</c:v>
                </c:pt>
                <c:pt idx="5">
                  <c:v>0.76011602609999995</c:v>
                </c:pt>
                <c:pt idx="6">
                  <c:v>0.72965917329999996</c:v>
                </c:pt>
                <c:pt idx="7">
                  <c:v>0.69992748370000002</c:v>
                </c:pt>
                <c:pt idx="8">
                  <c:v>0.66874546769999998</c:v>
                </c:pt>
                <c:pt idx="9">
                  <c:v>0.6382886149</c:v>
                </c:pt>
                <c:pt idx="10">
                  <c:v>0.6079767948</c:v>
                </c:pt>
                <c:pt idx="11">
                  <c:v>0.58781725890000003</c:v>
                </c:pt>
                <c:pt idx="12">
                  <c:v>0.56069615660000005</c:v>
                </c:pt>
                <c:pt idx="13">
                  <c:v>0.5122552574</c:v>
                </c:pt>
                <c:pt idx="14">
                  <c:v>0.44554024660000002</c:v>
                </c:pt>
                <c:pt idx="15">
                  <c:v>0.3208121827</c:v>
                </c:pt>
                <c:pt idx="16">
                  <c:v>0.22364031910000001</c:v>
                </c:pt>
                <c:pt idx="17">
                  <c:v>0.15620014500000001</c:v>
                </c:pt>
                <c:pt idx="18">
                  <c:v>0.1150108774</c:v>
                </c:pt>
                <c:pt idx="19">
                  <c:v>8.7454677300000006E-2</c:v>
                </c:pt>
                <c:pt idx="20">
                  <c:v>6.7440174039999995E-2</c:v>
                </c:pt>
                <c:pt idx="21">
                  <c:v>5.3372008700000001E-2</c:v>
                </c:pt>
                <c:pt idx="22">
                  <c:v>4.4234952860000003E-2</c:v>
                </c:pt>
                <c:pt idx="23">
                  <c:v>3.6838288609999999E-2</c:v>
                </c:pt>
                <c:pt idx="24">
                  <c:v>3.0601885419999999E-2</c:v>
                </c:pt>
                <c:pt idx="25">
                  <c:v>2.4365482229999999E-2</c:v>
                </c:pt>
                <c:pt idx="26">
                  <c:v>1.899927484E-2</c:v>
                </c:pt>
                <c:pt idx="27">
                  <c:v>1.4938361129999999E-2</c:v>
                </c:pt>
                <c:pt idx="28">
                  <c:v>1.073241479E-2</c:v>
                </c:pt>
                <c:pt idx="29">
                  <c:v>7.6867295140000003E-3</c:v>
                </c:pt>
                <c:pt idx="30">
                  <c:v>5.076142132E-3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7-4794-A826-45AB4EC6F4FD}"/>
            </c:ext>
          </c:extLst>
        </c:ser>
        <c:ser>
          <c:idx val="1"/>
          <c:order val="1"/>
          <c:tx>
            <c:strRef>
              <c:f>'All trials production plots'!$W$83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plots'!$X$85:$X$115</c:f>
              <c:numCache>
                <c:formatCode>General</c:formatCode>
                <c:ptCount val="31"/>
                <c:pt idx="0">
                  <c:v>1</c:v>
                </c:pt>
                <c:pt idx="1">
                  <c:v>0.90930451130000001</c:v>
                </c:pt>
                <c:pt idx="2">
                  <c:v>0.866697995</c:v>
                </c:pt>
                <c:pt idx="3">
                  <c:v>0.83270676690000001</c:v>
                </c:pt>
                <c:pt idx="4">
                  <c:v>0.80310150380000001</c:v>
                </c:pt>
                <c:pt idx="5">
                  <c:v>0.77521929820000002</c:v>
                </c:pt>
                <c:pt idx="6">
                  <c:v>0.74702380950000002</c:v>
                </c:pt>
                <c:pt idx="7">
                  <c:v>0.72039473679999999</c:v>
                </c:pt>
                <c:pt idx="8">
                  <c:v>0.69235588969999995</c:v>
                </c:pt>
                <c:pt idx="9">
                  <c:v>0.66713659150000004</c:v>
                </c:pt>
                <c:pt idx="10">
                  <c:v>0.60933583960000004</c:v>
                </c:pt>
                <c:pt idx="11">
                  <c:v>0.59461152880000001</c:v>
                </c:pt>
                <c:pt idx="12">
                  <c:v>0.56923558900000004</c:v>
                </c:pt>
                <c:pt idx="13">
                  <c:v>0.52537593979999997</c:v>
                </c:pt>
                <c:pt idx="14">
                  <c:v>0.44298245609999998</c:v>
                </c:pt>
                <c:pt idx="15">
                  <c:v>0.31265664160000001</c:v>
                </c:pt>
                <c:pt idx="16">
                  <c:v>0.21412907270000001</c:v>
                </c:pt>
                <c:pt idx="17">
                  <c:v>0.14364035089999999</c:v>
                </c:pt>
                <c:pt idx="18">
                  <c:v>0.1040100251</c:v>
                </c:pt>
                <c:pt idx="19">
                  <c:v>8.1766917290000005E-2</c:v>
                </c:pt>
                <c:pt idx="20">
                  <c:v>6.23433584E-2</c:v>
                </c:pt>
                <c:pt idx="21">
                  <c:v>4.9342105259999998E-2</c:v>
                </c:pt>
                <c:pt idx="22">
                  <c:v>4.0726817040000002E-2</c:v>
                </c:pt>
                <c:pt idx="23">
                  <c:v>3.2738095240000001E-2</c:v>
                </c:pt>
                <c:pt idx="24">
                  <c:v>2.7098997489999999E-2</c:v>
                </c:pt>
                <c:pt idx="25">
                  <c:v>2.0676691729999998E-2</c:v>
                </c:pt>
                <c:pt idx="26">
                  <c:v>1.629072682E-2</c:v>
                </c:pt>
                <c:pt idx="27">
                  <c:v>1.362781955E-2</c:v>
                </c:pt>
                <c:pt idx="28">
                  <c:v>9.5551378450000005E-3</c:v>
                </c:pt>
                <c:pt idx="29">
                  <c:v>6.26566416E-3</c:v>
                </c:pt>
                <c:pt idx="30">
                  <c:v>3.6027568919999998E-3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47-4794-A826-45AB4EC6F4FD}"/>
            </c:ext>
          </c:extLst>
        </c:ser>
        <c:ser>
          <c:idx val="2"/>
          <c:order val="2"/>
          <c:tx>
            <c:strRef>
              <c:f>'All trials production plots'!$Y$83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plots'!$Z$85:$Z$115</c:f>
              <c:numCache>
                <c:formatCode>General</c:formatCode>
                <c:ptCount val="31"/>
                <c:pt idx="0">
                  <c:v>1</c:v>
                </c:pt>
                <c:pt idx="1">
                  <c:v>0.90419869900000005</c:v>
                </c:pt>
                <c:pt idx="2">
                  <c:v>0.86280307509999998</c:v>
                </c:pt>
                <c:pt idx="3">
                  <c:v>0.8259905381</c:v>
                </c:pt>
                <c:pt idx="4">
                  <c:v>0.79405677109999995</c:v>
                </c:pt>
                <c:pt idx="5">
                  <c:v>0.76641040800000004</c:v>
                </c:pt>
                <c:pt idx="6">
                  <c:v>0.73713778829999999</c:v>
                </c:pt>
                <c:pt idx="7">
                  <c:v>0.70875221759999996</c:v>
                </c:pt>
                <c:pt idx="8">
                  <c:v>0.67992312239999997</c:v>
                </c:pt>
                <c:pt idx="9">
                  <c:v>0.65094618569999996</c:v>
                </c:pt>
                <c:pt idx="10">
                  <c:v>0.62196924899999995</c:v>
                </c:pt>
                <c:pt idx="11">
                  <c:v>0.60644589000000004</c:v>
                </c:pt>
                <c:pt idx="12">
                  <c:v>0.58205204020000001</c:v>
                </c:pt>
                <c:pt idx="13">
                  <c:v>0.53001182729999996</c:v>
                </c:pt>
                <c:pt idx="14">
                  <c:v>0.45490833829999999</c:v>
                </c:pt>
                <c:pt idx="15">
                  <c:v>0.30898876400000003</c:v>
                </c:pt>
                <c:pt idx="16">
                  <c:v>0.20904790070000001</c:v>
                </c:pt>
                <c:pt idx="17">
                  <c:v>0.14843287999999999</c:v>
                </c:pt>
                <c:pt idx="18">
                  <c:v>0.10821998820000001</c:v>
                </c:pt>
                <c:pt idx="19">
                  <c:v>8.2791247779999994E-2</c:v>
                </c:pt>
                <c:pt idx="20">
                  <c:v>6.342400946E-2</c:v>
                </c:pt>
                <c:pt idx="21">
                  <c:v>4.9822590180000001E-2</c:v>
                </c:pt>
                <c:pt idx="22">
                  <c:v>4.1395623889999997E-2</c:v>
                </c:pt>
                <c:pt idx="23">
                  <c:v>3.5629804850000002E-2</c:v>
                </c:pt>
                <c:pt idx="24">
                  <c:v>2.8089887639999998E-2</c:v>
                </c:pt>
                <c:pt idx="25">
                  <c:v>2.23240686E-2</c:v>
                </c:pt>
                <c:pt idx="26">
                  <c:v>1.7888823179999999E-2</c:v>
                </c:pt>
                <c:pt idx="27">
                  <c:v>1.330573625E-2</c:v>
                </c:pt>
                <c:pt idx="28">
                  <c:v>1.0053222949999999E-2</c:v>
                </c:pt>
                <c:pt idx="29">
                  <c:v>7.0963926670000003E-3</c:v>
                </c:pt>
                <c:pt idx="30">
                  <c:v>4.8787699589999999E-3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47-4794-A826-45AB4EC6F4FD}"/>
            </c:ext>
          </c:extLst>
        </c:ser>
        <c:ser>
          <c:idx val="3"/>
          <c:order val="3"/>
          <c:tx>
            <c:strRef>
              <c:f>'All trials production plots'!$AA$83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plots'!$AB$85:$AB$115</c:f>
              <c:numCache>
                <c:formatCode>General</c:formatCode>
                <c:ptCount val="31"/>
                <c:pt idx="0">
                  <c:v>1</c:v>
                </c:pt>
                <c:pt idx="1">
                  <c:v>0.89668118340000003</c:v>
                </c:pt>
                <c:pt idx="2">
                  <c:v>0.85328127350000005</c:v>
                </c:pt>
                <c:pt idx="3">
                  <c:v>0.81303499020000003</c:v>
                </c:pt>
                <c:pt idx="4">
                  <c:v>0.77849526960000004</c:v>
                </c:pt>
                <c:pt idx="5">
                  <c:v>0.74876107520000001</c:v>
                </c:pt>
                <c:pt idx="6">
                  <c:v>0.71782549929999995</c:v>
                </c:pt>
                <c:pt idx="7">
                  <c:v>0.68974320469999995</c:v>
                </c:pt>
                <c:pt idx="8">
                  <c:v>0.6577564199</c:v>
                </c:pt>
                <c:pt idx="9">
                  <c:v>0.63207688839999998</c:v>
                </c:pt>
                <c:pt idx="10">
                  <c:v>0.60369424839999997</c:v>
                </c:pt>
                <c:pt idx="11">
                  <c:v>0.58717525150000005</c:v>
                </c:pt>
                <c:pt idx="12">
                  <c:v>0.57035590930000002</c:v>
                </c:pt>
                <c:pt idx="13">
                  <c:v>0.52004805529999998</c:v>
                </c:pt>
                <c:pt idx="14">
                  <c:v>0.4607298393</c:v>
                </c:pt>
                <c:pt idx="15">
                  <c:v>0.32016819340000002</c:v>
                </c:pt>
                <c:pt idx="16">
                  <c:v>0.17194773990000001</c:v>
                </c:pt>
                <c:pt idx="17">
                  <c:v>0.14416579069999999</c:v>
                </c:pt>
                <c:pt idx="18">
                  <c:v>0.1042198528</c:v>
                </c:pt>
                <c:pt idx="19">
                  <c:v>8.1693948040000006E-2</c:v>
                </c:pt>
                <c:pt idx="20">
                  <c:v>6.3973569610000003E-2</c:v>
                </c:pt>
                <c:pt idx="21">
                  <c:v>5.075837213E-2</c:v>
                </c:pt>
                <c:pt idx="22">
                  <c:v>4.0997146720000002E-2</c:v>
                </c:pt>
                <c:pt idx="23">
                  <c:v>3.4990238770000001E-2</c:v>
                </c:pt>
                <c:pt idx="24">
                  <c:v>2.7781949239999999E-2</c:v>
                </c:pt>
                <c:pt idx="25">
                  <c:v>2.2525904789999999E-2</c:v>
                </c:pt>
                <c:pt idx="26">
                  <c:v>1.772037844E-2</c:v>
                </c:pt>
                <c:pt idx="27">
                  <c:v>1.3966060969999999E-2</c:v>
                </c:pt>
                <c:pt idx="28">
                  <c:v>9.6110527110000003E-3</c:v>
                </c:pt>
                <c:pt idx="29">
                  <c:v>7.5086349299999999E-3</c:v>
                </c:pt>
                <c:pt idx="30">
                  <c:v>5.1058717529999997E-3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47-4794-A826-45AB4EC6F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175135"/>
        <c:axId val="611175615"/>
      </c:scatterChart>
      <c:valAx>
        <c:axId val="61117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75615"/>
        <c:crosses val="autoZero"/>
        <c:crossBetween val="midCat"/>
        <c:majorUnit val="1E+18"/>
        <c:minorUnit val="1E+18"/>
      </c:valAx>
      <c:valAx>
        <c:axId val="61117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75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Methanol, 75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plots'!$AE$83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plots'!$AD$85:$AD$121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plots'!$AF$85:$AF$121</c:f>
              <c:numCache>
                <c:formatCode>General</c:formatCode>
                <c:ptCount val="37"/>
                <c:pt idx="0">
                  <c:v>1</c:v>
                </c:pt>
                <c:pt idx="1">
                  <c:v>0.90007733950000002</c:v>
                </c:pt>
                <c:pt idx="2">
                  <c:v>0.84021655070000001</c:v>
                </c:pt>
                <c:pt idx="3">
                  <c:v>0.79582366589999998</c:v>
                </c:pt>
                <c:pt idx="4">
                  <c:v>0.76133023980000003</c:v>
                </c:pt>
                <c:pt idx="5">
                  <c:v>0.73085846870000004</c:v>
                </c:pt>
                <c:pt idx="6">
                  <c:v>0.70456303170000001</c:v>
                </c:pt>
                <c:pt idx="7">
                  <c:v>0.68290796600000003</c:v>
                </c:pt>
                <c:pt idx="8">
                  <c:v>0.67037896370000005</c:v>
                </c:pt>
                <c:pt idx="9">
                  <c:v>0.65815931940000005</c:v>
                </c:pt>
                <c:pt idx="10">
                  <c:v>0.64346481050000004</c:v>
                </c:pt>
                <c:pt idx="11">
                  <c:v>0.62753286929999996</c:v>
                </c:pt>
                <c:pt idx="12">
                  <c:v>0.60757927300000003</c:v>
                </c:pt>
                <c:pt idx="13">
                  <c:v>0.58484145399999998</c:v>
                </c:pt>
                <c:pt idx="14">
                  <c:v>0.56179427689999994</c:v>
                </c:pt>
                <c:pt idx="15">
                  <c:v>0.53797370460000005</c:v>
                </c:pt>
                <c:pt idx="16">
                  <c:v>0.51105955140000003</c:v>
                </c:pt>
                <c:pt idx="17">
                  <c:v>0.49590100539999998</c:v>
                </c:pt>
                <c:pt idx="18">
                  <c:v>0.4804331013</c:v>
                </c:pt>
                <c:pt idx="19">
                  <c:v>0.43944315550000002</c:v>
                </c:pt>
                <c:pt idx="20">
                  <c:v>0.38035576180000003</c:v>
                </c:pt>
                <c:pt idx="21">
                  <c:v>0.29559164729999998</c:v>
                </c:pt>
                <c:pt idx="22">
                  <c:v>0.2094354215</c:v>
                </c:pt>
                <c:pt idx="23">
                  <c:v>0.13225058000000001</c:v>
                </c:pt>
                <c:pt idx="24">
                  <c:v>0.1059551431</c:v>
                </c:pt>
                <c:pt idx="25">
                  <c:v>8.1206496520000004E-2</c:v>
                </c:pt>
                <c:pt idx="26">
                  <c:v>6.3882443930000005E-2</c:v>
                </c:pt>
                <c:pt idx="27">
                  <c:v>5.1972157769999999E-2</c:v>
                </c:pt>
                <c:pt idx="28">
                  <c:v>4.331013148E-2</c:v>
                </c:pt>
                <c:pt idx="29">
                  <c:v>3.557617943E-2</c:v>
                </c:pt>
                <c:pt idx="30">
                  <c:v>2.815158546E-2</c:v>
                </c:pt>
                <c:pt idx="31">
                  <c:v>2.2428460939999999E-2</c:v>
                </c:pt>
                <c:pt idx="32">
                  <c:v>1.9180201080000001E-2</c:v>
                </c:pt>
                <c:pt idx="33">
                  <c:v>1.4694508889999999E-2</c:v>
                </c:pt>
                <c:pt idx="34">
                  <c:v>1.1755607120000001E-2</c:v>
                </c:pt>
                <c:pt idx="35">
                  <c:v>9.2807424589999993E-3</c:v>
                </c:pt>
                <c:pt idx="36">
                  <c:v>7.2699149269999999E-3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7-4A3C-9613-C30CBAA4340A}"/>
            </c:ext>
          </c:extLst>
        </c:ser>
        <c:ser>
          <c:idx val="1"/>
          <c:order val="1"/>
          <c:tx>
            <c:strRef>
              <c:f>'All trials production plots'!$AG$83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plots'!$AD$85:$AD$121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plots'!$AH$85:$AH$121</c:f>
              <c:numCache>
                <c:formatCode>General</c:formatCode>
                <c:ptCount val="37"/>
                <c:pt idx="0">
                  <c:v>1</c:v>
                </c:pt>
                <c:pt idx="1">
                  <c:v>0.9090016367</c:v>
                </c:pt>
                <c:pt idx="2">
                  <c:v>0.85793780689999999</c:v>
                </c:pt>
                <c:pt idx="3">
                  <c:v>0.8184942717</c:v>
                </c:pt>
                <c:pt idx="4">
                  <c:v>0.78232405890000001</c:v>
                </c:pt>
                <c:pt idx="5">
                  <c:v>0.75679214400000006</c:v>
                </c:pt>
                <c:pt idx="6">
                  <c:v>0.73518821599999995</c:v>
                </c:pt>
                <c:pt idx="7">
                  <c:v>0.71456628479999995</c:v>
                </c:pt>
                <c:pt idx="8">
                  <c:v>0.7031096563</c:v>
                </c:pt>
                <c:pt idx="9">
                  <c:v>0.69394435350000006</c:v>
                </c:pt>
                <c:pt idx="10">
                  <c:v>0.67937806869999995</c:v>
                </c:pt>
                <c:pt idx="11">
                  <c:v>0.66399345340000004</c:v>
                </c:pt>
                <c:pt idx="12">
                  <c:v>0.647299509</c:v>
                </c:pt>
                <c:pt idx="13">
                  <c:v>0.62733224219999995</c:v>
                </c:pt>
                <c:pt idx="14">
                  <c:v>0.60736497550000001</c:v>
                </c:pt>
                <c:pt idx="15">
                  <c:v>0.58461538459999995</c:v>
                </c:pt>
                <c:pt idx="16">
                  <c:v>0.56121112929999994</c:v>
                </c:pt>
                <c:pt idx="17">
                  <c:v>0.55073649749999998</c:v>
                </c:pt>
                <c:pt idx="18">
                  <c:v>0.54206219310000003</c:v>
                </c:pt>
                <c:pt idx="20">
                  <c:v>0.39279869070000001</c:v>
                </c:pt>
                <c:pt idx="21">
                  <c:v>0.30551554829999999</c:v>
                </c:pt>
                <c:pt idx="22">
                  <c:v>0.20854337149999999</c:v>
                </c:pt>
                <c:pt idx="23">
                  <c:v>0.14476268410000001</c:v>
                </c:pt>
                <c:pt idx="24">
                  <c:v>0.1060065466</c:v>
                </c:pt>
                <c:pt idx="25">
                  <c:v>8.1194762680000004E-2</c:v>
                </c:pt>
                <c:pt idx="26">
                  <c:v>6.3764320789999995E-2</c:v>
                </c:pt>
                <c:pt idx="27">
                  <c:v>4.9345335519999999E-2</c:v>
                </c:pt>
                <c:pt idx="28">
                  <c:v>4.1227495910000002E-2</c:v>
                </c:pt>
                <c:pt idx="29">
                  <c:v>3.5842880520000002E-2</c:v>
                </c:pt>
                <c:pt idx="30">
                  <c:v>2.9132569559999998E-2</c:v>
                </c:pt>
                <c:pt idx="31">
                  <c:v>2.357610475E-2</c:v>
                </c:pt>
                <c:pt idx="32">
                  <c:v>1.88396072E-2</c:v>
                </c:pt>
                <c:pt idx="33">
                  <c:v>1.5286415709999999E-2</c:v>
                </c:pt>
                <c:pt idx="34">
                  <c:v>1.165139116E-2</c:v>
                </c:pt>
                <c:pt idx="35">
                  <c:v>8.7495908349999995E-3</c:v>
                </c:pt>
                <c:pt idx="36">
                  <c:v>6.4811783959999999E-3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7-4A3C-9613-C30CBAA43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18719"/>
        <c:axId val="32503359"/>
      </c:scatterChart>
      <c:valAx>
        <c:axId val="32518719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3359"/>
        <c:crosses val="autoZero"/>
        <c:crossBetween val="midCat"/>
        <c:majorUnit val="1E+18"/>
      </c:valAx>
      <c:valAx>
        <c:axId val="325033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60 min, 100W,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plots'!$AQ$83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plots'!$AR$85:$AR$121</c:f>
              <c:numCache>
                <c:formatCode>General</c:formatCode>
                <c:ptCount val="37"/>
                <c:pt idx="0">
                  <c:v>1</c:v>
                </c:pt>
                <c:pt idx="1">
                  <c:v>0.82425018289999996</c:v>
                </c:pt>
                <c:pt idx="2">
                  <c:v>0.7444220922</c:v>
                </c:pt>
                <c:pt idx="3">
                  <c:v>0.69102048279999995</c:v>
                </c:pt>
                <c:pt idx="4">
                  <c:v>0.64612289690000002</c:v>
                </c:pt>
                <c:pt idx="5">
                  <c:v>0.60790051209999996</c:v>
                </c:pt>
                <c:pt idx="6">
                  <c:v>0.57315288949999998</c:v>
                </c:pt>
                <c:pt idx="8">
                  <c:v>0.51783101679999999</c:v>
                </c:pt>
                <c:pt idx="10">
                  <c:v>0.45683979520000001</c:v>
                </c:pt>
                <c:pt idx="12">
                  <c:v>0.41660570590000001</c:v>
                </c:pt>
                <c:pt idx="14">
                  <c:v>0.37920629109999998</c:v>
                </c:pt>
                <c:pt idx="16">
                  <c:v>0.33778346739999998</c:v>
                </c:pt>
                <c:pt idx="18">
                  <c:v>0.27633504019999999</c:v>
                </c:pt>
                <c:pt idx="20">
                  <c:v>0.15682150689999999</c:v>
                </c:pt>
                <c:pt idx="22">
                  <c:v>4.4714703729999999E-2</c:v>
                </c:pt>
                <c:pt idx="24">
                  <c:v>1.856254572E-2</c:v>
                </c:pt>
                <c:pt idx="26">
                  <c:v>1.0058522309999999E-3</c:v>
                </c:pt>
                <c:pt idx="28">
                  <c:v>-2.83467447E-3</c:v>
                </c:pt>
                <c:pt idx="30">
                  <c:v>-2.5603511340000001E-3</c:v>
                </c:pt>
                <c:pt idx="32">
                  <c:v>-3.2004389170000001E-3</c:v>
                </c:pt>
                <c:pt idx="34">
                  <c:v>-4.2977322600000001E-3</c:v>
                </c:pt>
                <c:pt idx="36">
                  <c:v>-8.5954645210000007E-3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F-477F-9B27-D67468FC584F}"/>
            </c:ext>
          </c:extLst>
        </c:ser>
        <c:ser>
          <c:idx val="1"/>
          <c:order val="1"/>
          <c:tx>
            <c:strRef>
              <c:f>'All trials production plots'!$AS$83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plots'!$AT$85:$AT$121</c:f>
              <c:numCache>
                <c:formatCode>General</c:formatCode>
                <c:ptCount val="37"/>
                <c:pt idx="0">
                  <c:v>1</c:v>
                </c:pt>
                <c:pt idx="1">
                  <c:v>0.83319978630000002</c:v>
                </c:pt>
                <c:pt idx="2">
                  <c:v>0.76282051279999996</c:v>
                </c:pt>
                <c:pt idx="3">
                  <c:v>0.71167200850000001</c:v>
                </c:pt>
                <c:pt idx="4">
                  <c:v>0.66720085470000001</c:v>
                </c:pt>
                <c:pt idx="5">
                  <c:v>0.64102564100000003</c:v>
                </c:pt>
                <c:pt idx="6">
                  <c:v>0.61244658119999995</c:v>
                </c:pt>
                <c:pt idx="7">
                  <c:v>0.58707264960000005</c:v>
                </c:pt>
                <c:pt idx="8">
                  <c:v>0.55916132480000003</c:v>
                </c:pt>
                <c:pt idx="9">
                  <c:v>0.53859508550000001</c:v>
                </c:pt>
                <c:pt idx="10">
                  <c:v>0.52230235039999995</c:v>
                </c:pt>
                <c:pt idx="11">
                  <c:v>0.50694444439999997</c:v>
                </c:pt>
                <c:pt idx="12">
                  <c:v>0.47996794869999998</c:v>
                </c:pt>
                <c:pt idx="13">
                  <c:v>0.46073717949999998</c:v>
                </c:pt>
                <c:pt idx="14">
                  <c:v>0.43482905979999997</c:v>
                </c:pt>
                <c:pt idx="15">
                  <c:v>0.41332799149999999</c:v>
                </c:pt>
                <c:pt idx="16">
                  <c:v>0.39115918799999999</c:v>
                </c:pt>
                <c:pt idx="17">
                  <c:v>0.36231303419999999</c:v>
                </c:pt>
                <c:pt idx="18">
                  <c:v>0.3112980769</c:v>
                </c:pt>
                <c:pt idx="19">
                  <c:v>0.22395833330000001</c:v>
                </c:pt>
                <c:pt idx="20">
                  <c:v>0.109241453</c:v>
                </c:pt>
                <c:pt idx="21">
                  <c:v>3.071581197E-2</c:v>
                </c:pt>
                <c:pt idx="22">
                  <c:v>2.310363248E-2</c:v>
                </c:pt>
                <c:pt idx="23">
                  <c:v>2.4305555560000001E-2</c:v>
                </c:pt>
                <c:pt idx="24">
                  <c:v>2.3637820510000001E-2</c:v>
                </c:pt>
                <c:pt idx="25">
                  <c:v>1.7895299149999998E-2</c:v>
                </c:pt>
                <c:pt idx="26">
                  <c:v>1.0149572650000001E-2</c:v>
                </c:pt>
                <c:pt idx="27">
                  <c:v>7.3450854700000002E-3</c:v>
                </c:pt>
                <c:pt idx="28">
                  <c:v>6.009615385E-3</c:v>
                </c:pt>
                <c:pt idx="29">
                  <c:v>-1.201923077E-3</c:v>
                </c:pt>
                <c:pt idx="30">
                  <c:v>-2.6709401709999999E-3</c:v>
                </c:pt>
                <c:pt idx="31">
                  <c:v>-2.537393162E-3</c:v>
                </c:pt>
                <c:pt idx="32">
                  <c:v>-3.071581197E-3</c:v>
                </c:pt>
                <c:pt idx="33">
                  <c:v>-5.0747863250000004E-3</c:v>
                </c:pt>
                <c:pt idx="34">
                  <c:v>-4.6741452990000003E-3</c:v>
                </c:pt>
                <c:pt idx="35">
                  <c:v>-6.009615385E-3</c:v>
                </c:pt>
                <c:pt idx="36">
                  <c:v>-3.3386752140000002E-3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0F-477F-9B27-D67468FC584F}"/>
            </c:ext>
          </c:extLst>
        </c:ser>
        <c:ser>
          <c:idx val="2"/>
          <c:order val="2"/>
          <c:tx>
            <c:strRef>
              <c:f>'All trials production plots'!$AU$83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plots'!$AV$85:$AV$121</c:f>
              <c:numCache>
                <c:formatCode>General</c:formatCode>
                <c:ptCount val="37"/>
                <c:pt idx="0">
                  <c:v>1</c:v>
                </c:pt>
                <c:pt idx="1">
                  <c:v>0.84225651940000001</c:v>
                </c:pt>
                <c:pt idx="2">
                  <c:v>0.77062267159999998</c:v>
                </c:pt>
                <c:pt idx="3">
                  <c:v>0.70409792439999996</c:v>
                </c:pt>
                <c:pt idx="4">
                  <c:v>0.66152208619999997</c:v>
                </c:pt>
                <c:pt idx="5">
                  <c:v>0.62618414050000004</c:v>
                </c:pt>
                <c:pt idx="6">
                  <c:v>0.59350718469999997</c:v>
                </c:pt>
                <c:pt idx="7">
                  <c:v>0.55848855770000005</c:v>
                </c:pt>
                <c:pt idx="8">
                  <c:v>0.53805215539999995</c:v>
                </c:pt>
                <c:pt idx="9">
                  <c:v>0.51623203829999997</c:v>
                </c:pt>
                <c:pt idx="10">
                  <c:v>0.49536987760000001</c:v>
                </c:pt>
                <c:pt idx="11">
                  <c:v>0.47482703570000001</c:v>
                </c:pt>
                <c:pt idx="12">
                  <c:v>0.45236828099999998</c:v>
                </c:pt>
                <c:pt idx="13">
                  <c:v>0.4321447578</c:v>
                </c:pt>
                <c:pt idx="14">
                  <c:v>0.40872804680000002</c:v>
                </c:pt>
                <c:pt idx="15">
                  <c:v>0.38744012770000003</c:v>
                </c:pt>
                <c:pt idx="16">
                  <c:v>0.36125598720000002</c:v>
                </c:pt>
                <c:pt idx="17">
                  <c:v>0.33070782329999998</c:v>
                </c:pt>
                <c:pt idx="18">
                  <c:v>0.29175093130000002</c:v>
                </c:pt>
                <c:pt idx="19">
                  <c:v>0.2157530601</c:v>
                </c:pt>
                <c:pt idx="20">
                  <c:v>0.11463544439999999</c:v>
                </c:pt>
                <c:pt idx="21">
                  <c:v>3.6934539650000001E-2</c:v>
                </c:pt>
                <c:pt idx="22">
                  <c:v>8.940926024E-3</c:v>
                </c:pt>
                <c:pt idx="23">
                  <c:v>1.1814795100000001E-2</c:v>
                </c:pt>
                <c:pt idx="24">
                  <c:v>8.940926024E-3</c:v>
                </c:pt>
                <c:pt idx="25">
                  <c:v>-3.1931878660000001E-3</c:v>
                </c:pt>
                <c:pt idx="26">
                  <c:v>-3.6189462479999999E-3</c:v>
                </c:pt>
                <c:pt idx="27">
                  <c:v>-8.7280468330000003E-3</c:v>
                </c:pt>
                <c:pt idx="28">
                  <c:v>-1.128259713E-2</c:v>
                </c:pt>
                <c:pt idx="29">
                  <c:v>-1.096327834E-2</c:v>
                </c:pt>
                <c:pt idx="30">
                  <c:v>-9.1538052160000001E-3</c:v>
                </c:pt>
                <c:pt idx="31">
                  <c:v>-9.4731240020000003E-3</c:v>
                </c:pt>
                <c:pt idx="32">
                  <c:v>-1.0324640770000001E-2</c:v>
                </c:pt>
                <c:pt idx="33">
                  <c:v>-9.0473656199999992E-3</c:v>
                </c:pt>
                <c:pt idx="34">
                  <c:v>-1.0856838739999999E-2</c:v>
                </c:pt>
                <c:pt idx="35">
                  <c:v>-1.021820117E-2</c:v>
                </c:pt>
                <c:pt idx="36">
                  <c:v>-9.7924427889999992E-3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0-42A6-9FEB-372D1765B3B4}"/>
            </c:ext>
          </c:extLst>
        </c:ser>
        <c:ser>
          <c:idx val="4"/>
          <c:order val="3"/>
          <c:tx>
            <c:strRef>
              <c:f>'All trials production plots'!$AW$83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plots'!$AX$85:$AX$121</c:f>
              <c:numCache>
                <c:formatCode>General</c:formatCode>
                <c:ptCount val="37"/>
                <c:pt idx="0">
                  <c:v>1</c:v>
                </c:pt>
                <c:pt idx="1">
                  <c:v>0.78110199840000005</c:v>
                </c:pt>
                <c:pt idx="2">
                  <c:v>0.69885641679999999</c:v>
                </c:pt>
                <c:pt idx="3">
                  <c:v>0.63116553080000004</c:v>
                </c:pt>
                <c:pt idx="4">
                  <c:v>0.57929998839999997</c:v>
                </c:pt>
                <c:pt idx="5">
                  <c:v>0.53575141500000001</c:v>
                </c:pt>
                <c:pt idx="6">
                  <c:v>0.50906780640000004</c:v>
                </c:pt>
                <c:pt idx="7">
                  <c:v>0.47730160560000001</c:v>
                </c:pt>
                <c:pt idx="8">
                  <c:v>0.45177313159999999</c:v>
                </c:pt>
                <c:pt idx="9">
                  <c:v>0.42393438839999997</c:v>
                </c:pt>
                <c:pt idx="10">
                  <c:v>0.40441261410000001</c:v>
                </c:pt>
                <c:pt idx="11">
                  <c:v>0.38662354160000001</c:v>
                </c:pt>
                <c:pt idx="12">
                  <c:v>0.36375187710000001</c:v>
                </c:pt>
                <c:pt idx="13">
                  <c:v>0.34550075079999998</c:v>
                </c:pt>
                <c:pt idx="14">
                  <c:v>0.31743098069999998</c:v>
                </c:pt>
                <c:pt idx="15">
                  <c:v>0.29698509880000001</c:v>
                </c:pt>
                <c:pt idx="16">
                  <c:v>0.26302414229999999</c:v>
                </c:pt>
                <c:pt idx="17">
                  <c:v>0.23553193950000001</c:v>
                </c:pt>
                <c:pt idx="18">
                  <c:v>0.1992607139</c:v>
                </c:pt>
                <c:pt idx="19">
                  <c:v>0.15109160220000001</c:v>
                </c:pt>
                <c:pt idx="20">
                  <c:v>7.5314774170000001E-2</c:v>
                </c:pt>
                <c:pt idx="21">
                  <c:v>2.0445881950000001E-2</c:v>
                </c:pt>
                <c:pt idx="22">
                  <c:v>1.3861614879999999E-3</c:v>
                </c:pt>
                <c:pt idx="23">
                  <c:v>6.0066997809999998E-3</c:v>
                </c:pt>
                <c:pt idx="24">
                  <c:v>4.0429710060000002E-3</c:v>
                </c:pt>
                <c:pt idx="25">
                  <c:v>-4.6205382930000001E-4</c:v>
                </c:pt>
                <c:pt idx="26">
                  <c:v>-2.4257826040000002E-3</c:v>
                </c:pt>
                <c:pt idx="27">
                  <c:v>-6.9308074389999997E-4</c:v>
                </c:pt>
                <c:pt idx="28">
                  <c:v>-4.1584844629999999E-3</c:v>
                </c:pt>
                <c:pt idx="29">
                  <c:v>-4.0429710060000002E-3</c:v>
                </c:pt>
                <c:pt idx="30">
                  <c:v>-2.7723229759999998E-3</c:v>
                </c:pt>
                <c:pt idx="31">
                  <c:v>-3.1188633479999998E-3</c:v>
                </c:pt>
                <c:pt idx="32">
                  <c:v>-5.0825921219999999E-3</c:v>
                </c:pt>
                <c:pt idx="33">
                  <c:v>-3.580917177E-3</c:v>
                </c:pt>
                <c:pt idx="34">
                  <c:v>-5.8911863229999997E-3</c:v>
                </c:pt>
                <c:pt idx="35">
                  <c:v>-7.9704285550000007E-3</c:v>
                </c:pt>
                <c:pt idx="36">
                  <c:v>-7.2773478109999998E-3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0-42A6-9FEB-372D1765B3B4}"/>
            </c:ext>
          </c:extLst>
        </c:ser>
        <c:ser>
          <c:idx val="5"/>
          <c:order val="4"/>
          <c:tx>
            <c:strRef>
              <c:f>'All trials production plots'!$AY$83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plots'!$AZ$85:$AZ$121</c:f>
              <c:numCache>
                <c:formatCode>General</c:formatCode>
                <c:ptCount val="37"/>
                <c:pt idx="0">
                  <c:v>1</c:v>
                </c:pt>
                <c:pt idx="1">
                  <c:v>0.83150107880000002</c:v>
                </c:pt>
                <c:pt idx="2">
                  <c:v>0.7557793075</c:v>
                </c:pt>
                <c:pt idx="3">
                  <c:v>0.70317476629999998</c:v>
                </c:pt>
                <c:pt idx="4">
                  <c:v>0.6607418062</c:v>
                </c:pt>
                <c:pt idx="5">
                  <c:v>0.6260145895</c:v>
                </c:pt>
                <c:pt idx="6">
                  <c:v>0.59447241340000001</c:v>
                </c:pt>
                <c:pt idx="7">
                  <c:v>0.56909483199999999</c:v>
                </c:pt>
                <c:pt idx="8">
                  <c:v>0.55008733180000002</c:v>
                </c:pt>
                <c:pt idx="9">
                  <c:v>0.5322100072</c:v>
                </c:pt>
                <c:pt idx="10">
                  <c:v>0.50816808790000001</c:v>
                </c:pt>
                <c:pt idx="11">
                  <c:v>0.48895510120000002</c:v>
                </c:pt>
                <c:pt idx="12">
                  <c:v>0.46768724960000002</c:v>
                </c:pt>
                <c:pt idx="13">
                  <c:v>0.45001541150000002</c:v>
                </c:pt>
                <c:pt idx="14">
                  <c:v>0.42679543819999999</c:v>
                </c:pt>
                <c:pt idx="15">
                  <c:v>0.40563032980000002</c:v>
                </c:pt>
                <c:pt idx="16">
                  <c:v>0.37973903219999999</c:v>
                </c:pt>
                <c:pt idx="17">
                  <c:v>0.3488133155</c:v>
                </c:pt>
                <c:pt idx="18">
                  <c:v>0.30668858519999997</c:v>
                </c:pt>
                <c:pt idx="19">
                  <c:v>0.230144868</c:v>
                </c:pt>
                <c:pt idx="20">
                  <c:v>0.13253878559999999</c:v>
                </c:pt>
                <c:pt idx="21">
                  <c:v>5.4556662899999997E-2</c:v>
                </c:pt>
                <c:pt idx="22">
                  <c:v>1.099352718E-2</c:v>
                </c:pt>
                <c:pt idx="23">
                  <c:v>1.2945648820000001E-2</c:v>
                </c:pt>
                <c:pt idx="24">
                  <c:v>7.5002568580000003E-3</c:v>
                </c:pt>
                <c:pt idx="25">
                  <c:v>4.417959519E-3</c:v>
                </c:pt>
                <c:pt idx="26">
                  <c:v>2.0548648929999999E-3</c:v>
                </c:pt>
                <c:pt idx="27">
                  <c:v>2.4658378709999998E-3</c:v>
                </c:pt>
                <c:pt idx="28">
                  <c:v>1.4384054250000001E-3</c:v>
                </c:pt>
                <c:pt idx="29">
                  <c:v>-2.4658378709999998E-3</c:v>
                </c:pt>
                <c:pt idx="30">
                  <c:v>-3.1850405839999999E-3</c:v>
                </c:pt>
                <c:pt idx="31">
                  <c:v>-2.9795540940000002E-3</c:v>
                </c:pt>
                <c:pt idx="32">
                  <c:v>-5.959108189E-3</c:v>
                </c:pt>
                <c:pt idx="33">
                  <c:v>-6.3700811670000003E-3</c:v>
                </c:pt>
                <c:pt idx="34">
                  <c:v>-7.3975136130000002E-3</c:v>
                </c:pt>
                <c:pt idx="35">
                  <c:v>-5.2399054760000003E-3</c:v>
                </c:pt>
                <c:pt idx="36">
                  <c:v>-8.6304325490000004E-3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0-42A6-9FEB-372D1765B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127871"/>
        <c:axId val="672118271"/>
      </c:scatterChart>
      <c:valAx>
        <c:axId val="6721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18271"/>
        <c:crosses val="autoZero"/>
        <c:crossBetween val="midCat"/>
      </c:valAx>
      <c:valAx>
        <c:axId val="6721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2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0 min, 100W,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plots'!$AK$83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plots'!$AJ$85:$AJ$115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plots'!$AL$85:$AL$115</c:f>
              <c:numCache>
                <c:formatCode>General</c:formatCode>
                <c:ptCount val="31"/>
                <c:pt idx="0">
                  <c:v>1</c:v>
                </c:pt>
                <c:pt idx="1">
                  <c:v>0.81913250150000005</c:v>
                </c:pt>
                <c:pt idx="2">
                  <c:v>0.72311348779999995</c:v>
                </c:pt>
                <c:pt idx="3">
                  <c:v>0.64171122989999996</c:v>
                </c:pt>
                <c:pt idx="4">
                  <c:v>0.58074866309999995</c:v>
                </c:pt>
                <c:pt idx="5">
                  <c:v>0.52442067739999998</c:v>
                </c:pt>
                <c:pt idx="6">
                  <c:v>0.4772430184</c:v>
                </c:pt>
                <c:pt idx="7">
                  <c:v>0.42935234700000002</c:v>
                </c:pt>
                <c:pt idx="8">
                  <c:v>0.38645276290000002</c:v>
                </c:pt>
                <c:pt idx="9">
                  <c:v>0.34450386220000001</c:v>
                </c:pt>
                <c:pt idx="10">
                  <c:v>0.30683303620000002</c:v>
                </c:pt>
                <c:pt idx="11">
                  <c:v>0.2714200832</c:v>
                </c:pt>
                <c:pt idx="12">
                  <c:v>0.23802733209999999</c:v>
                </c:pt>
                <c:pt idx="13">
                  <c:v>0.18336304219999999</c:v>
                </c:pt>
                <c:pt idx="14">
                  <c:v>0.1193107546</c:v>
                </c:pt>
                <c:pt idx="15">
                  <c:v>5.644682115E-2</c:v>
                </c:pt>
                <c:pt idx="16">
                  <c:v>1.9132501489999999E-2</c:v>
                </c:pt>
                <c:pt idx="17">
                  <c:v>3.3036244800000003E-2</c:v>
                </c:pt>
                <c:pt idx="18">
                  <c:v>3.6244800950000003E-2</c:v>
                </c:pt>
                <c:pt idx="19">
                  <c:v>2.650029709E-2</c:v>
                </c:pt>
                <c:pt idx="20">
                  <c:v>2.1152703509999999E-2</c:v>
                </c:pt>
                <c:pt idx="21">
                  <c:v>1.5448603680000001E-2</c:v>
                </c:pt>
                <c:pt idx="22">
                  <c:v>5.9417706479999999E-3</c:v>
                </c:pt>
                <c:pt idx="23">
                  <c:v>6.7736185379999999E-3</c:v>
                </c:pt>
                <c:pt idx="24">
                  <c:v>2.733214498E-3</c:v>
                </c:pt>
                <c:pt idx="25">
                  <c:v>2.9708853239999999E-3</c:v>
                </c:pt>
                <c:pt idx="26">
                  <c:v>-1.3071895420000001E-3</c:v>
                </c:pt>
                <c:pt idx="27">
                  <c:v>-3.4462269760000002E-3</c:v>
                </c:pt>
                <c:pt idx="28">
                  <c:v>-3.5650623890000001E-3</c:v>
                </c:pt>
                <c:pt idx="29">
                  <c:v>-5.9417706479999999E-3</c:v>
                </c:pt>
                <c:pt idx="30">
                  <c:v>-7.2489601899999997E-3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5-4D4B-9A03-16B2C0AFB69A}"/>
            </c:ext>
          </c:extLst>
        </c:ser>
        <c:ser>
          <c:idx val="1"/>
          <c:order val="1"/>
          <c:tx>
            <c:strRef>
              <c:f>'All trials production plots'!$AM$83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plots'!$AJ$85:$AJ$115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plots'!$AN$85:$AN$115</c:f>
              <c:numCache>
                <c:formatCode>General</c:formatCode>
                <c:ptCount val="31"/>
                <c:pt idx="0">
                  <c:v>1</c:v>
                </c:pt>
                <c:pt idx="1">
                  <c:v>0.8384338871</c:v>
                </c:pt>
                <c:pt idx="2">
                  <c:v>0.7883998834</c:v>
                </c:pt>
                <c:pt idx="3">
                  <c:v>0.73768580589999999</c:v>
                </c:pt>
                <c:pt idx="4">
                  <c:v>0.69095501800000003</c:v>
                </c:pt>
                <c:pt idx="5">
                  <c:v>0.65209365590000001</c:v>
                </c:pt>
                <c:pt idx="6">
                  <c:v>0.61158068590000003</c:v>
                </c:pt>
                <c:pt idx="7">
                  <c:v>0.57650830659999996</c:v>
                </c:pt>
                <c:pt idx="8">
                  <c:v>0.54512775670000002</c:v>
                </c:pt>
                <c:pt idx="9">
                  <c:v>0.50966676379999998</c:v>
                </c:pt>
                <c:pt idx="10">
                  <c:v>0.4721655494</c:v>
                </c:pt>
                <c:pt idx="11">
                  <c:v>0.42825221019999998</c:v>
                </c:pt>
                <c:pt idx="12">
                  <c:v>0.38084134850000001</c:v>
                </c:pt>
                <c:pt idx="13">
                  <c:v>0.29039152820000003</c:v>
                </c:pt>
                <c:pt idx="14">
                  <c:v>0.1782764986</c:v>
                </c:pt>
                <c:pt idx="15">
                  <c:v>9.3947342850000004E-2</c:v>
                </c:pt>
                <c:pt idx="16">
                  <c:v>4.2844651710000001E-2</c:v>
                </c:pt>
                <c:pt idx="17">
                  <c:v>3.3129311180000003E-2</c:v>
                </c:pt>
                <c:pt idx="18">
                  <c:v>2.564849898E-2</c:v>
                </c:pt>
                <c:pt idx="19">
                  <c:v>1.6418925479999999E-2</c:v>
                </c:pt>
                <c:pt idx="20">
                  <c:v>1.282424949E-2</c:v>
                </c:pt>
                <c:pt idx="21">
                  <c:v>8.9381132810000003E-3</c:v>
                </c:pt>
                <c:pt idx="22">
                  <c:v>6.7035849610000003E-3</c:v>
                </c:pt>
                <c:pt idx="23">
                  <c:v>2.7202953460000001E-3</c:v>
                </c:pt>
                <c:pt idx="24">
                  <c:v>1.6516078889999999E-3</c:v>
                </c:pt>
                <c:pt idx="25">
                  <c:v>9.7153405229999997E-4</c:v>
                </c:pt>
                <c:pt idx="26">
                  <c:v>-1.845914699E-3</c:v>
                </c:pt>
                <c:pt idx="27">
                  <c:v>-6.800738366E-4</c:v>
                </c:pt>
                <c:pt idx="28">
                  <c:v>-3.400369183E-3</c:v>
                </c:pt>
                <c:pt idx="29">
                  <c:v>-1.845914699E-3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65-4D4B-9A03-16B2C0AFB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340223"/>
        <c:axId val="175418895"/>
      </c:scatterChart>
      <c:valAx>
        <c:axId val="662340223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8895"/>
        <c:crosses val="autoZero"/>
        <c:crossBetween val="midCat"/>
      </c:valAx>
      <c:valAx>
        <c:axId val="175418895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40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0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plots'!$BC$83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plots'!$BB$85:$BB$115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plots'!$BD$85:$BD$115</c:f>
              <c:numCache>
                <c:formatCode>General</c:formatCode>
                <c:ptCount val="31"/>
                <c:pt idx="0">
                  <c:v>1</c:v>
                </c:pt>
                <c:pt idx="1">
                  <c:v>0.90145932669999995</c:v>
                </c:pt>
                <c:pt idx="2">
                  <c:v>0.85088859989999999</c:v>
                </c:pt>
                <c:pt idx="3">
                  <c:v>0.81028753070000004</c:v>
                </c:pt>
                <c:pt idx="4">
                  <c:v>0.76723016909999997</c:v>
                </c:pt>
                <c:pt idx="5">
                  <c:v>0.74945817079999999</c:v>
                </c:pt>
                <c:pt idx="6">
                  <c:v>0.71998266150000001</c:v>
                </c:pt>
                <c:pt idx="7">
                  <c:v>0.69036266440000005</c:v>
                </c:pt>
                <c:pt idx="8">
                  <c:v>0.67129027600000002</c:v>
                </c:pt>
                <c:pt idx="9">
                  <c:v>0.63993642539999995</c:v>
                </c:pt>
                <c:pt idx="10">
                  <c:v>0.60439242879999999</c:v>
                </c:pt>
                <c:pt idx="11">
                  <c:v>0.55093194629999998</c:v>
                </c:pt>
                <c:pt idx="12">
                  <c:v>0.48547897699999998</c:v>
                </c:pt>
                <c:pt idx="13">
                  <c:v>0.31570582289999999</c:v>
                </c:pt>
                <c:pt idx="14">
                  <c:v>0.15792515530000001</c:v>
                </c:pt>
                <c:pt idx="15">
                  <c:v>5.2160092470000002E-2</c:v>
                </c:pt>
                <c:pt idx="16">
                  <c:v>1.7627510480000001E-2</c:v>
                </c:pt>
                <c:pt idx="17">
                  <c:v>1.2136974429999999E-2</c:v>
                </c:pt>
                <c:pt idx="18">
                  <c:v>1.387082792E-2</c:v>
                </c:pt>
                <c:pt idx="19">
                  <c:v>7.5133651210000001E-3</c:v>
                </c:pt>
                <c:pt idx="20">
                  <c:v>8.6692674470000008E-3</c:v>
                </c:pt>
                <c:pt idx="21">
                  <c:v>6.2129750039999999E-3</c:v>
                </c:pt>
                <c:pt idx="22">
                  <c:v>0</c:v>
                </c:pt>
                <c:pt idx="23">
                  <c:v>3.4677069790000001E-3</c:v>
                </c:pt>
                <c:pt idx="24">
                  <c:v>2.889755816E-4</c:v>
                </c:pt>
                <c:pt idx="25">
                  <c:v>-2.889755816E-4</c:v>
                </c:pt>
                <c:pt idx="26">
                  <c:v>2.8897558160000001E-3</c:v>
                </c:pt>
                <c:pt idx="27">
                  <c:v>-4.623609305E-3</c:v>
                </c:pt>
                <c:pt idx="28">
                  <c:v>-6.7909261669999998E-3</c:v>
                </c:pt>
                <c:pt idx="29">
                  <c:v>-6.2129750039999999E-3</c:v>
                </c:pt>
                <c:pt idx="30">
                  <c:v>-4.9125848869999997E-3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3-4385-A7F5-F7C94C337B81}"/>
            </c:ext>
          </c:extLst>
        </c:ser>
        <c:ser>
          <c:idx val="1"/>
          <c:order val="1"/>
          <c:tx>
            <c:strRef>
              <c:f>'All trials production plots'!$BE$83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plots'!$BB$85:$BB$115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plots'!$BF$85:$BF$115</c:f>
              <c:numCache>
                <c:formatCode>General</c:formatCode>
                <c:ptCount val="31"/>
                <c:pt idx="0">
                  <c:v>1</c:v>
                </c:pt>
                <c:pt idx="1">
                  <c:v>0.89611283109999995</c:v>
                </c:pt>
                <c:pt idx="2">
                  <c:v>0.83992661390000001</c:v>
                </c:pt>
                <c:pt idx="3">
                  <c:v>0.79692695790000001</c:v>
                </c:pt>
                <c:pt idx="4">
                  <c:v>0.76115124410000001</c:v>
                </c:pt>
                <c:pt idx="5">
                  <c:v>0.72594885909999995</c:v>
                </c:pt>
                <c:pt idx="6">
                  <c:v>0.69223712879999999</c:v>
                </c:pt>
                <c:pt idx="7">
                  <c:v>0.66024538470000005</c:v>
                </c:pt>
                <c:pt idx="8">
                  <c:v>0.63008829259999999</c:v>
                </c:pt>
                <c:pt idx="9">
                  <c:v>0.60038986350000001</c:v>
                </c:pt>
                <c:pt idx="10">
                  <c:v>0.56576080719999999</c:v>
                </c:pt>
                <c:pt idx="11">
                  <c:v>0.51955051029999999</c:v>
                </c:pt>
                <c:pt idx="12">
                  <c:v>0.4643962848</c:v>
                </c:pt>
                <c:pt idx="13">
                  <c:v>0.33642930859999998</c:v>
                </c:pt>
                <c:pt idx="14">
                  <c:v>0.17876390319999999</c:v>
                </c:pt>
                <c:pt idx="15">
                  <c:v>5.5383556930000001E-2</c:v>
                </c:pt>
                <c:pt idx="16">
                  <c:v>6.8799449600000003E-3</c:v>
                </c:pt>
                <c:pt idx="17">
                  <c:v>1.203990368E-2</c:v>
                </c:pt>
                <c:pt idx="18">
                  <c:v>6.4212819630000001E-3</c:v>
                </c:pt>
                <c:pt idx="19">
                  <c:v>7.9119367050000007E-3</c:v>
                </c:pt>
                <c:pt idx="20">
                  <c:v>2.5226464850000001E-3</c:v>
                </c:pt>
                <c:pt idx="21">
                  <c:v>4.0133012269999999E-3</c:v>
                </c:pt>
                <c:pt idx="22">
                  <c:v>-4.5866299739999996E-3</c:v>
                </c:pt>
                <c:pt idx="23">
                  <c:v>-9.1732599470000006E-3</c:v>
                </c:pt>
                <c:pt idx="24">
                  <c:v>-1.949317739E-3</c:v>
                </c:pt>
                <c:pt idx="25">
                  <c:v>-3.783969728E-3</c:v>
                </c:pt>
                <c:pt idx="26">
                  <c:v>-4.1279669759999998E-3</c:v>
                </c:pt>
                <c:pt idx="27">
                  <c:v>-1.2613232430000001E-3</c:v>
                </c:pt>
                <c:pt idx="28">
                  <c:v>-2.5226464850000001E-3</c:v>
                </c:pt>
                <c:pt idx="29">
                  <c:v>-2.6373122350000001E-3</c:v>
                </c:pt>
                <c:pt idx="30">
                  <c:v>-4.7012957229999996E-3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3-4385-A7F5-F7C94C337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67087"/>
        <c:axId val="120167567"/>
      </c:scatterChart>
      <c:valAx>
        <c:axId val="120167087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7567"/>
        <c:crosses val="autoZero"/>
        <c:crossBetween val="midCat"/>
      </c:valAx>
      <c:valAx>
        <c:axId val="120167567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75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plots'!$BI$83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plots'!$BH$85:$BH$121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plots'!$BJ$85:$BJ$121</c:f>
              <c:numCache>
                <c:formatCode>General</c:formatCode>
                <c:ptCount val="37"/>
                <c:pt idx="0">
                  <c:v>1</c:v>
                </c:pt>
                <c:pt idx="1">
                  <c:v>0.94039543110000001</c:v>
                </c:pt>
                <c:pt idx="2">
                  <c:v>0.90702730909999996</c:v>
                </c:pt>
                <c:pt idx="3">
                  <c:v>0.87928335359999998</c:v>
                </c:pt>
                <c:pt idx="4">
                  <c:v>0.8530179162</c:v>
                </c:pt>
                <c:pt idx="5">
                  <c:v>0.83249260739999997</c:v>
                </c:pt>
                <c:pt idx="6">
                  <c:v>0.81556212669999995</c:v>
                </c:pt>
                <c:pt idx="7">
                  <c:v>0.79280454570000003</c:v>
                </c:pt>
                <c:pt idx="8">
                  <c:v>0.78288977790000003</c:v>
                </c:pt>
                <c:pt idx="9">
                  <c:v>0.77300400069999997</c:v>
                </c:pt>
                <c:pt idx="10">
                  <c:v>0.76940917259999997</c:v>
                </c:pt>
                <c:pt idx="11">
                  <c:v>0.74212906590000005</c:v>
                </c:pt>
                <c:pt idx="12">
                  <c:v>0.72496666089999995</c:v>
                </c:pt>
                <c:pt idx="13">
                  <c:v>0.70629674730000003</c:v>
                </c:pt>
                <c:pt idx="14">
                  <c:v>0.6876268337</c:v>
                </c:pt>
                <c:pt idx="15">
                  <c:v>0.67142111670000004</c:v>
                </c:pt>
                <c:pt idx="16">
                  <c:v>0.65127268510000003</c:v>
                </c:pt>
                <c:pt idx="17">
                  <c:v>0.62790630250000001</c:v>
                </c:pt>
                <c:pt idx="18">
                  <c:v>0.59462515220000001</c:v>
                </c:pt>
                <c:pt idx="19">
                  <c:v>0.53502058330000002</c:v>
                </c:pt>
                <c:pt idx="20">
                  <c:v>0.46648692530000002</c:v>
                </c:pt>
                <c:pt idx="21">
                  <c:v>0.36041050619999998</c:v>
                </c:pt>
                <c:pt idx="22">
                  <c:v>0.21105119729999999</c:v>
                </c:pt>
                <c:pt idx="23">
                  <c:v>0.123180843</c:v>
                </c:pt>
                <c:pt idx="24">
                  <c:v>7.8129529769999997E-2</c:v>
                </c:pt>
                <c:pt idx="25">
                  <c:v>5.647358961E-2</c:v>
                </c:pt>
                <c:pt idx="26">
                  <c:v>4.4935351079999998E-2</c:v>
                </c:pt>
                <c:pt idx="27">
                  <c:v>3.5774337570000002E-2</c:v>
                </c:pt>
                <c:pt idx="28">
                  <c:v>2.907752073E-2</c:v>
                </c:pt>
                <c:pt idx="29">
                  <c:v>2.4410042329999999E-2</c:v>
                </c:pt>
                <c:pt idx="30">
                  <c:v>1.9887516670000001E-2</c:v>
                </c:pt>
                <c:pt idx="31">
                  <c:v>1.498811387E-2</c:v>
                </c:pt>
                <c:pt idx="32">
                  <c:v>1.156722908E-2</c:v>
                </c:pt>
                <c:pt idx="33">
                  <c:v>8.0013915460000005E-3</c:v>
                </c:pt>
                <c:pt idx="34">
                  <c:v>4.8124311469999997E-3</c:v>
                </c:pt>
                <c:pt idx="35">
                  <c:v>3.15996985E-3</c:v>
                </c:pt>
                <c:pt idx="36">
                  <c:v>1.6234707489999999E-3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C-480C-9069-C0CCBB395ABB}"/>
            </c:ext>
          </c:extLst>
        </c:ser>
        <c:ser>
          <c:idx val="1"/>
          <c:order val="1"/>
          <c:tx>
            <c:strRef>
              <c:f>'All trials production plots'!$BK$83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plots'!$BH$85:$BH$121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plots'!$BL$85:$BL$121</c:f>
              <c:numCache>
                <c:formatCode>General</c:formatCode>
                <c:ptCount val="37"/>
                <c:pt idx="0">
                  <c:v>1</c:v>
                </c:pt>
                <c:pt idx="1">
                  <c:v>0.88368876080000003</c:v>
                </c:pt>
                <c:pt idx="2">
                  <c:v>0.82916426509999996</c:v>
                </c:pt>
                <c:pt idx="3">
                  <c:v>0.79043227670000005</c:v>
                </c:pt>
                <c:pt idx="4">
                  <c:v>0.74927953889999999</c:v>
                </c:pt>
                <c:pt idx="5">
                  <c:v>0.71976945240000001</c:v>
                </c:pt>
                <c:pt idx="6">
                  <c:v>0.69291066280000002</c:v>
                </c:pt>
                <c:pt idx="7">
                  <c:v>0.66939481270000001</c:v>
                </c:pt>
                <c:pt idx="8">
                  <c:v>0.64714697409999999</c:v>
                </c:pt>
                <c:pt idx="9">
                  <c:v>0.63319884729999998</c:v>
                </c:pt>
                <c:pt idx="10">
                  <c:v>0.60899135449999997</c:v>
                </c:pt>
                <c:pt idx="11">
                  <c:v>0.59216138330000001</c:v>
                </c:pt>
                <c:pt idx="12">
                  <c:v>0.57025936600000005</c:v>
                </c:pt>
                <c:pt idx="13">
                  <c:v>0.55123919310000002</c:v>
                </c:pt>
                <c:pt idx="14">
                  <c:v>0.5341786744</c:v>
                </c:pt>
                <c:pt idx="15">
                  <c:v>0.51193083569999998</c:v>
                </c:pt>
                <c:pt idx="16">
                  <c:v>0.48634005759999999</c:v>
                </c:pt>
                <c:pt idx="17">
                  <c:v>0.45325648410000002</c:v>
                </c:pt>
                <c:pt idx="18">
                  <c:v>0.4116426513</c:v>
                </c:pt>
                <c:pt idx="19">
                  <c:v>0.30397694520000001</c:v>
                </c:pt>
                <c:pt idx="20">
                  <c:v>0.17844380400000001</c:v>
                </c:pt>
                <c:pt idx="21">
                  <c:v>7.1930835730000003E-2</c:v>
                </c:pt>
                <c:pt idx="22">
                  <c:v>2.9740634009999999E-2</c:v>
                </c:pt>
                <c:pt idx="23">
                  <c:v>2.8933717580000001E-2</c:v>
                </c:pt>
                <c:pt idx="24">
                  <c:v>2.7550432279999999E-2</c:v>
                </c:pt>
                <c:pt idx="25">
                  <c:v>2.1671469740000001E-2</c:v>
                </c:pt>
                <c:pt idx="26">
                  <c:v>1.567723343E-2</c:v>
                </c:pt>
                <c:pt idx="27">
                  <c:v>9.3371757930000004E-3</c:v>
                </c:pt>
                <c:pt idx="28">
                  <c:v>8.8760806920000004E-3</c:v>
                </c:pt>
                <c:pt idx="29">
                  <c:v>5.4178674350000003E-3</c:v>
                </c:pt>
                <c:pt idx="30">
                  <c:v>1.844380403E-3</c:v>
                </c:pt>
                <c:pt idx="31">
                  <c:v>2.3054755040000001E-3</c:v>
                </c:pt>
                <c:pt idx="32">
                  <c:v>-1.152737752E-4</c:v>
                </c:pt>
                <c:pt idx="33">
                  <c:v>-5.4178674350000003E-3</c:v>
                </c:pt>
                <c:pt idx="34">
                  <c:v>-4.6109510089999998E-3</c:v>
                </c:pt>
                <c:pt idx="35">
                  <c:v>-7.3775216139999999E-3</c:v>
                </c:pt>
                <c:pt idx="36">
                  <c:v>-8.4149855910000005E-3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C-480C-9069-C0CCBB39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745935"/>
        <c:axId val="498749295"/>
      </c:scatterChart>
      <c:valAx>
        <c:axId val="498745935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49295"/>
        <c:crosses val="autoZero"/>
        <c:crossBetween val="midCat"/>
      </c:valAx>
      <c:valAx>
        <c:axId val="4987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4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</a:t>
            </a:r>
            <a:r>
              <a:rPr lang="en-US" baseline="0"/>
              <a:t> methanol 0min 100W </a:t>
            </a:r>
          </a:p>
          <a:p>
            <a:pPr>
              <a:defRPr/>
            </a:pPr>
            <a:r>
              <a:rPr lang="en-US"/>
              <a:t>CH</a:t>
            </a:r>
            <a:r>
              <a:rPr lang="en-US" baseline="-25000"/>
              <a:t>4</a:t>
            </a:r>
            <a:r>
              <a:rPr lang="en-US" baseline="0"/>
              <a:t> Formation/Sublimation 1305 cm</a:t>
            </a:r>
            <a:r>
              <a:rPr lang="en-US" baseline="30000"/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plots'!$C$143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plots'!$B$145:$B$175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plots'!$D$145:$D$175</c:f>
              <c:numCache>
                <c:formatCode>0.00E+00</c:formatCode>
                <c:ptCount val="31"/>
                <c:pt idx="0">
                  <c:v>-2.7799999999999998E-4</c:v>
                </c:pt>
                <c:pt idx="1">
                  <c:v>1.46E-2</c:v>
                </c:pt>
                <c:pt idx="2">
                  <c:v>2.1499999999999998E-2</c:v>
                </c:pt>
                <c:pt idx="3">
                  <c:v>2.5499999999999998E-2</c:v>
                </c:pt>
                <c:pt idx="4">
                  <c:v>2.6499999999999999E-2</c:v>
                </c:pt>
                <c:pt idx="5">
                  <c:v>2.7300000000000001E-2</c:v>
                </c:pt>
                <c:pt idx="6">
                  <c:v>2.7300000000000001E-2</c:v>
                </c:pt>
                <c:pt idx="7">
                  <c:v>2.6800000000000001E-2</c:v>
                </c:pt>
                <c:pt idx="8">
                  <c:v>2.4899999999999999E-2</c:v>
                </c:pt>
                <c:pt idx="9">
                  <c:v>2.3199999999999998E-2</c:v>
                </c:pt>
                <c:pt idx="10">
                  <c:v>1.95E-2</c:v>
                </c:pt>
                <c:pt idx="11">
                  <c:v>1.32E-2</c:v>
                </c:pt>
                <c:pt idx="12">
                  <c:v>8.4499999999999992E-3</c:v>
                </c:pt>
                <c:pt idx="13">
                  <c:v>1.98E-3</c:v>
                </c:pt>
                <c:pt idx="14">
                  <c:v>3.1300000000000002E-4</c:v>
                </c:pt>
                <c:pt idx="15">
                  <c:v>-4.8700000000000002E-4</c:v>
                </c:pt>
                <c:pt idx="16">
                  <c:v>-6.2600000000000004E-4</c:v>
                </c:pt>
                <c:pt idx="17">
                  <c:v>-8.34E-4</c:v>
                </c:pt>
                <c:pt idx="18">
                  <c:v>-1.25E-3</c:v>
                </c:pt>
                <c:pt idx="19">
                  <c:v>-1.3600000000000001E-3</c:v>
                </c:pt>
                <c:pt idx="20">
                  <c:v>-1.4300000000000001E-3</c:v>
                </c:pt>
                <c:pt idx="21">
                  <c:v>-9.7400000000000004E-4</c:v>
                </c:pt>
                <c:pt idx="22">
                  <c:v>-1.2199999999999999E-3</c:v>
                </c:pt>
                <c:pt idx="23">
                  <c:v>-8.6899999999999998E-4</c:v>
                </c:pt>
                <c:pt idx="24">
                  <c:v>-1.25E-3</c:v>
                </c:pt>
                <c:pt idx="25">
                  <c:v>-6.2600000000000004E-4</c:v>
                </c:pt>
                <c:pt idx="26">
                  <c:v>-9.0399999999999996E-4</c:v>
                </c:pt>
                <c:pt idx="27">
                  <c:v>-5.22E-4</c:v>
                </c:pt>
                <c:pt idx="28">
                  <c:v>-4.8700000000000002E-4</c:v>
                </c:pt>
                <c:pt idx="29">
                  <c:v>-3.48E-4</c:v>
                </c:pt>
                <c:pt idx="30">
                  <c:v>-8.6899999999999998E-4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9-4E9C-8A3F-8DDC7D8FC8F2}"/>
            </c:ext>
          </c:extLst>
        </c:ser>
        <c:ser>
          <c:idx val="1"/>
          <c:order val="1"/>
          <c:tx>
            <c:strRef>
              <c:f>'All trials production plots'!$E$143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plots'!$B$145:$B$175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plots'!$F$145:$F$175</c:f>
              <c:numCache>
                <c:formatCode>0.00E+00</c:formatCode>
                <c:ptCount val="31"/>
                <c:pt idx="0">
                  <c:v>-4.66E-4</c:v>
                </c:pt>
                <c:pt idx="1">
                  <c:v>5.4999999999999997E-3</c:v>
                </c:pt>
                <c:pt idx="2">
                  <c:v>8.2799999999999992E-3</c:v>
                </c:pt>
                <c:pt idx="3">
                  <c:v>9.8799999999999999E-3</c:v>
                </c:pt>
                <c:pt idx="4">
                  <c:v>1.03E-2</c:v>
                </c:pt>
                <c:pt idx="5">
                  <c:v>1.03E-2</c:v>
                </c:pt>
                <c:pt idx="6">
                  <c:v>1.03E-2</c:v>
                </c:pt>
                <c:pt idx="7">
                  <c:v>9.8300000000000002E-3</c:v>
                </c:pt>
                <c:pt idx="8">
                  <c:v>9.4800000000000006E-3</c:v>
                </c:pt>
                <c:pt idx="9">
                  <c:v>8.8900000000000003E-3</c:v>
                </c:pt>
                <c:pt idx="10">
                  <c:v>7.9500000000000005E-3</c:v>
                </c:pt>
                <c:pt idx="11">
                  <c:v>4.4400000000000004E-3</c:v>
                </c:pt>
                <c:pt idx="12">
                  <c:v>3.6700000000000001E-3</c:v>
                </c:pt>
                <c:pt idx="13">
                  <c:v>3.1199999999999999E-3</c:v>
                </c:pt>
                <c:pt idx="14">
                  <c:v>1.2899999999999999E-3</c:v>
                </c:pt>
                <c:pt idx="15">
                  <c:v>9.7999999999999997E-4</c:v>
                </c:pt>
                <c:pt idx="16">
                  <c:v>1.1199999999999999E-3</c:v>
                </c:pt>
                <c:pt idx="17">
                  <c:v>8.1599999999999999E-4</c:v>
                </c:pt>
                <c:pt idx="18">
                  <c:v>5.0000000000000001E-4</c:v>
                </c:pt>
                <c:pt idx="19">
                  <c:v>4.6900000000000002E-4</c:v>
                </c:pt>
                <c:pt idx="20">
                  <c:v>3.4299999999999999E-4</c:v>
                </c:pt>
                <c:pt idx="21">
                  <c:v>5.7599999999999997E-5</c:v>
                </c:pt>
                <c:pt idx="22">
                  <c:v>-4.74E-5</c:v>
                </c:pt>
                <c:pt idx="23">
                  <c:v>-4.5399999999999998E-4</c:v>
                </c:pt>
                <c:pt idx="24">
                  <c:v>-5.0199999999999995E-4</c:v>
                </c:pt>
                <c:pt idx="25">
                  <c:v>-6.69E-4</c:v>
                </c:pt>
                <c:pt idx="26">
                  <c:v>-4.9299999999999995E-4</c:v>
                </c:pt>
                <c:pt idx="27">
                  <c:v>-5.6599999999999999E-4</c:v>
                </c:pt>
                <c:pt idx="28">
                  <c:v>-5.3200000000000003E-4</c:v>
                </c:pt>
                <c:pt idx="29">
                  <c:v>-3.8900000000000002E-4</c:v>
                </c:pt>
                <c:pt idx="30">
                  <c:v>-3.1500000000000001E-4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9-4E9C-8A3F-8DDC7D8FC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524031"/>
        <c:axId val="488522111"/>
      </c:scatterChart>
      <c:valAx>
        <c:axId val="48852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2111"/>
        <c:crosses val="autoZero"/>
        <c:crossBetween val="midCat"/>
      </c:valAx>
      <c:valAx>
        <c:axId val="48852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60min 100W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plots'!$I$143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plots'!$J$145:$J$181</c:f>
              <c:numCache>
                <c:formatCode>0.00E+00</c:formatCode>
                <c:ptCount val="37"/>
                <c:pt idx="0">
                  <c:v>-1.3899999999999999E-4</c:v>
                </c:pt>
                <c:pt idx="1">
                  <c:v>1.4999999999999999E-2</c:v>
                </c:pt>
                <c:pt idx="2">
                  <c:v>2.07E-2</c:v>
                </c:pt>
                <c:pt idx="3">
                  <c:v>2.5399999999999999E-2</c:v>
                </c:pt>
                <c:pt idx="4">
                  <c:v>3.1E-2</c:v>
                </c:pt>
                <c:pt idx="6">
                  <c:v>3.2500000000000001E-2</c:v>
                </c:pt>
                <c:pt idx="8">
                  <c:v>3.4200000000000001E-2</c:v>
                </c:pt>
                <c:pt idx="10">
                  <c:v>2.98E-2</c:v>
                </c:pt>
                <c:pt idx="12">
                  <c:v>2.6499999999999999E-2</c:v>
                </c:pt>
                <c:pt idx="14">
                  <c:v>2.24E-2</c:v>
                </c:pt>
                <c:pt idx="16">
                  <c:v>1.77E-2</c:v>
                </c:pt>
                <c:pt idx="18">
                  <c:v>9.5700000000000004E-3</c:v>
                </c:pt>
                <c:pt idx="20">
                  <c:v>3.4499999999999999E-3</c:v>
                </c:pt>
                <c:pt idx="22">
                  <c:v>7.3099999999999999E-4</c:v>
                </c:pt>
                <c:pt idx="24">
                  <c:v>-3.48E-4</c:v>
                </c:pt>
                <c:pt idx="26">
                  <c:v>-9.3999999999999997E-4</c:v>
                </c:pt>
                <c:pt idx="28">
                  <c:v>-8.3600000000000005E-4</c:v>
                </c:pt>
                <c:pt idx="30">
                  <c:v>-7.3099999999999999E-4</c:v>
                </c:pt>
                <c:pt idx="32">
                  <c:v>-4.1800000000000002E-4</c:v>
                </c:pt>
                <c:pt idx="34">
                  <c:v>-6.6100000000000002E-4</c:v>
                </c:pt>
                <c:pt idx="36">
                  <c:v>-4.1800000000000002E-4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A-439E-9562-33C38D333974}"/>
            </c:ext>
          </c:extLst>
        </c:ser>
        <c:ser>
          <c:idx val="1"/>
          <c:order val="1"/>
          <c:tx>
            <c:strRef>
              <c:f>'All trials production plots'!$K$143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plots'!$L$145:$L$181</c:f>
              <c:numCache>
                <c:formatCode>0.00E+00</c:formatCode>
                <c:ptCount val="37"/>
                <c:pt idx="0">
                  <c:v>-7.7300000000000003E-4</c:v>
                </c:pt>
                <c:pt idx="1">
                  <c:v>1.6E-2</c:v>
                </c:pt>
                <c:pt idx="2">
                  <c:v>2.3199999999999998E-2</c:v>
                </c:pt>
                <c:pt idx="3">
                  <c:v>2.9100000000000001E-2</c:v>
                </c:pt>
                <c:pt idx="4">
                  <c:v>3.3099999999999997E-2</c:v>
                </c:pt>
                <c:pt idx="5">
                  <c:v>3.6700000000000003E-2</c:v>
                </c:pt>
                <c:pt idx="6">
                  <c:v>3.8699999999999998E-2</c:v>
                </c:pt>
                <c:pt idx="8">
                  <c:v>4.0500000000000001E-2</c:v>
                </c:pt>
                <c:pt idx="10">
                  <c:v>3.6499999999999998E-2</c:v>
                </c:pt>
                <c:pt idx="12">
                  <c:v>3.27E-2</c:v>
                </c:pt>
                <c:pt idx="14">
                  <c:v>2.7799999999999998E-2</c:v>
                </c:pt>
                <c:pt idx="16">
                  <c:v>2.0899999999999998E-2</c:v>
                </c:pt>
                <c:pt idx="18">
                  <c:v>9.0600000000000003E-3</c:v>
                </c:pt>
                <c:pt idx="20">
                  <c:v>9.4899999999999997E-4</c:v>
                </c:pt>
                <c:pt idx="22">
                  <c:v>-1.42E-3</c:v>
                </c:pt>
                <c:pt idx="24">
                  <c:v>-1.5100000000000001E-3</c:v>
                </c:pt>
                <c:pt idx="26">
                  <c:v>-4.0099999999999997E-3</c:v>
                </c:pt>
                <c:pt idx="28">
                  <c:v>1.17E-3</c:v>
                </c:pt>
                <c:pt idx="30">
                  <c:v>-4.2200000000000001E-4</c:v>
                </c:pt>
                <c:pt idx="32">
                  <c:v>-8.0199999999999998E-4</c:v>
                </c:pt>
                <c:pt idx="34">
                  <c:v>-5.5199999999999997E-4</c:v>
                </c:pt>
                <c:pt idx="36">
                  <c:v>-1.76E-4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A-439E-9562-33C38D333974}"/>
            </c:ext>
          </c:extLst>
        </c:ser>
        <c:ser>
          <c:idx val="2"/>
          <c:order val="2"/>
          <c:tx>
            <c:strRef>
              <c:f>'All trials production plots'!$M$143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plots'!$N$145:$N$181</c:f>
              <c:numCache>
                <c:formatCode>0.00E+00</c:formatCode>
                <c:ptCount val="37"/>
                <c:pt idx="0">
                  <c:v>1.56E-4</c:v>
                </c:pt>
                <c:pt idx="1">
                  <c:v>1.4500000000000001E-2</c:v>
                </c:pt>
                <c:pt idx="2">
                  <c:v>1.9599999999999999E-2</c:v>
                </c:pt>
                <c:pt idx="3">
                  <c:v>2.4E-2</c:v>
                </c:pt>
                <c:pt idx="4">
                  <c:v>2.7300000000000001E-2</c:v>
                </c:pt>
                <c:pt idx="5">
                  <c:v>3.0599999999999999E-2</c:v>
                </c:pt>
                <c:pt idx="6">
                  <c:v>3.1899999999999998E-2</c:v>
                </c:pt>
                <c:pt idx="8">
                  <c:v>3.5099999999999999E-2</c:v>
                </c:pt>
                <c:pt idx="10">
                  <c:v>3.2199999999999999E-2</c:v>
                </c:pt>
                <c:pt idx="12">
                  <c:v>2.81E-2</c:v>
                </c:pt>
                <c:pt idx="14">
                  <c:v>2.4400000000000002E-2</c:v>
                </c:pt>
                <c:pt idx="16">
                  <c:v>1.8200000000000001E-2</c:v>
                </c:pt>
                <c:pt idx="18">
                  <c:v>6.5700000000000003E-3</c:v>
                </c:pt>
                <c:pt idx="20">
                  <c:v>1.3699999999999999E-3</c:v>
                </c:pt>
                <c:pt idx="22">
                  <c:v>-7.8200000000000003E-5</c:v>
                </c:pt>
                <c:pt idx="24">
                  <c:v>1.17E-4</c:v>
                </c:pt>
                <c:pt idx="26">
                  <c:v>2.7399999999999999E-4</c:v>
                </c:pt>
                <c:pt idx="28">
                  <c:v>1.9599999999999999E-4</c:v>
                </c:pt>
                <c:pt idx="30">
                  <c:v>3.9100000000000002E-4</c:v>
                </c:pt>
                <c:pt idx="32">
                  <c:v>2.3499999999999999E-4</c:v>
                </c:pt>
                <c:pt idx="34">
                  <c:v>5.0900000000000001E-4</c:v>
                </c:pt>
                <c:pt idx="36">
                  <c:v>4.2999999999999999E-4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7A-439E-9562-33C38D333974}"/>
            </c:ext>
          </c:extLst>
        </c:ser>
        <c:ser>
          <c:idx val="3"/>
          <c:order val="3"/>
          <c:tx>
            <c:strRef>
              <c:f>'All trials production plots'!$O$143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plots'!$P$145:$P$181</c:f>
              <c:numCache>
                <c:formatCode>0.00E+00</c:formatCode>
                <c:ptCount val="37"/>
                <c:pt idx="0">
                  <c:v>-4.3600000000000002E-3</c:v>
                </c:pt>
                <c:pt idx="1">
                  <c:v>9.2499999999999995E-3</c:v>
                </c:pt>
                <c:pt idx="2">
                  <c:v>1.83E-2</c:v>
                </c:pt>
                <c:pt idx="3">
                  <c:v>2.4400000000000002E-2</c:v>
                </c:pt>
                <c:pt idx="4">
                  <c:v>3.0800000000000001E-2</c:v>
                </c:pt>
                <c:pt idx="5">
                  <c:v>3.4200000000000001E-2</c:v>
                </c:pt>
                <c:pt idx="6">
                  <c:v>3.8600000000000002E-2</c:v>
                </c:pt>
                <c:pt idx="8">
                  <c:v>4.4400000000000002E-2</c:v>
                </c:pt>
                <c:pt idx="10">
                  <c:v>3.4799999999999998E-2</c:v>
                </c:pt>
                <c:pt idx="12">
                  <c:v>3.0800000000000001E-2</c:v>
                </c:pt>
                <c:pt idx="14">
                  <c:v>2.7099999999999999E-2</c:v>
                </c:pt>
                <c:pt idx="16">
                  <c:v>1.9E-2</c:v>
                </c:pt>
                <c:pt idx="18">
                  <c:v>6.8300000000000001E-3</c:v>
                </c:pt>
                <c:pt idx="20">
                  <c:v>-1.0399999999999999E-3</c:v>
                </c:pt>
                <c:pt idx="22">
                  <c:v>-4.9899999999999996E-3</c:v>
                </c:pt>
                <c:pt idx="24">
                  <c:v>-4.13E-3</c:v>
                </c:pt>
                <c:pt idx="26">
                  <c:v>-2.2699999999999999E-3</c:v>
                </c:pt>
                <c:pt idx="28">
                  <c:v>-7.3499999999999998E-4</c:v>
                </c:pt>
                <c:pt idx="30">
                  <c:v>-1.1900000000000001E-3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7A-439E-9562-33C38D333974}"/>
            </c:ext>
          </c:extLst>
        </c:ser>
        <c:ser>
          <c:idx val="4"/>
          <c:order val="4"/>
          <c:tx>
            <c:strRef>
              <c:f>'All trials production plots'!$Q$143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plots'!$R$145:$R$181</c:f>
              <c:numCache>
                <c:formatCode>0.00E+00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7A-439E-9562-33C38D33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1600"/>
        <c:axId val="53670640"/>
      </c:scatterChart>
      <c:valAx>
        <c:axId val="53671600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0640"/>
        <c:crosses val="autoZero"/>
        <c:crossBetween val="midCat"/>
      </c:valAx>
      <c:valAx>
        <c:axId val="536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1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75min 50W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plots'!$AE$143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plots'!$AD$145:$AD$181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plots'!$AF$145:$AF$181</c:f>
              <c:numCache>
                <c:formatCode>0.00E+00</c:formatCode>
                <c:ptCount val="37"/>
                <c:pt idx="0">
                  <c:v>-6.8900000000000005E-4</c:v>
                </c:pt>
                <c:pt idx="1">
                  <c:v>1.2800000000000001E-2</c:v>
                </c:pt>
                <c:pt idx="2">
                  <c:v>2.1100000000000001E-2</c:v>
                </c:pt>
                <c:pt idx="3">
                  <c:v>2.69E-2</c:v>
                </c:pt>
                <c:pt idx="4">
                  <c:v>3.1699999999999999E-2</c:v>
                </c:pt>
                <c:pt idx="5">
                  <c:v>3.5400000000000001E-2</c:v>
                </c:pt>
                <c:pt idx="6">
                  <c:v>3.8199999999999998E-2</c:v>
                </c:pt>
                <c:pt idx="7">
                  <c:v>4.1000000000000002E-2</c:v>
                </c:pt>
                <c:pt idx="8">
                  <c:v>4.1799999999999997E-2</c:v>
                </c:pt>
                <c:pt idx="9">
                  <c:v>4.1300000000000003E-2</c:v>
                </c:pt>
                <c:pt idx="10">
                  <c:v>3.8699999999999998E-2</c:v>
                </c:pt>
                <c:pt idx="11">
                  <c:v>3.5700000000000003E-2</c:v>
                </c:pt>
                <c:pt idx="12">
                  <c:v>3.3700000000000001E-2</c:v>
                </c:pt>
                <c:pt idx="13">
                  <c:v>3.1800000000000002E-2</c:v>
                </c:pt>
                <c:pt idx="14">
                  <c:v>2.9600000000000001E-2</c:v>
                </c:pt>
                <c:pt idx="15">
                  <c:v>2.69E-2</c:v>
                </c:pt>
                <c:pt idx="16">
                  <c:v>2.3099999999999999E-2</c:v>
                </c:pt>
                <c:pt idx="17">
                  <c:v>1.7399999999999999E-2</c:v>
                </c:pt>
                <c:pt idx="18">
                  <c:v>1.01E-2</c:v>
                </c:pt>
                <c:pt idx="19">
                  <c:v>4.3099999999999996E-3</c:v>
                </c:pt>
                <c:pt idx="20">
                  <c:v>8.2799999999999996E-4</c:v>
                </c:pt>
                <c:pt idx="21">
                  <c:v>-3.3400000000000001E-3</c:v>
                </c:pt>
                <c:pt idx="22">
                  <c:v>-8.6700000000000004E-4</c:v>
                </c:pt>
                <c:pt idx="23">
                  <c:v>-9.6100000000000005E-4</c:v>
                </c:pt>
                <c:pt idx="24">
                  <c:v>-9.3599999999999998E-4</c:v>
                </c:pt>
                <c:pt idx="25">
                  <c:v>-1.1100000000000001E-3</c:v>
                </c:pt>
                <c:pt idx="26">
                  <c:v>-7.4100000000000001E-4</c:v>
                </c:pt>
                <c:pt idx="27">
                  <c:v>-1.15E-3</c:v>
                </c:pt>
                <c:pt idx="28">
                  <c:v>-9.7099999999999997E-4</c:v>
                </c:pt>
                <c:pt idx="29">
                  <c:v>-1.07E-3</c:v>
                </c:pt>
                <c:pt idx="30">
                  <c:v>-1.2600000000000001E-3</c:v>
                </c:pt>
                <c:pt idx="31">
                  <c:v>-1.01E-3</c:v>
                </c:pt>
                <c:pt idx="32">
                  <c:v>-1.31E-3</c:v>
                </c:pt>
                <c:pt idx="33">
                  <c:v>-1.1100000000000001E-3</c:v>
                </c:pt>
                <c:pt idx="34">
                  <c:v>-1.07E-3</c:v>
                </c:pt>
                <c:pt idx="35">
                  <c:v>-1.1000000000000001E-3</c:v>
                </c:pt>
                <c:pt idx="36">
                  <c:v>-8.0699999999999999E-4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7-4CE6-ACC0-0531961E0133}"/>
            </c:ext>
          </c:extLst>
        </c:ser>
        <c:ser>
          <c:idx val="1"/>
          <c:order val="1"/>
          <c:tx>
            <c:strRef>
              <c:f>'All trials production plots'!$AG$143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plots'!$AD$145:$AD$181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plots'!$AH$145:$AH$181</c:f>
              <c:numCache>
                <c:formatCode>0.00E+00</c:formatCode>
                <c:ptCount val="37"/>
                <c:pt idx="0">
                  <c:v>-6.1899999999999998E-4</c:v>
                </c:pt>
                <c:pt idx="1">
                  <c:v>1.0699999999999999E-2</c:v>
                </c:pt>
                <c:pt idx="2">
                  <c:v>1.83E-2</c:v>
                </c:pt>
                <c:pt idx="3">
                  <c:v>2.3199999999999998E-2</c:v>
                </c:pt>
                <c:pt idx="4">
                  <c:v>2.8000000000000001E-2</c:v>
                </c:pt>
                <c:pt idx="5">
                  <c:v>3.1600000000000003E-2</c:v>
                </c:pt>
                <c:pt idx="6">
                  <c:v>3.5499999999999997E-2</c:v>
                </c:pt>
                <c:pt idx="7">
                  <c:v>3.73E-2</c:v>
                </c:pt>
                <c:pt idx="8">
                  <c:v>3.9300000000000002E-2</c:v>
                </c:pt>
                <c:pt idx="9">
                  <c:v>3.9399999999999998E-2</c:v>
                </c:pt>
                <c:pt idx="10">
                  <c:v>3.8300000000000001E-2</c:v>
                </c:pt>
                <c:pt idx="11">
                  <c:v>3.6400000000000002E-2</c:v>
                </c:pt>
                <c:pt idx="12">
                  <c:v>3.5799999999999998E-2</c:v>
                </c:pt>
                <c:pt idx="13">
                  <c:v>3.4799999999999998E-2</c:v>
                </c:pt>
                <c:pt idx="14">
                  <c:v>3.2800000000000003E-2</c:v>
                </c:pt>
                <c:pt idx="15">
                  <c:v>3.0700000000000002E-2</c:v>
                </c:pt>
                <c:pt idx="16">
                  <c:v>2.76E-2</c:v>
                </c:pt>
                <c:pt idx="17">
                  <c:v>2.2499999999999999E-2</c:v>
                </c:pt>
                <c:pt idx="18">
                  <c:v>1.29E-2</c:v>
                </c:pt>
                <c:pt idx="20">
                  <c:v>7.6600000000000001E-3</c:v>
                </c:pt>
                <c:pt idx="21">
                  <c:v>6.0499999999999998E-3</c:v>
                </c:pt>
                <c:pt idx="22">
                  <c:v>2.0899999999999998E-3</c:v>
                </c:pt>
                <c:pt idx="23">
                  <c:v>-1.1400000000000001E-4</c:v>
                </c:pt>
                <c:pt idx="24">
                  <c:v>-6.96E-4</c:v>
                </c:pt>
                <c:pt idx="25">
                  <c:v>-7.2900000000000005E-4</c:v>
                </c:pt>
                <c:pt idx="26">
                  <c:v>-6.2600000000000004E-4</c:v>
                </c:pt>
                <c:pt idx="27">
                  <c:v>2.5799999999999998E-3</c:v>
                </c:pt>
                <c:pt idx="28">
                  <c:v>2.8500000000000001E-3</c:v>
                </c:pt>
                <c:pt idx="29">
                  <c:v>4.3100000000000001E-4</c:v>
                </c:pt>
                <c:pt idx="30">
                  <c:v>6.8900000000000005E-4</c:v>
                </c:pt>
                <c:pt idx="31">
                  <c:v>6.1499999999999999E-4</c:v>
                </c:pt>
                <c:pt idx="32">
                  <c:v>5.6700000000000001E-4</c:v>
                </c:pt>
                <c:pt idx="33">
                  <c:v>8.1800000000000004E-4</c:v>
                </c:pt>
                <c:pt idx="34">
                  <c:v>1.34E-3</c:v>
                </c:pt>
                <c:pt idx="35">
                  <c:v>1.83E-3</c:v>
                </c:pt>
                <c:pt idx="36">
                  <c:v>2.48E-3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7-4CE6-ACC0-0531961E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498336"/>
        <c:axId val="1116479616"/>
      </c:scatterChart>
      <c:valAx>
        <c:axId val="111649833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79616"/>
        <c:crosses val="autoZero"/>
        <c:crossBetween val="midCat"/>
      </c:valAx>
      <c:valAx>
        <c:axId val="11164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9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100W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plots'!$AK$143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plots'!$AJ$145:$AJ$175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plots'!$AL$145:$AL$175</c:f>
              <c:numCache>
                <c:formatCode>0.00E+00</c:formatCode>
                <c:ptCount val="31"/>
                <c:pt idx="0">
                  <c:v>-1.7600000000000001E-3</c:v>
                </c:pt>
                <c:pt idx="1">
                  <c:v>1.2500000000000001E-2</c:v>
                </c:pt>
                <c:pt idx="2">
                  <c:v>1.66E-2</c:v>
                </c:pt>
                <c:pt idx="3">
                  <c:v>1.6799999999999999E-2</c:v>
                </c:pt>
                <c:pt idx="4">
                  <c:v>1.7299999999999999E-2</c:v>
                </c:pt>
                <c:pt idx="5">
                  <c:v>1.72E-2</c:v>
                </c:pt>
                <c:pt idx="6">
                  <c:v>0.02</c:v>
                </c:pt>
                <c:pt idx="7">
                  <c:v>1.84E-2</c:v>
                </c:pt>
                <c:pt idx="8">
                  <c:v>1.6500000000000001E-2</c:v>
                </c:pt>
                <c:pt idx="9">
                  <c:v>1.66E-2</c:v>
                </c:pt>
                <c:pt idx="10">
                  <c:v>1.5100000000000001E-2</c:v>
                </c:pt>
                <c:pt idx="11">
                  <c:v>1.26E-2</c:v>
                </c:pt>
                <c:pt idx="12">
                  <c:v>8.6899999999999998E-3</c:v>
                </c:pt>
                <c:pt idx="13">
                  <c:v>5.2399999999999999E-3</c:v>
                </c:pt>
                <c:pt idx="14">
                  <c:v>2.1700000000000001E-3</c:v>
                </c:pt>
                <c:pt idx="15">
                  <c:v>2.0100000000000001E-3</c:v>
                </c:pt>
                <c:pt idx="16">
                  <c:v>-5.0799999999999999E-4</c:v>
                </c:pt>
                <c:pt idx="17">
                  <c:v>-8.8199999999999997E-4</c:v>
                </c:pt>
                <c:pt idx="18">
                  <c:v>-6.4199999999999999E-4</c:v>
                </c:pt>
                <c:pt idx="19">
                  <c:v>-9.3599999999999998E-4</c:v>
                </c:pt>
                <c:pt idx="20">
                  <c:v>-1.8699999999999999E-3</c:v>
                </c:pt>
                <c:pt idx="21">
                  <c:v>-5.6099999999999998E-4</c:v>
                </c:pt>
                <c:pt idx="22">
                  <c:v>-2.1900000000000001E-3</c:v>
                </c:pt>
                <c:pt idx="23">
                  <c:v>-1.1000000000000001E-3</c:v>
                </c:pt>
                <c:pt idx="24">
                  <c:v>-1.66E-3</c:v>
                </c:pt>
                <c:pt idx="25">
                  <c:v>-1.9300000000000001E-3</c:v>
                </c:pt>
                <c:pt idx="26">
                  <c:v>-1.98E-3</c:v>
                </c:pt>
                <c:pt idx="27">
                  <c:v>-1.07E-3</c:v>
                </c:pt>
                <c:pt idx="28">
                  <c:v>-2.7799999999999999E-3</c:v>
                </c:pt>
                <c:pt idx="29">
                  <c:v>-1.74E-3</c:v>
                </c:pt>
                <c:pt idx="30">
                  <c:v>-1.3600000000000001E-3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C48-84EA-0A9837FF35C0}"/>
            </c:ext>
          </c:extLst>
        </c:ser>
        <c:ser>
          <c:idx val="1"/>
          <c:order val="1"/>
          <c:tx>
            <c:strRef>
              <c:f>'All trials production plots'!$AM$143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plots'!$AJ$145:$AJ$175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plots'!$AN$145:$AN$175</c:f>
              <c:numCache>
                <c:formatCode>0.00E+00</c:formatCode>
                <c:ptCount val="31"/>
                <c:pt idx="0">
                  <c:v>-1.6199999999999999E-3</c:v>
                </c:pt>
                <c:pt idx="1">
                  <c:v>9.4900000000000002E-3</c:v>
                </c:pt>
                <c:pt idx="2">
                  <c:v>1.0699999999999999E-2</c:v>
                </c:pt>
                <c:pt idx="3">
                  <c:v>1.12E-2</c:v>
                </c:pt>
                <c:pt idx="4">
                  <c:v>1.17E-2</c:v>
                </c:pt>
                <c:pt idx="5">
                  <c:v>1.18E-2</c:v>
                </c:pt>
                <c:pt idx="6">
                  <c:v>9.7099999999999999E-3</c:v>
                </c:pt>
                <c:pt idx="7">
                  <c:v>9.6799999999999994E-3</c:v>
                </c:pt>
                <c:pt idx="8">
                  <c:v>9.2499999999999995E-3</c:v>
                </c:pt>
                <c:pt idx="9">
                  <c:v>8.3899999999999999E-3</c:v>
                </c:pt>
                <c:pt idx="10">
                  <c:v>7.8700000000000003E-3</c:v>
                </c:pt>
                <c:pt idx="11">
                  <c:v>6.7099999999999998E-3</c:v>
                </c:pt>
                <c:pt idx="12">
                  <c:v>4.3899999999999998E-3</c:v>
                </c:pt>
                <c:pt idx="13">
                  <c:v>1.92E-3</c:v>
                </c:pt>
                <c:pt idx="14">
                  <c:v>1.3799999999999999E-3</c:v>
                </c:pt>
                <c:pt idx="15">
                  <c:v>2.19E-5</c:v>
                </c:pt>
                <c:pt idx="16">
                  <c:v>-3.7199999999999999E-4</c:v>
                </c:pt>
                <c:pt idx="17">
                  <c:v>-6.3400000000000001E-4</c:v>
                </c:pt>
                <c:pt idx="18">
                  <c:v>7.2099999999999996E-4</c:v>
                </c:pt>
                <c:pt idx="19">
                  <c:v>-2.6200000000000003E-4</c:v>
                </c:pt>
                <c:pt idx="20">
                  <c:v>-5.0299999999999997E-4</c:v>
                </c:pt>
                <c:pt idx="21">
                  <c:v>0</c:v>
                </c:pt>
                <c:pt idx="22">
                  <c:v>4.8099999999999998E-4</c:v>
                </c:pt>
                <c:pt idx="23">
                  <c:v>1.5499999999999999E-3</c:v>
                </c:pt>
                <c:pt idx="24">
                  <c:v>1.1800000000000001E-3</c:v>
                </c:pt>
                <c:pt idx="25">
                  <c:v>2.6200000000000003E-4</c:v>
                </c:pt>
                <c:pt idx="26">
                  <c:v>1.16E-3</c:v>
                </c:pt>
                <c:pt idx="27">
                  <c:v>9.3999999999999997E-4</c:v>
                </c:pt>
                <c:pt idx="28">
                  <c:v>8.7399999999999997E-5</c:v>
                </c:pt>
                <c:pt idx="29">
                  <c:v>4.15E-4</c:v>
                </c:pt>
                <c:pt idx="30">
                  <c:v>4.8099999999999998E-4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8-4CEA-8A03-2A5B61A9D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052431"/>
        <c:axId val="830050991"/>
      </c:scatterChart>
      <c:valAx>
        <c:axId val="83005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50991"/>
        <c:crosses val="autoZero"/>
        <c:crossBetween val="midCat"/>
      </c:valAx>
      <c:valAx>
        <c:axId val="8300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52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60min 100W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plots'!$AQ$143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plots'!$AR$145:$AR$181</c:f>
              <c:numCache>
                <c:formatCode>0.00E+00</c:formatCode>
                <c:ptCount val="37"/>
                <c:pt idx="0">
                  <c:v>6.1700000000000004E-4</c:v>
                </c:pt>
                <c:pt idx="1">
                  <c:v>7.2000000000000005E-4</c:v>
                </c:pt>
                <c:pt idx="2">
                  <c:v>1.5200000000000001E-3</c:v>
                </c:pt>
                <c:pt idx="3">
                  <c:v>2.4499999999999999E-3</c:v>
                </c:pt>
                <c:pt idx="4">
                  <c:v>2.4299999999999999E-3</c:v>
                </c:pt>
                <c:pt idx="5">
                  <c:v>3.5400000000000002E-3</c:v>
                </c:pt>
                <c:pt idx="6">
                  <c:v>3.5200000000000001E-3</c:v>
                </c:pt>
                <c:pt idx="8">
                  <c:v>3.6600000000000001E-3</c:v>
                </c:pt>
                <c:pt idx="10">
                  <c:v>4.4400000000000004E-3</c:v>
                </c:pt>
                <c:pt idx="12">
                  <c:v>4.8599999999999997E-3</c:v>
                </c:pt>
                <c:pt idx="14">
                  <c:v>4.3400000000000001E-3</c:v>
                </c:pt>
                <c:pt idx="16">
                  <c:v>4.8300000000000001E-3</c:v>
                </c:pt>
                <c:pt idx="18">
                  <c:v>3.9899999999999996E-3</c:v>
                </c:pt>
                <c:pt idx="20">
                  <c:v>1.75E-3</c:v>
                </c:pt>
                <c:pt idx="22">
                  <c:v>5.9699999999999998E-4</c:v>
                </c:pt>
                <c:pt idx="24">
                  <c:v>6.38E-4</c:v>
                </c:pt>
                <c:pt idx="26">
                  <c:v>8.0199999999999998E-4</c:v>
                </c:pt>
                <c:pt idx="28">
                  <c:v>1.1100000000000001E-3</c:v>
                </c:pt>
                <c:pt idx="30">
                  <c:v>4.3199999999999998E-4</c:v>
                </c:pt>
                <c:pt idx="32">
                  <c:v>2.4699999999999999E-4</c:v>
                </c:pt>
                <c:pt idx="34">
                  <c:v>8.8500000000000004E-4</c:v>
                </c:pt>
                <c:pt idx="36">
                  <c:v>5.1400000000000003E-4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9-41BA-B6A3-99365989CF03}"/>
            </c:ext>
          </c:extLst>
        </c:ser>
        <c:ser>
          <c:idx val="1"/>
          <c:order val="1"/>
          <c:tx>
            <c:strRef>
              <c:f>'All trials production plots'!$AS$143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plots'!$AT$145:$AT$181</c:f>
              <c:numCache>
                <c:formatCode>0.00E+00</c:formatCode>
                <c:ptCount val="37"/>
                <c:pt idx="0">
                  <c:v>-5.1099999999999995E-4</c:v>
                </c:pt>
                <c:pt idx="1">
                  <c:v>6.3400000000000001E-3</c:v>
                </c:pt>
                <c:pt idx="2">
                  <c:v>8.6199999999999992E-3</c:v>
                </c:pt>
                <c:pt idx="3">
                  <c:v>8.3800000000000003E-3</c:v>
                </c:pt>
                <c:pt idx="4">
                  <c:v>8.77E-3</c:v>
                </c:pt>
                <c:pt idx="5">
                  <c:v>1.0699999999999999E-2</c:v>
                </c:pt>
                <c:pt idx="6">
                  <c:v>1.24E-2</c:v>
                </c:pt>
                <c:pt idx="7">
                  <c:v>1.35E-2</c:v>
                </c:pt>
                <c:pt idx="8">
                  <c:v>1.38E-2</c:v>
                </c:pt>
                <c:pt idx="9">
                  <c:v>1.54E-2</c:v>
                </c:pt>
                <c:pt idx="10">
                  <c:v>1.3299999999999999E-2</c:v>
                </c:pt>
                <c:pt idx="11">
                  <c:v>1.14E-2</c:v>
                </c:pt>
                <c:pt idx="12">
                  <c:v>9.3100000000000006E-3</c:v>
                </c:pt>
                <c:pt idx="13">
                  <c:v>7.9299999999999995E-3</c:v>
                </c:pt>
                <c:pt idx="14">
                  <c:v>7.5399999999999998E-3</c:v>
                </c:pt>
                <c:pt idx="15">
                  <c:v>5.8900000000000003E-3</c:v>
                </c:pt>
                <c:pt idx="16">
                  <c:v>6.1900000000000002E-3</c:v>
                </c:pt>
                <c:pt idx="17">
                  <c:v>6.3400000000000001E-3</c:v>
                </c:pt>
                <c:pt idx="18">
                  <c:v>3.82E-3</c:v>
                </c:pt>
                <c:pt idx="19">
                  <c:v>3.4299999999999999E-3</c:v>
                </c:pt>
                <c:pt idx="20">
                  <c:v>1.23E-3</c:v>
                </c:pt>
                <c:pt idx="21">
                  <c:v>1.5900000000000001E-3</c:v>
                </c:pt>
                <c:pt idx="22">
                  <c:v>6.0099999999999997E-4</c:v>
                </c:pt>
                <c:pt idx="23">
                  <c:v>-9.0099999999999995E-5</c:v>
                </c:pt>
                <c:pt idx="24">
                  <c:v>-6.0099999999999997E-5</c:v>
                </c:pt>
                <c:pt idx="25">
                  <c:v>-2.4000000000000001E-4</c:v>
                </c:pt>
                <c:pt idx="26">
                  <c:v>-1.98E-3</c:v>
                </c:pt>
                <c:pt idx="27">
                  <c:v>-1.0499999999999999E-3</c:v>
                </c:pt>
                <c:pt idx="28">
                  <c:v>-1.2899999999999999E-3</c:v>
                </c:pt>
                <c:pt idx="29">
                  <c:v>-5.1099999999999995E-4</c:v>
                </c:pt>
                <c:pt idx="30">
                  <c:v>-7.5100000000000004E-4</c:v>
                </c:pt>
                <c:pt idx="31">
                  <c:v>4.8099999999999998E-4</c:v>
                </c:pt>
                <c:pt idx="32">
                  <c:v>-4.8099999999999998E-4</c:v>
                </c:pt>
                <c:pt idx="33">
                  <c:v>-1.8000000000000001E-4</c:v>
                </c:pt>
                <c:pt idx="34">
                  <c:v>0</c:v>
                </c:pt>
                <c:pt idx="35">
                  <c:v>3.3100000000000002E-4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5-421F-B49B-167B24A9684E}"/>
            </c:ext>
          </c:extLst>
        </c:ser>
        <c:ser>
          <c:idx val="2"/>
          <c:order val="2"/>
          <c:tx>
            <c:strRef>
              <c:f>'All trials production plots'!$AU$143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plots'!$AV$145:$AV$181</c:f>
              <c:numCache>
                <c:formatCode>0.00E+00</c:formatCode>
                <c:ptCount val="37"/>
                <c:pt idx="0">
                  <c:v>8.8599999999999996E-4</c:v>
                </c:pt>
                <c:pt idx="1">
                  <c:v>2.9499999999999999E-3</c:v>
                </c:pt>
                <c:pt idx="2">
                  <c:v>5.1500000000000001E-3</c:v>
                </c:pt>
                <c:pt idx="3">
                  <c:v>8.7899999999999992E-3</c:v>
                </c:pt>
                <c:pt idx="4">
                  <c:v>9.5600000000000008E-3</c:v>
                </c:pt>
                <c:pt idx="5">
                  <c:v>1.18E-2</c:v>
                </c:pt>
                <c:pt idx="6">
                  <c:v>1.2999999999999999E-2</c:v>
                </c:pt>
                <c:pt idx="7">
                  <c:v>1.4200000000000001E-2</c:v>
                </c:pt>
                <c:pt idx="8">
                  <c:v>1.5100000000000001E-2</c:v>
                </c:pt>
                <c:pt idx="9">
                  <c:v>1.61E-2</c:v>
                </c:pt>
                <c:pt idx="10">
                  <c:v>1.55E-2</c:v>
                </c:pt>
                <c:pt idx="11">
                  <c:v>1.3899999999999999E-2</c:v>
                </c:pt>
                <c:pt idx="12">
                  <c:v>1.37E-2</c:v>
                </c:pt>
                <c:pt idx="13">
                  <c:v>1.3100000000000001E-2</c:v>
                </c:pt>
                <c:pt idx="14">
                  <c:v>1.3100000000000001E-2</c:v>
                </c:pt>
                <c:pt idx="15">
                  <c:v>1.0699999999999999E-2</c:v>
                </c:pt>
                <c:pt idx="16">
                  <c:v>1.03E-2</c:v>
                </c:pt>
                <c:pt idx="17">
                  <c:v>8.3800000000000003E-3</c:v>
                </c:pt>
                <c:pt idx="18">
                  <c:v>7.0400000000000003E-3</c:v>
                </c:pt>
                <c:pt idx="19">
                  <c:v>4.3800000000000002E-3</c:v>
                </c:pt>
                <c:pt idx="20">
                  <c:v>1.9599999999999999E-3</c:v>
                </c:pt>
                <c:pt idx="21">
                  <c:v>1.48E-3</c:v>
                </c:pt>
                <c:pt idx="22">
                  <c:v>9.5799999999999998E-4</c:v>
                </c:pt>
                <c:pt idx="23">
                  <c:v>5.2700000000000002E-4</c:v>
                </c:pt>
                <c:pt idx="24">
                  <c:v>8.1400000000000005E-4</c:v>
                </c:pt>
                <c:pt idx="25">
                  <c:v>6.2299999999999996E-4</c:v>
                </c:pt>
                <c:pt idx="26">
                  <c:v>1.5100000000000001E-3</c:v>
                </c:pt>
                <c:pt idx="27">
                  <c:v>6.7100000000000005E-4</c:v>
                </c:pt>
                <c:pt idx="28">
                  <c:v>-4.7899999999999999E-5</c:v>
                </c:pt>
                <c:pt idx="29">
                  <c:v>4.55E-4</c:v>
                </c:pt>
                <c:pt idx="30">
                  <c:v>1.92E-4</c:v>
                </c:pt>
                <c:pt idx="31">
                  <c:v>1.82E-3</c:v>
                </c:pt>
                <c:pt idx="32">
                  <c:v>1.4400000000000001E-3</c:v>
                </c:pt>
                <c:pt idx="33">
                  <c:v>7.9000000000000001E-4</c:v>
                </c:pt>
                <c:pt idx="34">
                  <c:v>2.8699999999999998E-4</c:v>
                </c:pt>
                <c:pt idx="35">
                  <c:v>8.1400000000000005E-4</c:v>
                </c:pt>
                <c:pt idx="36">
                  <c:v>1.01E-3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0-4759-B4C4-1C3C154DBEF1}"/>
            </c:ext>
          </c:extLst>
        </c:ser>
        <c:ser>
          <c:idx val="3"/>
          <c:order val="3"/>
          <c:tx>
            <c:strRef>
              <c:f>'All trials production plots'!$AW$143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plots'!$AX$145:$AX$181</c:f>
              <c:numCache>
                <c:formatCode>0.00E+00</c:formatCode>
                <c:ptCount val="37"/>
                <c:pt idx="0">
                  <c:v>1.5100000000000001E-3</c:v>
                </c:pt>
                <c:pt idx="1">
                  <c:v>7.8200000000000006E-3</c:v>
                </c:pt>
                <c:pt idx="2">
                  <c:v>1.04E-2</c:v>
                </c:pt>
                <c:pt idx="3">
                  <c:v>1.2500000000000001E-2</c:v>
                </c:pt>
                <c:pt idx="4">
                  <c:v>1.47E-2</c:v>
                </c:pt>
                <c:pt idx="5">
                  <c:v>1.6899999999999998E-2</c:v>
                </c:pt>
                <c:pt idx="6">
                  <c:v>1.8100000000000002E-2</c:v>
                </c:pt>
                <c:pt idx="7">
                  <c:v>2.06E-2</c:v>
                </c:pt>
                <c:pt idx="8">
                  <c:v>2.12E-2</c:v>
                </c:pt>
                <c:pt idx="9">
                  <c:v>2.1499999999999998E-2</c:v>
                </c:pt>
                <c:pt idx="10">
                  <c:v>2.1499999999999998E-2</c:v>
                </c:pt>
                <c:pt idx="11">
                  <c:v>2.01E-2</c:v>
                </c:pt>
                <c:pt idx="12">
                  <c:v>1.9599999999999999E-2</c:v>
                </c:pt>
                <c:pt idx="13">
                  <c:v>1.9400000000000001E-2</c:v>
                </c:pt>
                <c:pt idx="14">
                  <c:v>1.7299999999999999E-2</c:v>
                </c:pt>
                <c:pt idx="15">
                  <c:v>1.66E-2</c:v>
                </c:pt>
                <c:pt idx="16">
                  <c:v>1.49E-2</c:v>
                </c:pt>
                <c:pt idx="17">
                  <c:v>1.26E-2</c:v>
                </c:pt>
                <c:pt idx="18">
                  <c:v>9.9799999999999993E-3</c:v>
                </c:pt>
                <c:pt idx="19">
                  <c:v>6.5500000000000003E-3</c:v>
                </c:pt>
                <c:pt idx="20">
                  <c:v>4.6299999999999996E-3</c:v>
                </c:pt>
                <c:pt idx="21">
                  <c:v>3.3300000000000001E-3</c:v>
                </c:pt>
                <c:pt idx="22">
                  <c:v>1.8500000000000001E-3</c:v>
                </c:pt>
                <c:pt idx="23">
                  <c:v>1.3500000000000001E-3</c:v>
                </c:pt>
                <c:pt idx="24">
                  <c:v>1.9499999999999999E-3</c:v>
                </c:pt>
                <c:pt idx="25">
                  <c:v>1.07E-3</c:v>
                </c:pt>
                <c:pt idx="26">
                  <c:v>1.8699999999999999E-3</c:v>
                </c:pt>
                <c:pt idx="27">
                  <c:v>-7.7999999999999999E-5</c:v>
                </c:pt>
                <c:pt idx="28">
                  <c:v>8.8400000000000002E-4</c:v>
                </c:pt>
                <c:pt idx="29">
                  <c:v>9.8799999999999995E-4</c:v>
                </c:pt>
                <c:pt idx="30">
                  <c:v>4.1599999999999997E-4</c:v>
                </c:pt>
                <c:pt idx="31">
                  <c:v>1.5299999999999999E-3</c:v>
                </c:pt>
                <c:pt idx="32">
                  <c:v>3.3799999999999998E-4</c:v>
                </c:pt>
                <c:pt idx="33">
                  <c:v>1.72E-3</c:v>
                </c:pt>
                <c:pt idx="34">
                  <c:v>4.1599999999999997E-4</c:v>
                </c:pt>
                <c:pt idx="35">
                  <c:v>1.1199999999999999E-3</c:v>
                </c:pt>
                <c:pt idx="36">
                  <c:v>1.4599999999999999E-3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60-4759-B4C4-1C3C154DBEF1}"/>
            </c:ext>
          </c:extLst>
        </c:ser>
        <c:ser>
          <c:idx val="4"/>
          <c:order val="4"/>
          <c:tx>
            <c:strRef>
              <c:f>'All trials production plots'!$AY$143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plots'!$AZ$145:$AZ$181</c:f>
              <c:numCache>
                <c:formatCode>0.00E+00</c:formatCode>
                <c:ptCount val="37"/>
                <c:pt idx="0">
                  <c:v>-6.9399999999999996E-4</c:v>
                </c:pt>
                <c:pt idx="1">
                  <c:v>3.7399999999999998E-3</c:v>
                </c:pt>
                <c:pt idx="2">
                  <c:v>6.5199999999999998E-3</c:v>
                </c:pt>
                <c:pt idx="3">
                  <c:v>1.0500000000000001E-2</c:v>
                </c:pt>
                <c:pt idx="4">
                  <c:v>1.17E-2</c:v>
                </c:pt>
                <c:pt idx="5">
                  <c:v>1.29E-2</c:v>
                </c:pt>
                <c:pt idx="6">
                  <c:v>1.52E-2</c:v>
                </c:pt>
                <c:pt idx="7">
                  <c:v>1.6799999999999999E-2</c:v>
                </c:pt>
                <c:pt idx="8">
                  <c:v>1.7000000000000001E-2</c:v>
                </c:pt>
                <c:pt idx="9">
                  <c:v>1.7899999999999999E-2</c:v>
                </c:pt>
                <c:pt idx="10">
                  <c:v>1.6899999999999998E-2</c:v>
                </c:pt>
                <c:pt idx="11">
                  <c:v>1.55E-2</c:v>
                </c:pt>
                <c:pt idx="12">
                  <c:v>1.4500000000000001E-2</c:v>
                </c:pt>
                <c:pt idx="13">
                  <c:v>1.4999999999999999E-2</c:v>
                </c:pt>
                <c:pt idx="14">
                  <c:v>1.3599999999999999E-2</c:v>
                </c:pt>
                <c:pt idx="15">
                  <c:v>1.2E-2</c:v>
                </c:pt>
                <c:pt idx="16">
                  <c:v>1.0699999999999999E-2</c:v>
                </c:pt>
                <c:pt idx="17">
                  <c:v>8.9899999999999997E-3</c:v>
                </c:pt>
                <c:pt idx="18">
                  <c:v>6.4000000000000003E-3</c:v>
                </c:pt>
                <c:pt idx="19">
                  <c:v>4.3E-3</c:v>
                </c:pt>
                <c:pt idx="20">
                  <c:v>1.1100000000000001E-3</c:v>
                </c:pt>
                <c:pt idx="21">
                  <c:v>2.31E-4</c:v>
                </c:pt>
                <c:pt idx="22">
                  <c:v>2.7700000000000001E-4</c:v>
                </c:pt>
                <c:pt idx="23">
                  <c:v>-6.7000000000000002E-4</c:v>
                </c:pt>
                <c:pt idx="24">
                  <c:v>-1.0200000000000001E-3</c:v>
                </c:pt>
                <c:pt idx="25">
                  <c:v>-1.3600000000000001E-3</c:v>
                </c:pt>
                <c:pt idx="26">
                  <c:v>-2.7700000000000001E-4</c:v>
                </c:pt>
                <c:pt idx="27">
                  <c:v>-6.0099999999999997E-4</c:v>
                </c:pt>
                <c:pt idx="28">
                  <c:v>-9.2500000000000004E-4</c:v>
                </c:pt>
                <c:pt idx="29">
                  <c:v>6.2399999999999999E-4</c:v>
                </c:pt>
                <c:pt idx="30">
                  <c:v>-5.3200000000000003E-4</c:v>
                </c:pt>
                <c:pt idx="31">
                  <c:v>-5.7799999999999995E-4</c:v>
                </c:pt>
                <c:pt idx="32">
                  <c:v>-1.1100000000000001E-3</c:v>
                </c:pt>
                <c:pt idx="33">
                  <c:v>-9.9400000000000009E-4</c:v>
                </c:pt>
                <c:pt idx="34">
                  <c:v>-2.0799999999999998E-3</c:v>
                </c:pt>
                <c:pt idx="35">
                  <c:v>-3.2400000000000001E-4</c:v>
                </c:pt>
                <c:pt idx="36">
                  <c:v>-9.4799999999999995E-4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60-4759-B4C4-1C3C154DB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430175"/>
        <c:axId val="779432095"/>
      </c:scatterChart>
      <c:valAx>
        <c:axId val="779430175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32095"/>
        <c:crosses val="autoZero"/>
        <c:crossBetween val="midCat"/>
      </c:valAx>
      <c:valAx>
        <c:axId val="7794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3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50W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plots'!$BC$143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plots'!$BB$145:$BB$175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plots'!$BD$145:$BD$175</c:f>
              <c:numCache>
                <c:formatCode>0.00E+00</c:formatCode>
                <c:ptCount val="31"/>
                <c:pt idx="0">
                  <c:v>-1.56E-3</c:v>
                </c:pt>
                <c:pt idx="1">
                  <c:v>3.9699999999999996E-3</c:v>
                </c:pt>
                <c:pt idx="2">
                  <c:v>5.9500000000000004E-3</c:v>
                </c:pt>
                <c:pt idx="3">
                  <c:v>6.5700000000000003E-3</c:v>
                </c:pt>
                <c:pt idx="4">
                  <c:v>5.62E-3</c:v>
                </c:pt>
                <c:pt idx="5">
                  <c:v>4.9699999999999996E-3</c:v>
                </c:pt>
                <c:pt idx="6">
                  <c:v>4.9100000000000003E-3</c:v>
                </c:pt>
                <c:pt idx="7">
                  <c:v>6.4999999999999997E-3</c:v>
                </c:pt>
                <c:pt idx="8">
                  <c:v>4.5500000000000002E-3</c:v>
                </c:pt>
                <c:pt idx="9">
                  <c:v>5.7499999999999999E-3</c:v>
                </c:pt>
                <c:pt idx="10">
                  <c:v>3.4499999999999999E-3</c:v>
                </c:pt>
                <c:pt idx="11">
                  <c:v>4.2300000000000003E-3</c:v>
                </c:pt>
                <c:pt idx="12">
                  <c:v>1.4599999999999999E-3</c:v>
                </c:pt>
                <c:pt idx="13">
                  <c:v>-2.2800000000000001E-4</c:v>
                </c:pt>
                <c:pt idx="14">
                  <c:v>-1.63E-4</c:v>
                </c:pt>
                <c:pt idx="15">
                  <c:v>-3.8999999999999999E-4</c:v>
                </c:pt>
                <c:pt idx="16">
                  <c:v>3.2499999999999997E-5</c:v>
                </c:pt>
                <c:pt idx="17">
                  <c:v>-6.8300000000000001E-4</c:v>
                </c:pt>
                <c:pt idx="18">
                  <c:v>-3.2499999999999999E-4</c:v>
                </c:pt>
                <c:pt idx="19">
                  <c:v>-2.2399999999999998E-3</c:v>
                </c:pt>
                <c:pt idx="20">
                  <c:v>-1.8500000000000001E-3</c:v>
                </c:pt>
                <c:pt idx="21">
                  <c:v>-1.4E-3</c:v>
                </c:pt>
                <c:pt idx="22">
                  <c:v>-2.1800000000000001E-3</c:v>
                </c:pt>
                <c:pt idx="23">
                  <c:v>-2.6700000000000001E-3</c:v>
                </c:pt>
                <c:pt idx="24">
                  <c:v>-2.5000000000000001E-3</c:v>
                </c:pt>
                <c:pt idx="25">
                  <c:v>-3.2799999999999999E-3</c:v>
                </c:pt>
                <c:pt idx="26">
                  <c:v>-1.1100000000000001E-3</c:v>
                </c:pt>
                <c:pt idx="27">
                  <c:v>-2.2399999999999998E-3</c:v>
                </c:pt>
                <c:pt idx="28">
                  <c:v>-2.4399999999999999E-3</c:v>
                </c:pt>
                <c:pt idx="29">
                  <c:v>-1.5900000000000001E-3</c:v>
                </c:pt>
                <c:pt idx="30">
                  <c:v>-3.1199999999999999E-3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2-4E02-A5D2-7F939E4D5FD3}"/>
            </c:ext>
          </c:extLst>
        </c:ser>
        <c:ser>
          <c:idx val="1"/>
          <c:order val="1"/>
          <c:tx>
            <c:strRef>
              <c:f>'All trials production plots'!$BE$143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plots'!$BB$145:$BB$175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plots'!$BF$145:$BF$175</c:f>
              <c:numCache>
                <c:formatCode>0.00E+00</c:formatCode>
                <c:ptCount val="31"/>
                <c:pt idx="0">
                  <c:v>3.6099999999999999E-4</c:v>
                </c:pt>
                <c:pt idx="1">
                  <c:v>2.0600000000000002E-3</c:v>
                </c:pt>
                <c:pt idx="2">
                  <c:v>5.2900000000000004E-3</c:v>
                </c:pt>
                <c:pt idx="3">
                  <c:v>4.8999999999999998E-3</c:v>
                </c:pt>
                <c:pt idx="4">
                  <c:v>5.5500000000000002E-3</c:v>
                </c:pt>
                <c:pt idx="5">
                  <c:v>4.9500000000000004E-3</c:v>
                </c:pt>
                <c:pt idx="6">
                  <c:v>3.8700000000000002E-3</c:v>
                </c:pt>
                <c:pt idx="7">
                  <c:v>5.1900000000000002E-3</c:v>
                </c:pt>
                <c:pt idx="8">
                  <c:v>5.0800000000000003E-3</c:v>
                </c:pt>
                <c:pt idx="9">
                  <c:v>4.3299999999999996E-3</c:v>
                </c:pt>
                <c:pt idx="10">
                  <c:v>4.13E-3</c:v>
                </c:pt>
                <c:pt idx="11">
                  <c:v>3.0999999999999999E-3</c:v>
                </c:pt>
                <c:pt idx="12">
                  <c:v>1.6299999999999999E-3</c:v>
                </c:pt>
                <c:pt idx="13">
                  <c:v>1.73E-3</c:v>
                </c:pt>
                <c:pt idx="14">
                  <c:v>1.8100000000000001E-4</c:v>
                </c:pt>
                <c:pt idx="15">
                  <c:v>-4.64E-4</c:v>
                </c:pt>
                <c:pt idx="16">
                  <c:v>1.03E-4</c:v>
                </c:pt>
                <c:pt idx="17">
                  <c:v>-1.42E-3</c:v>
                </c:pt>
                <c:pt idx="18">
                  <c:v>-6.7100000000000005E-4</c:v>
                </c:pt>
                <c:pt idx="19">
                  <c:v>-2.0599999999999999E-4</c:v>
                </c:pt>
                <c:pt idx="20">
                  <c:v>-6.4499999999999996E-4</c:v>
                </c:pt>
                <c:pt idx="21">
                  <c:v>-8.5099999999999998E-4</c:v>
                </c:pt>
                <c:pt idx="22">
                  <c:v>-7.4799999999999997E-4</c:v>
                </c:pt>
                <c:pt idx="23">
                  <c:v>-1.8600000000000001E-3</c:v>
                </c:pt>
                <c:pt idx="24">
                  <c:v>-5.9299999999999999E-4</c:v>
                </c:pt>
                <c:pt idx="25">
                  <c:v>-5.9299999999999999E-4</c:v>
                </c:pt>
                <c:pt idx="26">
                  <c:v>-5.4199999999999995E-4</c:v>
                </c:pt>
                <c:pt idx="27">
                  <c:v>-2.0400000000000001E-3</c:v>
                </c:pt>
                <c:pt idx="28">
                  <c:v>2.8400000000000002E-4</c:v>
                </c:pt>
                <c:pt idx="29">
                  <c:v>-1.6000000000000001E-3</c:v>
                </c:pt>
                <c:pt idx="30">
                  <c:v>-9.0300000000000005E-4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72-4E02-A5D2-7F939E4D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884031"/>
        <c:axId val="930906111"/>
      </c:scatterChart>
      <c:valAx>
        <c:axId val="9308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06111"/>
        <c:crosses val="autoZero"/>
        <c:crossBetween val="midCat"/>
      </c:valAx>
      <c:valAx>
        <c:axId val="93090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8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75min 50W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plots'!$BI$143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plots'!$BH$145:$BH$181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plots'!$BJ$145:$BJ$181</c:f>
              <c:numCache>
                <c:formatCode>0.00E+00</c:formatCode>
                <c:ptCount val="37"/>
                <c:pt idx="0">
                  <c:v>-2.61E-4</c:v>
                </c:pt>
                <c:pt idx="1">
                  <c:v>4.6299999999999996E-3</c:v>
                </c:pt>
                <c:pt idx="2">
                  <c:v>7.5700000000000003E-3</c:v>
                </c:pt>
                <c:pt idx="3">
                  <c:v>1.0800000000000001E-2</c:v>
                </c:pt>
                <c:pt idx="4">
                  <c:v>1.29E-2</c:v>
                </c:pt>
                <c:pt idx="5">
                  <c:v>1.49E-2</c:v>
                </c:pt>
                <c:pt idx="6">
                  <c:v>1.67E-2</c:v>
                </c:pt>
                <c:pt idx="7">
                  <c:v>1.8200000000000001E-2</c:v>
                </c:pt>
                <c:pt idx="8">
                  <c:v>1.9400000000000001E-2</c:v>
                </c:pt>
                <c:pt idx="9">
                  <c:v>0.02</c:v>
                </c:pt>
                <c:pt idx="10">
                  <c:v>1.8800000000000001E-2</c:v>
                </c:pt>
                <c:pt idx="11">
                  <c:v>1.7500000000000002E-2</c:v>
                </c:pt>
                <c:pt idx="12">
                  <c:v>1.6799999999999999E-2</c:v>
                </c:pt>
                <c:pt idx="13">
                  <c:v>1.55E-2</c:v>
                </c:pt>
                <c:pt idx="14">
                  <c:v>1.4200000000000001E-2</c:v>
                </c:pt>
                <c:pt idx="15">
                  <c:v>1.2699999999999999E-2</c:v>
                </c:pt>
                <c:pt idx="16">
                  <c:v>1.0800000000000001E-2</c:v>
                </c:pt>
                <c:pt idx="17">
                  <c:v>8.4100000000000008E-3</c:v>
                </c:pt>
                <c:pt idx="18">
                  <c:v>5.7400000000000003E-3</c:v>
                </c:pt>
                <c:pt idx="19">
                  <c:v>3.65E-3</c:v>
                </c:pt>
                <c:pt idx="20">
                  <c:v>2.2200000000000002E-3</c:v>
                </c:pt>
                <c:pt idx="21">
                  <c:v>1.24E-3</c:v>
                </c:pt>
                <c:pt idx="22">
                  <c:v>9.7799999999999992E-4</c:v>
                </c:pt>
                <c:pt idx="23">
                  <c:v>9.1299999999999997E-4</c:v>
                </c:pt>
                <c:pt idx="24">
                  <c:v>0</c:v>
                </c:pt>
                <c:pt idx="25">
                  <c:v>-1.2999999999999999E-4</c:v>
                </c:pt>
                <c:pt idx="26">
                  <c:v>-2.61E-4</c:v>
                </c:pt>
                <c:pt idx="27">
                  <c:v>-3.2600000000000001E-4</c:v>
                </c:pt>
                <c:pt idx="28">
                  <c:v>-1.2999999999999999E-4</c:v>
                </c:pt>
                <c:pt idx="29">
                  <c:v>-2.61E-4</c:v>
                </c:pt>
                <c:pt idx="30">
                  <c:v>-3.9100000000000002E-4</c:v>
                </c:pt>
                <c:pt idx="31">
                  <c:v>-4.57E-4</c:v>
                </c:pt>
                <c:pt idx="32">
                  <c:v>-5.8699999999999996E-4</c:v>
                </c:pt>
                <c:pt idx="33">
                  <c:v>-6.5199999999999999E-5</c:v>
                </c:pt>
                <c:pt idx="34">
                  <c:v>-6.5199999999999999E-5</c:v>
                </c:pt>
                <c:pt idx="35">
                  <c:v>-6.5199999999999999E-5</c:v>
                </c:pt>
                <c:pt idx="36">
                  <c:v>-5.8699999999999996E-4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3-4618-BE4C-37AC9418C8AF}"/>
            </c:ext>
          </c:extLst>
        </c:ser>
        <c:ser>
          <c:idx val="1"/>
          <c:order val="1"/>
          <c:tx>
            <c:strRef>
              <c:f>'All trials production plots'!$BK$143</c:f>
              <c:strCache>
                <c:ptCount val="1"/>
                <c:pt idx="0">
                  <c:v>91724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plots'!$BH$145:$BH$181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plots'!$BL$145:$BL$181</c:f>
              <c:numCache>
                <c:formatCode>0.00E+00</c:formatCode>
                <c:ptCount val="37"/>
                <c:pt idx="0">
                  <c:v>1.1199999999999999E-3</c:v>
                </c:pt>
                <c:pt idx="1">
                  <c:v>2.96E-3</c:v>
                </c:pt>
                <c:pt idx="2">
                  <c:v>5.5999999999999999E-3</c:v>
                </c:pt>
                <c:pt idx="3">
                  <c:v>7.6E-3</c:v>
                </c:pt>
                <c:pt idx="4">
                  <c:v>8.5100000000000002E-3</c:v>
                </c:pt>
                <c:pt idx="5">
                  <c:v>9.2099999999999994E-3</c:v>
                </c:pt>
                <c:pt idx="6">
                  <c:v>1.14E-2</c:v>
                </c:pt>
                <c:pt idx="7">
                  <c:v>1.3100000000000001E-2</c:v>
                </c:pt>
                <c:pt idx="8">
                  <c:v>1.3599999999999999E-2</c:v>
                </c:pt>
                <c:pt idx="9">
                  <c:v>1.1900000000000001E-2</c:v>
                </c:pt>
                <c:pt idx="10">
                  <c:v>1.43E-2</c:v>
                </c:pt>
                <c:pt idx="11">
                  <c:v>1.11E-2</c:v>
                </c:pt>
                <c:pt idx="12">
                  <c:v>1.04E-2</c:v>
                </c:pt>
                <c:pt idx="13">
                  <c:v>1.04E-2</c:v>
                </c:pt>
                <c:pt idx="14">
                  <c:v>9.3600000000000003E-3</c:v>
                </c:pt>
                <c:pt idx="15">
                  <c:v>9.3399999999999993E-3</c:v>
                </c:pt>
                <c:pt idx="16">
                  <c:v>8.2199999999999999E-3</c:v>
                </c:pt>
                <c:pt idx="17">
                  <c:v>6.6400000000000001E-3</c:v>
                </c:pt>
                <c:pt idx="18">
                  <c:v>2.4399999999999999E-3</c:v>
                </c:pt>
                <c:pt idx="19">
                  <c:v>2.4099999999999998E-3</c:v>
                </c:pt>
                <c:pt idx="20">
                  <c:v>0</c:v>
                </c:pt>
                <c:pt idx="21">
                  <c:v>-1.17E-3</c:v>
                </c:pt>
                <c:pt idx="22">
                  <c:v>-1.8200000000000001E-4</c:v>
                </c:pt>
                <c:pt idx="23">
                  <c:v>-1.2700000000000001E-3</c:v>
                </c:pt>
                <c:pt idx="24">
                  <c:v>-1.1900000000000001E-3</c:v>
                </c:pt>
                <c:pt idx="25">
                  <c:v>1.56E-4</c:v>
                </c:pt>
                <c:pt idx="26">
                  <c:v>-5.71E-4</c:v>
                </c:pt>
                <c:pt idx="27">
                  <c:v>-2.33E-4</c:v>
                </c:pt>
                <c:pt idx="28">
                  <c:v>-8.5599999999999999E-4</c:v>
                </c:pt>
                <c:pt idx="29">
                  <c:v>-4.15E-4</c:v>
                </c:pt>
                <c:pt idx="30">
                  <c:v>-1.01E-3</c:v>
                </c:pt>
                <c:pt idx="31">
                  <c:v>2.8499999999999999E-4</c:v>
                </c:pt>
                <c:pt idx="32">
                  <c:v>-1.4499999999999999E-3</c:v>
                </c:pt>
                <c:pt idx="33">
                  <c:v>-1.6100000000000001E-3</c:v>
                </c:pt>
                <c:pt idx="34">
                  <c:v>-3.0899999999999999E-3</c:v>
                </c:pt>
                <c:pt idx="35">
                  <c:v>1.4E-3</c:v>
                </c:pt>
                <c:pt idx="36">
                  <c:v>-1.17E-3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C3-4618-BE4C-37AC9418C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749248"/>
        <c:axId val="1327750208"/>
      </c:scatterChart>
      <c:valAx>
        <c:axId val="1327749248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50208"/>
        <c:crosses val="autoZero"/>
        <c:crossBetween val="midCat"/>
      </c:valAx>
      <c:valAx>
        <c:axId val="13277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4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methanol 0min 100W</a:t>
            </a:r>
          </a:p>
          <a:p>
            <a:pPr>
              <a:defRPr/>
            </a:pPr>
            <a:r>
              <a:rPr lang="en-US"/>
              <a:t>CO Fomation/Sublimation 2140 cm</a:t>
            </a:r>
            <a:r>
              <a:rPr lang="en-US" baseline="30000"/>
              <a:t>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plots'!$C$201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plots'!$B$203:$B$233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plots'!$D$203:$D$233</c:f>
              <c:numCache>
                <c:formatCode>0.00E+00</c:formatCode>
                <c:ptCount val="31"/>
                <c:pt idx="0">
                  <c:v>3.7300000000000001E-4</c:v>
                </c:pt>
                <c:pt idx="1">
                  <c:v>8.0000000000000002E-3</c:v>
                </c:pt>
                <c:pt idx="2">
                  <c:v>1.7100000000000001E-2</c:v>
                </c:pt>
                <c:pt idx="3">
                  <c:v>2.3599999999999999E-2</c:v>
                </c:pt>
                <c:pt idx="4">
                  <c:v>2.75E-2</c:v>
                </c:pt>
                <c:pt idx="5">
                  <c:v>2.87E-2</c:v>
                </c:pt>
                <c:pt idx="6">
                  <c:v>2.7300000000000001E-2</c:v>
                </c:pt>
                <c:pt idx="7">
                  <c:v>2.58E-2</c:v>
                </c:pt>
                <c:pt idx="8">
                  <c:v>2.1399999999999999E-2</c:v>
                </c:pt>
                <c:pt idx="9">
                  <c:v>1.6500000000000001E-2</c:v>
                </c:pt>
                <c:pt idx="10">
                  <c:v>1.09E-2</c:v>
                </c:pt>
                <c:pt idx="11">
                  <c:v>4.8900000000000002E-3</c:v>
                </c:pt>
                <c:pt idx="12">
                  <c:v>2.98E-3</c:v>
                </c:pt>
                <c:pt idx="13">
                  <c:v>1.2899999999999999E-3</c:v>
                </c:pt>
                <c:pt idx="14">
                  <c:v>4.7199999999999998E-4</c:v>
                </c:pt>
                <c:pt idx="15">
                  <c:v>8.4400000000000002E-4</c:v>
                </c:pt>
                <c:pt idx="16">
                  <c:v>-1.74E-4</c:v>
                </c:pt>
                <c:pt idx="17">
                  <c:v>-4.9700000000000002E-5</c:v>
                </c:pt>
                <c:pt idx="18">
                  <c:v>-5.9599999999999996E-4</c:v>
                </c:pt>
                <c:pt idx="19">
                  <c:v>4.4700000000000002E-4</c:v>
                </c:pt>
                <c:pt idx="20">
                  <c:v>-2.48E-5</c:v>
                </c:pt>
                <c:pt idx="21">
                  <c:v>3.2299999999999999E-4</c:v>
                </c:pt>
                <c:pt idx="22">
                  <c:v>6.2100000000000002E-4</c:v>
                </c:pt>
                <c:pt idx="23">
                  <c:v>-3.2299999999999999E-4</c:v>
                </c:pt>
                <c:pt idx="24">
                  <c:v>-2.9799999999999998E-4</c:v>
                </c:pt>
                <c:pt idx="25">
                  <c:v>1.2400000000000001E-4</c:v>
                </c:pt>
                <c:pt idx="26">
                  <c:v>3.48E-4</c:v>
                </c:pt>
                <c:pt idx="27">
                  <c:v>-4.9700000000000005E-4</c:v>
                </c:pt>
                <c:pt idx="28">
                  <c:v>-6.9499999999999998E-4</c:v>
                </c:pt>
                <c:pt idx="29">
                  <c:v>1.2400000000000001E-4</c:v>
                </c:pt>
                <c:pt idx="30">
                  <c:v>-2.7300000000000002E-4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18-471D-885E-C85D0FC12CE7}"/>
            </c:ext>
          </c:extLst>
        </c:ser>
        <c:ser>
          <c:idx val="1"/>
          <c:order val="1"/>
          <c:tx>
            <c:strRef>
              <c:f>'All trials production plots'!$E$201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plots'!$B$203:$B$233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plots'!$F$203:$F$233</c:f>
              <c:numCache>
                <c:formatCode>0.00E+00</c:formatCode>
                <c:ptCount val="31"/>
                <c:pt idx="0">
                  <c:v>3.9199999999999999E-4</c:v>
                </c:pt>
                <c:pt idx="1">
                  <c:v>4.28E-3</c:v>
                </c:pt>
                <c:pt idx="2">
                  <c:v>8.6499999999999997E-3</c:v>
                </c:pt>
                <c:pt idx="3">
                  <c:v>1.1299999999999999E-2</c:v>
                </c:pt>
                <c:pt idx="4">
                  <c:v>1.2200000000000001E-2</c:v>
                </c:pt>
                <c:pt idx="5">
                  <c:v>1.1900000000000001E-2</c:v>
                </c:pt>
                <c:pt idx="6">
                  <c:v>1.09E-2</c:v>
                </c:pt>
                <c:pt idx="7">
                  <c:v>1.01E-2</c:v>
                </c:pt>
                <c:pt idx="8">
                  <c:v>8.4200000000000004E-3</c:v>
                </c:pt>
                <c:pt idx="9">
                  <c:v>6.3E-3</c:v>
                </c:pt>
                <c:pt idx="10">
                  <c:v>4.0800000000000003E-3</c:v>
                </c:pt>
                <c:pt idx="11">
                  <c:v>2.2300000000000002E-3</c:v>
                </c:pt>
                <c:pt idx="12">
                  <c:v>1.06E-3</c:v>
                </c:pt>
                <c:pt idx="13">
                  <c:v>9.9799999999999997E-4</c:v>
                </c:pt>
                <c:pt idx="14">
                  <c:v>1.91E-3</c:v>
                </c:pt>
                <c:pt idx="15">
                  <c:v>-3.2100000000000001E-5</c:v>
                </c:pt>
                <c:pt idx="16">
                  <c:v>1.9699999999999999E-4</c:v>
                </c:pt>
                <c:pt idx="17">
                  <c:v>1.7499999999999998E-5</c:v>
                </c:pt>
                <c:pt idx="18">
                  <c:v>-1.33E-5</c:v>
                </c:pt>
                <c:pt idx="19">
                  <c:v>7.3800000000000005E-5</c:v>
                </c:pt>
                <c:pt idx="20">
                  <c:v>5.5699999999999999E-5</c:v>
                </c:pt>
                <c:pt idx="21">
                  <c:v>-9.0099999999999995E-5</c:v>
                </c:pt>
                <c:pt idx="22">
                  <c:v>5.0800000000000002E-5</c:v>
                </c:pt>
                <c:pt idx="23">
                  <c:v>-6.2899999999999997E-5</c:v>
                </c:pt>
                <c:pt idx="24">
                  <c:v>-3.4499999999999998E-5</c:v>
                </c:pt>
                <c:pt idx="25">
                  <c:v>1.02E-4</c:v>
                </c:pt>
                <c:pt idx="26">
                  <c:v>-1.5899999999999999E-4</c:v>
                </c:pt>
                <c:pt idx="27">
                  <c:v>9.9199999999999999E-5</c:v>
                </c:pt>
                <c:pt idx="28">
                  <c:v>1.1400000000000001E-4</c:v>
                </c:pt>
                <c:pt idx="29">
                  <c:v>-2.3600000000000001E-5</c:v>
                </c:pt>
                <c:pt idx="30">
                  <c:v>7.2599999999999999E-6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18-471D-885E-C85D0FC12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2096"/>
        <c:axId val="187116416"/>
      </c:scatterChart>
      <c:valAx>
        <c:axId val="18711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416"/>
        <c:crosses val="autoZero"/>
        <c:crossBetween val="midCat"/>
      </c:valAx>
      <c:valAx>
        <c:axId val="1871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60min 100W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CO</a:t>
            </a:r>
            <a:r>
              <a:rPr lang="en-US" baseline="0"/>
              <a:t> Formation/Sublimation 2140 cm</a:t>
            </a:r>
            <a:r>
              <a:rPr lang="en-US" baseline="30000"/>
              <a:t>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plots'!$I$201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plots'!$J$203:$J$239</c:f>
              <c:numCache>
                <c:formatCode>0.00E+00</c:formatCode>
                <c:ptCount val="37"/>
                <c:pt idx="0">
                  <c:v>1.74E-4</c:v>
                </c:pt>
                <c:pt idx="1">
                  <c:v>4.1700000000000001E-2</c:v>
                </c:pt>
                <c:pt idx="2">
                  <c:v>6.8699999999999997E-2</c:v>
                </c:pt>
                <c:pt idx="3">
                  <c:v>9.4399999999999998E-2</c:v>
                </c:pt>
                <c:pt idx="4">
                  <c:v>0.13800000000000001</c:v>
                </c:pt>
                <c:pt idx="6">
                  <c:v>0.155</c:v>
                </c:pt>
                <c:pt idx="8">
                  <c:v>0.157</c:v>
                </c:pt>
                <c:pt idx="10">
                  <c:v>9.4299999999999995E-2</c:v>
                </c:pt>
                <c:pt idx="12">
                  <c:v>7.1800000000000003E-2</c:v>
                </c:pt>
                <c:pt idx="14">
                  <c:v>4.4299999999999999E-2</c:v>
                </c:pt>
                <c:pt idx="16">
                  <c:v>2.3E-2</c:v>
                </c:pt>
                <c:pt idx="18">
                  <c:v>8.4499999999999992E-3</c:v>
                </c:pt>
                <c:pt idx="20">
                  <c:v>1.72E-3</c:v>
                </c:pt>
                <c:pt idx="22">
                  <c:v>2.4899999999999998E-4</c:v>
                </c:pt>
                <c:pt idx="24">
                  <c:v>6.7100000000000005E-4</c:v>
                </c:pt>
                <c:pt idx="26">
                  <c:v>-2.4899999999999999E-5</c:v>
                </c:pt>
                <c:pt idx="28">
                  <c:v>-2.4899999999999999E-5</c:v>
                </c:pt>
                <c:pt idx="30">
                  <c:v>2.24E-4</c:v>
                </c:pt>
                <c:pt idx="32">
                  <c:v>-4.9700000000000005E-4</c:v>
                </c:pt>
                <c:pt idx="34">
                  <c:v>2.24E-4</c:v>
                </c:pt>
                <c:pt idx="36">
                  <c:v>-3.7300000000000001E-4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B-4D09-B2E5-033848A7701C}"/>
            </c:ext>
          </c:extLst>
        </c:ser>
        <c:ser>
          <c:idx val="1"/>
          <c:order val="1"/>
          <c:tx>
            <c:strRef>
              <c:f>'All trials production plots'!$K$201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plots'!$L$203:$L$239</c:f>
              <c:numCache>
                <c:formatCode>0.00E+00</c:formatCode>
                <c:ptCount val="37"/>
                <c:pt idx="0">
                  <c:v>2.5099999999999998E-4</c:v>
                </c:pt>
                <c:pt idx="1">
                  <c:v>9.9699999999999997E-3</c:v>
                </c:pt>
                <c:pt idx="2">
                  <c:v>2.0799999999999999E-2</c:v>
                </c:pt>
                <c:pt idx="3">
                  <c:v>3.1199999999999999E-2</c:v>
                </c:pt>
                <c:pt idx="4">
                  <c:v>4.1799999999999997E-2</c:v>
                </c:pt>
                <c:pt idx="5">
                  <c:v>5.0799999999999998E-2</c:v>
                </c:pt>
                <c:pt idx="6">
                  <c:v>5.9799999999999999E-2</c:v>
                </c:pt>
                <c:pt idx="8">
                  <c:v>6.9900000000000004E-2</c:v>
                </c:pt>
                <c:pt idx="10">
                  <c:v>5.16E-2</c:v>
                </c:pt>
                <c:pt idx="12">
                  <c:v>3.9600000000000003E-2</c:v>
                </c:pt>
                <c:pt idx="14">
                  <c:v>2.7699999999999999E-2</c:v>
                </c:pt>
                <c:pt idx="16">
                  <c:v>1.3899999999999999E-2</c:v>
                </c:pt>
                <c:pt idx="18">
                  <c:v>4.3099999999999996E-3</c:v>
                </c:pt>
                <c:pt idx="20">
                  <c:v>5.6099999999999998E-4</c:v>
                </c:pt>
                <c:pt idx="22">
                  <c:v>-2.3000000000000001E-4</c:v>
                </c:pt>
                <c:pt idx="24">
                  <c:v>-2.3500000000000001E-3</c:v>
                </c:pt>
                <c:pt idx="26">
                  <c:v>3.5400000000000002E-3</c:v>
                </c:pt>
                <c:pt idx="28">
                  <c:v>-1.38E-2</c:v>
                </c:pt>
                <c:pt idx="30">
                  <c:v>-3.4000000000000002E-4</c:v>
                </c:pt>
                <c:pt idx="32">
                  <c:v>-6.8700000000000003E-5</c:v>
                </c:pt>
                <c:pt idx="34">
                  <c:v>-3.01E-4</c:v>
                </c:pt>
                <c:pt idx="36">
                  <c:v>-1.73E-4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B-4D09-B2E5-033848A7701C}"/>
            </c:ext>
          </c:extLst>
        </c:ser>
        <c:ser>
          <c:idx val="2"/>
          <c:order val="2"/>
          <c:tx>
            <c:strRef>
              <c:f>'All trials production plots'!$M$201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plots'!$N$203:$N$239</c:f>
              <c:numCache>
                <c:formatCode>0.00E+00</c:formatCode>
                <c:ptCount val="37"/>
                <c:pt idx="0">
                  <c:v>5.8399999999999999E-4</c:v>
                </c:pt>
                <c:pt idx="1">
                  <c:v>8.6E-3</c:v>
                </c:pt>
                <c:pt idx="2">
                  <c:v>1.52E-2</c:v>
                </c:pt>
                <c:pt idx="3">
                  <c:v>2.29E-2</c:v>
                </c:pt>
                <c:pt idx="4">
                  <c:v>3.2000000000000001E-2</c:v>
                </c:pt>
                <c:pt idx="5">
                  <c:v>3.95E-2</c:v>
                </c:pt>
                <c:pt idx="6">
                  <c:v>4.5900000000000003E-2</c:v>
                </c:pt>
                <c:pt idx="8">
                  <c:v>5.4899999999999997E-2</c:v>
                </c:pt>
                <c:pt idx="10">
                  <c:v>4.2299999999999997E-2</c:v>
                </c:pt>
                <c:pt idx="12">
                  <c:v>3.3399999999999999E-2</c:v>
                </c:pt>
                <c:pt idx="14">
                  <c:v>2.3699999999999999E-2</c:v>
                </c:pt>
                <c:pt idx="16">
                  <c:v>1.14E-2</c:v>
                </c:pt>
                <c:pt idx="18">
                  <c:v>3.2399999999999998E-3</c:v>
                </c:pt>
                <c:pt idx="20">
                  <c:v>6.0899999999999995E-4</c:v>
                </c:pt>
                <c:pt idx="22">
                  <c:v>4.3600000000000003E-4</c:v>
                </c:pt>
                <c:pt idx="24">
                  <c:v>2.7900000000000001E-4</c:v>
                </c:pt>
                <c:pt idx="26">
                  <c:v>3.1300000000000002E-4</c:v>
                </c:pt>
                <c:pt idx="28">
                  <c:v>3.1E-4</c:v>
                </c:pt>
                <c:pt idx="30">
                  <c:v>4.3899999999999999E-4</c:v>
                </c:pt>
                <c:pt idx="32">
                  <c:v>-2.7900000000000001E-5</c:v>
                </c:pt>
                <c:pt idx="34">
                  <c:v>-1.3999999999999999E-4</c:v>
                </c:pt>
                <c:pt idx="36">
                  <c:v>-2.1499999999999999E-4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7B-4D09-B2E5-033848A7701C}"/>
            </c:ext>
          </c:extLst>
        </c:ser>
        <c:ser>
          <c:idx val="3"/>
          <c:order val="3"/>
          <c:tx>
            <c:strRef>
              <c:f>'All trials production plots'!$O$201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plots'!$P$203:$P$239</c:f>
              <c:numCache>
                <c:formatCode>0.00E+00</c:formatCode>
                <c:ptCount val="37"/>
                <c:pt idx="0">
                  <c:v>-1.5499999999999999E-3</c:v>
                </c:pt>
                <c:pt idx="1">
                  <c:v>4.5900000000000003E-3</c:v>
                </c:pt>
                <c:pt idx="2">
                  <c:v>1.18E-2</c:v>
                </c:pt>
                <c:pt idx="3">
                  <c:v>2.18E-2</c:v>
                </c:pt>
                <c:pt idx="4">
                  <c:v>0.03</c:v>
                </c:pt>
                <c:pt idx="5">
                  <c:v>3.8100000000000002E-2</c:v>
                </c:pt>
                <c:pt idx="6">
                  <c:v>4.7600000000000003E-2</c:v>
                </c:pt>
                <c:pt idx="8">
                  <c:v>6.2600000000000003E-2</c:v>
                </c:pt>
                <c:pt idx="10">
                  <c:v>5.3999999999999999E-2</c:v>
                </c:pt>
                <c:pt idx="12">
                  <c:v>4.41E-2</c:v>
                </c:pt>
                <c:pt idx="14">
                  <c:v>3.1899999999999998E-2</c:v>
                </c:pt>
                <c:pt idx="16">
                  <c:v>1.6199999999999999E-2</c:v>
                </c:pt>
                <c:pt idx="18">
                  <c:v>5.7299999999999999E-3</c:v>
                </c:pt>
                <c:pt idx="20">
                  <c:v>4.7699999999999999E-4</c:v>
                </c:pt>
                <c:pt idx="22">
                  <c:v>-4.7699999999999999E-4</c:v>
                </c:pt>
                <c:pt idx="24">
                  <c:v>-8.3500000000000002E-4</c:v>
                </c:pt>
                <c:pt idx="26">
                  <c:v>-1.31E-3</c:v>
                </c:pt>
                <c:pt idx="28">
                  <c:v>-1.91E-3</c:v>
                </c:pt>
                <c:pt idx="30">
                  <c:v>9.5500000000000001E-4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7B-4D09-B2E5-033848A7701C}"/>
            </c:ext>
          </c:extLst>
        </c:ser>
        <c:ser>
          <c:idx val="4"/>
          <c:order val="4"/>
          <c:tx>
            <c:strRef>
              <c:f>'All trials production plots'!$Q$201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plots'!$R$203:$R$239</c:f>
              <c:numCache>
                <c:formatCode>0.00E+00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7B-4D09-B2E5-033848A7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5504"/>
        <c:axId val="16055984"/>
      </c:scatterChart>
      <c:valAx>
        <c:axId val="16055504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984"/>
        <c:crosses val="autoZero"/>
        <c:crossBetween val="midCat"/>
      </c:valAx>
      <c:valAx>
        <c:axId val="160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0min 50W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plots'!$U$143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plots'!$V$145:$V$175</c:f>
              <c:numCache>
                <c:formatCode>0.00E+00</c:formatCode>
                <c:ptCount val="31"/>
                <c:pt idx="0">
                  <c:v>1.63E-5</c:v>
                </c:pt>
                <c:pt idx="1">
                  <c:v>1.3100000000000001E-2</c:v>
                </c:pt>
                <c:pt idx="2">
                  <c:v>2.01E-2</c:v>
                </c:pt>
                <c:pt idx="3">
                  <c:v>2.4799999999999999E-2</c:v>
                </c:pt>
                <c:pt idx="4">
                  <c:v>2.7199999999999998E-2</c:v>
                </c:pt>
                <c:pt idx="5">
                  <c:v>2.8000000000000001E-2</c:v>
                </c:pt>
                <c:pt idx="6">
                  <c:v>2.75E-2</c:v>
                </c:pt>
                <c:pt idx="7">
                  <c:v>2.7E-2</c:v>
                </c:pt>
                <c:pt idx="8">
                  <c:v>2.5999999999999999E-2</c:v>
                </c:pt>
                <c:pt idx="9">
                  <c:v>2.4299999999999999E-2</c:v>
                </c:pt>
                <c:pt idx="10">
                  <c:v>2.1600000000000001E-2</c:v>
                </c:pt>
                <c:pt idx="11">
                  <c:v>1.66E-2</c:v>
                </c:pt>
                <c:pt idx="12">
                  <c:v>9.7099999999999999E-3</c:v>
                </c:pt>
                <c:pt idx="13">
                  <c:v>4.3899999999999998E-3</c:v>
                </c:pt>
                <c:pt idx="14">
                  <c:v>6.2699999999999995E-4</c:v>
                </c:pt>
                <c:pt idx="15">
                  <c:v>1.9599999999999999E-4</c:v>
                </c:pt>
                <c:pt idx="16">
                  <c:v>-4.86E-4</c:v>
                </c:pt>
                <c:pt idx="17">
                  <c:v>-1.01E-3</c:v>
                </c:pt>
                <c:pt idx="18">
                  <c:v>-7.9900000000000001E-4</c:v>
                </c:pt>
                <c:pt idx="19">
                  <c:v>-7.4100000000000001E-4</c:v>
                </c:pt>
                <c:pt idx="20">
                  <c:v>-6.7199999999999996E-4</c:v>
                </c:pt>
                <c:pt idx="21">
                  <c:v>-2.1900000000000001E-4</c:v>
                </c:pt>
                <c:pt idx="22">
                  <c:v>-3.5199999999999999E-4</c:v>
                </c:pt>
                <c:pt idx="23">
                  <c:v>-5.4500000000000002E-4</c:v>
                </c:pt>
                <c:pt idx="24">
                  <c:v>-4.08E-4</c:v>
                </c:pt>
                <c:pt idx="25">
                  <c:v>-4.0099999999999999E-4</c:v>
                </c:pt>
                <c:pt idx="26">
                  <c:v>-4.1800000000000002E-4</c:v>
                </c:pt>
                <c:pt idx="27">
                  <c:v>-3.0299999999999999E-4</c:v>
                </c:pt>
                <c:pt idx="28">
                  <c:v>-2.9399999999999999E-4</c:v>
                </c:pt>
                <c:pt idx="29">
                  <c:v>-2.8400000000000002E-4</c:v>
                </c:pt>
                <c:pt idx="30">
                  <c:v>-5.8399999999999999E-4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1-483C-BDA2-799FAEE946A9}"/>
            </c:ext>
          </c:extLst>
        </c:ser>
        <c:ser>
          <c:idx val="1"/>
          <c:order val="1"/>
          <c:tx>
            <c:strRef>
              <c:f>'All trials production plots'!$W$143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plots'!$X$145:$X$175</c:f>
              <c:numCache>
                <c:formatCode>0.00E+00</c:formatCode>
                <c:ptCount val="31"/>
                <c:pt idx="0">
                  <c:v>-4.2299999999999998E-4</c:v>
                </c:pt>
                <c:pt idx="1">
                  <c:v>0.01</c:v>
                </c:pt>
                <c:pt idx="2">
                  <c:v>1.5900000000000001E-2</c:v>
                </c:pt>
                <c:pt idx="3">
                  <c:v>1.9800000000000002E-2</c:v>
                </c:pt>
                <c:pt idx="4">
                  <c:v>2.1600000000000001E-2</c:v>
                </c:pt>
                <c:pt idx="5">
                  <c:v>2.2200000000000001E-2</c:v>
                </c:pt>
                <c:pt idx="6">
                  <c:v>2.2599999999999999E-2</c:v>
                </c:pt>
                <c:pt idx="7">
                  <c:v>2.18E-2</c:v>
                </c:pt>
                <c:pt idx="8">
                  <c:v>2.1399999999999999E-2</c:v>
                </c:pt>
                <c:pt idx="9">
                  <c:v>1.9199999999999998E-2</c:v>
                </c:pt>
                <c:pt idx="10">
                  <c:v>1.66E-2</c:v>
                </c:pt>
                <c:pt idx="11">
                  <c:v>1.2E-2</c:v>
                </c:pt>
                <c:pt idx="12">
                  <c:v>6.1000000000000004E-3</c:v>
                </c:pt>
                <c:pt idx="13">
                  <c:v>1.6199999999999999E-3</c:v>
                </c:pt>
                <c:pt idx="14">
                  <c:v>-1.16E-3</c:v>
                </c:pt>
                <c:pt idx="15">
                  <c:v>-1.41E-3</c:v>
                </c:pt>
                <c:pt idx="16">
                  <c:v>-1.83E-3</c:v>
                </c:pt>
                <c:pt idx="17">
                  <c:v>-2.3600000000000001E-3</c:v>
                </c:pt>
                <c:pt idx="18">
                  <c:v>-2.5400000000000002E-3</c:v>
                </c:pt>
                <c:pt idx="19">
                  <c:v>-2.15E-3</c:v>
                </c:pt>
                <c:pt idx="20">
                  <c:v>-2.2899999999999999E-3</c:v>
                </c:pt>
                <c:pt idx="21">
                  <c:v>-1.8E-3</c:v>
                </c:pt>
                <c:pt idx="22">
                  <c:v>-1.6199999999999999E-3</c:v>
                </c:pt>
                <c:pt idx="23">
                  <c:v>-2.0400000000000001E-3</c:v>
                </c:pt>
                <c:pt idx="24">
                  <c:v>-1.4499999999999999E-3</c:v>
                </c:pt>
                <c:pt idx="25">
                  <c:v>-1.7600000000000001E-3</c:v>
                </c:pt>
                <c:pt idx="26">
                  <c:v>-1.83E-3</c:v>
                </c:pt>
                <c:pt idx="27">
                  <c:v>-1.8E-3</c:v>
                </c:pt>
                <c:pt idx="28">
                  <c:v>-1.5200000000000001E-3</c:v>
                </c:pt>
                <c:pt idx="29">
                  <c:v>-1.73E-3</c:v>
                </c:pt>
                <c:pt idx="30">
                  <c:v>-1.1299999999999999E-3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1-483C-BDA2-799FAEE946A9}"/>
            </c:ext>
          </c:extLst>
        </c:ser>
        <c:ser>
          <c:idx val="2"/>
          <c:order val="2"/>
          <c:tx>
            <c:strRef>
              <c:f>'All trials production plots'!$Y$143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plots'!$Z$145:$Z$175</c:f>
              <c:numCache>
                <c:formatCode>0.00E+00</c:formatCode>
                <c:ptCount val="31"/>
                <c:pt idx="0">
                  <c:v>-4.9899999999999999E-4</c:v>
                </c:pt>
                <c:pt idx="1">
                  <c:v>1.21E-2</c:v>
                </c:pt>
                <c:pt idx="2">
                  <c:v>1.83E-2</c:v>
                </c:pt>
                <c:pt idx="3">
                  <c:v>2.1899999999999999E-2</c:v>
                </c:pt>
                <c:pt idx="4">
                  <c:v>2.3900000000000001E-2</c:v>
                </c:pt>
                <c:pt idx="5">
                  <c:v>2.4E-2</c:v>
                </c:pt>
                <c:pt idx="6">
                  <c:v>2.4299999999999999E-2</c:v>
                </c:pt>
                <c:pt idx="7">
                  <c:v>2.3E-2</c:v>
                </c:pt>
                <c:pt idx="8">
                  <c:v>2.1899999999999999E-2</c:v>
                </c:pt>
                <c:pt idx="9">
                  <c:v>1.9900000000000001E-2</c:v>
                </c:pt>
                <c:pt idx="10">
                  <c:v>1.7100000000000001E-2</c:v>
                </c:pt>
                <c:pt idx="11">
                  <c:v>1.26E-2</c:v>
                </c:pt>
                <c:pt idx="12">
                  <c:v>6.9199999999999999E-3</c:v>
                </c:pt>
                <c:pt idx="13">
                  <c:v>2.5600000000000002E-3</c:v>
                </c:pt>
                <c:pt idx="14">
                  <c:v>3.6600000000000001E-4</c:v>
                </c:pt>
                <c:pt idx="15">
                  <c:v>-9.9799999999999997E-4</c:v>
                </c:pt>
                <c:pt idx="16">
                  <c:v>-1.1999999999999999E-3</c:v>
                </c:pt>
                <c:pt idx="17">
                  <c:v>-1.8E-3</c:v>
                </c:pt>
                <c:pt idx="18">
                  <c:v>-1.6299999999999999E-3</c:v>
                </c:pt>
                <c:pt idx="19">
                  <c:v>-1.73E-3</c:v>
                </c:pt>
                <c:pt idx="20">
                  <c:v>-1.66E-3</c:v>
                </c:pt>
                <c:pt idx="21">
                  <c:v>-1.8600000000000001E-3</c:v>
                </c:pt>
                <c:pt idx="22">
                  <c:v>-1.6999999999999999E-3</c:v>
                </c:pt>
                <c:pt idx="23">
                  <c:v>-1.7600000000000001E-3</c:v>
                </c:pt>
                <c:pt idx="24">
                  <c:v>-1.7600000000000001E-3</c:v>
                </c:pt>
                <c:pt idx="25">
                  <c:v>-1.7600000000000001E-3</c:v>
                </c:pt>
                <c:pt idx="26">
                  <c:v>-1.9300000000000001E-3</c:v>
                </c:pt>
                <c:pt idx="27">
                  <c:v>-2.1299999999999999E-3</c:v>
                </c:pt>
                <c:pt idx="28">
                  <c:v>-2.1299999999999999E-3</c:v>
                </c:pt>
                <c:pt idx="29">
                  <c:v>-1.8600000000000001E-3</c:v>
                </c:pt>
                <c:pt idx="30">
                  <c:v>-1.73E-3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11-483C-BDA2-799FAEE946A9}"/>
            </c:ext>
          </c:extLst>
        </c:ser>
        <c:ser>
          <c:idx val="3"/>
          <c:order val="3"/>
          <c:tx>
            <c:strRef>
              <c:f>'All trials production plots'!$AA$143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plots'!$AB$145:$AB$175</c:f>
              <c:numCache>
                <c:formatCode>0.00E+00</c:formatCode>
                <c:ptCount val="31"/>
                <c:pt idx="0">
                  <c:v>-1.35E-4</c:v>
                </c:pt>
                <c:pt idx="1">
                  <c:v>1.34E-2</c:v>
                </c:pt>
                <c:pt idx="2">
                  <c:v>1.9900000000000001E-2</c:v>
                </c:pt>
                <c:pt idx="3">
                  <c:v>2.4299999999999999E-2</c:v>
                </c:pt>
                <c:pt idx="4">
                  <c:v>2.6599999999999999E-2</c:v>
                </c:pt>
                <c:pt idx="5">
                  <c:v>2.7E-2</c:v>
                </c:pt>
                <c:pt idx="6">
                  <c:v>2.7099999999999999E-2</c:v>
                </c:pt>
                <c:pt idx="7">
                  <c:v>2.6700000000000002E-2</c:v>
                </c:pt>
                <c:pt idx="8">
                  <c:v>2.5100000000000001E-2</c:v>
                </c:pt>
                <c:pt idx="9">
                  <c:v>2.3599999999999999E-2</c:v>
                </c:pt>
                <c:pt idx="10">
                  <c:v>2.07E-2</c:v>
                </c:pt>
                <c:pt idx="11">
                  <c:v>1.5900000000000001E-2</c:v>
                </c:pt>
                <c:pt idx="12">
                  <c:v>9.2899999999999996E-3</c:v>
                </c:pt>
                <c:pt idx="13">
                  <c:v>3.4099999999999998E-3</c:v>
                </c:pt>
                <c:pt idx="14">
                  <c:v>5.7399999999999997E-4</c:v>
                </c:pt>
                <c:pt idx="15">
                  <c:v>-4.0499999999999998E-4</c:v>
                </c:pt>
                <c:pt idx="16">
                  <c:v>-8.1099999999999998E-4</c:v>
                </c:pt>
                <c:pt idx="17">
                  <c:v>-1.2800000000000001E-3</c:v>
                </c:pt>
                <c:pt idx="18">
                  <c:v>-8.4500000000000005E-4</c:v>
                </c:pt>
                <c:pt idx="19">
                  <c:v>-9.4600000000000001E-4</c:v>
                </c:pt>
                <c:pt idx="20">
                  <c:v>-1.0499999999999999E-3</c:v>
                </c:pt>
                <c:pt idx="21">
                  <c:v>-8.1099999999999998E-4</c:v>
                </c:pt>
                <c:pt idx="22">
                  <c:v>-7.7700000000000002E-4</c:v>
                </c:pt>
                <c:pt idx="23">
                  <c:v>-5.0699999999999996E-4</c:v>
                </c:pt>
                <c:pt idx="24">
                  <c:v>-5.7399999999999997E-4</c:v>
                </c:pt>
                <c:pt idx="25">
                  <c:v>-9.1200000000000005E-4</c:v>
                </c:pt>
                <c:pt idx="26">
                  <c:v>-5.7399999999999997E-4</c:v>
                </c:pt>
                <c:pt idx="27">
                  <c:v>-2.3699999999999999E-4</c:v>
                </c:pt>
                <c:pt idx="28">
                  <c:v>-5.0699999999999996E-4</c:v>
                </c:pt>
                <c:pt idx="29">
                  <c:v>-5.4100000000000003E-4</c:v>
                </c:pt>
                <c:pt idx="30">
                  <c:v>-2.7E-4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11-483C-BDA2-799FAEE94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671519"/>
        <c:axId val="1353670079"/>
      </c:scatterChart>
      <c:valAx>
        <c:axId val="135367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70079"/>
        <c:crosses val="autoZero"/>
        <c:crossBetween val="midCat"/>
      </c:valAx>
      <c:valAx>
        <c:axId val="135367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71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methanol 0min 50W</a:t>
            </a:r>
          </a:p>
          <a:p>
            <a:pPr>
              <a:defRPr/>
            </a:pPr>
            <a:r>
              <a:rPr lang="en-US"/>
              <a:t>CO Formation/Sublimation 2140 cm-1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plots'!$U$201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plots'!$V$203:$V$233</c:f>
              <c:numCache>
                <c:formatCode>0.00E+00</c:formatCode>
                <c:ptCount val="31"/>
                <c:pt idx="0">
                  <c:v>5.4299999999999997E-4</c:v>
                </c:pt>
                <c:pt idx="1">
                  <c:v>6.1799999999999997E-3</c:v>
                </c:pt>
                <c:pt idx="2">
                  <c:v>1.4200000000000001E-2</c:v>
                </c:pt>
                <c:pt idx="3">
                  <c:v>2.12E-2</c:v>
                </c:pt>
                <c:pt idx="4">
                  <c:v>2.5999999999999999E-2</c:v>
                </c:pt>
                <c:pt idx="5">
                  <c:v>2.75E-2</c:v>
                </c:pt>
                <c:pt idx="6">
                  <c:v>2.69E-2</c:v>
                </c:pt>
                <c:pt idx="7">
                  <c:v>2.5399999999999999E-2</c:v>
                </c:pt>
                <c:pt idx="8">
                  <c:v>2.1999999999999999E-2</c:v>
                </c:pt>
                <c:pt idx="9">
                  <c:v>1.7399999999999999E-2</c:v>
                </c:pt>
                <c:pt idx="10">
                  <c:v>1.2E-2</c:v>
                </c:pt>
                <c:pt idx="11">
                  <c:v>6.9499999999999996E-3</c:v>
                </c:pt>
                <c:pt idx="12">
                  <c:v>3.9399999999999999E-3</c:v>
                </c:pt>
                <c:pt idx="13">
                  <c:v>2.31E-3</c:v>
                </c:pt>
                <c:pt idx="14">
                  <c:v>1.1900000000000001E-3</c:v>
                </c:pt>
                <c:pt idx="15">
                  <c:v>3.0299999999999999E-4</c:v>
                </c:pt>
                <c:pt idx="16">
                  <c:v>-1.63E-4</c:v>
                </c:pt>
                <c:pt idx="17">
                  <c:v>-2.7999999999999998E-4</c:v>
                </c:pt>
                <c:pt idx="18">
                  <c:v>-1.3999999999999999E-4</c:v>
                </c:pt>
                <c:pt idx="19">
                  <c:v>5.5900000000000004E-4</c:v>
                </c:pt>
                <c:pt idx="20">
                  <c:v>1.9100000000000001E-4</c:v>
                </c:pt>
                <c:pt idx="21">
                  <c:v>1.56E-4</c:v>
                </c:pt>
                <c:pt idx="22">
                  <c:v>-3.4499999999999998E-4</c:v>
                </c:pt>
                <c:pt idx="23">
                  <c:v>3.2400000000000001E-4</c:v>
                </c:pt>
                <c:pt idx="24">
                  <c:v>-2.4699999999999999E-4</c:v>
                </c:pt>
                <c:pt idx="25">
                  <c:v>-5.3600000000000002E-4</c:v>
                </c:pt>
                <c:pt idx="26">
                  <c:v>1.12E-4</c:v>
                </c:pt>
                <c:pt idx="27">
                  <c:v>-3.26E-5</c:v>
                </c:pt>
                <c:pt idx="28">
                  <c:v>-2.9399999999999999E-4</c:v>
                </c:pt>
                <c:pt idx="29">
                  <c:v>-2.4000000000000001E-4</c:v>
                </c:pt>
                <c:pt idx="30">
                  <c:v>-4.2000000000000002E-4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B2-4848-862A-46F2302B8BE4}"/>
            </c:ext>
          </c:extLst>
        </c:ser>
        <c:ser>
          <c:idx val="1"/>
          <c:order val="1"/>
          <c:tx>
            <c:strRef>
              <c:f>'All trials production plots'!$W$201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plots'!$X$203:$X$233</c:f>
              <c:numCache>
                <c:formatCode>0.00E+00</c:formatCode>
                <c:ptCount val="31"/>
                <c:pt idx="0">
                  <c:v>1.1299999999999999E-3</c:v>
                </c:pt>
                <c:pt idx="1">
                  <c:v>6.3099999999999996E-3</c:v>
                </c:pt>
                <c:pt idx="2">
                  <c:v>1.37E-2</c:v>
                </c:pt>
                <c:pt idx="3">
                  <c:v>2.06E-2</c:v>
                </c:pt>
                <c:pt idx="4">
                  <c:v>2.3699999999999999E-2</c:v>
                </c:pt>
                <c:pt idx="5">
                  <c:v>2.64E-2</c:v>
                </c:pt>
                <c:pt idx="6">
                  <c:v>2.4799999999999999E-2</c:v>
                </c:pt>
                <c:pt idx="7">
                  <c:v>2.35E-2</c:v>
                </c:pt>
                <c:pt idx="8">
                  <c:v>2.1399999999999999E-2</c:v>
                </c:pt>
                <c:pt idx="9">
                  <c:v>1.7999999999999999E-2</c:v>
                </c:pt>
                <c:pt idx="10">
                  <c:v>1.03E-2</c:v>
                </c:pt>
                <c:pt idx="11">
                  <c:v>6.0800000000000003E-3</c:v>
                </c:pt>
                <c:pt idx="12">
                  <c:v>2.5999999999999999E-3</c:v>
                </c:pt>
                <c:pt idx="13">
                  <c:v>8.6899999999999998E-4</c:v>
                </c:pt>
                <c:pt idx="14">
                  <c:v>7.2999999999999999E-5</c:v>
                </c:pt>
                <c:pt idx="15">
                  <c:v>-5.4900000000000001E-4</c:v>
                </c:pt>
                <c:pt idx="16">
                  <c:v>-1.8599999999999999E-4</c:v>
                </c:pt>
                <c:pt idx="17">
                  <c:v>-6.6E-4</c:v>
                </c:pt>
                <c:pt idx="18">
                  <c:v>1.3799999999999999E-4</c:v>
                </c:pt>
                <c:pt idx="19">
                  <c:v>-6.8000000000000005E-4</c:v>
                </c:pt>
                <c:pt idx="20">
                  <c:v>-8.5599999999999994E-5</c:v>
                </c:pt>
                <c:pt idx="21">
                  <c:v>-3.57E-4</c:v>
                </c:pt>
                <c:pt idx="22">
                  <c:v>-4.28E-4</c:v>
                </c:pt>
                <c:pt idx="23">
                  <c:v>-1.21E-4</c:v>
                </c:pt>
                <c:pt idx="24">
                  <c:v>-8.61E-4</c:v>
                </c:pt>
                <c:pt idx="25">
                  <c:v>1.7899999999999999E-4</c:v>
                </c:pt>
                <c:pt idx="26">
                  <c:v>-1.1100000000000001E-3</c:v>
                </c:pt>
                <c:pt idx="27">
                  <c:v>-1.56E-4</c:v>
                </c:pt>
                <c:pt idx="28">
                  <c:v>5.0300000000000001E-6</c:v>
                </c:pt>
                <c:pt idx="29">
                  <c:v>-1.9599999999999999E-4</c:v>
                </c:pt>
                <c:pt idx="30">
                  <c:v>-8.0599999999999997E-4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DE-4732-86E5-1335CB6A2EDA}"/>
            </c:ext>
          </c:extLst>
        </c:ser>
        <c:ser>
          <c:idx val="2"/>
          <c:order val="2"/>
          <c:tx>
            <c:strRef>
              <c:f>'All trials production plots'!$Y$201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plots'!$Z$203:$Z$232</c:f>
              <c:numCache>
                <c:formatCode>0.00E+00</c:formatCode>
                <c:ptCount val="30"/>
                <c:pt idx="0">
                  <c:v>1.1900000000000001E-3</c:v>
                </c:pt>
                <c:pt idx="1">
                  <c:v>6.4599999999999996E-3</c:v>
                </c:pt>
                <c:pt idx="2">
                  <c:v>1.5100000000000001E-2</c:v>
                </c:pt>
                <c:pt idx="3">
                  <c:v>2.12E-2</c:v>
                </c:pt>
                <c:pt idx="4">
                  <c:v>2.46E-2</c:v>
                </c:pt>
                <c:pt idx="5">
                  <c:v>2.6700000000000002E-2</c:v>
                </c:pt>
                <c:pt idx="6">
                  <c:v>2.6499999999999999E-2</c:v>
                </c:pt>
                <c:pt idx="7">
                  <c:v>2.47E-2</c:v>
                </c:pt>
                <c:pt idx="8">
                  <c:v>2.1899999999999999E-2</c:v>
                </c:pt>
                <c:pt idx="9">
                  <c:v>1.7999999999999999E-2</c:v>
                </c:pt>
                <c:pt idx="10">
                  <c:v>1.29E-2</c:v>
                </c:pt>
                <c:pt idx="11">
                  <c:v>7.6E-3</c:v>
                </c:pt>
                <c:pt idx="12">
                  <c:v>4.4000000000000003E-3</c:v>
                </c:pt>
                <c:pt idx="13">
                  <c:v>3.1099999999999999E-3</c:v>
                </c:pt>
                <c:pt idx="14">
                  <c:v>9.9799999999999997E-4</c:v>
                </c:pt>
                <c:pt idx="15">
                  <c:v>5.6999999999999998E-4</c:v>
                </c:pt>
                <c:pt idx="16">
                  <c:v>5.6300000000000002E-4</c:v>
                </c:pt>
                <c:pt idx="17">
                  <c:v>1.17E-3</c:v>
                </c:pt>
                <c:pt idx="18">
                  <c:v>6.87E-4</c:v>
                </c:pt>
                <c:pt idx="19">
                  <c:v>9.2900000000000003E-4</c:v>
                </c:pt>
                <c:pt idx="20">
                  <c:v>6.2699999999999995E-4</c:v>
                </c:pt>
                <c:pt idx="21">
                  <c:v>1.1000000000000001E-3</c:v>
                </c:pt>
                <c:pt idx="22">
                  <c:v>1.85E-4</c:v>
                </c:pt>
                <c:pt idx="23">
                  <c:v>5.6099999999999998E-4</c:v>
                </c:pt>
                <c:pt idx="24">
                  <c:v>1.0300000000000001E-3</c:v>
                </c:pt>
                <c:pt idx="25">
                  <c:v>9.3599999999999998E-4</c:v>
                </c:pt>
                <c:pt idx="26">
                  <c:v>2.4000000000000001E-4</c:v>
                </c:pt>
                <c:pt idx="27">
                  <c:v>6.5799999999999995E-4</c:v>
                </c:pt>
                <c:pt idx="28">
                  <c:v>-7.6000000000000004E-5</c:v>
                </c:pt>
                <c:pt idx="29">
                  <c:v>6.8400000000000004E-4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DE-4732-86E5-1335CB6A2EDA}"/>
            </c:ext>
          </c:extLst>
        </c:ser>
        <c:ser>
          <c:idx val="3"/>
          <c:order val="3"/>
          <c:tx>
            <c:strRef>
              <c:f>'All trials production plots'!$AA$201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plots'!$AB$203:$AB$233</c:f>
              <c:numCache>
                <c:formatCode>0.00E+00</c:formatCode>
                <c:ptCount val="31"/>
                <c:pt idx="0">
                  <c:v>-8.9300000000000002E-5</c:v>
                </c:pt>
                <c:pt idx="1">
                  <c:v>7.4700000000000001E-3</c:v>
                </c:pt>
                <c:pt idx="2">
                  <c:v>1.4999999999999999E-2</c:v>
                </c:pt>
                <c:pt idx="3">
                  <c:v>2.2100000000000002E-2</c:v>
                </c:pt>
                <c:pt idx="4">
                  <c:v>2.7300000000000001E-2</c:v>
                </c:pt>
                <c:pt idx="5">
                  <c:v>2.86E-2</c:v>
                </c:pt>
                <c:pt idx="6">
                  <c:v>2.76E-2</c:v>
                </c:pt>
                <c:pt idx="7">
                  <c:v>2.6100000000000002E-2</c:v>
                </c:pt>
                <c:pt idx="8">
                  <c:v>2.23E-2</c:v>
                </c:pt>
                <c:pt idx="9">
                  <c:v>1.9E-2</c:v>
                </c:pt>
                <c:pt idx="10">
                  <c:v>1.2500000000000001E-2</c:v>
                </c:pt>
                <c:pt idx="11">
                  <c:v>7.5500000000000003E-3</c:v>
                </c:pt>
                <c:pt idx="12">
                  <c:v>3.7499999999999999E-3</c:v>
                </c:pt>
                <c:pt idx="13">
                  <c:v>2.2699999999999999E-3</c:v>
                </c:pt>
                <c:pt idx="14">
                  <c:v>2.3699999999999999E-4</c:v>
                </c:pt>
                <c:pt idx="15">
                  <c:v>-4.3899999999999999E-4</c:v>
                </c:pt>
                <c:pt idx="16">
                  <c:v>-4.0299999999999998E-4</c:v>
                </c:pt>
                <c:pt idx="17">
                  <c:v>-8.4000000000000003E-4</c:v>
                </c:pt>
                <c:pt idx="18">
                  <c:v>-5.7899999999999998E-5</c:v>
                </c:pt>
                <c:pt idx="19">
                  <c:v>-2.2000000000000001E-4</c:v>
                </c:pt>
                <c:pt idx="20">
                  <c:v>-8.6899999999999998E-5</c:v>
                </c:pt>
                <c:pt idx="21">
                  <c:v>-7.3899999999999997E-4</c:v>
                </c:pt>
                <c:pt idx="22">
                  <c:v>1.13E-4</c:v>
                </c:pt>
                <c:pt idx="23">
                  <c:v>-6.0599999999999998E-4</c:v>
                </c:pt>
                <c:pt idx="24">
                  <c:v>-1.5200000000000001E-4</c:v>
                </c:pt>
                <c:pt idx="25">
                  <c:v>-9.6299999999999999E-4</c:v>
                </c:pt>
                <c:pt idx="26">
                  <c:v>-2.9E-4</c:v>
                </c:pt>
                <c:pt idx="27">
                  <c:v>-3.0899999999999998E-4</c:v>
                </c:pt>
                <c:pt idx="28">
                  <c:v>-5.0699999999999999E-5</c:v>
                </c:pt>
                <c:pt idx="29">
                  <c:v>-7.2599999999999997E-4</c:v>
                </c:pt>
                <c:pt idx="30">
                  <c:v>-5.4500000000000002E-4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DE-4732-86E5-1335CB6A2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725383"/>
        <c:axId val="1522727431"/>
      </c:scatterChart>
      <c:valAx>
        <c:axId val="1522725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27431"/>
        <c:crosses val="autoZero"/>
        <c:crossBetween val="midCat"/>
      </c:valAx>
      <c:valAx>
        <c:axId val="1522727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25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75min 50W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plots'!$AE$201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plots'!$AD$203:$AD$239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plots'!$AF$203:$AF$239</c:f>
              <c:numCache>
                <c:formatCode>0.00E+00</c:formatCode>
                <c:ptCount val="37"/>
                <c:pt idx="0">
                  <c:v>-5.7200000000000001E-5</c:v>
                </c:pt>
                <c:pt idx="1">
                  <c:v>6.0400000000000002E-3</c:v>
                </c:pt>
                <c:pt idx="2">
                  <c:v>1.5699999999999999E-2</c:v>
                </c:pt>
                <c:pt idx="3">
                  <c:v>2.6200000000000001E-2</c:v>
                </c:pt>
                <c:pt idx="4">
                  <c:v>3.5200000000000002E-2</c:v>
                </c:pt>
                <c:pt idx="5">
                  <c:v>4.5699999999999998E-2</c:v>
                </c:pt>
                <c:pt idx="6">
                  <c:v>5.3900000000000003E-2</c:v>
                </c:pt>
                <c:pt idx="7">
                  <c:v>6.2799999999999995E-2</c:v>
                </c:pt>
                <c:pt idx="8">
                  <c:v>6.7799999999999999E-2</c:v>
                </c:pt>
                <c:pt idx="9">
                  <c:v>5.8400000000000001E-2</c:v>
                </c:pt>
                <c:pt idx="10">
                  <c:v>5.2400000000000002E-2</c:v>
                </c:pt>
                <c:pt idx="11">
                  <c:v>4.7399999999999998E-2</c:v>
                </c:pt>
                <c:pt idx="12">
                  <c:v>4.0800000000000003E-2</c:v>
                </c:pt>
                <c:pt idx="13">
                  <c:v>3.6400000000000002E-2</c:v>
                </c:pt>
                <c:pt idx="14">
                  <c:v>3.0700000000000002E-2</c:v>
                </c:pt>
                <c:pt idx="15">
                  <c:v>2.3900000000000001E-2</c:v>
                </c:pt>
                <c:pt idx="16">
                  <c:v>1.54E-2</c:v>
                </c:pt>
                <c:pt idx="17">
                  <c:v>1.0200000000000001E-2</c:v>
                </c:pt>
                <c:pt idx="18">
                  <c:v>5.1000000000000004E-3</c:v>
                </c:pt>
                <c:pt idx="19">
                  <c:v>2.0999999999999999E-3</c:v>
                </c:pt>
                <c:pt idx="20">
                  <c:v>6.3900000000000003E-4</c:v>
                </c:pt>
                <c:pt idx="21">
                  <c:v>-5.2200000000000002E-5</c:v>
                </c:pt>
                <c:pt idx="22">
                  <c:v>8.0500000000000005E-4</c:v>
                </c:pt>
                <c:pt idx="23">
                  <c:v>-1.12E-4</c:v>
                </c:pt>
                <c:pt idx="24">
                  <c:v>-2.61E-4</c:v>
                </c:pt>
                <c:pt idx="25">
                  <c:v>8.4499999999999994E-5</c:v>
                </c:pt>
                <c:pt idx="26">
                  <c:v>-5.8200000000000005E-4</c:v>
                </c:pt>
                <c:pt idx="27">
                  <c:v>1.2800000000000001E-3</c:v>
                </c:pt>
                <c:pt idx="28">
                  <c:v>-6.0899999999999995E-4</c:v>
                </c:pt>
                <c:pt idx="29">
                  <c:v>2.9599999999999998E-4</c:v>
                </c:pt>
                <c:pt idx="30">
                  <c:v>-5.62E-4</c:v>
                </c:pt>
                <c:pt idx="31">
                  <c:v>-7.1299999999999998E-4</c:v>
                </c:pt>
                <c:pt idx="32">
                  <c:v>1.6899999999999999E-4</c:v>
                </c:pt>
                <c:pt idx="33">
                  <c:v>-3.3799999999999998E-4</c:v>
                </c:pt>
                <c:pt idx="34">
                  <c:v>-1.5200000000000001E-4</c:v>
                </c:pt>
                <c:pt idx="35">
                  <c:v>-1.6899999999999999E-4</c:v>
                </c:pt>
                <c:pt idx="36">
                  <c:v>2.6600000000000001E-4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1-4832-914B-64BEFE58F91F}"/>
            </c:ext>
          </c:extLst>
        </c:ser>
        <c:ser>
          <c:idx val="1"/>
          <c:order val="1"/>
          <c:tx>
            <c:strRef>
              <c:f>'All trials production plots'!$AG$201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plots'!$AD$203:$AD$239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plots'!$AH$203:$AH$239</c:f>
              <c:numCache>
                <c:formatCode>0.00E+00</c:formatCode>
                <c:ptCount val="37"/>
                <c:pt idx="0">
                  <c:v>-3.68E-4</c:v>
                </c:pt>
                <c:pt idx="1">
                  <c:v>5.4999999999999997E-3</c:v>
                </c:pt>
                <c:pt idx="2">
                  <c:v>1.15E-2</c:v>
                </c:pt>
                <c:pt idx="3">
                  <c:v>1.9699999999999999E-2</c:v>
                </c:pt>
                <c:pt idx="4">
                  <c:v>2.7199999999999998E-2</c:v>
                </c:pt>
                <c:pt idx="5">
                  <c:v>3.4799999999999998E-2</c:v>
                </c:pt>
                <c:pt idx="6">
                  <c:v>4.2200000000000001E-2</c:v>
                </c:pt>
                <c:pt idx="7">
                  <c:v>4.9799999999999997E-2</c:v>
                </c:pt>
                <c:pt idx="8">
                  <c:v>5.4199999999999998E-2</c:v>
                </c:pt>
                <c:pt idx="9">
                  <c:v>5.1499999999999997E-2</c:v>
                </c:pt>
                <c:pt idx="10">
                  <c:v>4.5999999999999999E-2</c:v>
                </c:pt>
                <c:pt idx="11">
                  <c:v>4.1799999999999997E-2</c:v>
                </c:pt>
                <c:pt idx="12">
                  <c:v>3.85E-2</c:v>
                </c:pt>
                <c:pt idx="13">
                  <c:v>3.2899999999999999E-2</c:v>
                </c:pt>
                <c:pt idx="14">
                  <c:v>2.8400000000000002E-2</c:v>
                </c:pt>
                <c:pt idx="15">
                  <c:v>2.1899999999999999E-2</c:v>
                </c:pt>
                <c:pt idx="16">
                  <c:v>1.5800000000000002E-2</c:v>
                </c:pt>
                <c:pt idx="17">
                  <c:v>9.0200000000000002E-3</c:v>
                </c:pt>
                <c:pt idx="18">
                  <c:v>3.96E-3</c:v>
                </c:pt>
                <c:pt idx="20">
                  <c:v>2.13E-4</c:v>
                </c:pt>
                <c:pt idx="21">
                  <c:v>-1.57E-3</c:v>
                </c:pt>
                <c:pt idx="22">
                  <c:v>-1.07E-3</c:v>
                </c:pt>
                <c:pt idx="23">
                  <c:v>-5.9699999999999998E-4</c:v>
                </c:pt>
                <c:pt idx="24">
                  <c:v>-6.2100000000000002E-4</c:v>
                </c:pt>
                <c:pt idx="25">
                  <c:v>-1.1299999999999999E-3</c:v>
                </c:pt>
                <c:pt idx="26">
                  <c:v>1.26E-4</c:v>
                </c:pt>
                <c:pt idx="27">
                  <c:v>-6.4700000000000001E-4</c:v>
                </c:pt>
                <c:pt idx="28">
                  <c:v>-6.7900000000000002E-4</c:v>
                </c:pt>
                <c:pt idx="29">
                  <c:v>-4.4499999999999997E-4</c:v>
                </c:pt>
                <c:pt idx="30">
                  <c:v>-1.34E-3</c:v>
                </c:pt>
                <c:pt idx="31">
                  <c:v>-1.1999999999999999E-3</c:v>
                </c:pt>
                <c:pt idx="32">
                  <c:v>1.3899999999999999E-4</c:v>
                </c:pt>
                <c:pt idx="33">
                  <c:v>-5.1000000000000004E-4</c:v>
                </c:pt>
                <c:pt idx="34">
                  <c:v>-1.0499999999999999E-3</c:v>
                </c:pt>
                <c:pt idx="35">
                  <c:v>-5.5800000000000001E-4</c:v>
                </c:pt>
                <c:pt idx="36">
                  <c:v>-1.08E-3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1-4832-914B-64BEFE58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658511"/>
        <c:axId val="256658991"/>
      </c:scatterChart>
      <c:valAx>
        <c:axId val="256658511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58991"/>
        <c:crosses val="autoZero"/>
        <c:crossBetween val="midCat"/>
      </c:valAx>
      <c:valAx>
        <c:axId val="2566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5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plots'!$AK$201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plots'!$AJ$203:$AJ$233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plots'!$AL$203:$AL$233</c:f>
              <c:numCache>
                <c:formatCode>0.00E+00</c:formatCode>
                <c:ptCount val="31"/>
                <c:pt idx="0">
                  <c:v>3.7599999999999999E-3</c:v>
                </c:pt>
                <c:pt idx="1">
                  <c:v>2.01E-2</c:v>
                </c:pt>
                <c:pt idx="2">
                  <c:v>3.4299999999999997E-2</c:v>
                </c:pt>
                <c:pt idx="3">
                  <c:v>4.4200000000000003E-2</c:v>
                </c:pt>
                <c:pt idx="4">
                  <c:v>4.9700000000000001E-2</c:v>
                </c:pt>
                <c:pt idx="5">
                  <c:v>5.04E-2</c:v>
                </c:pt>
                <c:pt idx="6">
                  <c:v>5.1200000000000002E-2</c:v>
                </c:pt>
                <c:pt idx="7">
                  <c:v>4.1000000000000002E-2</c:v>
                </c:pt>
                <c:pt idx="8">
                  <c:v>4.0099999999999997E-2</c:v>
                </c:pt>
                <c:pt idx="9">
                  <c:v>3.49E-2</c:v>
                </c:pt>
                <c:pt idx="10">
                  <c:v>2.7E-2</c:v>
                </c:pt>
                <c:pt idx="11">
                  <c:v>2.4199999999999999E-2</c:v>
                </c:pt>
                <c:pt idx="12">
                  <c:v>2.06E-2</c:v>
                </c:pt>
                <c:pt idx="13">
                  <c:v>1.0800000000000001E-2</c:v>
                </c:pt>
                <c:pt idx="14">
                  <c:v>6.9899999999999997E-3</c:v>
                </c:pt>
                <c:pt idx="15">
                  <c:v>9.7199999999999995E-3</c:v>
                </c:pt>
                <c:pt idx="16">
                  <c:v>4.4900000000000001E-3</c:v>
                </c:pt>
                <c:pt idx="17">
                  <c:v>4.62E-3</c:v>
                </c:pt>
                <c:pt idx="18">
                  <c:v>3.7399999999999998E-3</c:v>
                </c:pt>
                <c:pt idx="19">
                  <c:v>5.7300000000000005E-4</c:v>
                </c:pt>
                <c:pt idx="20">
                  <c:v>8.4000000000000003E-4</c:v>
                </c:pt>
                <c:pt idx="21">
                  <c:v>1.3600000000000001E-3</c:v>
                </c:pt>
                <c:pt idx="22">
                  <c:v>3.8200000000000002E-4</c:v>
                </c:pt>
                <c:pt idx="23">
                  <c:v>-2.2300000000000002E-3</c:v>
                </c:pt>
                <c:pt idx="24">
                  <c:v>2.96E-3</c:v>
                </c:pt>
                <c:pt idx="25">
                  <c:v>4.8300000000000001E-3</c:v>
                </c:pt>
                <c:pt idx="26">
                  <c:v>3.5500000000000002E-3</c:v>
                </c:pt>
                <c:pt idx="27">
                  <c:v>4.0099999999999999E-4</c:v>
                </c:pt>
                <c:pt idx="28">
                  <c:v>1.97E-3</c:v>
                </c:pt>
                <c:pt idx="29">
                  <c:v>2.5000000000000001E-3</c:v>
                </c:pt>
                <c:pt idx="30">
                  <c:v>-2.7699999999999999E-3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C1-48CE-8E5D-CDC8F66F9A80}"/>
            </c:ext>
          </c:extLst>
        </c:ser>
        <c:ser>
          <c:idx val="1"/>
          <c:order val="1"/>
          <c:tx>
            <c:strRef>
              <c:f>'All trials production plots'!$AM$201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plots'!$AJ$203:$AJ$233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plots'!$AN$203:$AN$233</c:f>
              <c:numCache>
                <c:formatCode>0.00E+00</c:formatCode>
                <c:ptCount val="31"/>
                <c:pt idx="0">
                  <c:v>5.1700000000000001E-3</c:v>
                </c:pt>
                <c:pt idx="1">
                  <c:v>1.6299999999999999E-2</c:v>
                </c:pt>
                <c:pt idx="2">
                  <c:v>2.1999999999999999E-2</c:v>
                </c:pt>
                <c:pt idx="3">
                  <c:v>3.27E-2</c:v>
                </c:pt>
                <c:pt idx="4">
                  <c:v>3.4599999999999999E-2</c:v>
                </c:pt>
                <c:pt idx="5">
                  <c:v>3.5799999999999998E-2</c:v>
                </c:pt>
                <c:pt idx="6">
                  <c:v>3.3700000000000001E-2</c:v>
                </c:pt>
                <c:pt idx="7">
                  <c:v>3.49E-2</c:v>
                </c:pt>
                <c:pt idx="8">
                  <c:v>3.1300000000000001E-2</c:v>
                </c:pt>
                <c:pt idx="9">
                  <c:v>2.69E-2</c:v>
                </c:pt>
                <c:pt idx="10">
                  <c:v>2.8400000000000002E-2</c:v>
                </c:pt>
                <c:pt idx="11">
                  <c:v>2.2499999999999999E-2</c:v>
                </c:pt>
                <c:pt idx="12">
                  <c:v>1.6299999999999999E-2</c:v>
                </c:pt>
                <c:pt idx="13">
                  <c:v>9.2700000000000005E-3</c:v>
                </c:pt>
                <c:pt idx="14">
                  <c:v>9.4299999999999991E-3</c:v>
                </c:pt>
                <c:pt idx="15">
                  <c:v>3.7200000000000002E-3</c:v>
                </c:pt>
                <c:pt idx="16">
                  <c:v>1.1100000000000001E-3</c:v>
                </c:pt>
                <c:pt idx="17">
                  <c:v>6.0899999999999995E-4</c:v>
                </c:pt>
                <c:pt idx="18">
                  <c:v>-2.34E-4</c:v>
                </c:pt>
                <c:pt idx="19">
                  <c:v>-3.1199999999999999E-4</c:v>
                </c:pt>
                <c:pt idx="20">
                  <c:v>-1.41E-3</c:v>
                </c:pt>
                <c:pt idx="21">
                  <c:v>3.5799999999999998E-3</c:v>
                </c:pt>
                <c:pt idx="22">
                  <c:v>1.6999999999999999E-3</c:v>
                </c:pt>
                <c:pt idx="23">
                  <c:v>2.5899999999999999E-3</c:v>
                </c:pt>
                <c:pt idx="24">
                  <c:v>1.56E-3</c:v>
                </c:pt>
                <c:pt idx="25">
                  <c:v>-1.3600000000000001E-3</c:v>
                </c:pt>
                <c:pt idx="26">
                  <c:v>4.06E-4</c:v>
                </c:pt>
                <c:pt idx="27">
                  <c:v>-1.6199999999999999E-3</c:v>
                </c:pt>
                <c:pt idx="28">
                  <c:v>2.3700000000000001E-3</c:v>
                </c:pt>
                <c:pt idx="29">
                  <c:v>1.83E-3</c:v>
                </c:pt>
                <c:pt idx="30">
                  <c:v>1.2800000000000001E-3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C1-48CE-8E5D-CDC8F66F9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846848"/>
        <c:axId val="935832448"/>
      </c:scatterChart>
      <c:valAx>
        <c:axId val="93584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32448"/>
        <c:crosses val="autoZero"/>
        <c:crossBetween val="midCat"/>
      </c:valAx>
      <c:valAx>
        <c:axId val="9358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4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60min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plots'!$AQ$201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plots'!$AR$203:$AR$239</c:f>
              <c:numCache>
                <c:formatCode>0.00E+00</c:formatCode>
                <c:ptCount val="37"/>
                <c:pt idx="0">
                  <c:v>3.5300000000000002E-3</c:v>
                </c:pt>
                <c:pt idx="1">
                  <c:v>2.69E-2</c:v>
                </c:pt>
                <c:pt idx="2">
                  <c:v>4.1700000000000001E-2</c:v>
                </c:pt>
                <c:pt idx="3">
                  <c:v>5.4100000000000002E-2</c:v>
                </c:pt>
                <c:pt idx="4">
                  <c:v>7.0000000000000007E-2</c:v>
                </c:pt>
                <c:pt idx="5">
                  <c:v>7.6600000000000001E-2</c:v>
                </c:pt>
                <c:pt idx="6">
                  <c:v>8.5099999999999995E-2</c:v>
                </c:pt>
                <c:pt idx="8">
                  <c:v>9.0399999999999994E-2</c:v>
                </c:pt>
                <c:pt idx="10">
                  <c:v>7.6999999999999999E-2</c:v>
                </c:pt>
                <c:pt idx="12">
                  <c:v>6.4500000000000002E-2</c:v>
                </c:pt>
                <c:pt idx="14">
                  <c:v>5.2900000000000003E-2</c:v>
                </c:pt>
                <c:pt idx="16">
                  <c:v>3.9199999999999999E-2</c:v>
                </c:pt>
                <c:pt idx="18">
                  <c:v>2.7300000000000001E-2</c:v>
                </c:pt>
                <c:pt idx="20">
                  <c:v>6.9100000000000003E-3</c:v>
                </c:pt>
                <c:pt idx="22">
                  <c:v>4.4099999999999999E-4</c:v>
                </c:pt>
                <c:pt idx="24">
                  <c:v>-7.3499999999999998E-4</c:v>
                </c:pt>
                <c:pt idx="26">
                  <c:v>-8.8199999999999997E-4</c:v>
                </c:pt>
                <c:pt idx="28">
                  <c:v>-2.2000000000000001E-3</c:v>
                </c:pt>
                <c:pt idx="30">
                  <c:v>-7.3499999999999998E-4</c:v>
                </c:pt>
                <c:pt idx="32">
                  <c:v>-1.6199999999999999E-3</c:v>
                </c:pt>
                <c:pt idx="34">
                  <c:v>-3.3800000000000002E-3</c:v>
                </c:pt>
                <c:pt idx="36">
                  <c:v>2.65E-3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2-4AAD-8BDA-A282203FD437}"/>
            </c:ext>
          </c:extLst>
        </c:ser>
        <c:ser>
          <c:idx val="1"/>
          <c:order val="1"/>
          <c:tx>
            <c:strRef>
              <c:f>'All trials production plots'!$AS$201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plots'!$AT$203:$AT$239</c:f>
              <c:numCache>
                <c:formatCode>0.00E+00</c:formatCode>
                <c:ptCount val="37"/>
                <c:pt idx="0">
                  <c:v>-2.3999999999999998E-3</c:v>
                </c:pt>
                <c:pt idx="1">
                  <c:v>1.7100000000000001E-2</c:v>
                </c:pt>
                <c:pt idx="2">
                  <c:v>3.4500000000000003E-2</c:v>
                </c:pt>
                <c:pt idx="3">
                  <c:v>5.11E-2</c:v>
                </c:pt>
                <c:pt idx="4">
                  <c:v>6.4699999999999994E-2</c:v>
                </c:pt>
                <c:pt idx="5">
                  <c:v>6.7000000000000004E-2</c:v>
                </c:pt>
                <c:pt idx="6">
                  <c:v>7.7799999999999994E-2</c:v>
                </c:pt>
                <c:pt idx="7">
                  <c:v>8.3699999999999997E-2</c:v>
                </c:pt>
                <c:pt idx="8">
                  <c:v>7.7100000000000002E-2</c:v>
                </c:pt>
                <c:pt idx="9">
                  <c:v>7.7700000000000005E-2</c:v>
                </c:pt>
                <c:pt idx="10">
                  <c:v>7.3099999999999998E-2</c:v>
                </c:pt>
                <c:pt idx="11">
                  <c:v>6.5100000000000005E-2</c:v>
                </c:pt>
                <c:pt idx="12">
                  <c:v>5.5300000000000002E-2</c:v>
                </c:pt>
                <c:pt idx="13">
                  <c:v>5.2299999999999999E-2</c:v>
                </c:pt>
                <c:pt idx="14">
                  <c:v>3.4099999999999998E-2</c:v>
                </c:pt>
                <c:pt idx="15">
                  <c:v>3.6999999999999998E-2</c:v>
                </c:pt>
                <c:pt idx="16">
                  <c:v>3.6999999999999998E-2</c:v>
                </c:pt>
                <c:pt idx="17">
                  <c:v>2.5499999999999998E-2</c:v>
                </c:pt>
                <c:pt idx="18">
                  <c:v>1.66E-3</c:v>
                </c:pt>
                <c:pt idx="19">
                  <c:v>4.4600000000000004E-3</c:v>
                </c:pt>
                <c:pt idx="20">
                  <c:v>-1.2700000000000001E-3</c:v>
                </c:pt>
                <c:pt idx="21">
                  <c:v>-8.3700000000000007E-3</c:v>
                </c:pt>
                <c:pt idx="22">
                  <c:v>-7.3600000000000002E-3</c:v>
                </c:pt>
                <c:pt idx="23">
                  <c:v>-6.6299999999999996E-3</c:v>
                </c:pt>
                <c:pt idx="24">
                  <c:v>-7.43E-3</c:v>
                </c:pt>
                <c:pt idx="25">
                  <c:v>-4.6800000000000001E-3</c:v>
                </c:pt>
                <c:pt idx="26">
                  <c:v>-6.5199999999999998E-3</c:v>
                </c:pt>
                <c:pt idx="27">
                  <c:v>-5.8999999999999999E-3</c:v>
                </c:pt>
                <c:pt idx="28">
                  <c:v>-5.28E-3</c:v>
                </c:pt>
                <c:pt idx="29">
                  <c:v>-9.6399999999999993E-3</c:v>
                </c:pt>
                <c:pt idx="30">
                  <c:v>-2.3999999999999998E-3</c:v>
                </c:pt>
                <c:pt idx="31">
                  <c:v>-3.1800000000000001E-3</c:v>
                </c:pt>
                <c:pt idx="32">
                  <c:v>-8.9700000000000005E-3</c:v>
                </c:pt>
                <c:pt idx="33">
                  <c:v>-4.8500000000000001E-3</c:v>
                </c:pt>
                <c:pt idx="34">
                  <c:v>-5.5199999999999997E-3</c:v>
                </c:pt>
                <c:pt idx="35">
                  <c:v>-0.01</c:v>
                </c:pt>
                <c:pt idx="36">
                  <c:v>-1.1299999999999999E-2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2-4AAD-8BDA-A282203FD437}"/>
            </c:ext>
          </c:extLst>
        </c:ser>
        <c:ser>
          <c:idx val="2"/>
          <c:order val="2"/>
          <c:tx>
            <c:strRef>
              <c:f>'All trials production plots'!$AU$201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plots'!$AV$203:$AV$239</c:f>
              <c:numCache>
                <c:formatCode>0.00E+00</c:formatCode>
                <c:ptCount val="37"/>
                <c:pt idx="0">
                  <c:v>5.5399999999999998E-3</c:v>
                </c:pt>
                <c:pt idx="1">
                  <c:v>2.4500000000000001E-2</c:v>
                </c:pt>
                <c:pt idx="2">
                  <c:v>4.1700000000000001E-2</c:v>
                </c:pt>
                <c:pt idx="3">
                  <c:v>5.8299999999999998E-2</c:v>
                </c:pt>
                <c:pt idx="4">
                  <c:v>7.3400000000000007E-2</c:v>
                </c:pt>
                <c:pt idx="5">
                  <c:v>8.72E-2</c:v>
                </c:pt>
                <c:pt idx="6">
                  <c:v>0.1</c:v>
                </c:pt>
                <c:pt idx="7">
                  <c:v>0.105</c:v>
                </c:pt>
                <c:pt idx="8">
                  <c:v>0.108</c:v>
                </c:pt>
                <c:pt idx="9">
                  <c:v>0.107</c:v>
                </c:pt>
                <c:pt idx="10">
                  <c:v>9.9699999999999997E-2</c:v>
                </c:pt>
                <c:pt idx="11">
                  <c:v>8.9499999999999996E-2</c:v>
                </c:pt>
                <c:pt idx="12">
                  <c:v>8.77E-2</c:v>
                </c:pt>
                <c:pt idx="13">
                  <c:v>7.5600000000000001E-2</c:v>
                </c:pt>
                <c:pt idx="14">
                  <c:v>6.7000000000000004E-2</c:v>
                </c:pt>
                <c:pt idx="15">
                  <c:v>6.0600000000000001E-2</c:v>
                </c:pt>
                <c:pt idx="16">
                  <c:v>5.0200000000000002E-2</c:v>
                </c:pt>
                <c:pt idx="17">
                  <c:v>4.5199999999999997E-2</c:v>
                </c:pt>
                <c:pt idx="18">
                  <c:v>3.5499999999999997E-2</c:v>
                </c:pt>
                <c:pt idx="19">
                  <c:v>1.7600000000000001E-2</c:v>
                </c:pt>
                <c:pt idx="20">
                  <c:v>1.47E-2</c:v>
                </c:pt>
                <c:pt idx="21">
                  <c:v>7.7099999999999998E-3</c:v>
                </c:pt>
                <c:pt idx="22">
                  <c:v>-2.98E-3</c:v>
                </c:pt>
                <c:pt idx="23">
                  <c:v>3.3999999999999998E-3</c:v>
                </c:pt>
                <c:pt idx="24">
                  <c:v>2.2899999999999999E-3</c:v>
                </c:pt>
                <c:pt idx="25">
                  <c:v>-4.1200000000000004E-3</c:v>
                </c:pt>
                <c:pt idx="26">
                  <c:v>-4.0899999999999999E-3</c:v>
                </c:pt>
                <c:pt idx="27">
                  <c:v>4.3099999999999996E-3</c:v>
                </c:pt>
                <c:pt idx="28">
                  <c:v>4.1700000000000001E-3</c:v>
                </c:pt>
                <c:pt idx="29">
                  <c:v>-8.7200000000000005E-4</c:v>
                </c:pt>
                <c:pt idx="30">
                  <c:v>4.2900000000000004E-3</c:v>
                </c:pt>
                <c:pt idx="31">
                  <c:v>2.8400000000000001E-3</c:v>
                </c:pt>
                <c:pt idx="32">
                  <c:v>-4.9100000000000003E-3</c:v>
                </c:pt>
                <c:pt idx="33">
                  <c:v>2.33E-3</c:v>
                </c:pt>
                <c:pt idx="34">
                  <c:v>5.47E-3</c:v>
                </c:pt>
                <c:pt idx="35">
                  <c:v>3.64E-3</c:v>
                </c:pt>
                <c:pt idx="36">
                  <c:v>1.9499999999999999E-3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82-4AAD-8BDA-A282203FD437}"/>
            </c:ext>
          </c:extLst>
        </c:ser>
        <c:ser>
          <c:idx val="3"/>
          <c:order val="3"/>
          <c:tx>
            <c:strRef>
              <c:f>'All trials production plots'!$AW$201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plots'!$AX$203:$AX$239</c:f>
              <c:numCache>
                <c:formatCode>0.00E+00</c:formatCode>
                <c:ptCount val="37"/>
                <c:pt idx="0">
                  <c:v>1.67E-3</c:v>
                </c:pt>
                <c:pt idx="1">
                  <c:v>3.4000000000000002E-2</c:v>
                </c:pt>
                <c:pt idx="2">
                  <c:v>6.2199999999999998E-2</c:v>
                </c:pt>
                <c:pt idx="3">
                  <c:v>8.1500000000000003E-2</c:v>
                </c:pt>
                <c:pt idx="4">
                  <c:v>0.10100000000000001</c:v>
                </c:pt>
                <c:pt idx="5">
                  <c:v>0.11700000000000001</c:v>
                </c:pt>
                <c:pt idx="6">
                  <c:v>0.128</c:v>
                </c:pt>
                <c:pt idx="7">
                  <c:v>0.13900000000000001</c:v>
                </c:pt>
                <c:pt idx="8">
                  <c:v>0.14099999999999999</c:v>
                </c:pt>
                <c:pt idx="9">
                  <c:v>0.13500000000000001</c:v>
                </c:pt>
                <c:pt idx="10">
                  <c:v>0.128</c:v>
                </c:pt>
                <c:pt idx="11">
                  <c:v>0.113</c:v>
                </c:pt>
                <c:pt idx="12">
                  <c:v>0.10100000000000001</c:v>
                </c:pt>
                <c:pt idx="13">
                  <c:v>8.9300000000000004E-2</c:v>
                </c:pt>
                <c:pt idx="14">
                  <c:v>7.9299999999999995E-2</c:v>
                </c:pt>
                <c:pt idx="15">
                  <c:v>6.7000000000000004E-2</c:v>
                </c:pt>
                <c:pt idx="16">
                  <c:v>5.8700000000000002E-2</c:v>
                </c:pt>
                <c:pt idx="17">
                  <c:v>4.5900000000000003E-2</c:v>
                </c:pt>
                <c:pt idx="18">
                  <c:v>3.8800000000000001E-2</c:v>
                </c:pt>
                <c:pt idx="19">
                  <c:v>1.9699999999999999E-2</c:v>
                </c:pt>
                <c:pt idx="20">
                  <c:v>1.0800000000000001E-2</c:v>
                </c:pt>
                <c:pt idx="21">
                  <c:v>6.4999999999999997E-3</c:v>
                </c:pt>
                <c:pt idx="22">
                  <c:v>7.4299999999999995E-4</c:v>
                </c:pt>
                <c:pt idx="23">
                  <c:v>5.5699999999999999E-4</c:v>
                </c:pt>
                <c:pt idx="24">
                  <c:v>-1.1100000000000001E-3</c:v>
                </c:pt>
                <c:pt idx="25">
                  <c:v>-5.0099999999999997E-3</c:v>
                </c:pt>
                <c:pt idx="26">
                  <c:v>-2.5999999999999999E-3</c:v>
                </c:pt>
                <c:pt idx="27">
                  <c:v>-1.49E-3</c:v>
                </c:pt>
                <c:pt idx="28">
                  <c:v>2.5999999999999999E-3</c:v>
                </c:pt>
                <c:pt idx="29">
                  <c:v>-3.7100000000000002E-4</c:v>
                </c:pt>
                <c:pt idx="30">
                  <c:v>-6.13E-3</c:v>
                </c:pt>
                <c:pt idx="31">
                  <c:v>-1.49E-3</c:v>
                </c:pt>
                <c:pt idx="32">
                  <c:v>-5.3800000000000002E-3</c:v>
                </c:pt>
                <c:pt idx="33">
                  <c:v>-5.5699999999999999E-4</c:v>
                </c:pt>
                <c:pt idx="34">
                  <c:v>7.4299999999999995E-4</c:v>
                </c:pt>
                <c:pt idx="35">
                  <c:v>-6.8700000000000002E-3</c:v>
                </c:pt>
                <c:pt idx="36">
                  <c:v>-4.2700000000000004E-3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82-4AAD-8BDA-A282203FD437}"/>
            </c:ext>
          </c:extLst>
        </c:ser>
        <c:ser>
          <c:idx val="4"/>
          <c:order val="4"/>
          <c:tx>
            <c:strRef>
              <c:f>'All trials production plots'!$AY$201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plots'!$AZ$203:$AZ$239</c:f>
              <c:numCache>
                <c:formatCode>0.00E+00</c:formatCode>
                <c:ptCount val="37"/>
                <c:pt idx="0">
                  <c:v>4.8399999999999997E-3</c:v>
                </c:pt>
                <c:pt idx="1">
                  <c:v>2.7799999999999998E-2</c:v>
                </c:pt>
                <c:pt idx="2">
                  <c:v>4.6300000000000001E-2</c:v>
                </c:pt>
                <c:pt idx="3">
                  <c:v>6.4199999999999993E-2</c:v>
                </c:pt>
                <c:pt idx="4">
                  <c:v>7.7700000000000005E-2</c:v>
                </c:pt>
                <c:pt idx="5">
                  <c:v>8.9399999999999993E-2</c:v>
                </c:pt>
                <c:pt idx="6">
                  <c:v>9.8400000000000001E-2</c:v>
                </c:pt>
                <c:pt idx="7">
                  <c:v>0.104</c:v>
                </c:pt>
                <c:pt idx="8">
                  <c:v>0.10199999999999999</c:v>
                </c:pt>
                <c:pt idx="9">
                  <c:v>0.10299999999999999</c:v>
                </c:pt>
                <c:pt idx="10">
                  <c:v>9.5600000000000004E-2</c:v>
                </c:pt>
                <c:pt idx="11">
                  <c:v>8.5900000000000004E-2</c:v>
                </c:pt>
                <c:pt idx="12">
                  <c:v>7.6600000000000001E-2</c:v>
                </c:pt>
                <c:pt idx="13">
                  <c:v>7.7399999999999997E-2</c:v>
                </c:pt>
                <c:pt idx="14">
                  <c:v>6.9400000000000003E-2</c:v>
                </c:pt>
                <c:pt idx="15">
                  <c:v>5.5500000000000001E-2</c:v>
                </c:pt>
                <c:pt idx="16">
                  <c:v>5.1700000000000003E-2</c:v>
                </c:pt>
                <c:pt idx="17">
                  <c:v>4.2999999999999997E-2</c:v>
                </c:pt>
                <c:pt idx="18">
                  <c:v>3.04E-2</c:v>
                </c:pt>
                <c:pt idx="19">
                  <c:v>1.5599999999999999E-2</c:v>
                </c:pt>
                <c:pt idx="20">
                  <c:v>8.7399999999999995E-3</c:v>
                </c:pt>
                <c:pt idx="21">
                  <c:v>4.3299999999999996E-3</c:v>
                </c:pt>
                <c:pt idx="22">
                  <c:v>1.5200000000000001E-3</c:v>
                </c:pt>
                <c:pt idx="23">
                  <c:v>-5.9400000000000002E-4</c:v>
                </c:pt>
                <c:pt idx="24">
                  <c:v>1.16E-4</c:v>
                </c:pt>
                <c:pt idx="25">
                  <c:v>5.3699999999999998E-3</c:v>
                </c:pt>
                <c:pt idx="26">
                  <c:v>4.6600000000000001E-3</c:v>
                </c:pt>
                <c:pt idx="27">
                  <c:v>4.7400000000000003E-3</c:v>
                </c:pt>
                <c:pt idx="28">
                  <c:v>6.3699999999999998E-3</c:v>
                </c:pt>
                <c:pt idx="29">
                  <c:v>1.0200000000000001E-3</c:v>
                </c:pt>
                <c:pt idx="30">
                  <c:v>3.0899999999999999E-3</c:v>
                </c:pt>
                <c:pt idx="31">
                  <c:v>2.3600000000000001E-3</c:v>
                </c:pt>
                <c:pt idx="32">
                  <c:v>-1.92E-3</c:v>
                </c:pt>
                <c:pt idx="33">
                  <c:v>2.81E-4</c:v>
                </c:pt>
                <c:pt idx="34">
                  <c:v>-1.1100000000000001E-3</c:v>
                </c:pt>
                <c:pt idx="35">
                  <c:v>4.3800000000000002E-3</c:v>
                </c:pt>
                <c:pt idx="36">
                  <c:v>6.2100000000000002E-3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82-4AAD-8BDA-A282203FD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69696"/>
        <c:axId val="1232070176"/>
      </c:scatterChart>
      <c:valAx>
        <c:axId val="123206969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70176"/>
        <c:crosses val="autoZero"/>
        <c:crossBetween val="midCat"/>
      </c:valAx>
      <c:valAx>
        <c:axId val="12320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6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50W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plots'!$BC$201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plots'!$BB$203:$BB$233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plots'!$BD$203:$BD$233</c:f>
              <c:numCache>
                <c:formatCode>0.00E+00</c:formatCode>
                <c:ptCount val="31"/>
                <c:pt idx="0">
                  <c:v>9.2200000000000008E-3</c:v>
                </c:pt>
                <c:pt idx="1">
                  <c:v>1.5299999999999999E-2</c:v>
                </c:pt>
                <c:pt idx="2">
                  <c:v>1.9E-2</c:v>
                </c:pt>
                <c:pt idx="3">
                  <c:v>2.9100000000000001E-2</c:v>
                </c:pt>
                <c:pt idx="4">
                  <c:v>2.4299999999999999E-2</c:v>
                </c:pt>
                <c:pt idx="5">
                  <c:v>2.9399999999999999E-2</c:v>
                </c:pt>
                <c:pt idx="6">
                  <c:v>2.4400000000000002E-2</c:v>
                </c:pt>
                <c:pt idx="7">
                  <c:v>2.4E-2</c:v>
                </c:pt>
                <c:pt idx="8">
                  <c:v>2.47E-2</c:v>
                </c:pt>
                <c:pt idx="9">
                  <c:v>2.1999999999999999E-2</c:v>
                </c:pt>
                <c:pt idx="10">
                  <c:v>2.1499999999999998E-2</c:v>
                </c:pt>
                <c:pt idx="11">
                  <c:v>1.89E-2</c:v>
                </c:pt>
                <c:pt idx="12">
                  <c:v>9.6600000000000002E-3</c:v>
                </c:pt>
                <c:pt idx="13">
                  <c:v>2.0900000000000001E-4</c:v>
                </c:pt>
                <c:pt idx="14">
                  <c:v>5.5700000000000003E-3</c:v>
                </c:pt>
                <c:pt idx="15">
                  <c:v>3.8300000000000001E-3</c:v>
                </c:pt>
                <c:pt idx="16">
                  <c:v>3.2699999999999999E-3</c:v>
                </c:pt>
                <c:pt idx="17">
                  <c:v>1.81E-3</c:v>
                </c:pt>
                <c:pt idx="18">
                  <c:v>6.2199999999999998E-3</c:v>
                </c:pt>
                <c:pt idx="19">
                  <c:v>3.5100000000000001E-3</c:v>
                </c:pt>
                <c:pt idx="20">
                  <c:v>3.7599999999999999E-3</c:v>
                </c:pt>
                <c:pt idx="21">
                  <c:v>5.0400000000000002E-3</c:v>
                </c:pt>
                <c:pt idx="22">
                  <c:v>2.6700000000000001E-3</c:v>
                </c:pt>
                <c:pt idx="23">
                  <c:v>8.0999999999999996E-3</c:v>
                </c:pt>
                <c:pt idx="24">
                  <c:v>6.7799999999999996E-3</c:v>
                </c:pt>
                <c:pt idx="25">
                  <c:v>5.0400000000000002E-3</c:v>
                </c:pt>
                <c:pt idx="26">
                  <c:v>2.0699999999999998E-3</c:v>
                </c:pt>
                <c:pt idx="27">
                  <c:v>1.6000000000000001E-3</c:v>
                </c:pt>
                <c:pt idx="28">
                  <c:v>5.1099999999999995E-4</c:v>
                </c:pt>
                <c:pt idx="29">
                  <c:v>2.65E-3</c:v>
                </c:pt>
                <c:pt idx="30">
                  <c:v>-8.3600000000000005E-4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09-4853-8146-F84884C5F83A}"/>
            </c:ext>
          </c:extLst>
        </c:ser>
        <c:ser>
          <c:idx val="1"/>
          <c:order val="1"/>
          <c:tx>
            <c:strRef>
              <c:f>'All trials production plots'!$BE$201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plots'!$BB$203:$BB$233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plots'!$BF$203:$BF$233</c:f>
              <c:numCache>
                <c:formatCode>0.00E+00</c:formatCode>
                <c:ptCount val="31"/>
                <c:pt idx="0">
                  <c:v>-9.3999999999999997E-4</c:v>
                </c:pt>
                <c:pt idx="1">
                  <c:v>8.3999999999999995E-3</c:v>
                </c:pt>
                <c:pt idx="2">
                  <c:v>1.23E-2</c:v>
                </c:pt>
                <c:pt idx="3">
                  <c:v>1.89E-2</c:v>
                </c:pt>
                <c:pt idx="4">
                  <c:v>2.5499999999999998E-2</c:v>
                </c:pt>
                <c:pt idx="5">
                  <c:v>2.5999999999999999E-2</c:v>
                </c:pt>
                <c:pt idx="6">
                  <c:v>2.2599999999999999E-2</c:v>
                </c:pt>
                <c:pt idx="7">
                  <c:v>2.0400000000000001E-2</c:v>
                </c:pt>
                <c:pt idx="8">
                  <c:v>1.9099999999999999E-2</c:v>
                </c:pt>
                <c:pt idx="9">
                  <c:v>1.89E-2</c:v>
                </c:pt>
                <c:pt idx="10">
                  <c:v>1.2699999999999999E-2</c:v>
                </c:pt>
                <c:pt idx="11">
                  <c:v>9.7999999999999997E-3</c:v>
                </c:pt>
                <c:pt idx="12">
                  <c:v>4.2199999999999998E-3</c:v>
                </c:pt>
                <c:pt idx="13">
                  <c:v>-2.7299999999999998E-3</c:v>
                </c:pt>
                <c:pt idx="14">
                  <c:v>-4.6600000000000001E-3</c:v>
                </c:pt>
                <c:pt idx="15">
                  <c:v>-3.46E-3</c:v>
                </c:pt>
                <c:pt idx="16">
                  <c:v>-2.99E-3</c:v>
                </c:pt>
                <c:pt idx="17">
                  <c:v>-4.13E-3</c:v>
                </c:pt>
                <c:pt idx="18">
                  <c:v>-6.3200000000000001E-3</c:v>
                </c:pt>
                <c:pt idx="19">
                  <c:v>-1.1999999999999999E-3</c:v>
                </c:pt>
                <c:pt idx="20">
                  <c:v>-3.6900000000000001E-3</c:v>
                </c:pt>
                <c:pt idx="21">
                  <c:v>-5.0699999999999999E-3</c:v>
                </c:pt>
                <c:pt idx="22">
                  <c:v>-9.0300000000000005E-4</c:v>
                </c:pt>
                <c:pt idx="23">
                  <c:v>-3.4299999999999999E-3</c:v>
                </c:pt>
                <c:pt idx="24">
                  <c:v>-3.9399999999999999E-3</c:v>
                </c:pt>
                <c:pt idx="25">
                  <c:v>-5.5500000000000002E-3</c:v>
                </c:pt>
                <c:pt idx="26">
                  <c:v>-7.0000000000000001E-3</c:v>
                </c:pt>
                <c:pt idx="27">
                  <c:v>-5.1000000000000004E-3</c:v>
                </c:pt>
                <c:pt idx="28">
                  <c:v>-7.5199999999999998E-3</c:v>
                </c:pt>
                <c:pt idx="29">
                  <c:v>-6.7600000000000004E-3</c:v>
                </c:pt>
                <c:pt idx="30">
                  <c:v>-4.96E-3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09-4853-8146-F84884C5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427632"/>
        <c:axId val="873426192"/>
      </c:scatterChart>
      <c:valAx>
        <c:axId val="87342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26192"/>
        <c:crosses val="autoZero"/>
        <c:crossBetween val="midCat"/>
      </c:valAx>
      <c:valAx>
        <c:axId val="8734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2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75min 50W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plots'!$BI$201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plots'!$BH$203:$BH$239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plots'!$BJ$203:$BJ$239</c:f>
              <c:numCache>
                <c:formatCode>0.00E+00</c:formatCode>
                <c:ptCount val="37"/>
                <c:pt idx="0">
                  <c:v>1.3999999999999999E-4</c:v>
                </c:pt>
                <c:pt idx="1">
                  <c:v>3.1199999999999999E-3</c:v>
                </c:pt>
                <c:pt idx="2">
                  <c:v>7.7799999999999996E-3</c:v>
                </c:pt>
                <c:pt idx="3">
                  <c:v>1.38E-2</c:v>
                </c:pt>
                <c:pt idx="4">
                  <c:v>1.9099999999999999E-2</c:v>
                </c:pt>
                <c:pt idx="5">
                  <c:v>2.5499999999999998E-2</c:v>
                </c:pt>
                <c:pt idx="6">
                  <c:v>3.0599999999999999E-2</c:v>
                </c:pt>
                <c:pt idx="7">
                  <c:v>3.5799999999999998E-2</c:v>
                </c:pt>
                <c:pt idx="8">
                  <c:v>3.9699999999999999E-2</c:v>
                </c:pt>
                <c:pt idx="9">
                  <c:v>4.3099999999999999E-2</c:v>
                </c:pt>
                <c:pt idx="10">
                  <c:v>3.9800000000000002E-2</c:v>
                </c:pt>
                <c:pt idx="11">
                  <c:v>3.7999999999999999E-2</c:v>
                </c:pt>
                <c:pt idx="12">
                  <c:v>3.5000000000000003E-2</c:v>
                </c:pt>
                <c:pt idx="13">
                  <c:v>3.2399999999999998E-2</c:v>
                </c:pt>
                <c:pt idx="14">
                  <c:v>2.8000000000000001E-2</c:v>
                </c:pt>
                <c:pt idx="15">
                  <c:v>2.3800000000000002E-2</c:v>
                </c:pt>
                <c:pt idx="16">
                  <c:v>1.9199999999999998E-2</c:v>
                </c:pt>
                <c:pt idx="17">
                  <c:v>1.29E-2</c:v>
                </c:pt>
                <c:pt idx="18">
                  <c:v>6.5700000000000003E-3</c:v>
                </c:pt>
                <c:pt idx="19">
                  <c:v>3.7299999999999998E-3</c:v>
                </c:pt>
                <c:pt idx="20">
                  <c:v>2.7499999999999998E-3</c:v>
                </c:pt>
                <c:pt idx="21">
                  <c:v>1.72E-3</c:v>
                </c:pt>
                <c:pt idx="22">
                  <c:v>2.33E-4</c:v>
                </c:pt>
                <c:pt idx="23">
                  <c:v>4.6600000000000001E-5</c:v>
                </c:pt>
                <c:pt idx="24">
                  <c:v>-3.2600000000000001E-4</c:v>
                </c:pt>
                <c:pt idx="25">
                  <c:v>-3.2600000000000001E-4</c:v>
                </c:pt>
                <c:pt idx="26">
                  <c:v>-8.3900000000000001E-4</c:v>
                </c:pt>
                <c:pt idx="27">
                  <c:v>-1.2999999999999999E-3</c:v>
                </c:pt>
                <c:pt idx="28">
                  <c:v>-6.9899999999999997E-4</c:v>
                </c:pt>
                <c:pt idx="29">
                  <c:v>-4.6600000000000003E-6</c:v>
                </c:pt>
                <c:pt idx="30">
                  <c:v>6.5199999999999999E-5</c:v>
                </c:pt>
                <c:pt idx="31">
                  <c:v>4.6600000000000001E-5</c:v>
                </c:pt>
                <c:pt idx="32">
                  <c:v>-6.0099999999999997E-4</c:v>
                </c:pt>
                <c:pt idx="33">
                  <c:v>-1.6799999999999999E-4</c:v>
                </c:pt>
                <c:pt idx="34">
                  <c:v>-1.4E-3</c:v>
                </c:pt>
                <c:pt idx="35">
                  <c:v>-2.8899999999999998E-4</c:v>
                </c:pt>
                <c:pt idx="36">
                  <c:v>-4.0999999999999999E-4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0-4ACD-8096-5B3FFCEECE78}"/>
            </c:ext>
          </c:extLst>
        </c:ser>
        <c:ser>
          <c:idx val="1"/>
          <c:order val="1"/>
          <c:tx>
            <c:strRef>
              <c:f>'All trials production plots'!$BK$201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plots'!$BH$203:$BH$239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plots'!$BL$203:$BL$239</c:f>
              <c:numCache>
                <c:formatCode>0.00E+00</c:formatCode>
                <c:ptCount val="37"/>
                <c:pt idx="0">
                  <c:v>5.5799999999999999E-3</c:v>
                </c:pt>
                <c:pt idx="1">
                  <c:v>1.24E-2</c:v>
                </c:pt>
                <c:pt idx="2">
                  <c:v>2.6700000000000002E-2</c:v>
                </c:pt>
                <c:pt idx="3">
                  <c:v>3.8800000000000001E-2</c:v>
                </c:pt>
                <c:pt idx="4">
                  <c:v>4.2500000000000003E-2</c:v>
                </c:pt>
                <c:pt idx="5">
                  <c:v>5.45E-2</c:v>
                </c:pt>
                <c:pt idx="6">
                  <c:v>6.1400000000000003E-2</c:v>
                </c:pt>
                <c:pt idx="7">
                  <c:v>6.4199999999999993E-2</c:v>
                </c:pt>
                <c:pt idx="8">
                  <c:v>6.54E-2</c:v>
                </c:pt>
                <c:pt idx="9">
                  <c:v>6.7400000000000002E-2</c:v>
                </c:pt>
                <c:pt idx="10">
                  <c:v>6.7599999999999993E-2</c:v>
                </c:pt>
                <c:pt idx="11">
                  <c:v>6.0600000000000001E-2</c:v>
                </c:pt>
                <c:pt idx="12">
                  <c:v>5.7500000000000002E-2</c:v>
                </c:pt>
                <c:pt idx="13">
                  <c:v>5.2400000000000002E-2</c:v>
                </c:pt>
                <c:pt idx="14">
                  <c:v>4.3400000000000001E-2</c:v>
                </c:pt>
                <c:pt idx="15">
                  <c:v>4.3499999999999997E-2</c:v>
                </c:pt>
                <c:pt idx="16">
                  <c:v>3.6999999999999998E-2</c:v>
                </c:pt>
                <c:pt idx="17">
                  <c:v>3.1E-2</c:v>
                </c:pt>
                <c:pt idx="18">
                  <c:v>2.35E-2</c:v>
                </c:pt>
                <c:pt idx="19">
                  <c:v>9.6500000000000006E-3</c:v>
                </c:pt>
                <c:pt idx="20">
                  <c:v>3.8899999999999998E-3</c:v>
                </c:pt>
                <c:pt idx="21">
                  <c:v>1.15E-3</c:v>
                </c:pt>
                <c:pt idx="22">
                  <c:v>9.2600000000000001E-5</c:v>
                </c:pt>
                <c:pt idx="23">
                  <c:v>-2.4299999999999999E-3</c:v>
                </c:pt>
                <c:pt idx="24">
                  <c:v>9.4499999999999998E-4</c:v>
                </c:pt>
                <c:pt idx="25">
                  <c:v>-2.65E-3</c:v>
                </c:pt>
                <c:pt idx="26">
                  <c:v>9.4499999999999998E-4</c:v>
                </c:pt>
                <c:pt idx="27">
                  <c:v>3.4499999999999999E-3</c:v>
                </c:pt>
                <c:pt idx="28">
                  <c:v>5.9299999999999999E-4</c:v>
                </c:pt>
                <c:pt idx="29">
                  <c:v>2.8E-3</c:v>
                </c:pt>
                <c:pt idx="30">
                  <c:v>5.2599999999999999E-3</c:v>
                </c:pt>
                <c:pt idx="31">
                  <c:v>1.2999999999999999E-4</c:v>
                </c:pt>
                <c:pt idx="32">
                  <c:v>-1.57E-3</c:v>
                </c:pt>
                <c:pt idx="33">
                  <c:v>-1.09E-3</c:v>
                </c:pt>
                <c:pt idx="34">
                  <c:v>-1.17E-3</c:v>
                </c:pt>
                <c:pt idx="35">
                  <c:v>2.0899999999999998E-3</c:v>
                </c:pt>
                <c:pt idx="36">
                  <c:v>3.32E-3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30-4ACD-8096-5B3FFCEE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52896"/>
        <c:axId val="1232055296"/>
      </c:scatterChart>
      <c:valAx>
        <c:axId val="123205289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55296"/>
        <c:crosses val="autoZero"/>
        <c:crossBetween val="midCat"/>
      </c:valAx>
      <c:valAx>
        <c:axId val="12320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5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CO2 Fomation/Sublimation 2341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plots'!$C$259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plots'!$B$261:$B$291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plots'!$D$261:$D$291</c:f>
              <c:numCache>
                <c:formatCode>0.00E+00</c:formatCode>
                <c:ptCount val="31"/>
                <c:pt idx="0">
                  <c:v>1.7200000000000001E-5</c:v>
                </c:pt>
                <c:pt idx="1">
                  <c:v>2.2900000000000001E-4</c:v>
                </c:pt>
                <c:pt idx="2">
                  <c:v>1.4499999999999999E-3</c:v>
                </c:pt>
                <c:pt idx="3">
                  <c:v>2.7100000000000002E-3</c:v>
                </c:pt>
                <c:pt idx="4">
                  <c:v>4.1700000000000001E-3</c:v>
                </c:pt>
                <c:pt idx="5">
                  <c:v>6.11E-3</c:v>
                </c:pt>
                <c:pt idx="6">
                  <c:v>8.1399999999999997E-3</c:v>
                </c:pt>
                <c:pt idx="7">
                  <c:v>9.0500000000000008E-3</c:v>
                </c:pt>
                <c:pt idx="8">
                  <c:v>9.9600000000000001E-3</c:v>
                </c:pt>
                <c:pt idx="9">
                  <c:v>1.09E-2</c:v>
                </c:pt>
                <c:pt idx="10">
                  <c:v>1.1900000000000001E-2</c:v>
                </c:pt>
                <c:pt idx="11">
                  <c:v>1.3299999999999999E-2</c:v>
                </c:pt>
                <c:pt idx="12">
                  <c:v>1.38E-2</c:v>
                </c:pt>
                <c:pt idx="13">
                  <c:v>1.2E-2</c:v>
                </c:pt>
                <c:pt idx="14">
                  <c:v>7.7799999999999996E-3</c:v>
                </c:pt>
                <c:pt idx="15">
                  <c:v>2.5400000000000002E-3</c:v>
                </c:pt>
                <c:pt idx="16">
                  <c:v>5.8600000000000004E-4</c:v>
                </c:pt>
                <c:pt idx="17">
                  <c:v>2.9999999999999997E-4</c:v>
                </c:pt>
                <c:pt idx="18">
                  <c:v>3.0400000000000002E-4</c:v>
                </c:pt>
                <c:pt idx="19">
                  <c:v>1.74E-4</c:v>
                </c:pt>
                <c:pt idx="20">
                  <c:v>2.1100000000000001E-4</c:v>
                </c:pt>
                <c:pt idx="21">
                  <c:v>1.2E-4</c:v>
                </c:pt>
                <c:pt idx="22">
                  <c:v>1.16E-4</c:v>
                </c:pt>
                <c:pt idx="23">
                  <c:v>8.42E-5</c:v>
                </c:pt>
                <c:pt idx="24">
                  <c:v>1.8700000000000001E-5</c:v>
                </c:pt>
                <c:pt idx="25">
                  <c:v>1.3200000000000001E-4</c:v>
                </c:pt>
                <c:pt idx="26">
                  <c:v>-4.7899999999999999E-5</c:v>
                </c:pt>
                <c:pt idx="27">
                  <c:v>4.1699999999999997E-5</c:v>
                </c:pt>
                <c:pt idx="28">
                  <c:v>6.2199999999999997E-6</c:v>
                </c:pt>
                <c:pt idx="29">
                  <c:v>2.09E-5</c:v>
                </c:pt>
                <c:pt idx="30">
                  <c:v>5.9700000000000001E-5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7-4E5D-A199-E67210D41DD5}"/>
            </c:ext>
          </c:extLst>
        </c:ser>
        <c:ser>
          <c:idx val="1"/>
          <c:order val="1"/>
          <c:tx>
            <c:strRef>
              <c:f>'All trials production plots'!$E$259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plots'!$B$261:$B$291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plots'!$F$261:$F$291</c:f>
              <c:numCache>
                <c:formatCode>0.00E+00</c:formatCode>
                <c:ptCount val="31"/>
                <c:pt idx="0">
                  <c:v>1.5399999999999999E-3</c:v>
                </c:pt>
                <c:pt idx="1">
                  <c:v>1.98E-3</c:v>
                </c:pt>
                <c:pt idx="2">
                  <c:v>2.6099999999999999E-3</c:v>
                </c:pt>
                <c:pt idx="3">
                  <c:v>3.5799999999999998E-3</c:v>
                </c:pt>
                <c:pt idx="4">
                  <c:v>4.4900000000000001E-3</c:v>
                </c:pt>
                <c:pt idx="5">
                  <c:v>5.2700000000000004E-3</c:v>
                </c:pt>
                <c:pt idx="6">
                  <c:v>5.9100000000000003E-3</c:v>
                </c:pt>
                <c:pt idx="7">
                  <c:v>6.2899999999999996E-3</c:v>
                </c:pt>
                <c:pt idx="8">
                  <c:v>6.4700000000000001E-3</c:v>
                </c:pt>
                <c:pt idx="9">
                  <c:v>6.6699999999999997E-3</c:v>
                </c:pt>
                <c:pt idx="10">
                  <c:v>6.6499999999999997E-3</c:v>
                </c:pt>
                <c:pt idx="11">
                  <c:v>6.6400000000000001E-3</c:v>
                </c:pt>
                <c:pt idx="12">
                  <c:v>6.4400000000000004E-3</c:v>
                </c:pt>
                <c:pt idx="13">
                  <c:v>5.2700000000000004E-3</c:v>
                </c:pt>
                <c:pt idx="14">
                  <c:v>6.7500000000000001E-5</c:v>
                </c:pt>
                <c:pt idx="15">
                  <c:v>5.2800000000000004E-4</c:v>
                </c:pt>
                <c:pt idx="16">
                  <c:v>7.8399999999999997E-4</c:v>
                </c:pt>
                <c:pt idx="17">
                  <c:v>6.1700000000000004E-4</c:v>
                </c:pt>
                <c:pt idx="18">
                  <c:v>4.4799999999999999E-4</c:v>
                </c:pt>
                <c:pt idx="19">
                  <c:v>3.39E-4</c:v>
                </c:pt>
                <c:pt idx="20">
                  <c:v>7.1400000000000001E-5</c:v>
                </c:pt>
                <c:pt idx="21">
                  <c:v>1.7200000000000001E-4</c:v>
                </c:pt>
                <c:pt idx="22">
                  <c:v>-1.0900000000000001E-4</c:v>
                </c:pt>
                <c:pt idx="23">
                  <c:v>-8.1000000000000004E-5</c:v>
                </c:pt>
                <c:pt idx="24">
                  <c:v>-8.9800000000000001E-5</c:v>
                </c:pt>
                <c:pt idx="25">
                  <c:v>-2.6200000000000003E-4</c:v>
                </c:pt>
                <c:pt idx="26">
                  <c:v>-3.88E-4</c:v>
                </c:pt>
                <c:pt idx="27">
                  <c:v>-5.9100000000000005E-4</c:v>
                </c:pt>
                <c:pt idx="28">
                  <c:v>-3.79E-4</c:v>
                </c:pt>
                <c:pt idx="29">
                  <c:v>-6.3400000000000001E-4</c:v>
                </c:pt>
                <c:pt idx="30">
                  <c:v>-2.1000000000000001E-4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7-4E5D-A199-E67210D41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915856"/>
        <c:axId val="1326919696"/>
      </c:scatterChart>
      <c:valAx>
        <c:axId val="1326915856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19696"/>
        <c:crosses val="autoZero"/>
        <c:crossBetween val="midCat"/>
        <c:majorUnit val="2E+18"/>
      </c:valAx>
      <c:valAx>
        <c:axId val="13269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1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60min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2341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plots'!$I$259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plots'!$H$261:$H$297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plots'!$J$261:$J$297</c:f>
              <c:numCache>
                <c:formatCode>0.00E+00</c:formatCode>
                <c:ptCount val="37"/>
                <c:pt idx="0">
                  <c:v>1.4899999999999999E-4</c:v>
                </c:pt>
                <c:pt idx="1">
                  <c:v>1.14E-2</c:v>
                </c:pt>
                <c:pt idx="2">
                  <c:v>1.84E-2</c:v>
                </c:pt>
                <c:pt idx="3">
                  <c:v>2.5499999999999998E-2</c:v>
                </c:pt>
                <c:pt idx="4">
                  <c:v>3.78E-2</c:v>
                </c:pt>
                <c:pt idx="6">
                  <c:v>4.2700000000000002E-2</c:v>
                </c:pt>
                <c:pt idx="8">
                  <c:v>5.2499999999999998E-2</c:v>
                </c:pt>
                <c:pt idx="10">
                  <c:v>6.0199999999999997E-2</c:v>
                </c:pt>
                <c:pt idx="12">
                  <c:v>6.5199999999999994E-2</c:v>
                </c:pt>
                <c:pt idx="14">
                  <c:v>4.3900000000000002E-2</c:v>
                </c:pt>
                <c:pt idx="16">
                  <c:v>4.6100000000000002E-2</c:v>
                </c:pt>
                <c:pt idx="18">
                  <c:v>4.4699999999999997E-2</c:v>
                </c:pt>
                <c:pt idx="20">
                  <c:v>3.32E-3</c:v>
                </c:pt>
                <c:pt idx="22">
                  <c:v>8.6400000000000001E-3</c:v>
                </c:pt>
                <c:pt idx="24">
                  <c:v>1.4599999999999999E-3</c:v>
                </c:pt>
                <c:pt idx="26">
                  <c:v>1.6200000000000001E-4</c:v>
                </c:pt>
                <c:pt idx="28">
                  <c:v>-5.4999999999999999E-6</c:v>
                </c:pt>
                <c:pt idx="30">
                  <c:v>-7.4800000000000002E-5</c:v>
                </c:pt>
                <c:pt idx="32">
                  <c:v>-4.1399999999999997E-5</c:v>
                </c:pt>
                <c:pt idx="34">
                  <c:v>7.3300000000000006E-5</c:v>
                </c:pt>
                <c:pt idx="36">
                  <c:v>2.5999999999999998E-5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3-4822-A20E-D1852EED3A55}"/>
            </c:ext>
          </c:extLst>
        </c:ser>
        <c:ser>
          <c:idx val="1"/>
          <c:order val="1"/>
          <c:tx>
            <c:strRef>
              <c:f>'All trials production plots'!$K$259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plots'!$H$261:$H$297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plots'!$L$261:$L$297</c:f>
              <c:numCache>
                <c:formatCode>0.00E+00</c:formatCode>
                <c:ptCount val="37"/>
                <c:pt idx="0">
                  <c:v>2.2599999999999999E-4</c:v>
                </c:pt>
                <c:pt idx="1">
                  <c:v>1.1199999999999999E-3</c:v>
                </c:pt>
                <c:pt idx="2">
                  <c:v>2.7399999999999998E-3</c:v>
                </c:pt>
                <c:pt idx="3">
                  <c:v>4.6899999999999997E-3</c:v>
                </c:pt>
                <c:pt idx="4">
                  <c:v>6.7200000000000003E-3</c:v>
                </c:pt>
                <c:pt idx="5">
                  <c:v>8.6199999999999992E-3</c:v>
                </c:pt>
                <c:pt idx="6">
                  <c:v>1.03E-2</c:v>
                </c:pt>
                <c:pt idx="8">
                  <c:v>1.49E-2</c:v>
                </c:pt>
                <c:pt idx="10">
                  <c:v>1.54E-2</c:v>
                </c:pt>
                <c:pt idx="12">
                  <c:v>1.66E-2</c:v>
                </c:pt>
                <c:pt idx="14">
                  <c:v>1.6400000000000001E-2</c:v>
                </c:pt>
                <c:pt idx="16">
                  <c:v>1.7299999999999999E-2</c:v>
                </c:pt>
                <c:pt idx="18">
                  <c:v>1.3899999999999999E-2</c:v>
                </c:pt>
                <c:pt idx="20">
                  <c:v>8.9200000000000008E-3</c:v>
                </c:pt>
                <c:pt idx="22">
                  <c:v>1.57E-3</c:v>
                </c:pt>
                <c:pt idx="24">
                  <c:v>4.1800000000000002E-4</c:v>
                </c:pt>
                <c:pt idx="26">
                  <c:v>4.6799999999999999E-4</c:v>
                </c:pt>
                <c:pt idx="28">
                  <c:v>-3.0899999999999999E-3</c:v>
                </c:pt>
                <c:pt idx="30">
                  <c:v>-9.1899999999999998E-5</c:v>
                </c:pt>
                <c:pt idx="32">
                  <c:v>-2.3000000000000001E-4</c:v>
                </c:pt>
                <c:pt idx="34">
                  <c:v>-1.4100000000000001E-5</c:v>
                </c:pt>
                <c:pt idx="36">
                  <c:v>-8.3999999999999995E-5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7-4ECC-96A1-E12A315D7D88}"/>
            </c:ext>
          </c:extLst>
        </c:ser>
        <c:ser>
          <c:idx val="2"/>
          <c:order val="2"/>
          <c:tx>
            <c:strRef>
              <c:f>'All trials production plots'!$M$259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plots'!$H$261:$H$293</c:f>
              <c:numCache>
                <c:formatCode>0.00E+00</c:formatCode>
                <c:ptCount val="33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</c:numCache>
            </c:numRef>
          </c:xVal>
          <c:yVal>
            <c:numRef>
              <c:f>'All trials production plots'!$P$261</c:f>
              <c:numCache>
                <c:formatCode>0.00E+00</c:formatCode>
                <c:ptCount val="1"/>
                <c:pt idx="0">
                  <c:v>-6.5099999999999999E-4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13-452E-B350-C533BE29F61B}"/>
            </c:ext>
          </c:extLst>
        </c:ser>
        <c:ser>
          <c:idx val="3"/>
          <c:order val="3"/>
          <c:tx>
            <c:strRef>
              <c:f>'All trials production plots'!$O$259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plots'!$H$261:$H$297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plots'!$P$261</c:f>
              <c:numCache>
                <c:formatCode>0.00E+00</c:formatCode>
                <c:ptCount val="1"/>
                <c:pt idx="0">
                  <c:v>-6.5099999999999999E-4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13-452E-B350-C533BE29F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36096"/>
        <c:axId val="1232013056"/>
      </c:scatterChart>
      <c:valAx>
        <c:axId val="123203609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13056"/>
        <c:crosses val="autoZero"/>
        <c:crossBetween val="midCat"/>
        <c:majorUnit val="2E+18"/>
      </c:valAx>
      <c:valAx>
        <c:axId val="12320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3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plots'!$C$317:$D$317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plots'!$B$319:$B$349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plots'!$D$319:$D$349</c:f>
              <c:numCache>
                <c:formatCode>0.00E+00</c:formatCode>
                <c:ptCount val="31"/>
                <c:pt idx="1">
                  <c:v>5.0826765570000002E-2</c:v>
                </c:pt>
                <c:pt idx="2">
                  <c:v>6.9170143719999994E-2</c:v>
                </c:pt>
                <c:pt idx="3">
                  <c:v>8.6570854579999995E-2</c:v>
                </c:pt>
                <c:pt idx="4">
                  <c:v>0.10437335809999999</c:v>
                </c:pt>
                <c:pt idx="5">
                  <c:v>0.1084221913</c:v>
                </c:pt>
                <c:pt idx="6">
                  <c:v>0.1145263483</c:v>
                </c:pt>
                <c:pt idx="7">
                  <c:v>0.11616442590000001</c:v>
                </c:pt>
                <c:pt idx="8">
                  <c:v>0.116195333</c:v>
                </c:pt>
                <c:pt idx="9">
                  <c:v>0.11216195330000001</c:v>
                </c:pt>
                <c:pt idx="10">
                  <c:v>0.11695255760000001</c:v>
                </c:pt>
                <c:pt idx="11">
                  <c:v>0.1284654613</c:v>
                </c:pt>
                <c:pt idx="12">
                  <c:v>0.13495595730000001</c:v>
                </c:pt>
                <c:pt idx="13">
                  <c:v>0.14350177720000001</c:v>
                </c:pt>
                <c:pt idx="14">
                  <c:v>0.13099984549999999</c:v>
                </c:pt>
                <c:pt idx="15">
                  <c:v>0.12662648739999999</c:v>
                </c:pt>
                <c:pt idx="16">
                  <c:v>0.116303508</c:v>
                </c:pt>
                <c:pt idx="17">
                  <c:v>0.10746407049999999</c:v>
                </c:pt>
                <c:pt idx="18">
                  <c:v>0.1063668676</c:v>
                </c:pt>
                <c:pt idx="19">
                  <c:v>0.10400247260000001</c:v>
                </c:pt>
                <c:pt idx="20">
                  <c:v>0.1063823211</c:v>
                </c:pt>
                <c:pt idx="21">
                  <c:v>9.8083758310000005E-2</c:v>
                </c:pt>
                <c:pt idx="22">
                  <c:v>9.5348477819999999E-2</c:v>
                </c:pt>
                <c:pt idx="23">
                  <c:v>8.6184515530000005E-2</c:v>
                </c:pt>
                <c:pt idx="24">
                  <c:v>7.8828620000000002E-2</c:v>
                </c:pt>
                <c:pt idx="25">
                  <c:v>7.2631741619999995E-2</c:v>
                </c:pt>
                <c:pt idx="26">
                  <c:v>6.4750424969999998E-2</c:v>
                </c:pt>
                <c:pt idx="27">
                  <c:v>5.8290836040000002E-2</c:v>
                </c:pt>
                <c:pt idx="28">
                  <c:v>5.513830938E-2</c:v>
                </c:pt>
                <c:pt idx="29">
                  <c:v>5.4102920720000003E-2</c:v>
                </c:pt>
                <c:pt idx="30">
                  <c:v>3.8247566060000002E-2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D-41E5-A81B-C74F24772DD8}"/>
            </c:ext>
          </c:extLst>
        </c:ser>
        <c:ser>
          <c:idx val="1"/>
          <c:order val="1"/>
          <c:tx>
            <c:strRef>
              <c:f>'All trials production plots'!$E$317:$F$317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plots'!$B$319:$B$349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plots'!$F$319:$F$349</c:f>
              <c:numCache>
                <c:formatCode>0.00E+00</c:formatCode>
                <c:ptCount val="31"/>
                <c:pt idx="1">
                  <c:v>1.8785528740000002E-2</c:v>
                </c:pt>
                <c:pt idx="2">
                  <c:v>2.9702970299999999E-2</c:v>
                </c:pt>
                <c:pt idx="3">
                  <c:v>3.6102849829999999E-2</c:v>
                </c:pt>
                <c:pt idx="4">
                  <c:v>4.0093362950000003E-2</c:v>
                </c:pt>
                <c:pt idx="5">
                  <c:v>4.05074728E-2</c:v>
                </c:pt>
                <c:pt idx="6">
                  <c:v>4.0770997250000003E-2</c:v>
                </c:pt>
                <c:pt idx="7">
                  <c:v>3.7269886680000003E-2</c:v>
                </c:pt>
                <c:pt idx="8">
                  <c:v>3.738282574E-2</c:v>
                </c:pt>
                <c:pt idx="9">
                  <c:v>3.425817867E-2</c:v>
                </c:pt>
                <c:pt idx="10">
                  <c:v>3.053119E-2</c:v>
                </c:pt>
                <c:pt idx="11">
                  <c:v>3.2526446559999998E-2</c:v>
                </c:pt>
                <c:pt idx="12">
                  <c:v>3.4145239619999997E-2</c:v>
                </c:pt>
                <c:pt idx="13">
                  <c:v>3.1585287810000001E-2</c:v>
                </c:pt>
                <c:pt idx="14">
                  <c:v>2.330309077E-2</c:v>
                </c:pt>
                <c:pt idx="15">
                  <c:v>2.356661522E-2</c:v>
                </c:pt>
                <c:pt idx="16">
                  <c:v>2.401837142E-2</c:v>
                </c:pt>
                <c:pt idx="17">
                  <c:v>2.2625456459999999E-2</c:v>
                </c:pt>
                <c:pt idx="18">
                  <c:v>2.1910175810000002E-2</c:v>
                </c:pt>
                <c:pt idx="19">
                  <c:v>2.1496065960000001E-2</c:v>
                </c:pt>
                <c:pt idx="20">
                  <c:v>2.3190151709999999E-2</c:v>
                </c:pt>
                <c:pt idx="21">
                  <c:v>2.6427737829999999E-2</c:v>
                </c:pt>
                <c:pt idx="22">
                  <c:v>2.390543237E-2</c:v>
                </c:pt>
                <c:pt idx="23">
                  <c:v>2.4997176520000001E-2</c:v>
                </c:pt>
                <c:pt idx="24">
                  <c:v>2.5147761920000001E-2</c:v>
                </c:pt>
                <c:pt idx="25">
                  <c:v>2.409366412E-2</c:v>
                </c:pt>
                <c:pt idx="26">
                  <c:v>2.2060761210000002E-2</c:v>
                </c:pt>
                <c:pt idx="27">
                  <c:v>2.1533712310000001E-2</c:v>
                </c:pt>
                <c:pt idx="28">
                  <c:v>2.119489515E-2</c:v>
                </c:pt>
                <c:pt idx="29">
                  <c:v>1.8409065240000001E-2</c:v>
                </c:pt>
                <c:pt idx="30">
                  <c:v>1.712908933E-2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D-41E5-A81B-C74F2477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37248"/>
        <c:axId val="219936768"/>
      </c:scatterChart>
      <c:valAx>
        <c:axId val="2199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36768"/>
        <c:crosses val="autoZero"/>
        <c:crossBetween val="midCat"/>
      </c:valAx>
      <c:valAx>
        <c:axId val="2199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3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plots'!$I$317:$J$317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plots'!$J$319:$J$355</c:f>
              <c:numCache>
                <c:formatCode>0.00E+00</c:formatCode>
                <c:ptCount val="37"/>
                <c:pt idx="1">
                  <c:v>0.1177626489</c:v>
                </c:pt>
                <c:pt idx="2">
                  <c:v>0.14361751510000001</c:v>
                </c:pt>
                <c:pt idx="3">
                  <c:v>0.15092062510000001</c:v>
                </c:pt>
                <c:pt idx="4">
                  <c:v>0.16059105679999999</c:v>
                </c:pt>
                <c:pt idx="6">
                  <c:v>0.1635153953</c:v>
                </c:pt>
                <c:pt idx="8">
                  <c:v>0.16919387280000001</c:v>
                </c:pt>
                <c:pt idx="10">
                  <c:v>0.1804734643</c:v>
                </c:pt>
                <c:pt idx="12">
                  <c:v>0.17007581620000001</c:v>
                </c:pt>
                <c:pt idx="14">
                  <c:v>0.15280829339999999</c:v>
                </c:pt>
                <c:pt idx="16">
                  <c:v>0.15169425959999999</c:v>
                </c:pt>
                <c:pt idx="18">
                  <c:v>0.15215844040000001</c:v>
                </c:pt>
                <c:pt idx="20">
                  <c:v>0.16807983909999999</c:v>
                </c:pt>
                <c:pt idx="22">
                  <c:v>0.14236422709999999</c:v>
                </c:pt>
                <c:pt idx="24">
                  <c:v>0.11955748099999999</c:v>
                </c:pt>
                <c:pt idx="26">
                  <c:v>9.8483676310000004E-2</c:v>
                </c:pt>
                <c:pt idx="28">
                  <c:v>7.8121615350000007E-2</c:v>
                </c:pt>
                <c:pt idx="30">
                  <c:v>5.9538913819999997E-2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9-4B45-965E-B0DFB1F40C85}"/>
            </c:ext>
          </c:extLst>
        </c:ser>
        <c:ser>
          <c:idx val="1"/>
          <c:order val="1"/>
          <c:tx>
            <c:strRef>
              <c:f>'All trials production plots'!$K$317:$L$317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plots'!$L$319:$L$355</c:f>
              <c:numCache>
                <c:formatCode>0.00E+00</c:formatCode>
                <c:ptCount val="37"/>
                <c:pt idx="1">
                  <c:v>3.7258543829999997E-2</c:v>
                </c:pt>
                <c:pt idx="2">
                  <c:v>5.4587667159999999E-2</c:v>
                </c:pt>
                <c:pt idx="3">
                  <c:v>6.7663447249999994E-2</c:v>
                </c:pt>
                <c:pt idx="4">
                  <c:v>7.9234769689999998E-2</c:v>
                </c:pt>
                <c:pt idx="5">
                  <c:v>8.6311292720000002E-2</c:v>
                </c:pt>
                <c:pt idx="6">
                  <c:v>9.992570579E-2</c:v>
                </c:pt>
                <c:pt idx="8">
                  <c:v>9.106612184E-2</c:v>
                </c:pt>
                <c:pt idx="10">
                  <c:v>9.1753343239999993E-2</c:v>
                </c:pt>
                <c:pt idx="12">
                  <c:v>8.8744427929999994E-2</c:v>
                </c:pt>
                <c:pt idx="14">
                  <c:v>8.2243684989999996E-2</c:v>
                </c:pt>
                <c:pt idx="16">
                  <c:v>7.7210252600000001E-2</c:v>
                </c:pt>
                <c:pt idx="18">
                  <c:v>9.9349925709999995E-2</c:v>
                </c:pt>
                <c:pt idx="20">
                  <c:v>0.1008543834</c:v>
                </c:pt>
                <c:pt idx="22">
                  <c:v>8.6794205050000003E-2</c:v>
                </c:pt>
                <c:pt idx="24">
                  <c:v>8.3228083209999998E-2</c:v>
                </c:pt>
                <c:pt idx="26">
                  <c:v>8.6998514119999995E-2</c:v>
                </c:pt>
                <c:pt idx="28">
                  <c:v>9.8086924219999996E-2</c:v>
                </c:pt>
                <c:pt idx="30">
                  <c:v>6.9446508170000004E-2</c:v>
                </c:pt>
                <c:pt idx="32">
                  <c:v>6.1757057949999999E-2</c:v>
                </c:pt>
                <c:pt idx="34">
                  <c:v>5.6649331349999998E-2</c:v>
                </c:pt>
                <c:pt idx="36">
                  <c:v>4.4427934619999998E-2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B9-4B45-965E-B0DFB1F40C85}"/>
            </c:ext>
          </c:extLst>
        </c:ser>
        <c:ser>
          <c:idx val="2"/>
          <c:order val="2"/>
          <c:tx>
            <c:strRef>
              <c:f>'All trials production plots'!$M$317:$N$317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plots'!$N$319:$N$355</c:f>
              <c:numCache>
                <c:formatCode>0.00E+00</c:formatCode>
                <c:ptCount val="37"/>
                <c:pt idx="1">
                  <c:v>5.2529994779999999E-2</c:v>
                </c:pt>
                <c:pt idx="2">
                  <c:v>6.9744392279999998E-2</c:v>
                </c:pt>
                <c:pt idx="3">
                  <c:v>7.8055990259999999E-2</c:v>
                </c:pt>
                <c:pt idx="4">
                  <c:v>8.5932881239999995E-2</c:v>
                </c:pt>
                <c:pt idx="5">
                  <c:v>9.6418014260000004E-2</c:v>
                </c:pt>
                <c:pt idx="6">
                  <c:v>0.1034254912</c:v>
                </c:pt>
                <c:pt idx="8">
                  <c:v>0.1087810816</c:v>
                </c:pt>
                <c:pt idx="10">
                  <c:v>0.1121544079</c:v>
                </c:pt>
                <c:pt idx="12">
                  <c:v>0.1026951834</c:v>
                </c:pt>
                <c:pt idx="14">
                  <c:v>9.9652234389999997E-2</c:v>
                </c:pt>
                <c:pt idx="16">
                  <c:v>0.1007650843</c:v>
                </c:pt>
                <c:pt idx="18">
                  <c:v>0.1109893931</c:v>
                </c:pt>
                <c:pt idx="20">
                  <c:v>0.1212310902</c:v>
                </c:pt>
                <c:pt idx="22">
                  <c:v>0.1000521648</c:v>
                </c:pt>
                <c:pt idx="24">
                  <c:v>9.1931837939999997E-2</c:v>
                </c:pt>
                <c:pt idx="26">
                  <c:v>9.0714658320000002E-2</c:v>
                </c:pt>
                <c:pt idx="28">
                  <c:v>8.3498522000000006E-2</c:v>
                </c:pt>
                <c:pt idx="30">
                  <c:v>7.9551382370000007E-2</c:v>
                </c:pt>
                <c:pt idx="32">
                  <c:v>6.4997391759999995E-2</c:v>
                </c:pt>
                <c:pt idx="34">
                  <c:v>5.388628065E-2</c:v>
                </c:pt>
                <c:pt idx="36">
                  <c:v>4.6774474000000003E-2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B9-4B45-965E-B0DFB1F40C85}"/>
            </c:ext>
          </c:extLst>
        </c:ser>
        <c:ser>
          <c:idx val="3"/>
          <c:order val="3"/>
          <c:tx>
            <c:strRef>
              <c:f>'All trials production plots'!$O$317:$P$317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plots'!$P$319:$P$349</c:f>
              <c:numCache>
                <c:formatCode>0.00E+00</c:formatCode>
                <c:ptCount val="31"/>
                <c:pt idx="1">
                  <c:v>0.1015073884</c:v>
                </c:pt>
                <c:pt idx="2">
                  <c:v>0.1218162917</c:v>
                </c:pt>
                <c:pt idx="3">
                  <c:v>0.19993316999999999</c:v>
                </c:pt>
                <c:pt idx="4">
                  <c:v>0.18961164329999999</c:v>
                </c:pt>
                <c:pt idx="5">
                  <c:v>0.2115912972</c:v>
                </c:pt>
                <c:pt idx="6">
                  <c:v>0.16503304369999999</c:v>
                </c:pt>
                <c:pt idx="8">
                  <c:v>0.13146951809999999</c:v>
                </c:pt>
                <c:pt idx="10">
                  <c:v>0.18463651889999999</c:v>
                </c:pt>
                <c:pt idx="12">
                  <c:v>0.18348555729999999</c:v>
                </c:pt>
                <c:pt idx="14">
                  <c:v>0.1975198634</c:v>
                </c:pt>
                <c:pt idx="16">
                  <c:v>0.21058884680000001</c:v>
                </c:pt>
                <c:pt idx="18">
                  <c:v>0.16481027700000001</c:v>
                </c:pt>
                <c:pt idx="20">
                  <c:v>0.1299101507</c:v>
                </c:pt>
                <c:pt idx="22">
                  <c:v>0.17156753550000001</c:v>
                </c:pt>
                <c:pt idx="24">
                  <c:v>7.1025469669999994E-2</c:v>
                </c:pt>
                <c:pt idx="26">
                  <c:v>8.6173609560000003E-2</c:v>
                </c:pt>
                <c:pt idx="28">
                  <c:v>6.8500779679999999E-2</c:v>
                </c:pt>
                <c:pt idx="30">
                  <c:v>3.6905027100000001E-2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B9-4B45-965E-B0DFB1F40C85}"/>
            </c:ext>
          </c:extLst>
        </c:ser>
        <c:ser>
          <c:idx val="4"/>
          <c:order val="4"/>
          <c:tx>
            <c:strRef>
              <c:f>'All trials production plots'!$Q$317:$R$317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plots'!$R$319:$R$355</c:f>
              <c:numCache>
                <c:formatCode>0.00E+00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B9-4B45-965E-B0DFB1F4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723327"/>
        <c:axId val="213344672"/>
      </c:scatterChart>
      <c:valAx>
        <c:axId val="10777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4672"/>
        <c:crosses val="autoZero"/>
        <c:crossBetween val="midCat"/>
      </c:valAx>
      <c:valAx>
        <c:axId val="2133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23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plots'!$U$317:$V$317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plots'!$V$319:$V$349</c:f>
              <c:numCache>
                <c:formatCode>0.00E+00</c:formatCode>
                <c:ptCount val="31"/>
                <c:pt idx="1">
                  <c:v>4.0203045690000001E-2</c:v>
                </c:pt>
                <c:pt idx="2">
                  <c:v>6.1145757799999999E-2</c:v>
                </c:pt>
                <c:pt idx="3">
                  <c:v>7.6562726610000006E-2</c:v>
                </c:pt>
                <c:pt idx="4">
                  <c:v>8.3495286439999997E-2</c:v>
                </c:pt>
                <c:pt idx="5">
                  <c:v>8.8542422039999999E-2</c:v>
                </c:pt>
                <c:pt idx="6">
                  <c:v>9.2269760699999995E-2</c:v>
                </c:pt>
                <c:pt idx="7">
                  <c:v>9.3850616390000002E-2</c:v>
                </c:pt>
                <c:pt idx="8">
                  <c:v>9.7360406090000004E-2</c:v>
                </c:pt>
                <c:pt idx="9">
                  <c:v>9.9854967370000006E-2</c:v>
                </c:pt>
                <c:pt idx="10">
                  <c:v>0.1034952864</c:v>
                </c:pt>
                <c:pt idx="11">
                  <c:v>0.116200145</c:v>
                </c:pt>
                <c:pt idx="12">
                  <c:v>0.1293401015</c:v>
                </c:pt>
                <c:pt idx="13">
                  <c:v>0.13599709930000001</c:v>
                </c:pt>
                <c:pt idx="14">
                  <c:v>0.1295721537</c:v>
                </c:pt>
                <c:pt idx="15">
                  <c:v>0.12407541699999999</c:v>
                </c:pt>
                <c:pt idx="16">
                  <c:v>0.1177810007</c:v>
                </c:pt>
                <c:pt idx="17">
                  <c:v>0.108208847</c:v>
                </c:pt>
                <c:pt idx="18">
                  <c:v>0.10461203769999999</c:v>
                </c:pt>
                <c:pt idx="19">
                  <c:v>0.10649746190000001</c:v>
                </c:pt>
                <c:pt idx="20">
                  <c:v>0.1075126904</c:v>
                </c:pt>
                <c:pt idx="21">
                  <c:v>0.1003625816</c:v>
                </c:pt>
                <c:pt idx="22">
                  <c:v>9.5852066720000004E-2</c:v>
                </c:pt>
                <c:pt idx="23">
                  <c:v>9.0181290789999993E-2</c:v>
                </c:pt>
                <c:pt idx="24">
                  <c:v>7.9564902100000001E-2</c:v>
                </c:pt>
                <c:pt idx="25">
                  <c:v>7.6417693980000007E-2</c:v>
                </c:pt>
                <c:pt idx="26">
                  <c:v>7.1762146479999997E-2</c:v>
                </c:pt>
                <c:pt idx="27">
                  <c:v>6.7367657720000002E-2</c:v>
                </c:pt>
                <c:pt idx="28">
                  <c:v>6.3234227700000006E-2</c:v>
                </c:pt>
                <c:pt idx="29">
                  <c:v>6.0304568529999998E-2</c:v>
                </c:pt>
                <c:pt idx="30">
                  <c:v>5.7592458300000003E-2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D-4664-A194-D54DC7C69692}"/>
            </c:ext>
          </c:extLst>
        </c:ser>
        <c:ser>
          <c:idx val="1"/>
          <c:order val="1"/>
          <c:tx>
            <c:strRef>
              <c:f>'All trials production plots'!$W$317:$X$317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plots'!$X$319:$X$349</c:f>
              <c:numCache>
                <c:formatCode>0.00E+00</c:formatCode>
                <c:ptCount val="31"/>
                <c:pt idx="1">
                  <c:v>2.9965538850000001E-2</c:v>
                </c:pt>
                <c:pt idx="2">
                  <c:v>4.5895989970000002E-2</c:v>
                </c:pt>
                <c:pt idx="3">
                  <c:v>6.0040726820000001E-2</c:v>
                </c:pt>
                <c:pt idx="4">
                  <c:v>6.6588345859999995E-2</c:v>
                </c:pt>
                <c:pt idx="5">
                  <c:v>7.039473684E-2</c:v>
                </c:pt>
                <c:pt idx="6">
                  <c:v>7.1804511279999997E-2</c:v>
                </c:pt>
                <c:pt idx="7">
                  <c:v>7.2164786970000006E-2</c:v>
                </c:pt>
                <c:pt idx="8">
                  <c:v>7.2384085210000004E-2</c:v>
                </c:pt>
                <c:pt idx="9">
                  <c:v>7.3010651630000006E-2</c:v>
                </c:pt>
                <c:pt idx="10">
                  <c:v>8.4414160399999993E-2</c:v>
                </c:pt>
                <c:pt idx="11">
                  <c:v>9.3483709270000007E-2</c:v>
                </c:pt>
                <c:pt idx="12">
                  <c:v>0.1039786967</c:v>
                </c:pt>
                <c:pt idx="13">
                  <c:v>0.1080670426</c:v>
                </c:pt>
                <c:pt idx="14">
                  <c:v>0.1007048872</c:v>
                </c:pt>
                <c:pt idx="15">
                  <c:v>8.5933583960000004E-2</c:v>
                </c:pt>
                <c:pt idx="16">
                  <c:v>7.7850877190000001E-2</c:v>
                </c:pt>
                <c:pt idx="17">
                  <c:v>6.4802631580000006E-2</c:v>
                </c:pt>
                <c:pt idx="18">
                  <c:v>6.4082080200000002E-2</c:v>
                </c:pt>
                <c:pt idx="19">
                  <c:v>6.2625313279999997E-2</c:v>
                </c:pt>
                <c:pt idx="20">
                  <c:v>6.2844611529999997E-2</c:v>
                </c:pt>
                <c:pt idx="21">
                  <c:v>5.9147869669999999E-2</c:v>
                </c:pt>
                <c:pt idx="22">
                  <c:v>5.4542606520000002E-2</c:v>
                </c:pt>
                <c:pt idx="23">
                  <c:v>5.0877192979999999E-2</c:v>
                </c:pt>
                <c:pt idx="24">
                  <c:v>4.639724311E-2</c:v>
                </c:pt>
                <c:pt idx="25">
                  <c:v>4.2042606519999998E-2</c:v>
                </c:pt>
                <c:pt idx="26">
                  <c:v>3.8439849620000001E-2</c:v>
                </c:pt>
                <c:pt idx="27">
                  <c:v>3.4805764410000002E-2</c:v>
                </c:pt>
                <c:pt idx="28">
                  <c:v>3.1203007519999999E-2</c:v>
                </c:pt>
                <c:pt idx="29">
                  <c:v>2.6143483709999998E-2</c:v>
                </c:pt>
                <c:pt idx="30">
                  <c:v>2.2196115289999999E-2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D-4664-A194-D54DC7C69692}"/>
            </c:ext>
          </c:extLst>
        </c:ser>
        <c:ser>
          <c:idx val="2"/>
          <c:order val="2"/>
          <c:tx>
            <c:strRef>
              <c:f>'All trials production plots'!$Y$317:$Z$317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plots'!$Z$319:$Z$349</c:f>
              <c:numCache>
                <c:formatCode>0.00E+00</c:formatCode>
                <c:ptCount val="31"/>
                <c:pt idx="1">
                  <c:v>3.4003548199999997E-2</c:v>
                </c:pt>
                <c:pt idx="2">
                  <c:v>5.0014784149999998E-2</c:v>
                </c:pt>
                <c:pt idx="3">
                  <c:v>5.7229450029999997E-2</c:v>
                </c:pt>
                <c:pt idx="4">
                  <c:v>6.0348905969999998E-2</c:v>
                </c:pt>
                <c:pt idx="5">
                  <c:v>5.918095801E-2</c:v>
                </c:pt>
                <c:pt idx="6">
                  <c:v>6.2936132470000003E-2</c:v>
                </c:pt>
                <c:pt idx="7">
                  <c:v>6.0674157300000003E-2</c:v>
                </c:pt>
                <c:pt idx="8">
                  <c:v>6.0496747490000002E-2</c:v>
                </c:pt>
                <c:pt idx="9">
                  <c:v>5.897397989E-2</c:v>
                </c:pt>
                <c:pt idx="10">
                  <c:v>6.0245416910000002E-2</c:v>
                </c:pt>
                <c:pt idx="11">
                  <c:v>7.0668243640000003E-2</c:v>
                </c:pt>
                <c:pt idx="12">
                  <c:v>8.40922531E-2</c:v>
                </c:pt>
                <c:pt idx="13">
                  <c:v>8.4107037260000003E-2</c:v>
                </c:pt>
                <c:pt idx="14">
                  <c:v>7.8903015970000004E-2</c:v>
                </c:pt>
                <c:pt idx="15">
                  <c:v>7.5280898880000002E-2</c:v>
                </c:pt>
                <c:pt idx="16">
                  <c:v>7.300413956E-2</c:v>
                </c:pt>
                <c:pt idx="17">
                  <c:v>6.3882318150000006E-2</c:v>
                </c:pt>
                <c:pt idx="18">
                  <c:v>6.0304553519999998E-2</c:v>
                </c:pt>
                <c:pt idx="19">
                  <c:v>5.9816676520000001E-2</c:v>
                </c:pt>
                <c:pt idx="20">
                  <c:v>6.0393258429999999E-2</c:v>
                </c:pt>
                <c:pt idx="21">
                  <c:v>5.9624482550000003E-2</c:v>
                </c:pt>
                <c:pt idx="22">
                  <c:v>5.5218805439999998E-2</c:v>
                </c:pt>
                <c:pt idx="23">
                  <c:v>4.8965109399999998E-2</c:v>
                </c:pt>
                <c:pt idx="24">
                  <c:v>4.2120047309999999E-2</c:v>
                </c:pt>
                <c:pt idx="25">
                  <c:v>3.8897102310000001E-2</c:v>
                </c:pt>
                <c:pt idx="26">
                  <c:v>3.2081608519999999E-2</c:v>
                </c:pt>
                <c:pt idx="27">
                  <c:v>2.692193968E-2</c:v>
                </c:pt>
                <c:pt idx="28">
                  <c:v>2.1407451210000001E-2</c:v>
                </c:pt>
                <c:pt idx="29">
                  <c:v>1.7563571850000001E-2</c:v>
                </c:pt>
                <c:pt idx="30">
                  <c:v>1.315789474E-2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3D-4664-A194-D54DC7C69692}"/>
            </c:ext>
          </c:extLst>
        </c:ser>
        <c:ser>
          <c:idx val="3"/>
          <c:order val="3"/>
          <c:tx>
            <c:strRef>
              <c:f>'All trials production plots'!$AA$317:$AB$317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plots'!$AB$319:$AB$349</c:f>
              <c:numCache>
                <c:formatCode>0.00E+00</c:formatCode>
                <c:ptCount val="31"/>
                <c:pt idx="1">
                  <c:v>3.377383992E-2</c:v>
                </c:pt>
                <c:pt idx="2">
                  <c:v>5.3071031689999999E-2</c:v>
                </c:pt>
                <c:pt idx="3">
                  <c:v>6.358312059E-2</c:v>
                </c:pt>
                <c:pt idx="4">
                  <c:v>6.8974320470000003E-2</c:v>
                </c:pt>
                <c:pt idx="5">
                  <c:v>7.6092506379999994E-2</c:v>
                </c:pt>
                <c:pt idx="6">
                  <c:v>7.7924613310000002E-2</c:v>
                </c:pt>
                <c:pt idx="7">
                  <c:v>7.8044751460000006E-2</c:v>
                </c:pt>
                <c:pt idx="8">
                  <c:v>7.82249587E-2</c:v>
                </c:pt>
                <c:pt idx="9">
                  <c:v>7.8540321369999999E-2</c:v>
                </c:pt>
                <c:pt idx="10">
                  <c:v>8.1183360859999998E-2</c:v>
                </c:pt>
                <c:pt idx="11">
                  <c:v>9.1965760620000003E-2</c:v>
                </c:pt>
                <c:pt idx="12">
                  <c:v>0.10590178710000001</c:v>
                </c:pt>
                <c:pt idx="13">
                  <c:v>0.1089202583</c:v>
                </c:pt>
                <c:pt idx="14">
                  <c:v>0.1055714071</c:v>
                </c:pt>
                <c:pt idx="15">
                  <c:v>9.7356960500000006E-2</c:v>
                </c:pt>
                <c:pt idx="16">
                  <c:v>8.1093257249999995E-2</c:v>
                </c:pt>
                <c:pt idx="17">
                  <c:v>8.0357411020000005E-2</c:v>
                </c:pt>
                <c:pt idx="18">
                  <c:v>7.5687040100000005E-2</c:v>
                </c:pt>
                <c:pt idx="19">
                  <c:v>7.624267908E-2</c:v>
                </c:pt>
                <c:pt idx="20">
                  <c:v>7.7053611650000006E-2</c:v>
                </c:pt>
                <c:pt idx="21">
                  <c:v>7.4305451270000003E-2</c:v>
                </c:pt>
                <c:pt idx="22">
                  <c:v>6.9124493169999995E-2</c:v>
                </c:pt>
                <c:pt idx="23">
                  <c:v>6.2982429790000002E-2</c:v>
                </c:pt>
                <c:pt idx="24">
                  <c:v>5.6389848329999999E-2</c:v>
                </c:pt>
                <c:pt idx="25">
                  <c:v>5.1479201080000002E-2</c:v>
                </c:pt>
                <c:pt idx="26">
                  <c:v>4.793512539E-2</c:v>
                </c:pt>
                <c:pt idx="27">
                  <c:v>4.0171196880000003E-2</c:v>
                </c:pt>
                <c:pt idx="28">
                  <c:v>3.5921309509999999E-2</c:v>
                </c:pt>
                <c:pt idx="29">
                  <c:v>2.7406517500000002E-2</c:v>
                </c:pt>
                <c:pt idx="30">
                  <c:v>2.3817390000000001E-2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3D-4664-A194-D54DC7C69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69679"/>
        <c:axId val="1086768239"/>
      </c:scatterChart>
      <c:valAx>
        <c:axId val="10867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68239"/>
        <c:crosses val="autoZero"/>
        <c:crossBetween val="midCat"/>
      </c:valAx>
      <c:valAx>
        <c:axId val="10867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6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plots'!$AE$317:$AF$317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plots'!$AD$319:$AD$355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plots'!$AF$319:$AF$355</c:f>
              <c:numCache>
                <c:formatCode>0.00E+00</c:formatCode>
                <c:ptCount val="37"/>
                <c:pt idx="1">
                  <c:v>3.4849187939999998E-2</c:v>
                </c:pt>
                <c:pt idx="2">
                  <c:v>5.8051044080000003E-2</c:v>
                </c:pt>
                <c:pt idx="3">
                  <c:v>7.1044083529999996E-2</c:v>
                </c:pt>
                <c:pt idx="4">
                  <c:v>7.8700696060000006E-2</c:v>
                </c:pt>
                <c:pt idx="5">
                  <c:v>8.6481051820000002E-2</c:v>
                </c:pt>
                <c:pt idx="6">
                  <c:v>9.0239752509999993E-2</c:v>
                </c:pt>
                <c:pt idx="7">
                  <c:v>9.2420726989999993E-2</c:v>
                </c:pt>
                <c:pt idx="8">
                  <c:v>9.5375096670000006E-2</c:v>
                </c:pt>
                <c:pt idx="9">
                  <c:v>9.803557618E-2</c:v>
                </c:pt>
                <c:pt idx="10">
                  <c:v>9.8112915699999997E-2</c:v>
                </c:pt>
                <c:pt idx="11">
                  <c:v>9.9303944320000004E-2</c:v>
                </c:pt>
                <c:pt idx="12">
                  <c:v>9.675174014E-2</c:v>
                </c:pt>
                <c:pt idx="13">
                  <c:v>9.4338747099999995E-2</c:v>
                </c:pt>
                <c:pt idx="14">
                  <c:v>9.0982211909999999E-2</c:v>
                </c:pt>
                <c:pt idx="15">
                  <c:v>8.8600154680000001E-2</c:v>
                </c:pt>
                <c:pt idx="16">
                  <c:v>9.2714617169999999E-2</c:v>
                </c:pt>
                <c:pt idx="17">
                  <c:v>9.9211136889999996E-2</c:v>
                </c:pt>
                <c:pt idx="18">
                  <c:v>0.1074091261</c:v>
                </c:pt>
                <c:pt idx="19">
                  <c:v>0.11518948179999999</c:v>
                </c:pt>
                <c:pt idx="20">
                  <c:v>0.1125908739</c:v>
                </c:pt>
                <c:pt idx="21">
                  <c:v>0.1058932715</c:v>
                </c:pt>
                <c:pt idx="22">
                  <c:v>9.8406805880000003E-2</c:v>
                </c:pt>
                <c:pt idx="23">
                  <c:v>8.8894044859999993E-2</c:v>
                </c:pt>
                <c:pt idx="24">
                  <c:v>8.6465583910000005E-2</c:v>
                </c:pt>
                <c:pt idx="25">
                  <c:v>8.6310904869999996E-2</c:v>
                </c:pt>
                <c:pt idx="26">
                  <c:v>8.3913379740000002E-2</c:v>
                </c:pt>
                <c:pt idx="27">
                  <c:v>8.2010827529999997E-2</c:v>
                </c:pt>
                <c:pt idx="28">
                  <c:v>8.0696055680000003E-2</c:v>
                </c:pt>
                <c:pt idx="29">
                  <c:v>7.3967517400000002E-2</c:v>
                </c:pt>
                <c:pt idx="30">
                  <c:v>6.9435421499999997E-2</c:v>
                </c:pt>
                <c:pt idx="31">
                  <c:v>6.11446249E-2</c:v>
                </c:pt>
                <c:pt idx="32">
                  <c:v>5.4756380510000001E-2</c:v>
                </c:pt>
                <c:pt idx="33">
                  <c:v>4.9992266049999998E-2</c:v>
                </c:pt>
                <c:pt idx="34">
                  <c:v>4.8259860789999998E-2</c:v>
                </c:pt>
                <c:pt idx="35">
                  <c:v>4.1036349569999998E-2</c:v>
                </c:pt>
                <c:pt idx="36">
                  <c:v>3.4477958240000002E-2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2-40AC-9D49-7D9EC3529683}"/>
            </c:ext>
          </c:extLst>
        </c:ser>
        <c:ser>
          <c:idx val="1"/>
          <c:order val="1"/>
          <c:tx>
            <c:strRef>
              <c:f>'All trials production plots'!$AG$317:$AH$317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plots'!$AD$319:$AD$355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plots'!$AH$319:$AH$355</c:f>
              <c:numCache>
                <c:formatCode>0.00E+00</c:formatCode>
                <c:ptCount val="37"/>
                <c:pt idx="1">
                  <c:v>3.142389525E-2</c:v>
                </c:pt>
                <c:pt idx="2">
                  <c:v>4.4026186580000001E-2</c:v>
                </c:pt>
                <c:pt idx="3">
                  <c:v>5.2864157119999998E-2</c:v>
                </c:pt>
                <c:pt idx="4">
                  <c:v>6.0392798689999999E-2</c:v>
                </c:pt>
                <c:pt idx="5">
                  <c:v>6.8412438630000003E-2</c:v>
                </c:pt>
                <c:pt idx="6">
                  <c:v>6.9230769230000003E-2</c:v>
                </c:pt>
                <c:pt idx="7">
                  <c:v>7.4468085109999999E-2</c:v>
                </c:pt>
                <c:pt idx="8">
                  <c:v>7.5777414079999994E-2</c:v>
                </c:pt>
                <c:pt idx="9">
                  <c:v>7.692307692E-2</c:v>
                </c:pt>
                <c:pt idx="10">
                  <c:v>7.1849427169999994E-2</c:v>
                </c:pt>
                <c:pt idx="11">
                  <c:v>7.7086743040000003E-2</c:v>
                </c:pt>
                <c:pt idx="12">
                  <c:v>6.8739770869999994E-2</c:v>
                </c:pt>
                <c:pt idx="13">
                  <c:v>6.4975450079999997E-2</c:v>
                </c:pt>
                <c:pt idx="14">
                  <c:v>5.8919803600000001E-2</c:v>
                </c:pt>
                <c:pt idx="15">
                  <c:v>6.006546645E-2</c:v>
                </c:pt>
                <c:pt idx="16">
                  <c:v>6.0229132570000003E-2</c:v>
                </c:pt>
                <c:pt idx="17">
                  <c:v>6.3666121110000001E-2</c:v>
                </c:pt>
                <c:pt idx="18">
                  <c:v>7.7905073650000004E-2</c:v>
                </c:pt>
                <c:pt idx="20">
                  <c:v>6.7430441899999999E-2</c:v>
                </c:pt>
                <c:pt idx="21">
                  <c:v>5.9901800329999998E-2</c:v>
                </c:pt>
                <c:pt idx="22">
                  <c:v>6.6448445169999995E-2</c:v>
                </c:pt>
                <c:pt idx="23">
                  <c:v>6.5793780689999998E-2</c:v>
                </c:pt>
                <c:pt idx="24">
                  <c:v>6.3993453359999994E-2</c:v>
                </c:pt>
                <c:pt idx="25">
                  <c:v>6.3338788869999996E-2</c:v>
                </c:pt>
                <c:pt idx="26">
                  <c:v>6.2684124389999998E-2</c:v>
                </c:pt>
                <c:pt idx="27">
                  <c:v>4.2062193130000002E-2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12-40AC-9D49-7D9EC352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895855"/>
        <c:axId val="737759072"/>
      </c:scatterChart>
      <c:valAx>
        <c:axId val="108489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59072"/>
        <c:crosses val="autoZero"/>
        <c:crossBetween val="midCat"/>
        <c:majorUnit val="1E+18"/>
      </c:valAx>
      <c:valAx>
        <c:axId val="7377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plots'!$AK$317:$AL$317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plots'!$AJ$320:$AJ$349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plots'!$AL$320:$AL$349</c:f>
              <c:numCache>
                <c:formatCode>0.00E+00</c:formatCode>
                <c:ptCount val="30"/>
                <c:pt idx="0">
                  <c:v>0.1879976233</c:v>
                </c:pt>
                <c:pt idx="1">
                  <c:v>0.26607248960000002</c:v>
                </c:pt>
                <c:pt idx="2">
                  <c:v>0.37730243610000003</c:v>
                </c:pt>
                <c:pt idx="3">
                  <c:v>0.42139037429999998</c:v>
                </c:pt>
                <c:pt idx="4">
                  <c:v>0.48888888889999998</c:v>
                </c:pt>
                <c:pt idx="5">
                  <c:v>0.48615567440000002</c:v>
                </c:pt>
                <c:pt idx="6">
                  <c:v>0.49316696380000002</c:v>
                </c:pt>
                <c:pt idx="7">
                  <c:v>0.51538918600000005</c:v>
                </c:pt>
                <c:pt idx="8">
                  <c:v>0.51301247770000002</c:v>
                </c:pt>
                <c:pt idx="9">
                  <c:v>0.49067142009999998</c:v>
                </c:pt>
                <c:pt idx="10">
                  <c:v>0.47510398100000001</c:v>
                </c:pt>
                <c:pt idx="11">
                  <c:v>0.4174688057</c:v>
                </c:pt>
                <c:pt idx="12">
                  <c:v>0.33582887700000003</c:v>
                </c:pt>
                <c:pt idx="13">
                  <c:v>0.31004159240000001</c:v>
                </c:pt>
                <c:pt idx="14">
                  <c:v>0.31348781939999998</c:v>
                </c:pt>
                <c:pt idx="15">
                  <c:v>0.2835412953</c:v>
                </c:pt>
                <c:pt idx="16">
                  <c:v>0.19762329170000001</c:v>
                </c:pt>
                <c:pt idx="17">
                  <c:v>0.1588829471</c:v>
                </c:pt>
                <c:pt idx="18">
                  <c:v>0.13915626859999999</c:v>
                </c:pt>
                <c:pt idx="19">
                  <c:v>8.5680332740000004E-2</c:v>
                </c:pt>
                <c:pt idx="20">
                  <c:v>7.5341651809999993E-2</c:v>
                </c:pt>
                <c:pt idx="21">
                  <c:v>5.7754010699999997E-2</c:v>
                </c:pt>
                <c:pt idx="22">
                  <c:v>3.4818776000000003E-2</c:v>
                </c:pt>
                <c:pt idx="23">
                  <c:v>3.5531788469999999E-2</c:v>
                </c:pt>
                <c:pt idx="24">
                  <c:v>2.7688651219999999E-2</c:v>
                </c:pt>
                <c:pt idx="25">
                  <c:v>-1.806298277E-2</c:v>
                </c:pt>
                <c:pt idx="26">
                  <c:v>-1.18835413E-4</c:v>
                </c:pt>
                <c:pt idx="27">
                  <c:v>-8.3184789070000001E-4</c:v>
                </c:pt>
                <c:pt idx="28">
                  <c:v>-2.3529411760000001E-2</c:v>
                </c:pt>
                <c:pt idx="29">
                  <c:v>-4.9197860959999999E-2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7-42E4-9C9A-433854798164}"/>
            </c:ext>
          </c:extLst>
        </c:ser>
        <c:ser>
          <c:idx val="1"/>
          <c:order val="1"/>
          <c:tx>
            <c:strRef>
              <c:f>'All trials production plots'!$AM$317:$AN$317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plots'!$AJ$320:$AJ$349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plots'!$AN$320:$AN$349</c:f>
              <c:numCache>
                <c:formatCode>0.00E+00</c:formatCode>
                <c:ptCount val="30"/>
                <c:pt idx="0">
                  <c:v>0.21843000100000001</c:v>
                </c:pt>
                <c:pt idx="1">
                  <c:v>0.25326921209999997</c:v>
                </c:pt>
                <c:pt idx="2">
                  <c:v>0.31547653749999999</c:v>
                </c:pt>
                <c:pt idx="3">
                  <c:v>0.34154279609999999</c:v>
                </c:pt>
                <c:pt idx="4">
                  <c:v>0.31592344309999998</c:v>
                </c:pt>
                <c:pt idx="5">
                  <c:v>0.32184008549999998</c:v>
                </c:pt>
                <c:pt idx="6">
                  <c:v>0.31949868840000001</c:v>
                </c:pt>
                <c:pt idx="7">
                  <c:v>0.33928883710000002</c:v>
                </c:pt>
                <c:pt idx="8">
                  <c:v>0.33485864180000002</c:v>
                </c:pt>
                <c:pt idx="9">
                  <c:v>0.32476440299999998</c:v>
                </c:pt>
                <c:pt idx="10">
                  <c:v>0.33197318570000001</c:v>
                </c:pt>
                <c:pt idx="11">
                  <c:v>0.2624210629</c:v>
                </c:pt>
                <c:pt idx="12">
                  <c:v>0.2213154571</c:v>
                </c:pt>
                <c:pt idx="13">
                  <c:v>0.22860196250000001</c:v>
                </c:pt>
                <c:pt idx="14">
                  <c:v>0.2399689109</c:v>
                </c:pt>
                <c:pt idx="15">
                  <c:v>0.16366462640000001</c:v>
                </c:pt>
                <c:pt idx="16">
                  <c:v>0.12174293210000001</c:v>
                </c:pt>
                <c:pt idx="17">
                  <c:v>0.1045856407</c:v>
                </c:pt>
                <c:pt idx="18">
                  <c:v>8.2424948989999997E-2</c:v>
                </c:pt>
                <c:pt idx="19">
                  <c:v>8.9351986790000004E-2</c:v>
                </c:pt>
                <c:pt idx="20">
                  <c:v>4.6886233360000001E-2</c:v>
                </c:pt>
                <c:pt idx="21">
                  <c:v>3.8327018359999999E-2</c:v>
                </c:pt>
                <c:pt idx="22">
                  <c:v>5.169532692E-2</c:v>
                </c:pt>
                <c:pt idx="23">
                  <c:v>3.4654619640000002E-2</c:v>
                </c:pt>
                <c:pt idx="24">
                  <c:v>1.4602156809999999E-2</c:v>
                </c:pt>
                <c:pt idx="25">
                  <c:v>1.5204507920000001E-2</c:v>
                </c:pt>
                <c:pt idx="26">
                  <c:v>1.092975809E-2</c:v>
                </c:pt>
                <c:pt idx="27">
                  <c:v>1.8420285630000002E-2</c:v>
                </c:pt>
                <c:pt idx="28">
                  <c:v>-1.4621587490000001E-2</c:v>
                </c:pt>
                <c:pt idx="29">
                  <c:v>-1.6438356160000001E-2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C7-42E4-9C9A-43385479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848943"/>
        <c:axId val="243849903"/>
      </c:scatterChart>
      <c:valAx>
        <c:axId val="24384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49903"/>
        <c:crosses val="autoZero"/>
        <c:crossBetween val="midCat"/>
      </c:valAx>
      <c:valAx>
        <c:axId val="2438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plots'!$AQ$317:$AR$317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plots'!$AR$320:$AR$355</c:f>
              <c:numCache>
                <c:formatCode>0.00E+00</c:formatCode>
                <c:ptCount val="36"/>
                <c:pt idx="0">
                  <c:v>0.28429041700000002</c:v>
                </c:pt>
                <c:pt idx="1">
                  <c:v>0.42730431600000002</c:v>
                </c:pt>
                <c:pt idx="2">
                  <c:v>0.52121433800000005</c:v>
                </c:pt>
                <c:pt idx="3">
                  <c:v>0.57132406729999996</c:v>
                </c:pt>
                <c:pt idx="4">
                  <c:v>0.61603877100000004</c:v>
                </c:pt>
                <c:pt idx="5">
                  <c:v>0.69568397950000005</c:v>
                </c:pt>
                <c:pt idx="7">
                  <c:v>0.76600219459999996</c:v>
                </c:pt>
                <c:pt idx="9">
                  <c:v>0.76618507680000003</c:v>
                </c:pt>
                <c:pt idx="11">
                  <c:v>0.74835406000000004</c:v>
                </c:pt>
                <c:pt idx="13">
                  <c:v>0.78328456469999996</c:v>
                </c:pt>
                <c:pt idx="15">
                  <c:v>0.74167885879999995</c:v>
                </c:pt>
                <c:pt idx="17">
                  <c:v>0.65014630579999999</c:v>
                </c:pt>
                <c:pt idx="19">
                  <c:v>0.60341989760000003</c:v>
                </c:pt>
                <c:pt idx="21">
                  <c:v>0.3384235552</c:v>
                </c:pt>
                <c:pt idx="23">
                  <c:v>0.1196964155</c:v>
                </c:pt>
                <c:pt idx="25">
                  <c:v>0.11210680319999999</c:v>
                </c:pt>
                <c:pt idx="27">
                  <c:v>9.7384784200000005E-2</c:v>
                </c:pt>
                <c:pt idx="29">
                  <c:v>5.9070958299999997E-2</c:v>
                </c:pt>
                <c:pt idx="31">
                  <c:v>2.029992685E-2</c:v>
                </c:pt>
                <c:pt idx="33">
                  <c:v>-1.197878566E-2</c:v>
                </c:pt>
                <c:pt idx="35">
                  <c:v>4.3891733719999999E-3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2-4B73-9C23-E543561AB410}"/>
            </c:ext>
          </c:extLst>
        </c:ser>
        <c:ser>
          <c:idx val="1"/>
          <c:order val="1"/>
          <c:tx>
            <c:strRef>
              <c:f>'All trials production plots'!$AS$317:$AT$317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plots'!$AT$320:$AT$355</c:f>
              <c:numCache>
                <c:formatCode>0.00E+00</c:formatCode>
                <c:ptCount val="36"/>
                <c:pt idx="0">
                  <c:v>0.28125</c:v>
                </c:pt>
                <c:pt idx="1">
                  <c:v>0.45833333329999998</c:v>
                </c:pt>
                <c:pt idx="2">
                  <c:v>0.44003739320000002</c:v>
                </c:pt>
                <c:pt idx="3">
                  <c:v>0.43108974360000002</c:v>
                </c:pt>
                <c:pt idx="4">
                  <c:v>0.37339743590000002</c:v>
                </c:pt>
                <c:pt idx="5">
                  <c:v>0.51041666669999997</c:v>
                </c:pt>
                <c:pt idx="6">
                  <c:v>0.5300480769</c:v>
                </c:pt>
                <c:pt idx="7">
                  <c:v>0.71327457260000005</c:v>
                </c:pt>
                <c:pt idx="8">
                  <c:v>0.7139423077</c:v>
                </c:pt>
                <c:pt idx="9">
                  <c:v>0.62967414529999999</c:v>
                </c:pt>
                <c:pt idx="10">
                  <c:v>0.60269764960000005</c:v>
                </c:pt>
                <c:pt idx="11">
                  <c:v>0.47195512820000002</c:v>
                </c:pt>
                <c:pt idx="12">
                  <c:v>0.56877670940000002</c:v>
                </c:pt>
                <c:pt idx="13">
                  <c:v>0.62633547010000001</c:v>
                </c:pt>
                <c:pt idx="14">
                  <c:v>0.5168269231</c:v>
                </c:pt>
                <c:pt idx="15">
                  <c:v>0.60924145299999999</c:v>
                </c:pt>
                <c:pt idx="16">
                  <c:v>0.4170673077</c:v>
                </c:pt>
                <c:pt idx="17">
                  <c:v>0.6550480769</c:v>
                </c:pt>
                <c:pt idx="18">
                  <c:v>0.65731837609999999</c:v>
                </c:pt>
                <c:pt idx="19">
                  <c:v>0.67534722219999999</c:v>
                </c:pt>
                <c:pt idx="20">
                  <c:v>0.63675213679999998</c:v>
                </c:pt>
                <c:pt idx="21">
                  <c:v>0.44337606839999999</c:v>
                </c:pt>
                <c:pt idx="22">
                  <c:v>0.36551816240000001</c:v>
                </c:pt>
                <c:pt idx="23">
                  <c:v>0.40291132480000003</c:v>
                </c:pt>
                <c:pt idx="24">
                  <c:v>0.29420405979999997</c:v>
                </c:pt>
                <c:pt idx="25">
                  <c:v>0.28552350430000001</c:v>
                </c:pt>
                <c:pt idx="26">
                  <c:v>0.30261752139999998</c:v>
                </c:pt>
                <c:pt idx="27">
                  <c:v>0.36738782050000002</c:v>
                </c:pt>
                <c:pt idx="28">
                  <c:v>0.36591880339999999</c:v>
                </c:pt>
                <c:pt idx="29">
                  <c:v>0.2697649573</c:v>
                </c:pt>
                <c:pt idx="30">
                  <c:v>0.37486645299999999</c:v>
                </c:pt>
                <c:pt idx="31">
                  <c:v>0.2235576923</c:v>
                </c:pt>
                <c:pt idx="32">
                  <c:v>0.23838141030000001</c:v>
                </c:pt>
                <c:pt idx="33">
                  <c:v>0.22582799149999999</c:v>
                </c:pt>
                <c:pt idx="34">
                  <c:v>0.25747863250000003</c:v>
                </c:pt>
                <c:pt idx="35">
                  <c:v>0.27123397440000002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C2-4B73-9C23-E543561AB410}"/>
            </c:ext>
          </c:extLst>
        </c:ser>
        <c:ser>
          <c:idx val="2"/>
          <c:order val="2"/>
          <c:tx>
            <c:strRef>
              <c:f>'All trials production plots'!$AU$317:$AV$317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plots'!$AV$320:$AV$355</c:f>
              <c:numCache>
                <c:formatCode>0.00E+00</c:formatCode>
                <c:ptCount val="36"/>
                <c:pt idx="0">
                  <c:v>0.43427354979999999</c:v>
                </c:pt>
                <c:pt idx="1">
                  <c:v>0.63480574769999998</c:v>
                </c:pt>
                <c:pt idx="2">
                  <c:v>0.74667376259999996</c:v>
                </c:pt>
                <c:pt idx="3">
                  <c:v>0.7866950506</c:v>
                </c:pt>
                <c:pt idx="4">
                  <c:v>0.70558807879999996</c:v>
                </c:pt>
                <c:pt idx="5">
                  <c:v>0.71144225650000004</c:v>
                </c:pt>
                <c:pt idx="6">
                  <c:v>0.72112825970000005</c:v>
                </c:pt>
                <c:pt idx="7">
                  <c:v>0.7125066525</c:v>
                </c:pt>
                <c:pt idx="8">
                  <c:v>0.67653006920000003</c:v>
                </c:pt>
                <c:pt idx="9">
                  <c:v>0.65769026080000004</c:v>
                </c:pt>
                <c:pt idx="10">
                  <c:v>0.79808408730000002</c:v>
                </c:pt>
                <c:pt idx="11">
                  <c:v>0.79691325170000005</c:v>
                </c:pt>
                <c:pt idx="12">
                  <c:v>0.74156466210000005</c:v>
                </c:pt>
                <c:pt idx="13">
                  <c:v>0.71697711549999998</c:v>
                </c:pt>
                <c:pt idx="14">
                  <c:v>0.76221394360000005</c:v>
                </c:pt>
                <c:pt idx="15">
                  <c:v>0.83640234170000005</c:v>
                </c:pt>
                <c:pt idx="16">
                  <c:v>0.78722724850000003</c:v>
                </c:pt>
                <c:pt idx="17">
                  <c:v>0.6430015966</c:v>
                </c:pt>
                <c:pt idx="18">
                  <c:v>0.62671633849999997</c:v>
                </c:pt>
                <c:pt idx="19">
                  <c:v>0.7141032464</c:v>
                </c:pt>
                <c:pt idx="20">
                  <c:v>0.84800425759999998</c:v>
                </c:pt>
                <c:pt idx="21">
                  <c:v>0.57690260780000002</c:v>
                </c:pt>
                <c:pt idx="22">
                  <c:v>0.43959552950000003</c:v>
                </c:pt>
                <c:pt idx="23">
                  <c:v>0.40085151679999997</c:v>
                </c:pt>
                <c:pt idx="24">
                  <c:v>0.45960617349999999</c:v>
                </c:pt>
                <c:pt idx="25">
                  <c:v>0.49675359229999999</c:v>
                </c:pt>
                <c:pt idx="26">
                  <c:v>0.52251197449999998</c:v>
                </c:pt>
                <c:pt idx="27">
                  <c:v>0.47695582759999999</c:v>
                </c:pt>
                <c:pt idx="28">
                  <c:v>0.35955295370000001</c:v>
                </c:pt>
                <c:pt idx="29">
                  <c:v>0.37977647679999998</c:v>
                </c:pt>
                <c:pt idx="30">
                  <c:v>0.22139435869999999</c:v>
                </c:pt>
                <c:pt idx="31">
                  <c:v>0.2353379457</c:v>
                </c:pt>
                <c:pt idx="32">
                  <c:v>0.20191591270000001</c:v>
                </c:pt>
                <c:pt idx="33">
                  <c:v>0.14784459820000001</c:v>
                </c:pt>
                <c:pt idx="34">
                  <c:v>0.2227780734</c:v>
                </c:pt>
                <c:pt idx="35">
                  <c:v>0.25524215010000001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C2-4B73-9C23-E543561AB410}"/>
            </c:ext>
          </c:extLst>
        </c:ser>
        <c:ser>
          <c:idx val="3"/>
          <c:order val="3"/>
          <c:tx>
            <c:strRef>
              <c:f>'All trials production plots'!$AW$317:$AX$317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plots'!$AX$320:$AX$355</c:f>
              <c:numCache>
                <c:formatCode>0.00E+00</c:formatCode>
                <c:ptCount val="36"/>
                <c:pt idx="0">
                  <c:v>0.4150398521</c:v>
                </c:pt>
                <c:pt idx="1">
                  <c:v>0.60910246040000005</c:v>
                </c:pt>
                <c:pt idx="2">
                  <c:v>0.70105117250000004</c:v>
                </c:pt>
                <c:pt idx="3">
                  <c:v>0.77590389280000005</c:v>
                </c:pt>
                <c:pt idx="4">
                  <c:v>0.85399099000000001</c:v>
                </c:pt>
                <c:pt idx="5">
                  <c:v>0.88783643290000003</c:v>
                </c:pt>
                <c:pt idx="6">
                  <c:v>0.86773709139999999</c:v>
                </c:pt>
                <c:pt idx="7">
                  <c:v>0.90192907470000006</c:v>
                </c:pt>
                <c:pt idx="8">
                  <c:v>0.94351391939999996</c:v>
                </c:pt>
                <c:pt idx="9">
                  <c:v>0.95240845559999998</c:v>
                </c:pt>
                <c:pt idx="10">
                  <c:v>0.88910708100000002</c:v>
                </c:pt>
                <c:pt idx="11">
                  <c:v>0.89095529630000003</c:v>
                </c:pt>
                <c:pt idx="12">
                  <c:v>0.81956797969999995</c:v>
                </c:pt>
                <c:pt idx="13">
                  <c:v>0.78271918679999997</c:v>
                </c:pt>
                <c:pt idx="14">
                  <c:v>0.80894074159999996</c:v>
                </c:pt>
                <c:pt idx="15">
                  <c:v>0.88980016169999998</c:v>
                </c:pt>
                <c:pt idx="16">
                  <c:v>0.89904123830000005</c:v>
                </c:pt>
                <c:pt idx="17">
                  <c:v>0.85144969390000003</c:v>
                </c:pt>
                <c:pt idx="18">
                  <c:v>0.83331408110000005</c:v>
                </c:pt>
                <c:pt idx="19">
                  <c:v>0.83562435020000003</c:v>
                </c:pt>
                <c:pt idx="20">
                  <c:v>0.8155250087</c:v>
                </c:pt>
                <c:pt idx="21">
                  <c:v>0.58126371720000003</c:v>
                </c:pt>
                <c:pt idx="22">
                  <c:v>0.34157329330000002</c:v>
                </c:pt>
                <c:pt idx="23">
                  <c:v>0.27757883789999999</c:v>
                </c:pt>
                <c:pt idx="24">
                  <c:v>0.27238073239999999</c:v>
                </c:pt>
                <c:pt idx="25">
                  <c:v>0.24789187939999999</c:v>
                </c:pt>
                <c:pt idx="26">
                  <c:v>0.2425782604</c:v>
                </c:pt>
                <c:pt idx="27">
                  <c:v>0.20353471179999999</c:v>
                </c:pt>
                <c:pt idx="28">
                  <c:v>0.20769319629999999</c:v>
                </c:pt>
                <c:pt idx="29">
                  <c:v>0.16691694579999999</c:v>
                </c:pt>
                <c:pt idx="30">
                  <c:v>0.1170151323</c:v>
                </c:pt>
                <c:pt idx="31">
                  <c:v>0.16402910940000001</c:v>
                </c:pt>
                <c:pt idx="32">
                  <c:v>0.1490123599</c:v>
                </c:pt>
                <c:pt idx="33">
                  <c:v>0.15871549039999999</c:v>
                </c:pt>
                <c:pt idx="34">
                  <c:v>0.19105925839999999</c:v>
                </c:pt>
                <c:pt idx="35">
                  <c:v>0.20619152130000001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C2-4B73-9C23-E543561AB410}"/>
            </c:ext>
          </c:extLst>
        </c:ser>
        <c:ser>
          <c:idx val="4"/>
          <c:order val="4"/>
          <c:tx>
            <c:strRef>
              <c:f>'All trials production plots'!$AY$317:$AZ$317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plots'!$AZ$320:$AZ$355</c:f>
              <c:numCache>
                <c:formatCode>General</c:formatCode>
                <c:ptCount val="36"/>
                <c:pt idx="0">
                  <c:v>0.2520291791</c:v>
                </c:pt>
                <c:pt idx="1">
                  <c:v>0.40172608650000002</c:v>
                </c:pt>
                <c:pt idx="2">
                  <c:v>0.49511969589999999</c:v>
                </c:pt>
                <c:pt idx="3">
                  <c:v>0.5828624268</c:v>
                </c:pt>
                <c:pt idx="4">
                  <c:v>0.67789992809999999</c:v>
                </c:pt>
                <c:pt idx="5">
                  <c:v>0.68570841469999999</c:v>
                </c:pt>
                <c:pt idx="6">
                  <c:v>0.7345114559</c:v>
                </c:pt>
                <c:pt idx="7">
                  <c:v>0.70841467170000005</c:v>
                </c:pt>
                <c:pt idx="8">
                  <c:v>0.69546902290000001</c:v>
                </c:pt>
                <c:pt idx="9">
                  <c:v>0.71478475289999999</c:v>
                </c:pt>
                <c:pt idx="10">
                  <c:v>0.66742011710000004</c:v>
                </c:pt>
                <c:pt idx="11">
                  <c:v>0.70687352309999996</c:v>
                </c:pt>
                <c:pt idx="12">
                  <c:v>0.65652933319999995</c:v>
                </c:pt>
                <c:pt idx="13">
                  <c:v>0.67707798210000003</c:v>
                </c:pt>
                <c:pt idx="14">
                  <c:v>0.60186992709999998</c:v>
                </c:pt>
                <c:pt idx="15">
                  <c:v>0.64029590049999996</c:v>
                </c:pt>
                <c:pt idx="16">
                  <c:v>0.59930134589999995</c:v>
                </c:pt>
                <c:pt idx="17">
                  <c:v>0.54905989929999999</c:v>
                </c:pt>
                <c:pt idx="18">
                  <c:v>0.52768930439999995</c:v>
                </c:pt>
                <c:pt idx="19">
                  <c:v>0.57299907530000005</c:v>
                </c:pt>
                <c:pt idx="20">
                  <c:v>0.55512175070000003</c:v>
                </c:pt>
                <c:pt idx="21">
                  <c:v>0.39699989730000002</c:v>
                </c:pt>
                <c:pt idx="22">
                  <c:v>0.2210007192</c:v>
                </c:pt>
                <c:pt idx="23">
                  <c:v>0.172608651</c:v>
                </c:pt>
                <c:pt idx="24">
                  <c:v>0.17168396180000001</c:v>
                </c:pt>
                <c:pt idx="25">
                  <c:v>0.1484639885</c:v>
                </c:pt>
                <c:pt idx="26">
                  <c:v>0.1199013665</c:v>
                </c:pt>
                <c:pt idx="27">
                  <c:v>0.1214425152</c:v>
                </c:pt>
                <c:pt idx="28">
                  <c:v>0.1353128532</c:v>
                </c:pt>
                <c:pt idx="29">
                  <c:v>0.1327442721</c:v>
                </c:pt>
                <c:pt idx="30">
                  <c:v>0.14003904240000001</c:v>
                </c:pt>
                <c:pt idx="31">
                  <c:v>0.15863556970000001</c:v>
                </c:pt>
                <c:pt idx="32">
                  <c:v>0.11353128530000001</c:v>
                </c:pt>
                <c:pt idx="33">
                  <c:v>9.3085379639999993E-2</c:v>
                </c:pt>
                <c:pt idx="34">
                  <c:v>9.709236618E-2</c:v>
                </c:pt>
                <c:pt idx="35">
                  <c:v>0.11579163670000001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C2-4B73-9C23-E543561AB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88447"/>
        <c:axId val="245287007"/>
      </c:scatterChart>
      <c:valAx>
        <c:axId val="24528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287007"/>
        <c:crosses val="autoZero"/>
        <c:crossBetween val="midCat"/>
      </c:valAx>
      <c:valAx>
        <c:axId val="2452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28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plots'!$BC$317:$BD$317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plots'!$BB$320:$BB$349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plots'!$BD$320:$BD$349</c:f>
              <c:numCache>
                <c:formatCode>0.00E+00</c:formatCode>
                <c:ptCount val="30"/>
                <c:pt idx="0">
                  <c:v>0.15763617969999999</c:v>
                </c:pt>
                <c:pt idx="1">
                  <c:v>0.23565958679999999</c:v>
                </c:pt>
                <c:pt idx="2">
                  <c:v>0.28146221640000002</c:v>
                </c:pt>
                <c:pt idx="3">
                  <c:v>0.29388816639999998</c:v>
                </c:pt>
                <c:pt idx="4">
                  <c:v>0.32264123680000001</c:v>
                </c:pt>
                <c:pt idx="5">
                  <c:v>0.28406299670000001</c:v>
                </c:pt>
                <c:pt idx="6">
                  <c:v>0.27770553390000002</c:v>
                </c:pt>
                <c:pt idx="7">
                  <c:v>0.31122670130000002</c:v>
                </c:pt>
                <c:pt idx="8">
                  <c:v>0.29908972690000002</c:v>
                </c:pt>
                <c:pt idx="9">
                  <c:v>0.3034243606</c:v>
                </c:pt>
                <c:pt idx="10">
                  <c:v>0.29374367870000001</c:v>
                </c:pt>
                <c:pt idx="11">
                  <c:v>0.25054182920000001</c:v>
                </c:pt>
                <c:pt idx="12">
                  <c:v>0.2005490536</c:v>
                </c:pt>
                <c:pt idx="13">
                  <c:v>0.2327698309</c:v>
                </c:pt>
                <c:pt idx="14">
                  <c:v>0.21586475939999999</c:v>
                </c:pt>
                <c:pt idx="15">
                  <c:v>0.1683282763</c:v>
                </c:pt>
                <c:pt idx="16">
                  <c:v>0.14954486350000001</c:v>
                </c:pt>
                <c:pt idx="17">
                  <c:v>9.6373356450000003E-2</c:v>
                </c:pt>
                <c:pt idx="18">
                  <c:v>0.1048981361</c:v>
                </c:pt>
                <c:pt idx="19">
                  <c:v>6.7331310500000005E-2</c:v>
                </c:pt>
                <c:pt idx="20">
                  <c:v>8.2069065159999996E-2</c:v>
                </c:pt>
                <c:pt idx="21">
                  <c:v>7.5133651209999999E-2</c:v>
                </c:pt>
                <c:pt idx="22">
                  <c:v>4.8114434329999997E-2</c:v>
                </c:pt>
                <c:pt idx="23">
                  <c:v>4.6669556420000001E-2</c:v>
                </c:pt>
                <c:pt idx="24">
                  <c:v>4.7247507590000001E-2</c:v>
                </c:pt>
                <c:pt idx="25">
                  <c:v>4.3346337229999997E-2</c:v>
                </c:pt>
                <c:pt idx="26">
                  <c:v>1.8060973849999998E-2</c:v>
                </c:pt>
                <c:pt idx="27">
                  <c:v>4.7103019789999999E-2</c:v>
                </c:pt>
                <c:pt idx="28">
                  <c:v>1.7771998269999999E-2</c:v>
                </c:pt>
                <c:pt idx="29">
                  <c:v>5.0570726769999996E-3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1-4336-9166-9F06DC30F432}"/>
            </c:ext>
          </c:extLst>
        </c:ser>
        <c:ser>
          <c:idx val="1"/>
          <c:order val="1"/>
          <c:tx>
            <c:strRef>
              <c:f>'All trials production plots'!$BE$317:$BF$317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plots'!$BB$320:$BB$349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plots'!$BF$320:$BF$349</c:f>
              <c:numCache>
                <c:formatCode>0.00E+00</c:formatCode>
                <c:ptCount val="30"/>
                <c:pt idx="0">
                  <c:v>0.14906547410000001</c:v>
                </c:pt>
                <c:pt idx="1">
                  <c:v>0.21969957570000001</c:v>
                </c:pt>
                <c:pt idx="2">
                  <c:v>0.26579520699999998</c:v>
                </c:pt>
                <c:pt idx="3">
                  <c:v>0.30306157550000001</c:v>
                </c:pt>
                <c:pt idx="4">
                  <c:v>0.303290907</c:v>
                </c:pt>
                <c:pt idx="5">
                  <c:v>0.29824561399999999</c:v>
                </c:pt>
                <c:pt idx="6">
                  <c:v>0.30191491799999998</c:v>
                </c:pt>
                <c:pt idx="7">
                  <c:v>0.28804036230000002</c:v>
                </c:pt>
                <c:pt idx="8">
                  <c:v>0.29331498680000001</c:v>
                </c:pt>
                <c:pt idx="9">
                  <c:v>0.2850590529</c:v>
                </c:pt>
                <c:pt idx="10">
                  <c:v>0.26476321520000001</c:v>
                </c:pt>
                <c:pt idx="11">
                  <c:v>0.1866758399</c:v>
                </c:pt>
                <c:pt idx="12">
                  <c:v>0.17452127049999999</c:v>
                </c:pt>
                <c:pt idx="13">
                  <c:v>0.210870313</c:v>
                </c:pt>
                <c:pt idx="14">
                  <c:v>0.24446737760000001</c:v>
                </c:pt>
                <c:pt idx="15">
                  <c:v>0.1709666323</c:v>
                </c:pt>
                <c:pt idx="16">
                  <c:v>9.0356610480000002E-2</c:v>
                </c:pt>
                <c:pt idx="17">
                  <c:v>9.379658296E-2</c:v>
                </c:pt>
                <c:pt idx="18">
                  <c:v>9.4599243210000003E-2</c:v>
                </c:pt>
                <c:pt idx="19">
                  <c:v>9.9300538930000001E-2</c:v>
                </c:pt>
                <c:pt idx="20">
                  <c:v>3.2679738559999998E-2</c:v>
                </c:pt>
                <c:pt idx="21">
                  <c:v>3.5661048039999997E-2</c:v>
                </c:pt>
                <c:pt idx="22">
                  <c:v>5.9970186910000001E-2</c:v>
                </c:pt>
                <c:pt idx="23">
                  <c:v>4.1279669759999998E-2</c:v>
                </c:pt>
                <c:pt idx="24">
                  <c:v>-1.6053204909999999E-3</c:v>
                </c:pt>
                <c:pt idx="25">
                  <c:v>1.066391469E-2</c:v>
                </c:pt>
                <c:pt idx="26">
                  <c:v>-2.9469097579999999E-2</c:v>
                </c:pt>
                <c:pt idx="27">
                  <c:v>-3.3253067310000002E-2</c:v>
                </c:pt>
                <c:pt idx="28">
                  <c:v>-1.2613232429999999E-2</c:v>
                </c:pt>
                <c:pt idx="29">
                  <c:v>-4.7815617480000003E-2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C1-4336-9166-9F06DC30F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30863"/>
        <c:axId val="764514543"/>
      </c:scatterChart>
      <c:valAx>
        <c:axId val="76453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14543"/>
        <c:crosses val="autoZero"/>
        <c:crossBetween val="midCat"/>
      </c:valAx>
      <c:valAx>
        <c:axId val="7645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3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plots'!$BI$317:$BJ$317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plots'!$BH$320:$BH$355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plots'!$BJ$320:$BJ$355</c:f>
              <c:numCache>
                <c:formatCode>0.00E+00</c:formatCode>
                <c:ptCount val="36"/>
                <c:pt idx="0">
                  <c:v>5.0849423089999998E-2</c:v>
                </c:pt>
                <c:pt idx="1">
                  <c:v>7.1983533370000005E-2</c:v>
                </c:pt>
                <c:pt idx="2">
                  <c:v>9.4596161649999996E-2</c:v>
                </c:pt>
                <c:pt idx="3">
                  <c:v>0.1115846234</c:v>
                </c:pt>
                <c:pt idx="4">
                  <c:v>0.12144141009999999</c:v>
                </c:pt>
                <c:pt idx="5">
                  <c:v>0.13448715720000001</c:v>
                </c:pt>
                <c:pt idx="6">
                  <c:v>0.135269902</c:v>
                </c:pt>
                <c:pt idx="7">
                  <c:v>0.15054792140000001</c:v>
                </c:pt>
                <c:pt idx="8">
                  <c:v>0.15225836379999999</c:v>
                </c:pt>
                <c:pt idx="9">
                  <c:v>0.1560271352</c:v>
                </c:pt>
                <c:pt idx="10">
                  <c:v>0.15472256039999999</c:v>
                </c:pt>
                <c:pt idx="11">
                  <c:v>0.14759088540000001</c:v>
                </c:pt>
                <c:pt idx="12">
                  <c:v>0.14144488899999999</c:v>
                </c:pt>
                <c:pt idx="13">
                  <c:v>0.143561199</c:v>
                </c:pt>
                <c:pt idx="14">
                  <c:v>0.1366324578</c:v>
                </c:pt>
                <c:pt idx="15">
                  <c:v>0.13260277149999999</c:v>
                </c:pt>
                <c:pt idx="16">
                  <c:v>0.13045747090000001</c:v>
                </c:pt>
                <c:pt idx="17">
                  <c:v>0.12593494520000001</c:v>
                </c:pt>
                <c:pt idx="18">
                  <c:v>0.126079898</c:v>
                </c:pt>
                <c:pt idx="19">
                  <c:v>0.12837015130000001</c:v>
                </c:pt>
                <c:pt idx="20">
                  <c:v>0.13477706270000001</c:v>
                </c:pt>
                <c:pt idx="21">
                  <c:v>0.1292108773</c:v>
                </c:pt>
                <c:pt idx="22">
                  <c:v>0.1248622949</c:v>
                </c:pt>
                <c:pt idx="23">
                  <c:v>0.11233837770000001</c:v>
                </c:pt>
                <c:pt idx="24">
                  <c:v>0.1106859164</c:v>
                </c:pt>
                <c:pt idx="25">
                  <c:v>9.9524555000000001E-2</c:v>
                </c:pt>
                <c:pt idx="26">
                  <c:v>0.1000753754</c:v>
                </c:pt>
                <c:pt idx="27">
                  <c:v>9.4886067140000002E-2</c:v>
                </c:pt>
                <c:pt idx="28">
                  <c:v>8.4159563980000004E-2</c:v>
                </c:pt>
                <c:pt idx="29">
                  <c:v>6.6098451899999994E-2</c:v>
                </c:pt>
                <c:pt idx="30">
                  <c:v>7.044703427E-2</c:v>
                </c:pt>
                <c:pt idx="31">
                  <c:v>6.4880848840000005E-2</c:v>
                </c:pt>
                <c:pt idx="32">
                  <c:v>6.1952803389999998E-2</c:v>
                </c:pt>
                <c:pt idx="33">
                  <c:v>6.5083782689999994E-2</c:v>
                </c:pt>
                <c:pt idx="34">
                  <c:v>6.1083086910000001E-2</c:v>
                </c:pt>
                <c:pt idx="35">
                  <c:v>6.2039775030000001E-2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7-45E6-BEB0-A5C903F6A268}"/>
            </c:ext>
          </c:extLst>
        </c:ser>
        <c:ser>
          <c:idx val="1"/>
          <c:order val="1"/>
          <c:tx>
            <c:strRef>
              <c:f>'All trials production plots'!$BK$317:$BL$317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plots'!$BH$320:$BH$355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plots'!$BL$320:$BL$355</c:f>
              <c:numCache>
                <c:formatCode>General</c:formatCode>
                <c:ptCount val="36"/>
                <c:pt idx="0">
                  <c:v>0.29244956770000002</c:v>
                </c:pt>
                <c:pt idx="1">
                  <c:v>0.33544668589999999</c:v>
                </c:pt>
                <c:pt idx="2">
                  <c:v>0.32726224780000002</c:v>
                </c:pt>
                <c:pt idx="3">
                  <c:v>0.4336599424</c:v>
                </c:pt>
                <c:pt idx="4">
                  <c:v>0.49659942359999998</c:v>
                </c:pt>
                <c:pt idx="5">
                  <c:v>0.54063400579999998</c:v>
                </c:pt>
                <c:pt idx="6">
                  <c:v>0.51608069160000003</c:v>
                </c:pt>
                <c:pt idx="7">
                  <c:v>0.52115273780000004</c:v>
                </c:pt>
                <c:pt idx="8">
                  <c:v>0.46708933720000001</c:v>
                </c:pt>
                <c:pt idx="9">
                  <c:v>0.49417867440000002</c:v>
                </c:pt>
                <c:pt idx="10">
                  <c:v>0.48357348700000002</c:v>
                </c:pt>
                <c:pt idx="11">
                  <c:v>0.43446685880000002</c:v>
                </c:pt>
                <c:pt idx="12">
                  <c:v>0.43239193079999999</c:v>
                </c:pt>
                <c:pt idx="13">
                  <c:v>0.42835734869999997</c:v>
                </c:pt>
                <c:pt idx="14">
                  <c:v>0.41360230549999999</c:v>
                </c:pt>
                <c:pt idx="15">
                  <c:v>0.4288184438</c:v>
                </c:pt>
                <c:pt idx="16">
                  <c:v>0.38236311239999998</c:v>
                </c:pt>
                <c:pt idx="17">
                  <c:v>0.34478386170000003</c:v>
                </c:pt>
                <c:pt idx="18">
                  <c:v>0.29025936600000002</c:v>
                </c:pt>
                <c:pt idx="19">
                  <c:v>0.28195965420000002</c:v>
                </c:pt>
                <c:pt idx="20">
                  <c:v>0.25037463980000002</c:v>
                </c:pt>
                <c:pt idx="21">
                  <c:v>0.17417867440000001</c:v>
                </c:pt>
                <c:pt idx="22">
                  <c:v>0.14870317</c:v>
                </c:pt>
                <c:pt idx="23">
                  <c:v>0.14893371759999999</c:v>
                </c:pt>
                <c:pt idx="24">
                  <c:v>0.1379827089</c:v>
                </c:pt>
                <c:pt idx="25">
                  <c:v>0.13187319880000001</c:v>
                </c:pt>
                <c:pt idx="26">
                  <c:v>0.11769452449999999</c:v>
                </c:pt>
                <c:pt idx="27">
                  <c:v>0.10478386169999999</c:v>
                </c:pt>
                <c:pt idx="28">
                  <c:v>9.4063400579999998E-2</c:v>
                </c:pt>
                <c:pt idx="29">
                  <c:v>8.2190201729999995E-2</c:v>
                </c:pt>
                <c:pt idx="30">
                  <c:v>8.0345821329999997E-2</c:v>
                </c:pt>
                <c:pt idx="31">
                  <c:v>4.2190201730000002E-2</c:v>
                </c:pt>
                <c:pt idx="32">
                  <c:v>8.2997118159999994E-2</c:v>
                </c:pt>
                <c:pt idx="33">
                  <c:v>1.6945244960000001E-2</c:v>
                </c:pt>
                <c:pt idx="34">
                  <c:v>4.2420749280000003E-2</c:v>
                </c:pt>
                <c:pt idx="35">
                  <c:v>5.982708934E-2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7-45E6-BEB0-A5C903F6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674512"/>
        <c:axId val="1260437904"/>
      </c:scatterChart>
      <c:valAx>
        <c:axId val="12536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437904"/>
        <c:crosses val="autoZero"/>
        <c:crossBetween val="midCat"/>
      </c:valAx>
      <c:valAx>
        <c:axId val="12604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plots'!$AK$376:$AL$376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plots'!$AJ$378:$AJ$408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plots'!$AL$378:$AL$408</c:f>
              <c:numCache>
                <c:formatCode>0.00E+00</c:formatCode>
                <c:ptCount val="31"/>
                <c:pt idx="1">
                  <c:v>1.7231134879999999E-2</c:v>
                </c:pt>
                <c:pt idx="2">
                  <c:v>1.877599525E-2</c:v>
                </c:pt>
                <c:pt idx="3">
                  <c:v>1.9607843140000001E-2</c:v>
                </c:pt>
                <c:pt idx="4">
                  <c:v>1.6518122400000002E-2</c:v>
                </c:pt>
                <c:pt idx="5">
                  <c:v>1.7112299470000002E-2</c:v>
                </c:pt>
                <c:pt idx="6">
                  <c:v>1.3784907900000001E-2</c:v>
                </c:pt>
                <c:pt idx="7">
                  <c:v>1.18835413E-2</c:v>
                </c:pt>
                <c:pt idx="8">
                  <c:v>7.0112893639999998E-3</c:v>
                </c:pt>
                <c:pt idx="9">
                  <c:v>5.4664289960000001E-3</c:v>
                </c:pt>
                <c:pt idx="10">
                  <c:v>3.2085561499999998E-3</c:v>
                </c:pt>
                <c:pt idx="11">
                  <c:v>2.4955436720000002E-3</c:v>
                </c:pt>
                <c:pt idx="12">
                  <c:v>1.426024955E-3</c:v>
                </c:pt>
                <c:pt idx="13">
                  <c:v>1.1883541300000001E-3</c:v>
                </c:pt>
                <c:pt idx="14">
                  <c:v>7.1301247769999996E-4</c:v>
                </c:pt>
                <c:pt idx="15">
                  <c:v>2.4955436720000002E-3</c:v>
                </c:pt>
                <c:pt idx="16">
                  <c:v>1.901366607E-3</c:v>
                </c:pt>
                <c:pt idx="17">
                  <c:v>1.7825311940000001E-3</c:v>
                </c:pt>
                <c:pt idx="18">
                  <c:v>1.426024955E-3</c:v>
                </c:pt>
                <c:pt idx="19">
                  <c:v>8.3184789070000001E-4</c:v>
                </c:pt>
                <c:pt idx="20">
                  <c:v>2.2578728459999998E-3</c:v>
                </c:pt>
                <c:pt idx="21">
                  <c:v>4.7534165179999999E-4</c:v>
                </c:pt>
                <c:pt idx="22">
                  <c:v>1.3071895420000001E-3</c:v>
                </c:pt>
                <c:pt idx="23">
                  <c:v>1.6636957810000001E-3</c:v>
                </c:pt>
                <c:pt idx="24">
                  <c:v>2.733214498E-3</c:v>
                </c:pt>
                <c:pt idx="25">
                  <c:v>2.9708853239999999E-3</c:v>
                </c:pt>
                <c:pt idx="26">
                  <c:v>3.802733214E-3</c:v>
                </c:pt>
                <c:pt idx="27">
                  <c:v>2.852049911E-3</c:v>
                </c:pt>
                <c:pt idx="28">
                  <c:v>3.9215686269999999E-3</c:v>
                </c:pt>
                <c:pt idx="29">
                  <c:v>4.3969102789999997E-3</c:v>
                </c:pt>
                <c:pt idx="30">
                  <c:v>3.0897207369999999E-3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28-4C42-9595-F2B492772AEE}"/>
            </c:ext>
          </c:extLst>
        </c:ser>
        <c:ser>
          <c:idx val="1"/>
          <c:order val="1"/>
          <c:tx>
            <c:strRef>
              <c:f>'All trials production plots'!$AM$376:$AN$376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plots'!$AJ$379:$AJ$408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plots'!$AN$379:$AN$408</c:f>
              <c:numCache>
                <c:formatCode>0.00E+00</c:formatCode>
                <c:ptCount val="30"/>
                <c:pt idx="0">
                  <c:v>1.4281550570000001E-2</c:v>
                </c:pt>
                <c:pt idx="1">
                  <c:v>1.7779073159999999E-2</c:v>
                </c:pt>
                <c:pt idx="2">
                  <c:v>1.9624987859999998E-2</c:v>
                </c:pt>
                <c:pt idx="3">
                  <c:v>1.7196152730000001E-2</c:v>
                </c:pt>
                <c:pt idx="4">
                  <c:v>1.6516078890000001E-2</c:v>
                </c:pt>
                <c:pt idx="5">
                  <c:v>1.350432333E-2</c:v>
                </c:pt>
                <c:pt idx="6">
                  <c:v>1.505877781E-2</c:v>
                </c:pt>
                <c:pt idx="7">
                  <c:v>9.5210337120000006E-3</c:v>
                </c:pt>
                <c:pt idx="8">
                  <c:v>8.258039444E-3</c:v>
                </c:pt>
                <c:pt idx="9">
                  <c:v>4.9548236670000001E-3</c:v>
                </c:pt>
                <c:pt idx="10">
                  <c:v>3.6918293989999999E-3</c:v>
                </c:pt>
                <c:pt idx="11">
                  <c:v>1.9430681050000001E-3</c:v>
                </c:pt>
                <c:pt idx="12">
                  <c:v>-1.360147673E-3</c:v>
                </c:pt>
                <c:pt idx="13">
                  <c:v>-1.9430681050000001E-3</c:v>
                </c:pt>
                <c:pt idx="14">
                  <c:v>-4.3719032350000003E-3</c:v>
                </c:pt>
                <c:pt idx="15">
                  <c:v>-3.1089089670000001E-3</c:v>
                </c:pt>
                <c:pt idx="16">
                  <c:v>-5.8292043139999998E-3</c:v>
                </c:pt>
                <c:pt idx="17">
                  <c:v>-4.7605168560000003E-3</c:v>
                </c:pt>
                <c:pt idx="18">
                  <c:v>-5.5377440980000003E-3</c:v>
                </c:pt>
                <c:pt idx="19">
                  <c:v>-6.2178179349999998E-3</c:v>
                </c:pt>
                <c:pt idx="20">
                  <c:v>-3.011755562E-3</c:v>
                </c:pt>
                <c:pt idx="21">
                  <c:v>-3.2060623719999998E-3</c:v>
                </c:pt>
                <c:pt idx="22">
                  <c:v>-2.23452832E-3</c:v>
                </c:pt>
                <c:pt idx="23">
                  <c:v>-2.9146021569999999E-3</c:v>
                </c:pt>
                <c:pt idx="24">
                  <c:v>-3.4975225880000001E-3</c:v>
                </c:pt>
                <c:pt idx="25">
                  <c:v>-3.1089089670000001E-3</c:v>
                </c:pt>
                <c:pt idx="26">
                  <c:v>-4.6633634509999997E-3</c:v>
                </c:pt>
                <c:pt idx="27">
                  <c:v>-3.4975225880000001E-3</c:v>
                </c:pt>
                <c:pt idx="28">
                  <c:v>-1.9430681050000001E-4</c:v>
                </c:pt>
                <c:pt idx="29">
                  <c:v>-1.845914699E-3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28-4C42-9595-F2B492772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336783"/>
        <c:axId val="615331503"/>
      </c:scatterChart>
      <c:valAx>
        <c:axId val="61533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31503"/>
        <c:crosses val="autoZero"/>
        <c:crossBetween val="midCat"/>
      </c:valAx>
      <c:valAx>
        <c:axId val="6153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3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plots'!$AQ$376:$AR$376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plots'!$AR$378:$AR$414</c:f>
              <c:numCache>
                <c:formatCode>0.00E+00</c:formatCode>
                <c:ptCount val="37"/>
                <c:pt idx="1">
                  <c:v>2.075713241E-2</c:v>
                </c:pt>
                <c:pt idx="2">
                  <c:v>3.1181419169999999E-2</c:v>
                </c:pt>
                <c:pt idx="3">
                  <c:v>3.3101682520000002E-2</c:v>
                </c:pt>
                <c:pt idx="4">
                  <c:v>3.3101682520000002E-2</c:v>
                </c:pt>
                <c:pt idx="5">
                  <c:v>3.5844915870000001E-2</c:v>
                </c:pt>
                <c:pt idx="6">
                  <c:v>3.3650329190000002E-2</c:v>
                </c:pt>
                <c:pt idx="8">
                  <c:v>3.8496708120000001E-2</c:v>
                </c:pt>
                <c:pt idx="10">
                  <c:v>3.2553035840000001E-2</c:v>
                </c:pt>
                <c:pt idx="12">
                  <c:v>2.6700804679999999E-2</c:v>
                </c:pt>
                <c:pt idx="14">
                  <c:v>1.8379663500000001E-2</c:v>
                </c:pt>
                <c:pt idx="16">
                  <c:v>1.307607901E-2</c:v>
                </c:pt>
                <c:pt idx="18">
                  <c:v>1.042428676E-2</c:v>
                </c:pt>
                <c:pt idx="20">
                  <c:v>6.2179956110000002E-3</c:v>
                </c:pt>
                <c:pt idx="22">
                  <c:v>3.6576444770000001E-3</c:v>
                </c:pt>
                <c:pt idx="24">
                  <c:v>2.37746891E-3</c:v>
                </c:pt>
                <c:pt idx="26">
                  <c:v>2.9261155819999998E-3</c:v>
                </c:pt>
                <c:pt idx="28">
                  <c:v>3.5662033649999998E-3</c:v>
                </c:pt>
                <c:pt idx="30">
                  <c:v>2.5603511340000001E-3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2-46B0-AD17-60A9535CC571}"/>
            </c:ext>
          </c:extLst>
        </c:ser>
        <c:ser>
          <c:idx val="1"/>
          <c:order val="1"/>
          <c:tx>
            <c:strRef>
              <c:f>'All trials production plots'!$AS$376:$AT$376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plots'!$AT$378:$AT$414</c:f>
              <c:numCache>
                <c:formatCode>0.00E+00</c:formatCode>
                <c:ptCount val="37"/>
                <c:pt idx="1">
                  <c:v>1.001602564E-2</c:v>
                </c:pt>
                <c:pt idx="2">
                  <c:v>1.976495726E-2</c:v>
                </c:pt>
                <c:pt idx="3">
                  <c:v>2.377136752E-2</c:v>
                </c:pt>
                <c:pt idx="4">
                  <c:v>3.6458333330000002E-2</c:v>
                </c:pt>
                <c:pt idx="5">
                  <c:v>5.1549145300000002E-2</c:v>
                </c:pt>
                <c:pt idx="6">
                  <c:v>4.5005341880000001E-2</c:v>
                </c:pt>
                <c:pt idx="7">
                  <c:v>4.1266025640000002E-2</c:v>
                </c:pt>
                <c:pt idx="8">
                  <c:v>4.8477564100000002E-2</c:v>
                </c:pt>
                <c:pt idx="9">
                  <c:v>5.1816239319999999E-2</c:v>
                </c:pt>
                <c:pt idx="10">
                  <c:v>5.5689102560000002E-2</c:v>
                </c:pt>
                <c:pt idx="11">
                  <c:v>5.4754273499999999E-2</c:v>
                </c:pt>
                <c:pt idx="12">
                  <c:v>3.1116452990000001E-2</c:v>
                </c:pt>
                <c:pt idx="13">
                  <c:v>3.8327991450000001E-2</c:v>
                </c:pt>
                <c:pt idx="14">
                  <c:v>3.1116452990000001E-2</c:v>
                </c:pt>
                <c:pt idx="15">
                  <c:v>2.8311965809999999E-2</c:v>
                </c:pt>
                <c:pt idx="16">
                  <c:v>4.4204059830000003E-2</c:v>
                </c:pt>
                <c:pt idx="17">
                  <c:v>3.966346154E-2</c:v>
                </c:pt>
                <c:pt idx="18">
                  <c:v>2.9914529910000001E-2</c:v>
                </c:pt>
                <c:pt idx="19">
                  <c:v>2.81784188E-2</c:v>
                </c:pt>
                <c:pt idx="20">
                  <c:v>1.8830128210000002E-2</c:v>
                </c:pt>
                <c:pt idx="21">
                  <c:v>7.6121794870000004E-3</c:v>
                </c:pt>
                <c:pt idx="22">
                  <c:v>1.469017094E-3</c:v>
                </c:pt>
                <c:pt idx="23">
                  <c:v>-7.7457264960000003E-3</c:v>
                </c:pt>
                <c:pt idx="24">
                  <c:v>5.3418803420000004E-4</c:v>
                </c:pt>
                <c:pt idx="25">
                  <c:v>-1.736111111E-3</c:v>
                </c:pt>
                <c:pt idx="26">
                  <c:v>1.5758547009999999E-2</c:v>
                </c:pt>
                <c:pt idx="27">
                  <c:v>9.348290598E-4</c:v>
                </c:pt>
                <c:pt idx="28">
                  <c:v>4.0064102560000001E-4</c:v>
                </c:pt>
                <c:pt idx="29">
                  <c:v>9.8824786319999993E-3</c:v>
                </c:pt>
                <c:pt idx="30">
                  <c:v>-4.6741452990000003E-3</c:v>
                </c:pt>
                <c:pt idx="31">
                  <c:v>2.1367521369999999E-3</c:v>
                </c:pt>
                <c:pt idx="32">
                  <c:v>1.3354700849999999E-4</c:v>
                </c:pt>
                <c:pt idx="33">
                  <c:v>0</c:v>
                </c:pt>
                <c:pt idx="34">
                  <c:v>5.3418803420000004E-4</c:v>
                </c:pt>
                <c:pt idx="35">
                  <c:v>2.6709401710000002E-4</c:v>
                </c:pt>
                <c:pt idx="36">
                  <c:v>-1.201923077E-3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2-46B0-AD17-60A9535CC571}"/>
            </c:ext>
          </c:extLst>
        </c:ser>
        <c:ser>
          <c:idx val="2"/>
          <c:order val="2"/>
          <c:tx>
            <c:strRef>
              <c:f>'All trials production plots'!$AU$376:$AV$376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plots'!$AP$378:$AP$413</c:f>
              <c:numCache>
                <c:formatCode>0.00E+00</c:formatCode>
                <c:ptCount val="36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</c:numCache>
            </c:numRef>
          </c:xVal>
          <c:yVal>
            <c:numRef>
              <c:f>'All trials production plots'!$AV$378:$AV$414</c:f>
              <c:numCache>
                <c:formatCode>0.00E+00</c:formatCode>
                <c:ptCount val="37"/>
                <c:pt idx="1">
                  <c:v>1.841405003E-2</c:v>
                </c:pt>
                <c:pt idx="2">
                  <c:v>2.0117083559999999E-2</c:v>
                </c:pt>
                <c:pt idx="3">
                  <c:v>2.2245875469999999E-2</c:v>
                </c:pt>
                <c:pt idx="4">
                  <c:v>2.7142096859999999E-2</c:v>
                </c:pt>
                <c:pt idx="5">
                  <c:v>2.9803086749999999E-2</c:v>
                </c:pt>
                <c:pt idx="6">
                  <c:v>3.065460351E-2</c:v>
                </c:pt>
                <c:pt idx="7">
                  <c:v>3.0335284729999999E-2</c:v>
                </c:pt>
                <c:pt idx="8">
                  <c:v>2.7461415650000001E-2</c:v>
                </c:pt>
                <c:pt idx="9">
                  <c:v>2.9696647150000002E-2</c:v>
                </c:pt>
                <c:pt idx="10">
                  <c:v>2.8100053220000001E-2</c:v>
                </c:pt>
                <c:pt idx="11">
                  <c:v>2.469398616E-2</c:v>
                </c:pt>
                <c:pt idx="12">
                  <c:v>2.3523150610000002E-2</c:v>
                </c:pt>
                <c:pt idx="13">
                  <c:v>1.8946247999999999E-2</c:v>
                </c:pt>
                <c:pt idx="14">
                  <c:v>1.4795103780000001E-2</c:v>
                </c:pt>
                <c:pt idx="15">
                  <c:v>1.1814795100000001E-2</c:v>
                </c:pt>
                <c:pt idx="16">
                  <c:v>1.202767429E-2</c:v>
                </c:pt>
                <c:pt idx="17">
                  <c:v>8.3022884509999992E-3</c:v>
                </c:pt>
                <c:pt idx="18">
                  <c:v>9.1325172960000003E-3</c:v>
                </c:pt>
                <c:pt idx="19">
                  <c:v>7.5572112829999996E-3</c:v>
                </c:pt>
                <c:pt idx="20">
                  <c:v>2.235231506E-3</c:v>
                </c:pt>
                <c:pt idx="21">
                  <c:v>6.386375732E-4</c:v>
                </c:pt>
                <c:pt idx="22">
                  <c:v>-5.3219797759999996E-4</c:v>
                </c:pt>
                <c:pt idx="23">
                  <c:v>1.809473124E-3</c:v>
                </c:pt>
                <c:pt idx="24">
                  <c:v>1.809473124E-3</c:v>
                </c:pt>
                <c:pt idx="25">
                  <c:v>2.6609898879999998E-3</c:v>
                </c:pt>
                <c:pt idx="26">
                  <c:v>4.1511442259999998E-3</c:v>
                </c:pt>
                <c:pt idx="27">
                  <c:v>3.2996274610000002E-3</c:v>
                </c:pt>
                <c:pt idx="28">
                  <c:v>4.3640234170000004E-3</c:v>
                </c:pt>
                <c:pt idx="29">
                  <c:v>5.4284193719999997E-3</c:v>
                </c:pt>
                <c:pt idx="30">
                  <c:v>3.2996274610000002E-3</c:v>
                </c:pt>
                <c:pt idx="31">
                  <c:v>6.4928153269999999E-3</c:v>
                </c:pt>
                <c:pt idx="32">
                  <c:v>5.6412985630000002E-3</c:v>
                </c:pt>
                <c:pt idx="33">
                  <c:v>5.0026609900000003E-3</c:v>
                </c:pt>
                <c:pt idx="34">
                  <c:v>5.5348589679999997E-3</c:v>
                </c:pt>
                <c:pt idx="35">
                  <c:v>6.2799361360000002E-3</c:v>
                </c:pt>
                <c:pt idx="36">
                  <c:v>5.8541777539999999E-3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B2-46B0-AD17-60A9535CC571}"/>
            </c:ext>
          </c:extLst>
        </c:ser>
        <c:ser>
          <c:idx val="3"/>
          <c:order val="3"/>
          <c:tx>
            <c:strRef>
              <c:f>'All trials production plots'!$AW$376:$AX$376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plots'!$AX$378:$AX$414</c:f>
              <c:numCache>
                <c:formatCode>0.00E+00</c:formatCode>
                <c:ptCount val="37"/>
                <c:pt idx="1">
                  <c:v>2.7145662470000002E-2</c:v>
                </c:pt>
                <c:pt idx="2">
                  <c:v>3.3036848789999997E-2</c:v>
                </c:pt>
                <c:pt idx="3">
                  <c:v>3.5809171770000002E-2</c:v>
                </c:pt>
                <c:pt idx="4">
                  <c:v>3.4654037200000001E-2</c:v>
                </c:pt>
                <c:pt idx="5">
                  <c:v>3.5809171770000002E-2</c:v>
                </c:pt>
                <c:pt idx="6">
                  <c:v>3.5000577569999997E-2</c:v>
                </c:pt>
                <c:pt idx="7">
                  <c:v>3.5924685230000003E-2</c:v>
                </c:pt>
                <c:pt idx="8">
                  <c:v>3.453852374E-2</c:v>
                </c:pt>
                <c:pt idx="9">
                  <c:v>2.9686958530000002E-2</c:v>
                </c:pt>
                <c:pt idx="10">
                  <c:v>2.587501444E-2</c:v>
                </c:pt>
                <c:pt idx="11">
                  <c:v>2.079242232E-2</c:v>
                </c:pt>
                <c:pt idx="12">
                  <c:v>1.6518424399999999E-2</c:v>
                </c:pt>
                <c:pt idx="13">
                  <c:v>1.2359939929999999E-2</c:v>
                </c:pt>
                <c:pt idx="14">
                  <c:v>1.0280697700000001E-2</c:v>
                </c:pt>
                <c:pt idx="15">
                  <c:v>8.8945362129999993E-3</c:v>
                </c:pt>
                <c:pt idx="16">
                  <c:v>5.3136190369999997E-3</c:v>
                </c:pt>
                <c:pt idx="17">
                  <c:v>4.1584844629999999E-3</c:v>
                </c:pt>
                <c:pt idx="18">
                  <c:v>3.234376805E-3</c:v>
                </c:pt>
                <c:pt idx="19">
                  <c:v>1.3861614879999999E-3</c:v>
                </c:pt>
                <c:pt idx="20">
                  <c:v>-8.0859420119999996E-4</c:v>
                </c:pt>
                <c:pt idx="21">
                  <c:v>-3.4654037199999999E-3</c:v>
                </c:pt>
                <c:pt idx="22">
                  <c:v>-3.3498902620000002E-3</c:v>
                </c:pt>
                <c:pt idx="23">
                  <c:v>-1.617188402E-3</c:v>
                </c:pt>
                <c:pt idx="24">
                  <c:v>-2.1947556889999999E-3</c:v>
                </c:pt>
                <c:pt idx="25">
                  <c:v>-1.27064803E-3</c:v>
                </c:pt>
                <c:pt idx="26">
                  <c:v>1.617188402E-3</c:v>
                </c:pt>
                <c:pt idx="27">
                  <c:v>2.4257826040000002E-3</c:v>
                </c:pt>
                <c:pt idx="28">
                  <c:v>1.617188402E-3</c:v>
                </c:pt>
                <c:pt idx="29">
                  <c:v>9.2410765850000005E-4</c:v>
                </c:pt>
                <c:pt idx="30">
                  <c:v>1.155134573E-3</c:v>
                </c:pt>
                <c:pt idx="31">
                  <c:v>1.7327018599999999E-3</c:v>
                </c:pt>
                <c:pt idx="32">
                  <c:v>6.9308074389999997E-4</c:v>
                </c:pt>
                <c:pt idx="33">
                  <c:v>1.0396211160000001E-3</c:v>
                </c:pt>
                <c:pt idx="34">
                  <c:v>1.5016749450000001E-3</c:v>
                </c:pt>
                <c:pt idx="35">
                  <c:v>2.3102691459999999E-4</c:v>
                </c:pt>
                <c:pt idx="36">
                  <c:v>-8.0859420119999996E-4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B2-46B0-AD17-60A9535CC571}"/>
            </c:ext>
          </c:extLst>
        </c:ser>
        <c:ser>
          <c:idx val="4"/>
          <c:order val="4"/>
          <c:tx>
            <c:strRef>
              <c:f>'All trials production plots'!$AY$376:$AZ$376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plots'!$AZ$378:$AZ$414</c:f>
              <c:numCache>
                <c:formatCode>General</c:formatCode>
                <c:ptCount val="37"/>
                <c:pt idx="1">
                  <c:v>2.2089797599999999E-2</c:v>
                </c:pt>
                <c:pt idx="2">
                  <c:v>2.979554094E-2</c:v>
                </c:pt>
                <c:pt idx="3">
                  <c:v>3.2261378809999998E-2</c:v>
                </c:pt>
                <c:pt idx="4">
                  <c:v>3.6987568069999997E-2</c:v>
                </c:pt>
                <c:pt idx="5">
                  <c:v>3.6987568069999997E-2</c:v>
                </c:pt>
                <c:pt idx="6">
                  <c:v>3.7090311309999999E-2</c:v>
                </c:pt>
                <c:pt idx="7">
                  <c:v>3.6987568069999997E-2</c:v>
                </c:pt>
                <c:pt idx="8">
                  <c:v>3.5857392379999999E-2</c:v>
                </c:pt>
                <c:pt idx="9">
                  <c:v>3.3391554509999997E-2</c:v>
                </c:pt>
                <c:pt idx="10">
                  <c:v>2.979554094E-2</c:v>
                </c:pt>
                <c:pt idx="11">
                  <c:v>2.57885544E-2</c:v>
                </c:pt>
                <c:pt idx="12">
                  <c:v>2.455563547E-2</c:v>
                </c:pt>
                <c:pt idx="13">
                  <c:v>2.198705435E-2</c:v>
                </c:pt>
                <c:pt idx="14">
                  <c:v>1.756909483E-2</c:v>
                </c:pt>
                <c:pt idx="15">
                  <c:v>1.561697318E-2</c:v>
                </c:pt>
                <c:pt idx="16">
                  <c:v>1.397308127E-2</c:v>
                </c:pt>
                <c:pt idx="17">
                  <c:v>1.345936505E-2</c:v>
                </c:pt>
                <c:pt idx="18">
                  <c:v>1.037706771E-2</c:v>
                </c:pt>
                <c:pt idx="19">
                  <c:v>4.9316757419999996E-3</c:v>
                </c:pt>
                <c:pt idx="20">
                  <c:v>2.3630946270000001E-3</c:v>
                </c:pt>
                <c:pt idx="21">
                  <c:v>3.6987568069999999E-3</c:v>
                </c:pt>
                <c:pt idx="22">
                  <c:v>9.2468920170000004E-4</c:v>
                </c:pt>
                <c:pt idx="23">
                  <c:v>6.1645946779999999E-4</c:v>
                </c:pt>
                <c:pt idx="24">
                  <c:v>6.1645946779999999E-4</c:v>
                </c:pt>
                <c:pt idx="25">
                  <c:v>4.109729785E-4</c:v>
                </c:pt>
                <c:pt idx="26">
                  <c:v>1.952121648E-3</c:v>
                </c:pt>
                <c:pt idx="27">
                  <c:v>2.2603513820000001E-3</c:v>
                </c:pt>
                <c:pt idx="28">
                  <c:v>2.0548648929999999E-4</c:v>
                </c:pt>
                <c:pt idx="29">
                  <c:v>3.6987568069999999E-3</c:v>
                </c:pt>
                <c:pt idx="30">
                  <c:v>3.3905270730000001E-3</c:v>
                </c:pt>
                <c:pt idx="31">
                  <c:v>3.6987568069999999E-3</c:v>
                </c:pt>
                <c:pt idx="32">
                  <c:v>2.5685811159999999E-3</c:v>
                </c:pt>
                <c:pt idx="33">
                  <c:v>9.2468920170000004E-4</c:v>
                </c:pt>
                <c:pt idx="34">
                  <c:v>-2.0548648929999999E-4</c:v>
                </c:pt>
                <c:pt idx="35">
                  <c:v>-2.0548648929999999E-4</c:v>
                </c:pt>
                <c:pt idx="36">
                  <c:v>1.643891914E-3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B2-46B0-AD17-60A9535CC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060127"/>
        <c:axId val="1081060607"/>
      </c:scatterChart>
      <c:valAx>
        <c:axId val="108106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60607"/>
        <c:crosses val="autoZero"/>
        <c:crossBetween val="midCat"/>
      </c:valAx>
      <c:valAx>
        <c:axId val="10810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6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plots'!$BC$376:$BD$376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plots'!$BB$378:$BB$408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plots'!$BD$378:$BD$408</c:f>
              <c:numCache>
                <c:formatCode>0.00E+00</c:formatCode>
                <c:ptCount val="31"/>
                <c:pt idx="1">
                  <c:v>1.343736454E-2</c:v>
                </c:pt>
                <c:pt idx="2">
                  <c:v>1.6471608150000001E-2</c:v>
                </c:pt>
                <c:pt idx="3">
                  <c:v>1.8060973849999998E-2</c:v>
                </c:pt>
                <c:pt idx="4">
                  <c:v>1.6038144779999999E-2</c:v>
                </c:pt>
                <c:pt idx="5">
                  <c:v>1.7194047099999998E-2</c:v>
                </c:pt>
                <c:pt idx="6">
                  <c:v>1.57491692E-2</c:v>
                </c:pt>
                <c:pt idx="7">
                  <c:v>1.184799884E-2</c:v>
                </c:pt>
                <c:pt idx="8">
                  <c:v>1.054760873E-2</c:v>
                </c:pt>
                <c:pt idx="9">
                  <c:v>1.054760873E-2</c:v>
                </c:pt>
                <c:pt idx="10">
                  <c:v>1.329287675E-2</c:v>
                </c:pt>
                <c:pt idx="11">
                  <c:v>8.8137552379999994E-3</c:v>
                </c:pt>
                <c:pt idx="12">
                  <c:v>7.3688773299999998E-3</c:v>
                </c:pt>
                <c:pt idx="13">
                  <c:v>2.600780234E-3</c:v>
                </c:pt>
                <c:pt idx="14">
                  <c:v>-3.61219477E-3</c:v>
                </c:pt>
                <c:pt idx="15">
                  <c:v>-6.5019505850000001E-3</c:v>
                </c:pt>
                <c:pt idx="16">
                  <c:v>-4.045658142E-3</c:v>
                </c:pt>
                <c:pt idx="17">
                  <c:v>-6.5019505850000001E-3</c:v>
                </c:pt>
                <c:pt idx="18">
                  <c:v>-2.7452680249999998E-3</c:v>
                </c:pt>
                <c:pt idx="19">
                  <c:v>-6.2129750039999999E-3</c:v>
                </c:pt>
                <c:pt idx="20">
                  <c:v>-4.1901459330000003E-3</c:v>
                </c:pt>
                <c:pt idx="21">
                  <c:v>-1.5893656989999999E-3</c:v>
                </c:pt>
                <c:pt idx="22">
                  <c:v>-2.8897558160000001E-3</c:v>
                </c:pt>
                <c:pt idx="23">
                  <c:v>-3.034243606E-3</c:v>
                </c:pt>
                <c:pt idx="24">
                  <c:v>-1.1559023260000001E-3</c:v>
                </c:pt>
                <c:pt idx="25">
                  <c:v>2.3118046530000002E-3</c:v>
                </c:pt>
                <c:pt idx="26">
                  <c:v>1.300390117E-3</c:v>
                </c:pt>
                <c:pt idx="27">
                  <c:v>1.300390117E-3</c:v>
                </c:pt>
                <c:pt idx="28">
                  <c:v>2.1673168619999999E-3</c:v>
                </c:pt>
                <c:pt idx="29">
                  <c:v>-1.300390117E-3</c:v>
                </c:pt>
                <c:pt idx="30">
                  <c:v>2.600780234E-3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9-4FED-89C0-7F7CF56E97D2}"/>
            </c:ext>
          </c:extLst>
        </c:ser>
        <c:ser>
          <c:idx val="1"/>
          <c:order val="1"/>
          <c:tx>
            <c:strRef>
              <c:f>'All trials production plots'!$BE$376:$BF$376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plots'!$BB$379:$BB$407</c:f>
              <c:numCache>
                <c:formatCode>0.00E+00</c:formatCode>
                <c:ptCount val="29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</c:numCache>
            </c:numRef>
          </c:xVal>
          <c:yVal>
            <c:numRef>
              <c:f>'All trials production plots'!$BF$378:$BF$408</c:f>
              <c:numCache>
                <c:formatCode>0.00E+00</c:formatCode>
                <c:ptCount val="31"/>
                <c:pt idx="1">
                  <c:v>1.502121316E-2</c:v>
                </c:pt>
                <c:pt idx="2">
                  <c:v>2.0295837630000001E-2</c:v>
                </c:pt>
                <c:pt idx="3">
                  <c:v>2.6946451100000001E-2</c:v>
                </c:pt>
                <c:pt idx="4">
                  <c:v>2.5914459349999999E-2</c:v>
                </c:pt>
                <c:pt idx="5">
                  <c:v>2.2245155369999998E-2</c:v>
                </c:pt>
                <c:pt idx="6">
                  <c:v>1.76585254E-2</c:v>
                </c:pt>
                <c:pt idx="7">
                  <c:v>1.5479876159999999E-2</c:v>
                </c:pt>
                <c:pt idx="8">
                  <c:v>1.490654741E-2</c:v>
                </c:pt>
                <c:pt idx="9">
                  <c:v>1.6626533650000001E-2</c:v>
                </c:pt>
                <c:pt idx="10">
                  <c:v>1.7314528150000001E-2</c:v>
                </c:pt>
                <c:pt idx="11">
                  <c:v>1.9607843140000001E-2</c:v>
                </c:pt>
                <c:pt idx="12">
                  <c:v>1.891984864E-2</c:v>
                </c:pt>
                <c:pt idx="13">
                  <c:v>1.467721592E-2</c:v>
                </c:pt>
                <c:pt idx="14">
                  <c:v>1.284256393E-2</c:v>
                </c:pt>
                <c:pt idx="15">
                  <c:v>1.0434583190000001E-2</c:v>
                </c:pt>
                <c:pt idx="16">
                  <c:v>6.3066162140000001E-3</c:v>
                </c:pt>
                <c:pt idx="17">
                  <c:v>3.4399724800000002E-3</c:v>
                </c:pt>
                <c:pt idx="18">
                  <c:v>5.0452929709999999E-3</c:v>
                </c:pt>
                <c:pt idx="19">
                  <c:v>2.6373122350000001E-3</c:v>
                </c:pt>
                <c:pt idx="20">
                  <c:v>-2.1786492369999999E-3</c:v>
                </c:pt>
                <c:pt idx="21">
                  <c:v>2.751977984E-3</c:v>
                </c:pt>
                <c:pt idx="22">
                  <c:v>5.6186217179999996E-3</c:v>
                </c:pt>
                <c:pt idx="23">
                  <c:v>2.866643734E-3</c:v>
                </c:pt>
                <c:pt idx="24">
                  <c:v>-3.8986354779999999E-3</c:v>
                </c:pt>
                <c:pt idx="25">
                  <c:v>-2.9813094829999999E-3</c:v>
                </c:pt>
                <c:pt idx="26">
                  <c:v>1.490654741E-3</c:v>
                </c:pt>
                <c:pt idx="27">
                  <c:v>6.8799449600000001E-4</c:v>
                </c:pt>
                <c:pt idx="28">
                  <c:v>5.3892902190000001E-3</c:v>
                </c:pt>
                <c:pt idx="29">
                  <c:v>-1.375988992E-3</c:v>
                </c:pt>
                <c:pt idx="30">
                  <c:v>1.031991744E-3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A9-4FED-89C0-7F7CF56E9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828191"/>
        <c:axId val="1202330159"/>
      </c:scatterChart>
      <c:valAx>
        <c:axId val="37182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30159"/>
        <c:crosses val="autoZero"/>
        <c:crossBetween val="midCat"/>
      </c:valAx>
      <c:valAx>
        <c:axId val="120233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2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plots'!$BI$376:$BJ$376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plots'!$BH$379:$BH$414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plots'!$BJ$379:$BJ$414</c:f>
              <c:numCache>
                <c:formatCode>0.00E+00</c:formatCode>
                <c:ptCount val="36"/>
                <c:pt idx="0">
                  <c:v>8.4362497829999997E-3</c:v>
                </c:pt>
                <c:pt idx="1">
                  <c:v>1.188612512E-2</c:v>
                </c:pt>
                <c:pt idx="2">
                  <c:v>1.342262422E-2</c:v>
                </c:pt>
                <c:pt idx="3">
                  <c:v>1.4785180029999999E-2</c:v>
                </c:pt>
                <c:pt idx="4">
                  <c:v>1.6611584620000001E-2</c:v>
                </c:pt>
                <c:pt idx="5">
                  <c:v>1.608975474E-2</c:v>
                </c:pt>
                <c:pt idx="6">
                  <c:v>1.617672639E-2</c:v>
                </c:pt>
                <c:pt idx="7">
                  <c:v>1.559691541E-2</c:v>
                </c:pt>
                <c:pt idx="8">
                  <c:v>1.614773584E-2</c:v>
                </c:pt>
                <c:pt idx="9">
                  <c:v>1.4756189479999999E-2</c:v>
                </c:pt>
                <c:pt idx="10">
                  <c:v>1.3306662029999999E-2</c:v>
                </c:pt>
                <c:pt idx="11">
                  <c:v>1.26398794E-2</c:v>
                </c:pt>
                <c:pt idx="12">
                  <c:v>1.090044645E-2</c:v>
                </c:pt>
                <c:pt idx="13">
                  <c:v>8.8711080190000003E-3</c:v>
                </c:pt>
                <c:pt idx="14">
                  <c:v>8.2623064880000003E-3</c:v>
                </c:pt>
                <c:pt idx="15">
                  <c:v>6.5808546410000002E-3</c:v>
                </c:pt>
                <c:pt idx="16">
                  <c:v>5.9720531109999997E-3</c:v>
                </c:pt>
                <c:pt idx="17">
                  <c:v>5.6241665220000004E-3</c:v>
                </c:pt>
                <c:pt idx="18">
                  <c:v>5.9720531109999997E-3</c:v>
                </c:pt>
                <c:pt idx="19">
                  <c:v>4.7834405980000001E-3</c:v>
                </c:pt>
                <c:pt idx="20">
                  <c:v>3.768771381E-3</c:v>
                </c:pt>
                <c:pt idx="21">
                  <c:v>3.2469414969999999E-3</c:v>
                </c:pt>
                <c:pt idx="22">
                  <c:v>2.0873195339999998E-3</c:v>
                </c:pt>
                <c:pt idx="23">
                  <c:v>2.5801588679999999E-3</c:v>
                </c:pt>
                <c:pt idx="24">
                  <c:v>2.0293384359999999E-3</c:v>
                </c:pt>
                <c:pt idx="25">
                  <c:v>3.1889603990000002E-4</c:v>
                </c:pt>
                <c:pt idx="26">
                  <c:v>1.1016408650000001E-3</c:v>
                </c:pt>
                <c:pt idx="27">
                  <c:v>9.2769757059999998E-4</c:v>
                </c:pt>
                <c:pt idx="28">
                  <c:v>2.0873195339999998E-3</c:v>
                </c:pt>
                <c:pt idx="29">
                  <c:v>2.6671305149999999E-3</c:v>
                </c:pt>
                <c:pt idx="30">
                  <c:v>2.464196672E-3</c:v>
                </c:pt>
                <c:pt idx="31">
                  <c:v>2.3192439260000001E-3</c:v>
                </c:pt>
                <c:pt idx="32">
                  <c:v>2.493187221E-3</c:v>
                </c:pt>
                <c:pt idx="33">
                  <c:v>2.2902533770000001E-3</c:v>
                </c:pt>
                <c:pt idx="34">
                  <c:v>3.0150171040000001E-3</c:v>
                </c:pt>
                <c:pt idx="35">
                  <c:v>3.1889603989999999E-3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3-4551-9E76-85833075BFCF}"/>
            </c:ext>
          </c:extLst>
        </c:ser>
        <c:ser>
          <c:idx val="1"/>
          <c:order val="1"/>
          <c:tx>
            <c:strRef>
              <c:f>'All trials production plots'!$BK$376:$BL$376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plots'!$BH$379:$BH$414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plots'!$BL$379:$BL$414</c:f>
              <c:numCache>
                <c:formatCode>General</c:formatCode>
                <c:ptCount val="36"/>
                <c:pt idx="0">
                  <c:v>1.844380403E-2</c:v>
                </c:pt>
                <c:pt idx="1">
                  <c:v>2.1786743519999999E-2</c:v>
                </c:pt>
                <c:pt idx="2">
                  <c:v>2.5936599420000001E-2</c:v>
                </c:pt>
                <c:pt idx="3">
                  <c:v>3.0778097979999999E-2</c:v>
                </c:pt>
                <c:pt idx="4">
                  <c:v>3.5734870320000001E-2</c:v>
                </c:pt>
                <c:pt idx="5">
                  <c:v>3.7579250719999999E-2</c:v>
                </c:pt>
                <c:pt idx="6">
                  <c:v>3.780979827E-2</c:v>
                </c:pt>
                <c:pt idx="7">
                  <c:v>3.469740634E-2</c:v>
                </c:pt>
                <c:pt idx="8">
                  <c:v>3.469740634E-2</c:v>
                </c:pt>
                <c:pt idx="9">
                  <c:v>3.1930835730000003E-2</c:v>
                </c:pt>
                <c:pt idx="10">
                  <c:v>3.100864553E-2</c:v>
                </c:pt>
                <c:pt idx="11">
                  <c:v>2.5129683E-2</c:v>
                </c:pt>
                <c:pt idx="12">
                  <c:v>2.305475504E-2</c:v>
                </c:pt>
                <c:pt idx="13">
                  <c:v>2.0288184439999999E-2</c:v>
                </c:pt>
                <c:pt idx="14">
                  <c:v>1.7982708930000001E-2</c:v>
                </c:pt>
                <c:pt idx="15">
                  <c:v>1.4870316999999999E-2</c:v>
                </c:pt>
                <c:pt idx="16">
                  <c:v>1.175792507E-2</c:v>
                </c:pt>
                <c:pt idx="17">
                  <c:v>1.383285303E-2</c:v>
                </c:pt>
                <c:pt idx="18">
                  <c:v>8.9913544669999994E-3</c:v>
                </c:pt>
                <c:pt idx="19">
                  <c:v>4.6109510089999998E-3</c:v>
                </c:pt>
                <c:pt idx="20">
                  <c:v>1.844380403E-3</c:v>
                </c:pt>
                <c:pt idx="21">
                  <c:v>-8.069164265E-4</c:v>
                </c:pt>
                <c:pt idx="22">
                  <c:v>1.7291066280000001E-3</c:v>
                </c:pt>
                <c:pt idx="23">
                  <c:v>1.613832853E-3</c:v>
                </c:pt>
                <c:pt idx="24">
                  <c:v>-2.3054755039999999E-4</c:v>
                </c:pt>
                <c:pt idx="25">
                  <c:v>4.1498559079999999E-3</c:v>
                </c:pt>
                <c:pt idx="26">
                  <c:v>3.4582132560000002E-3</c:v>
                </c:pt>
                <c:pt idx="27">
                  <c:v>3.227665706E-3</c:v>
                </c:pt>
                <c:pt idx="28">
                  <c:v>1.613832853E-3</c:v>
                </c:pt>
                <c:pt idx="29">
                  <c:v>2.3054755040000001E-3</c:v>
                </c:pt>
                <c:pt idx="30">
                  <c:v>1.2680115269999999E-3</c:v>
                </c:pt>
                <c:pt idx="31">
                  <c:v>1.9596541790000001E-3</c:v>
                </c:pt>
                <c:pt idx="32">
                  <c:v>2.9971181559999998E-3</c:v>
                </c:pt>
                <c:pt idx="33">
                  <c:v>6.2247838620000003E-3</c:v>
                </c:pt>
                <c:pt idx="34">
                  <c:v>5.1873198849999996E-3</c:v>
                </c:pt>
                <c:pt idx="35">
                  <c:v>6.8011527380000001E-3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3-4551-9E76-85833075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547183"/>
        <c:axId val="1215539503"/>
      </c:scatterChart>
      <c:valAx>
        <c:axId val="121554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39503"/>
        <c:crosses val="autoZero"/>
        <c:crossBetween val="midCat"/>
      </c:valAx>
      <c:valAx>
        <c:axId val="12155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47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plots'!$C$376:$D$376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plots'!$B$379:$B$408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plots'!$D$379:$D$408</c:f>
              <c:numCache>
                <c:formatCode>0.00E+00</c:formatCode>
                <c:ptCount val="30"/>
                <c:pt idx="0">
                  <c:v>6.8922886730000002E-3</c:v>
                </c:pt>
                <c:pt idx="1">
                  <c:v>9.2875907899999995E-3</c:v>
                </c:pt>
                <c:pt idx="2">
                  <c:v>1.046206151E-2</c:v>
                </c:pt>
                <c:pt idx="3">
                  <c:v>1.064750425E-2</c:v>
                </c:pt>
                <c:pt idx="4">
                  <c:v>9.9211868339999995E-3</c:v>
                </c:pt>
                <c:pt idx="5">
                  <c:v>8.2985628190000004E-3</c:v>
                </c:pt>
                <c:pt idx="6">
                  <c:v>7.4640704679999996E-3</c:v>
                </c:pt>
                <c:pt idx="7">
                  <c:v>5.7023643950000003E-3</c:v>
                </c:pt>
                <c:pt idx="8">
                  <c:v>3.2143409059999998E-3</c:v>
                </c:pt>
                <c:pt idx="9">
                  <c:v>1.6844382629999999E-3</c:v>
                </c:pt>
                <c:pt idx="10">
                  <c:v>1.35991346E-3</c:v>
                </c:pt>
                <c:pt idx="11">
                  <c:v>1.5299026429999999E-3</c:v>
                </c:pt>
                <c:pt idx="12">
                  <c:v>2.1634986859999999E-4</c:v>
                </c:pt>
                <c:pt idx="13">
                  <c:v>-2.6271055479999998E-3</c:v>
                </c:pt>
                <c:pt idx="14">
                  <c:v>-3.1679802189999999E-3</c:v>
                </c:pt>
                <c:pt idx="15">
                  <c:v>-2.8898161029999999E-3</c:v>
                </c:pt>
                <c:pt idx="16">
                  <c:v>-2.5498377380000002E-3</c:v>
                </c:pt>
                <c:pt idx="17">
                  <c:v>-2.2716736210000002E-3</c:v>
                </c:pt>
                <c:pt idx="18">
                  <c:v>-2.0862308760000001E-3</c:v>
                </c:pt>
                <c:pt idx="19">
                  <c:v>-1.761706073E-3</c:v>
                </c:pt>
                <c:pt idx="20">
                  <c:v>-1.7462525109999999E-3</c:v>
                </c:pt>
                <c:pt idx="21">
                  <c:v>-1.406274146E-3</c:v>
                </c:pt>
                <c:pt idx="22">
                  <c:v>-1.8235203209999999E-3</c:v>
                </c:pt>
                <c:pt idx="23">
                  <c:v>-1.7307989490000001E-3</c:v>
                </c:pt>
                <c:pt idx="24">
                  <c:v>-1.1744707149999999E-3</c:v>
                </c:pt>
                <c:pt idx="25">
                  <c:v>-1.1899242779999999E-3</c:v>
                </c:pt>
                <c:pt idx="26">
                  <c:v>-1.066295781E-3</c:v>
                </c:pt>
                <c:pt idx="27">
                  <c:v>-9.1176016070000003E-4</c:v>
                </c:pt>
                <c:pt idx="28">
                  <c:v>-8.8085303659999996E-4</c:v>
                </c:pt>
                <c:pt idx="29">
                  <c:v>-8.9630659869999998E-4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1-4E35-BE2A-AA6A3076B12C}"/>
            </c:ext>
          </c:extLst>
        </c:ser>
        <c:ser>
          <c:idx val="1"/>
          <c:order val="1"/>
          <c:tx>
            <c:strRef>
              <c:f>'All trials production plots'!$E$376:$F$376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plots'!$B$379:$B$408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plots'!$F$379:$F$408</c:f>
              <c:numCache>
                <c:formatCode>0.00E+00</c:formatCode>
                <c:ptCount val="30"/>
                <c:pt idx="0">
                  <c:v>8.884538644E-3</c:v>
                </c:pt>
                <c:pt idx="1">
                  <c:v>1.08797952E-2</c:v>
                </c:pt>
                <c:pt idx="2">
                  <c:v>1.4569137520000001E-2</c:v>
                </c:pt>
                <c:pt idx="3">
                  <c:v>1.6225576929999999E-2</c:v>
                </c:pt>
                <c:pt idx="4">
                  <c:v>1.7844369990000001E-2</c:v>
                </c:pt>
                <c:pt idx="5">
                  <c:v>1.7467906490000001E-2</c:v>
                </c:pt>
                <c:pt idx="6">
                  <c:v>1.7242028390000001E-2</c:v>
                </c:pt>
                <c:pt idx="7">
                  <c:v>1.5736174379999999E-2</c:v>
                </c:pt>
                <c:pt idx="8">
                  <c:v>2.1232541510000001E-2</c:v>
                </c:pt>
                <c:pt idx="9">
                  <c:v>1.325151527E-2</c:v>
                </c:pt>
                <c:pt idx="14">
                  <c:v>1.505854007E-3</c:v>
                </c:pt>
                <c:pt idx="15">
                  <c:v>2.6352445129999998E-4</c:v>
                </c:pt>
                <c:pt idx="16">
                  <c:v>1.129390506E-4</c:v>
                </c:pt>
                <c:pt idx="17">
                  <c:v>5.6469525280000005E-4</c:v>
                </c:pt>
                <c:pt idx="18">
                  <c:v>-1.129390506E-4</c:v>
                </c:pt>
                <c:pt idx="19">
                  <c:v>-2.5223054620000002E-3</c:v>
                </c:pt>
                <c:pt idx="20">
                  <c:v>-3.5764032679999999E-3</c:v>
                </c:pt>
                <c:pt idx="21">
                  <c:v>-1.6940857579999999E-3</c:v>
                </c:pt>
                <c:pt idx="22">
                  <c:v>-7.5292700369999997E-4</c:v>
                </c:pt>
                <c:pt idx="23">
                  <c:v>-1.129390506E-3</c:v>
                </c:pt>
                <c:pt idx="24">
                  <c:v>-1.091744155E-3</c:v>
                </c:pt>
                <c:pt idx="25">
                  <c:v>-1.167036856E-3</c:v>
                </c:pt>
                <c:pt idx="26">
                  <c:v>-1.2799759060000001E-3</c:v>
                </c:pt>
                <c:pt idx="27">
                  <c:v>-1.0164514549999999E-3</c:v>
                </c:pt>
                <c:pt idx="28">
                  <c:v>-7.9057335390000005E-4</c:v>
                </c:pt>
                <c:pt idx="29">
                  <c:v>1.054097805E-3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A1-4E35-BE2A-AA6A3076B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716799"/>
        <c:axId val="1041715839"/>
      </c:scatterChart>
      <c:valAx>
        <c:axId val="104171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5839"/>
        <c:crosses val="autoZero"/>
        <c:crossBetween val="midCat"/>
      </c:valAx>
      <c:valAx>
        <c:axId val="10417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plots'!$I$376:$J$376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plots'!$J$379:$J$414</c:f>
              <c:numCache>
                <c:formatCode>0.00E+00</c:formatCode>
                <c:ptCount val="36"/>
                <c:pt idx="0">
                  <c:v>1.1821135700000001E-2</c:v>
                </c:pt>
                <c:pt idx="1">
                  <c:v>1.26411883E-2</c:v>
                </c:pt>
                <c:pt idx="2">
                  <c:v>1.335293207E-2</c:v>
                </c:pt>
                <c:pt idx="3">
                  <c:v>1.3739749339999999E-2</c:v>
                </c:pt>
                <c:pt idx="5">
                  <c:v>1.3074423640000001E-2</c:v>
                </c:pt>
                <c:pt idx="7">
                  <c:v>1.239362525E-2</c:v>
                </c:pt>
                <c:pt idx="9">
                  <c:v>1.021197586E-2</c:v>
                </c:pt>
                <c:pt idx="11">
                  <c:v>6.8698746710000001E-3</c:v>
                </c:pt>
                <c:pt idx="13">
                  <c:v>2.723193563E-3</c:v>
                </c:pt>
                <c:pt idx="15">
                  <c:v>4.6418072099999997E-5</c:v>
                </c:pt>
                <c:pt idx="17">
                  <c:v>-2.0114497909999999E-4</c:v>
                </c:pt>
                <c:pt idx="19">
                  <c:v>-1.3770694719999999E-3</c:v>
                </c:pt>
                <c:pt idx="21">
                  <c:v>-1.7329413590000001E-3</c:v>
                </c:pt>
                <c:pt idx="23">
                  <c:v>-1.408014854E-3</c:v>
                </c:pt>
                <c:pt idx="25">
                  <c:v>-1.4389602349999999E-3</c:v>
                </c:pt>
                <c:pt idx="27">
                  <c:v>-9.438341328E-4</c:v>
                </c:pt>
                <c:pt idx="29">
                  <c:v>-4.9512610239999997E-4</c:v>
                </c:pt>
                <c:pt idx="31">
                  <c:v>-2.785084326E-4</c:v>
                </c:pt>
                <c:pt idx="33">
                  <c:v>-1.083088349E-4</c:v>
                </c:pt>
                <c:pt idx="35">
                  <c:v>2.4756305119999998E-4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4-407A-B0B0-29EBEB73979F}"/>
            </c:ext>
          </c:extLst>
        </c:ser>
        <c:ser>
          <c:idx val="1"/>
          <c:order val="1"/>
          <c:tx>
            <c:strRef>
              <c:f>'All trials production plots'!$K$376:$L$376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plots'!$L$379:$L$414</c:f>
              <c:numCache>
                <c:formatCode>General</c:formatCode>
                <c:ptCount val="36"/>
                <c:pt idx="0">
                  <c:v>3.6571322439999999E-3</c:v>
                </c:pt>
                <c:pt idx="1">
                  <c:v>6.3354383360000001E-3</c:v>
                </c:pt>
                <c:pt idx="2">
                  <c:v>5.1950222880000002E-3</c:v>
                </c:pt>
                <c:pt idx="3">
                  <c:v>6.502600297E-3</c:v>
                </c:pt>
                <c:pt idx="4">
                  <c:v>7.7748885589999997E-3</c:v>
                </c:pt>
                <c:pt idx="5">
                  <c:v>8.0126300149999993E-3</c:v>
                </c:pt>
                <c:pt idx="7">
                  <c:v>9.0806092120000008E-3</c:v>
                </c:pt>
                <c:pt idx="9">
                  <c:v>9.790118871E-3</c:v>
                </c:pt>
                <c:pt idx="11">
                  <c:v>4.6062407130000003E-3</c:v>
                </c:pt>
                <c:pt idx="13">
                  <c:v>2.0245170880000001E-3</c:v>
                </c:pt>
                <c:pt idx="15">
                  <c:v>-1.61589896E-3</c:v>
                </c:pt>
                <c:pt idx="17">
                  <c:v>-7.2436849929999997E-4</c:v>
                </c:pt>
                <c:pt idx="19">
                  <c:v>-4.7176820210000003E-3</c:v>
                </c:pt>
                <c:pt idx="21">
                  <c:v>-4.7362555720000003E-3</c:v>
                </c:pt>
                <c:pt idx="23">
                  <c:v>-4.7919762259999998E-3</c:v>
                </c:pt>
                <c:pt idx="25">
                  <c:v>-3.9320208019999999E-3</c:v>
                </c:pt>
                <c:pt idx="27">
                  <c:v>-1.523031204E-3</c:v>
                </c:pt>
                <c:pt idx="29">
                  <c:v>-3.0089153050000001E-3</c:v>
                </c:pt>
                <c:pt idx="31">
                  <c:v>-2.2102526E-3</c:v>
                </c:pt>
                <c:pt idx="33">
                  <c:v>-2.5668647850000002E-3</c:v>
                </c:pt>
                <c:pt idx="35">
                  <c:v>-9.5282317979999997E-4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04-407A-B0B0-29EBEB73979F}"/>
            </c:ext>
          </c:extLst>
        </c:ser>
        <c:ser>
          <c:idx val="2"/>
          <c:order val="2"/>
          <c:tx>
            <c:strRef>
              <c:f>'All trials production plots'!$M$376:$N$376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plots'!$N$379:$N$414</c:f>
              <c:numCache>
                <c:formatCode>General</c:formatCode>
                <c:ptCount val="36"/>
                <c:pt idx="0">
                  <c:v>5.1121544079999999E-3</c:v>
                </c:pt>
                <c:pt idx="1">
                  <c:v>5.164319249E-3</c:v>
                </c:pt>
                <c:pt idx="2">
                  <c:v>6.590158233E-3</c:v>
                </c:pt>
                <c:pt idx="3">
                  <c:v>6.6249347940000002E-3</c:v>
                </c:pt>
                <c:pt idx="4">
                  <c:v>7.0248652410000003E-3</c:v>
                </c:pt>
                <c:pt idx="5">
                  <c:v>7.4595722480000001E-3</c:v>
                </c:pt>
                <c:pt idx="7">
                  <c:v>8.9723526339999995E-3</c:v>
                </c:pt>
                <c:pt idx="9">
                  <c:v>8.8680229529999998E-3</c:v>
                </c:pt>
                <c:pt idx="11">
                  <c:v>7.3900191270000002E-3</c:v>
                </c:pt>
                <c:pt idx="13">
                  <c:v>4.6600591199999998E-3</c:v>
                </c:pt>
                <c:pt idx="15">
                  <c:v>4.8687184839999999E-4</c:v>
                </c:pt>
                <c:pt idx="17">
                  <c:v>9.0419057559999998E-4</c:v>
                </c:pt>
                <c:pt idx="19">
                  <c:v>-2.7473482869999999E-3</c:v>
                </c:pt>
                <c:pt idx="21">
                  <c:v>-2.6256303249999999E-3</c:v>
                </c:pt>
                <c:pt idx="23">
                  <c:v>-1.895322553E-3</c:v>
                </c:pt>
                <c:pt idx="25">
                  <c:v>-1.1128499390000001E-3</c:v>
                </c:pt>
                <c:pt idx="27">
                  <c:v>-1.1128499390000001E-3</c:v>
                </c:pt>
                <c:pt idx="29">
                  <c:v>-6.2597809080000002E-4</c:v>
                </c:pt>
                <c:pt idx="31">
                  <c:v>-5.9120153019999997E-4</c:v>
                </c:pt>
                <c:pt idx="33">
                  <c:v>-1.912710833E-4</c:v>
                </c:pt>
                <c:pt idx="35">
                  <c:v>-7.9986089380000005E-4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04-407A-B0B0-29EBEB73979F}"/>
            </c:ext>
          </c:extLst>
        </c:ser>
        <c:ser>
          <c:idx val="3"/>
          <c:order val="3"/>
          <c:tx>
            <c:strRef>
              <c:f>'All trials production plots'!$O$376:$P$376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plots'!$P$379:$P$414</c:f>
              <c:numCache>
                <c:formatCode>0.00E+00</c:formatCode>
                <c:ptCount val="36"/>
                <c:pt idx="0">
                  <c:v>5.6434246680000001E-3</c:v>
                </c:pt>
                <c:pt idx="1">
                  <c:v>6.6458751020000003E-3</c:v>
                </c:pt>
                <c:pt idx="2">
                  <c:v>5.5691690800000002E-3</c:v>
                </c:pt>
                <c:pt idx="3">
                  <c:v>1.533377887E-2</c:v>
                </c:pt>
                <c:pt idx="4">
                  <c:v>7.0542808350000001E-3</c:v>
                </c:pt>
                <c:pt idx="5">
                  <c:v>8.5765203830000004E-3</c:v>
                </c:pt>
                <c:pt idx="7">
                  <c:v>1.0358654490000001E-2</c:v>
                </c:pt>
                <c:pt idx="9">
                  <c:v>-4.0840573250000003E-3</c:v>
                </c:pt>
                <c:pt idx="11">
                  <c:v>-7.3884309789999996E-3</c:v>
                </c:pt>
                <c:pt idx="13">
                  <c:v>-1.6224845920000001E-2</c:v>
                </c:pt>
                <c:pt idx="15">
                  <c:v>-1.6150590329999999E-2</c:v>
                </c:pt>
                <c:pt idx="17">
                  <c:v>-7.6854533299999996E-3</c:v>
                </c:pt>
                <c:pt idx="19">
                  <c:v>-4.6038464390000004E-3</c:v>
                </c:pt>
                <c:pt idx="21">
                  <c:v>-4.7152298210000002E-3</c:v>
                </c:pt>
                <c:pt idx="23">
                  <c:v>7.0542808350000001E-4</c:v>
                </c:pt>
                <c:pt idx="25">
                  <c:v>-7.7968367119999997E-4</c:v>
                </c:pt>
                <c:pt idx="27">
                  <c:v>9.1334372909999996E-3</c:v>
                </c:pt>
                <c:pt idx="29">
                  <c:v>5.0122521720000002E-3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04-407A-B0B0-29EBEB73979F}"/>
            </c:ext>
          </c:extLst>
        </c:ser>
        <c:ser>
          <c:idx val="4"/>
          <c:order val="4"/>
          <c:tx>
            <c:strRef>
              <c:f>'All trials production plots'!$Q$376:$R$376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plots'!$H$379:$H$413</c:f>
              <c:numCache>
                <c:formatCode>0.00E+00</c:formatCode>
                <c:ptCount val="35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</c:numCache>
            </c:numRef>
          </c:xVal>
          <c:yVal>
            <c:numRef>
              <c:f>'All trials production plots'!$R$379:$R$414</c:f>
              <c:numCache>
                <c:formatCode>0.00E+00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04-407A-B0B0-29EBEB739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58191"/>
        <c:axId val="618945231"/>
      </c:scatterChart>
      <c:valAx>
        <c:axId val="61895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5231"/>
        <c:crosses val="autoZero"/>
        <c:crossBetween val="midCat"/>
      </c:valAx>
      <c:valAx>
        <c:axId val="6189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5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plots'!$U$376:$V$376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plots'!$T$379:$T$408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plots'!$V$379:$V$408</c:f>
              <c:numCache>
                <c:formatCode>0.00E+00</c:formatCode>
                <c:ptCount val="30"/>
                <c:pt idx="0">
                  <c:v>7.614213198E-3</c:v>
                </c:pt>
                <c:pt idx="1">
                  <c:v>1.1138506160000001E-2</c:v>
                </c:pt>
                <c:pt idx="2">
                  <c:v>1.205221175E-2</c:v>
                </c:pt>
                <c:pt idx="3">
                  <c:v>1.22697607E-2</c:v>
                </c:pt>
                <c:pt idx="4">
                  <c:v>1.1428571429999999E-2</c:v>
                </c:pt>
                <c:pt idx="5">
                  <c:v>1.0340826690000001E-2</c:v>
                </c:pt>
                <c:pt idx="6">
                  <c:v>9.2095721539999995E-3</c:v>
                </c:pt>
                <c:pt idx="7">
                  <c:v>6.9180565629999996E-3</c:v>
                </c:pt>
                <c:pt idx="8">
                  <c:v>4.3509789699999997E-3</c:v>
                </c:pt>
                <c:pt idx="9">
                  <c:v>2.42204496E-3</c:v>
                </c:pt>
                <c:pt idx="10">
                  <c:v>3.5387962289999998E-3</c:v>
                </c:pt>
                <c:pt idx="11">
                  <c:v>4.452501813E-3</c:v>
                </c:pt>
                <c:pt idx="12">
                  <c:v>3.7998549670000001E-3</c:v>
                </c:pt>
                <c:pt idx="13">
                  <c:v>-1.4503263230000001E-3</c:v>
                </c:pt>
                <c:pt idx="14">
                  <c:v>-9.137055838E-4</c:v>
                </c:pt>
                <c:pt idx="15">
                  <c:v>-6.9615663519999999E-4</c:v>
                </c:pt>
                <c:pt idx="16">
                  <c:v>-7.2516316170000007E-5</c:v>
                </c:pt>
                <c:pt idx="17">
                  <c:v>3.4807831759999999E-4</c:v>
                </c:pt>
                <c:pt idx="18">
                  <c:v>6.5264684549999998E-4</c:v>
                </c:pt>
                <c:pt idx="19">
                  <c:v>1.4938361130000001E-3</c:v>
                </c:pt>
                <c:pt idx="20">
                  <c:v>1.3197969539999999E-3</c:v>
                </c:pt>
                <c:pt idx="21">
                  <c:v>9.4271211020000001E-4</c:v>
                </c:pt>
                <c:pt idx="22">
                  <c:v>1.870920957E-3</c:v>
                </c:pt>
                <c:pt idx="23">
                  <c:v>2.030456853E-3</c:v>
                </c:pt>
                <c:pt idx="24">
                  <c:v>2.42204496E-3</c:v>
                </c:pt>
                <c:pt idx="25">
                  <c:v>2.8716461199999998E-3</c:v>
                </c:pt>
                <c:pt idx="26">
                  <c:v>2.813633067E-3</c:v>
                </c:pt>
                <c:pt idx="27">
                  <c:v>2.8571428570000001E-3</c:v>
                </c:pt>
                <c:pt idx="28">
                  <c:v>3.4952864390000002E-3</c:v>
                </c:pt>
                <c:pt idx="29">
                  <c:v>3.3067440169999998E-3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0-4459-8FE8-7AD830D2987C}"/>
            </c:ext>
          </c:extLst>
        </c:ser>
        <c:ser>
          <c:idx val="1"/>
          <c:order val="1"/>
          <c:tx>
            <c:strRef>
              <c:f>'All trials production plots'!$W$376:$X$376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plots'!$T$379:$T$408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plots'!$X$379:$X$408</c:f>
              <c:numCache>
                <c:formatCode>General</c:formatCode>
                <c:ptCount val="30"/>
                <c:pt idx="0">
                  <c:v>7.3934837090000004E-3</c:v>
                </c:pt>
                <c:pt idx="1">
                  <c:v>9.9780701749999992E-3</c:v>
                </c:pt>
                <c:pt idx="2">
                  <c:v>1.0870927319999999E-2</c:v>
                </c:pt>
                <c:pt idx="3">
                  <c:v>1.1622807020000001E-2</c:v>
                </c:pt>
                <c:pt idx="4">
                  <c:v>1.1607142859999999E-2</c:v>
                </c:pt>
                <c:pt idx="5">
                  <c:v>1.065162907E-2</c:v>
                </c:pt>
                <c:pt idx="6">
                  <c:v>9.3045112779999994E-3</c:v>
                </c:pt>
                <c:pt idx="7">
                  <c:v>7.1741854640000003E-3</c:v>
                </c:pt>
                <c:pt idx="8">
                  <c:v>5.2318295739999998E-3</c:v>
                </c:pt>
                <c:pt idx="9">
                  <c:v>1.879699248E-3</c:v>
                </c:pt>
                <c:pt idx="10">
                  <c:v>2.2399749370000002E-3</c:v>
                </c:pt>
                <c:pt idx="11">
                  <c:v>3.9630325809999999E-3</c:v>
                </c:pt>
                <c:pt idx="12">
                  <c:v>3.4617794489999998E-3</c:v>
                </c:pt>
                <c:pt idx="13">
                  <c:v>-2.6159147869999999E-3</c:v>
                </c:pt>
                <c:pt idx="14">
                  <c:v>-2.9605263159999998E-3</c:v>
                </c:pt>
                <c:pt idx="15">
                  <c:v>-2.5062656640000001E-3</c:v>
                </c:pt>
                <c:pt idx="16">
                  <c:v>-2.3339598999999999E-3</c:v>
                </c:pt>
                <c:pt idx="17">
                  <c:v>-1.9736842109999999E-3</c:v>
                </c:pt>
                <c:pt idx="18">
                  <c:v>-1.644736842E-3</c:v>
                </c:pt>
                <c:pt idx="19">
                  <c:v>-1.4724310780000001E-3</c:v>
                </c:pt>
                <c:pt idx="20">
                  <c:v>-1.7700501249999999E-3</c:v>
                </c:pt>
                <c:pt idx="21">
                  <c:v>-1.4411027570000001E-3</c:v>
                </c:pt>
                <c:pt idx="22">
                  <c:v>-1.2687969919999999E-3</c:v>
                </c:pt>
                <c:pt idx="23">
                  <c:v>-9.8684210529999998E-4</c:v>
                </c:pt>
                <c:pt idx="24">
                  <c:v>-7.5187969919999998E-4</c:v>
                </c:pt>
                <c:pt idx="25">
                  <c:v>-9.5551378449999997E-4</c:v>
                </c:pt>
                <c:pt idx="26">
                  <c:v>-9.3984962409999996E-4</c:v>
                </c:pt>
                <c:pt idx="27">
                  <c:v>-7.6754385959999999E-4</c:v>
                </c:pt>
                <c:pt idx="28">
                  <c:v>-7.0488721799999996E-4</c:v>
                </c:pt>
                <c:pt idx="29">
                  <c:v>-6.1090225560000001E-4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10-4459-8FE8-7AD830D2987C}"/>
            </c:ext>
          </c:extLst>
        </c:ser>
        <c:ser>
          <c:idx val="2"/>
          <c:order val="2"/>
          <c:tx>
            <c:strRef>
              <c:f>'All trials production plots'!$Y$376:$Z$376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plots'!$T$379:$T$407</c:f>
              <c:numCache>
                <c:formatCode>0.00E+00</c:formatCode>
                <c:ptCount val="29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</c:numCache>
            </c:numRef>
          </c:xVal>
          <c:yVal>
            <c:numRef>
              <c:f>'All trials production plots'!$Z$379:$Z$408</c:f>
              <c:numCache>
                <c:formatCode>General</c:formatCode>
                <c:ptCount val="30"/>
                <c:pt idx="0">
                  <c:v>7.8060319340000003E-3</c:v>
                </c:pt>
                <c:pt idx="1">
                  <c:v>1.0304553520000001E-2</c:v>
                </c:pt>
                <c:pt idx="2">
                  <c:v>1.221170905E-2</c:v>
                </c:pt>
                <c:pt idx="3">
                  <c:v>1.286221171E-2</c:v>
                </c:pt>
                <c:pt idx="4">
                  <c:v>1.28030751E-2</c:v>
                </c:pt>
                <c:pt idx="5">
                  <c:v>1.2196924899999999E-2</c:v>
                </c:pt>
                <c:pt idx="6">
                  <c:v>1.095505618E-2</c:v>
                </c:pt>
                <c:pt idx="7">
                  <c:v>9.5062093440000002E-3</c:v>
                </c:pt>
                <c:pt idx="8">
                  <c:v>7.6877587230000004E-3</c:v>
                </c:pt>
                <c:pt idx="9">
                  <c:v>5.6771141339999999E-3</c:v>
                </c:pt>
                <c:pt idx="10">
                  <c:v>5.6623299820000002E-3</c:v>
                </c:pt>
                <c:pt idx="11">
                  <c:v>7.1111768179999996E-3</c:v>
                </c:pt>
                <c:pt idx="12">
                  <c:v>6.9633353050000003E-3</c:v>
                </c:pt>
                <c:pt idx="13">
                  <c:v>1.670609107E-3</c:v>
                </c:pt>
                <c:pt idx="14">
                  <c:v>9.1661738620000004E-4</c:v>
                </c:pt>
                <c:pt idx="15">
                  <c:v>1.404494382E-3</c:v>
                </c:pt>
                <c:pt idx="16">
                  <c:v>1.611472501E-3</c:v>
                </c:pt>
                <c:pt idx="17">
                  <c:v>1.9071555290000001E-3</c:v>
                </c:pt>
                <c:pt idx="18">
                  <c:v>2.3211117679999998E-3</c:v>
                </c:pt>
                <c:pt idx="19">
                  <c:v>2.2767593140000002E-3</c:v>
                </c:pt>
                <c:pt idx="20">
                  <c:v>2.33589592E-3</c:v>
                </c:pt>
                <c:pt idx="21">
                  <c:v>2.6907155530000002E-3</c:v>
                </c:pt>
                <c:pt idx="22">
                  <c:v>3.0307510349999998E-3</c:v>
                </c:pt>
                <c:pt idx="23">
                  <c:v>3.3707865169999999E-3</c:v>
                </c:pt>
                <c:pt idx="24">
                  <c:v>3.592548788E-3</c:v>
                </c:pt>
                <c:pt idx="25">
                  <c:v>3.7699586040000001E-3</c:v>
                </c:pt>
                <c:pt idx="26">
                  <c:v>3.9473684210000002E-3</c:v>
                </c:pt>
                <c:pt idx="27">
                  <c:v>4.0656416320000001E-3</c:v>
                </c:pt>
                <c:pt idx="28">
                  <c:v>4.3613246599999997E-3</c:v>
                </c:pt>
                <c:pt idx="29">
                  <c:v>4.5535186280000004E-3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10-4459-8FE8-7AD830D2987C}"/>
            </c:ext>
          </c:extLst>
        </c:ser>
        <c:ser>
          <c:idx val="3"/>
          <c:order val="3"/>
          <c:tx>
            <c:strRef>
              <c:f>'All trials production plots'!$AA$376:$AB$376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plots'!$T$379:$T$408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plots'!$AB$379:$AB$408</c:f>
              <c:numCache>
                <c:formatCode>General</c:formatCode>
                <c:ptCount val="30"/>
                <c:pt idx="0">
                  <c:v>6.9529959450000001E-3</c:v>
                </c:pt>
                <c:pt idx="1">
                  <c:v>9.4608800119999996E-3</c:v>
                </c:pt>
                <c:pt idx="2">
                  <c:v>1.0917555190000001E-2</c:v>
                </c:pt>
                <c:pt idx="3">
                  <c:v>1.0887520649999999E-2</c:v>
                </c:pt>
                <c:pt idx="4">
                  <c:v>1.078239976E-2</c:v>
                </c:pt>
                <c:pt idx="5">
                  <c:v>9.9864844570000007E-3</c:v>
                </c:pt>
                <c:pt idx="6">
                  <c:v>8.5448265509999993E-3</c:v>
                </c:pt>
                <c:pt idx="7">
                  <c:v>6.1871151820000001E-3</c:v>
                </c:pt>
                <c:pt idx="8">
                  <c:v>4.5952845769999997E-3</c:v>
                </c:pt>
                <c:pt idx="9">
                  <c:v>2.8082294640000001E-3</c:v>
                </c:pt>
                <c:pt idx="10">
                  <c:v>1.7420033040000001E-3</c:v>
                </c:pt>
                <c:pt idx="11">
                  <c:v>1.4566751760000001E-3</c:v>
                </c:pt>
                <c:pt idx="12">
                  <c:v>1.9672623519999999E-3</c:v>
                </c:pt>
                <c:pt idx="13">
                  <c:v>-1.4566751760000001E-3</c:v>
                </c:pt>
                <c:pt idx="14">
                  <c:v>-1.7720378440000001E-3</c:v>
                </c:pt>
                <c:pt idx="15">
                  <c:v>-1.4566751760000001E-3</c:v>
                </c:pt>
                <c:pt idx="16">
                  <c:v>-1.2163988590000001E-3</c:v>
                </c:pt>
                <c:pt idx="17">
                  <c:v>-1.1262952399999999E-3</c:v>
                </c:pt>
                <c:pt idx="18">
                  <c:v>-7.0581168339999998E-4</c:v>
                </c:pt>
                <c:pt idx="19">
                  <c:v>-6.9079441359999995E-4</c:v>
                </c:pt>
                <c:pt idx="20">
                  <c:v>-3.7543174650000002E-4</c:v>
                </c:pt>
                <c:pt idx="21">
                  <c:v>-6.307253341E-4</c:v>
                </c:pt>
                <c:pt idx="22">
                  <c:v>-6.9079441359999995E-4</c:v>
                </c:pt>
                <c:pt idx="23">
                  <c:v>-2.5529358759999999E-4</c:v>
                </c:pt>
                <c:pt idx="24">
                  <c:v>-2.4027631780000001E-4</c:v>
                </c:pt>
                <c:pt idx="25">
                  <c:v>9.0103619160000005E-5</c:v>
                </c:pt>
                <c:pt idx="26">
                  <c:v>6.0069079439999999E-5</c:v>
                </c:pt>
                <c:pt idx="27">
                  <c:v>3.3037993690000002E-4</c:v>
                </c:pt>
                <c:pt idx="28">
                  <c:v>2.5529358759999999E-4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10-4459-8FE8-7AD830D2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488287"/>
        <c:axId val="619506527"/>
      </c:scatterChart>
      <c:valAx>
        <c:axId val="61948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06527"/>
        <c:crosses val="autoZero"/>
        <c:crossBetween val="midCat"/>
      </c:valAx>
      <c:valAx>
        <c:axId val="6195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48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plots'!$AE$376:$AF$376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plots'!$AD$379:$AD$414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plots'!$AF$379:$AF$414</c:f>
              <c:numCache>
                <c:formatCode>0.00E+00</c:formatCode>
                <c:ptCount val="36"/>
                <c:pt idx="0">
                  <c:v>4.7022428459999998E-3</c:v>
                </c:pt>
                <c:pt idx="1">
                  <c:v>6.3418406809999999E-3</c:v>
                </c:pt>
                <c:pt idx="2">
                  <c:v>7.5792730089999996E-3</c:v>
                </c:pt>
                <c:pt idx="3">
                  <c:v>7.5792730089999996E-3</c:v>
                </c:pt>
                <c:pt idx="4">
                  <c:v>7.9505027070000001E-3</c:v>
                </c:pt>
                <c:pt idx="5">
                  <c:v>7.9659706109999999E-3</c:v>
                </c:pt>
                <c:pt idx="6">
                  <c:v>8.6156225830000006E-3</c:v>
                </c:pt>
                <c:pt idx="7">
                  <c:v>8.9868522819999998E-3</c:v>
                </c:pt>
                <c:pt idx="8">
                  <c:v>9.1260634179999994E-3</c:v>
                </c:pt>
                <c:pt idx="9">
                  <c:v>9.0023201859999995E-3</c:v>
                </c:pt>
                <c:pt idx="10">
                  <c:v>8.4609435420000007E-3</c:v>
                </c:pt>
                <c:pt idx="11">
                  <c:v>7.3008507350000003E-3</c:v>
                </c:pt>
                <c:pt idx="12">
                  <c:v>5.7849961329999996E-3</c:v>
                </c:pt>
                <c:pt idx="13">
                  <c:v>3.8979118330000001E-3</c:v>
                </c:pt>
                <c:pt idx="14">
                  <c:v>1.9180201080000001E-3</c:v>
                </c:pt>
                <c:pt idx="15">
                  <c:v>1.5467904100000001E-4</c:v>
                </c:pt>
                <c:pt idx="16">
                  <c:v>-9.5901005410000003E-4</c:v>
                </c:pt>
                <c:pt idx="17">
                  <c:v>-1.129156999E-3</c:v>
                </c:pt>
                <c:pt idx="18">
                  <c:v>-1.577726218E-3</c:v>
                </c:pt>
                <c:pt idx="19">
                  <c:v>-3.6349574630000002E-3</c:v>
                </c:pt>
                <c:pt idx="20">
                  <c:v>-3.619489559E-3</c:v>
                </c:pt>
                <c:pt idx="21">
                  <c:v>-3.2791956689999999E-3</c:v>
                </c:pt>
                <c:pt idx="22">
                  <c:v>-2.8460943539999999E-3</c:v>
                </c:pt>
                <c:pt idx="23">
                  <c:v>-2.5986078890000001E-3</c:v>
                </c:pt>
                <c:pt idx="24">
                  <c:v>-2.2737819030000002E-3</c:v>
                </c:pt>
                <c:pt idx="25">
                  <c:v>-2.2428460939999998E-3</c:v>
                </c:pt>
                <c:pt idx="26">
                  <c:v>-2.1036349570000001E-3</c:v>
                </c:pt>
                <c:pt idx="27">
                  <c:v>-1.9798917249999998E-3</c:v>
                </c:pt>
                <c:pt idx="28">
                  <c:v>-2.0108275329999998E-3</c:v>
                </c:pt>
                <c:pt idx="29">
                  <c:v>-1.7014694510000001E-3</c:v>
                </c:pt>
                <c:pt idx="30">
                  <c:v>-1.531322506E-3</c:v>
                </c:pt>
                <c:pt idx="31">
                  <c:v>-1.160092807E-3</c:v>
                </c:pt>
                <c:pt idx="32">
                  <c:v>-1.299303944E-3</c:v>
                </c:pt>
                <c:pt idx="33">
                  <c:v>-9.8994586229999995E-4</c:v>
                </c:pt>
                <c:pt idx="34">
                  <c:v>-1.2374323280000001E-3</c:v>
                </c:pt>
                <c:pt idx="35">
                  <c:v>-1.144624903E-3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E-4637-B1F6-385B36048E2A}"/>
            </c:ext>
          </c:extLst>
        </c:ser>
        <c:ser>
          <c:idx val="1"/>
          <c:order val="1"/>
          <c:tx>
            <c:strRef>
              <c:f>'All trials production plots'!$AG$376:$AH$376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plots'!$AD$379:$AD$414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plots'!$AH$379:$AH$414</c:f>
              <c:numCache>
                <c:formatCode>0.00E+00</c:formatCode>
                <c:ptCount val="36"/>
                <c:pt idx="0">
                  <c:v>4.3698854339999996E-3</c:v>
                </c:pt>
                <c:pt idx="1">
                  <c:v>5.859247136E-3</c:v>
                </c:pt>
                <c:pt idx="2">
                  <c:v>6.7921440259999999E-3</c:v>
                </c:pt>
                <c:pt idx="3">
                  <c:v>7.4468085110000002E-3</c:v>
                </c:pt>
                <c:pt idx="4">
                  <c:v>7.643207856E-3</c:v>
                </c:pt>
                <c:pt idx="5">
                  <c:v>8.1342062190000002E-3</c:v>
                </c:pt>
                <c:pt idx="6">
                  <c:v>9.3126022909999998E-3</c:v>
                </c:pt>
                <c:pt idx="7">
                  <c:v>1.073649755E-2</c:v>
                </c:pt>
                <c:pt idx="8">
                  <c:v>1.1947626839999999E-2</c:v>
                </c:pt>
                <c:pt idx="9">
                  <c:v>1.3175122750000001E-2</c:v>
                </c:pt>
                <c:pt idx="10">
                  <c:v>1.289689034E-2</c:v>
                </c:pt>
                <c:pt idx="11">
                  <c:v>1.2978723399999999E-2</c:v>
                </c:pt>
                <c:pt idx="12">
                  <c:v>1.209492635E-2</c:v>
                </c:pt>
                <c:pt idx="13">
                  <c:v>9.9509001639999997E-3</c:v>
                </c:pt>
                <c:pt idx="14">
                  <c:v>8.6743044190000004E-3</c:v>
                </c:pt>
                <c:pt idx="15">
                  <c:v>6.5793780689999996E-3</c:v>
                </c:pt>
                <c:pt idx="16">
                  <c:v>5.1554828150000001E-3</c:v>
                </c:pt>
                <c:pt idx="17">
                  <c:v>3.0769230770000002E-3</c:v>
                </c:pt>
                <c:pt idx="19">
                  <c:v>1.489361702E-3</c:v>
                </c:pt>
                <c:pt idx="20">
                  <c:v>9.3289689029999996E-4</c:v>
                </c:pt>
                <c:pt idx="21">
                  <c:v>3.1096563010000002E-4</c:v>
                </c:pt>
                <c:pt idx="22">
                  <c:v>-1.489361702E-3</c:v>
                </c:pt>
                <c:pt idx="23">
                  <c:v>-1.653027823E-3</c:v>
                </c:pt>
                <c:pt idx="24">
                  <c:v>-1.603927987E-3</c:v>
                </c:pt>
                <c:pt idx="25">
                  <c:v>-1.5220949260000001E-3</c:v>
                </c:pt>
                <c:pt idx="26">
                  <c:v>7.855973813E-4</c:v>
                </c:pt>
                <c:pt idx="27">
                  <c:v>1.3584288050000001E-3</c:v>
                </c:pt>
                <c:pt idx="28">
                  <c:v>8.1833060559999995E-5</c:v>
                </c:pt>
                <c:pt idx="29">
                  <c:v>-3.2733224220000002E-5</c:v>
                </c:pt>
                <c:pt idx="30">
                  <c:v>4.0916530279999999E-4</c:v>
                </c:pt>
                <c:pt idx="31">
                  <c:v>8.6743044189999997E-4</c:v>
                </c:pt>
                <c:pt idx="32">
                  <c:v>1.456628478E-3</c:v>
                </c:pt>
                <c:pt idx="33">
                  <c:v>2.209492635E-3</c:v>
                </c:pt>
                <c:pt idx="34">
                  <c:v>2.9623567920000001E-3</c:v>
                </c:pt>
                <c:pt idx="35">
                  <c:v>2.7823240589999998E-3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E-4637-B1F6-385B36048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248751"/>
        <c:axId val="613249711"/>
      </c:scatterChart>
      <c:valAx>
        <c:axId val="61324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49711"/>
        <c:crosses val="autoZero"/>
        <c:crossBetween val="midCat"/>
      </c:valAx>
      <c:valAx>
        <c:axId val="61324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4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plots'!$C$432:$D$432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plots'!$B$435:$B$464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plots'!$D$435:$D$464</c:f>
              <c:numCache>
                <c:formatCode>0.00E+00</c:formatCode>
                <c:ptCount val="30"/>
                <c:pt idx="0">
                  <c:v>2.435481378E-3</c:v>
                </c:pt>
                <c:pt idx="1">
                  <c:v>2.9763560500000001E-3</c:v>
                </c:pt>
                <c:pt idx="2">
                  <c:v>2.920723227E-3</c:v>
                </c:pt>
                <c:pt idx="3">
                  <c:v>2.5683820120000001E-3</c:v>
                </c:pt>
                <c:pt idx="4">
                  <c:v>2.0707773139999998E-3</c:v>
                </c:pt>
                <c:pt idx="5">
                  <c:v>1.4541801889999999E-3</c:v>
                </c:pt>
                <c:pt idx="6">
                  <c:v>7.5722454029999997E-4</c:v>
                </c:pt>
                <c:pt idx="7">
                  <c:v>-1.0817493429999999E-5</c:v>
                </c:pt>
                <c:pt idx="8">
                  <c:v>-8.8394374900000003E-4</c:v>
                </c:pt>
                <c:pt idx="9">
                  <c:v>-1.6751661260000001E-4</c:v>
                </c:pt>
                <c:pt idx="10">
                  <c:v>-1.4897233810000001E-3</c:v>
                </c:pt>
                <c:pt idx="11">
                  <c:v>-1.291917787E-3</c:v>
                </c:pt>
                <c:pt idx="12">
                  <c:v>-9.797558337E-4</c:v>
                </c:pt>
                <c:pt idx="13">
                  <c:v>-1.09102148E-3</c:v>
                </c:pt>
                <c:pt idx="14">
                  <c:v>-1.1327460980000001E-3</c:v>
                </c:pt>
                <c:pt idx="15">
                  <c:v>-7.8349559570000001E-4</c:v>
                </c:pt>
                <c:pt idx="16">
                  <c:v>-4.5742543659999999E-4</c:v>
                </c:pt>
                <c:pt idx="17">
                  <c:v>-2.4880234889999999E-4</c:v>
                </c:pt>
                <c:pt idx="18">
                  <c:v>-8.4994591250000002E-5</c:v>
                </c:pt>
                <c:pt idx="19">
                  <c:v>-5.872353577E-5</c:v>
                </c:pt>
                <c:pt idx="20">
                  <c:v>9.8902797089999998E-5</c:v>
                </c:pt>
                <c:pt idx="21">
                  <c:v>3.9715654459999999E-4</c:v>
                </c:pt>
                <c:pt idx="22">
                  <c:v>6.3050533150000004E-4</c:v>
                </c:pt>
                <c:pt idx="23">
                  <c:v>6.8613815479999995E-4</c:v>
                </c:pt>
                <c:pt idx="24">
                  <c:v>8.3140163809999998E-4</c:v>
                </c:pt>
                <c:pt idx="25">
                  <c:v>9.6121155929999999E-4</c:v>
                </c:pt>
                <c:pt idx="26">
                  <c:v>7.3868026579999998E-4</c:v>
                </c:pt>
                <c:pt idx="27">
                  <c:v>6.7686601760000005E-4</c:v>
                </c:pt>
                <c:pt idx="28">
                  <c:v>7.4177097820000005E-4</c:v>
                </c:pt>
                <c:pt idx="29">
                  <c:v>5.9032607019999996E-4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6-4E61-A66C-35782C8DAB60}"/>
            </c:ext>
          </c:extLst>
        </c:ser>
        <c:ser>
          <c:idx val="1"/>
          <c:order val="1"/>
          <c:tx>
            <c:strRef>
              <c:f>'All trials production plots'!$E$432:$F$432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plots'!$B$435:$B$464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plots'!$F$435:$F$464</c:f>
              <c:numCache>
                <c:formatCode>0.00E+00</c:formatCode>
                <c:ptCount val="30"/>
                <c:pt idx="0">
                  <c:v>9.667582728E-4</c:v>
                </c:pt>
                <c:pt idx="1">
                  <c:v>1.168919173E-3</c:v>
                </c:pt>
                <c:pt idx="2">
                  <c:v>1.2235063810000001E-3</c:v>
                </c:pt>
                <c:pt idx="3">
                  <c:v>1.2009185709999999E-3</c:v>
                </c:pt>
                <c:pt idx="4">
                  <c:v>1.03527463E-3</c:v>
                </c:pt>
                <c:pt idx="5">
                  <c:v>8.3198433909999995E-4</c:v>
                </c:pt>
                <c:pt idx="6">
                  <c:v>5.3834280770000001E-4</c:v>
                </c:pt>
                <c:pt idx="7">
                  <c:v>1.2423295560000001E-4</c:v>
                </c:pt>
                <c:pt idx="8">
                  <c:v>-5.7598915789999999E-4</c:v>
                </c:pt>
                <c:pt idx="9">
                  <c:v>-8.9598313439999996E-4</c:v>
                </c:pt>
                <c:pt idx="10">
                  <c:v>-6.8516357340000003E-4</c:v>
                </c:pt>
                <c:pt idx="11">
                  <c:v>-6.1363550799999999E-4</c:v>
                </c:pt>
                <c:pt idx="12">
                  <c:v>-6.4375258820000003E-4</c:v>
                </c:pt>
                <c:pt idx="13">
                  <c:v>-6.9871625949999999E-4</c:v>
                </c:pt>
                <c:pt idx="14">
                  <c:v>-6.354703911E-4</c:v>
                </c:pt>
                <c:pt idx="15">
                  <c:v>-5.1236682600000005E-4</c:v>
                </c:pt>
                <c:pt idx="16">
                  <c:v>-3.6178142530000001E-4</c:v>
                </c:pt>
                <c:pt idx="17">
                  <c:v>-3.0041787450000001E-4</c:v>
                </c:pt>
                <c:pt idx="18">
                  <c:v>-2.6540676879999999E-4</c:v>
                </c:pt>
                <c:pt idx="19">
                  <c:v>-2.6427737829999999E-4</c:v>
                </c:pt>
                <c:pt idx="20">
                  <c:v>-2.2700749160000001E-4</c:v>
                </c:pt>
                <c:pt idx="21">
                  <c:v>-6.2869404809999998E-5</c:v>
                </c:pt>
                <c:pt idx="22">
                  <c:v>-1.7693784589999999E-5</c:v>
                </c:pt>
                <c:pt idx="23">
                  <c:v>-1.129390506E-5</c:v>
                </c:pt>
                <c:pt idx="24">
                  <c:v>4.1410985199999998E-6</c:v>
                </c:pt>
                <c:pt idx="25">
                  <c:v>-4.2163912209999997E-5</c:v>
                </c:pt>
                <c:pt idx="26">
                  <c:v>4.4799156719999997E-5</c:v>
                </c:pt>
                <c:pt idx="27">
                  <c:v>5.119903625E-5</c:v>
                </c:pt>
                <c:pt idx="28">
                  <c:v>2.4470127620000001E-5</c:v>
                </c:pt>
                <c:pt idx="29">
                  <c:v>6.5881112829999997E-5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F6-4E61-A66C-35782C8DA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06783"/>
        <c:axId val="609105823"/>
      </c:scatterChart>
      <c:valAx>
        <c:axId val="60910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05823"/>
        <c:crosses val="autoZero"/>
        <c:crossBetween val="midCat"/>
      </c:valAx>
      <c:valAx>
        <c:axId val="60910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0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plots'!$I$432:$J$432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plots'!$J$435:$J$470</c:f>
              <c:numCache>
                <c:formatCode>0.00E+00</c:formatCode>
                <c:ptCount val="36"/>
                <c:pt idx="0">
                  <c:v>5.1709732319999997E-3</c:v>
                </c:pt>
                <c:pt idx="1">
                  <c:v>5.4649543559999996E-3</c:v>
                </c:pt>
                <c:pt idx="2">
                  <c:v>5.3674764039999996E-3</c:v>
                </c:pt>
                <c:pt idx="3">
                  <c:v>5.5933776879999999E-3</c:v>
                </c:pt>
                <c:pt idx="5">
                  <c:v>5.3334364849999998E-3</c:v>
                </c:pt>
                <c:pt idx="7">
                  <c:v>4.812006808E-3</c:v>
                </c:pt>
                <c:pt idx="9">
                  <c:v>3.8325854870000001E-3</c:v>
                </c:pt>
                <c:pt idx="11">
                  <c:v>2.0377533650000001E-3</c:v>
                </c:pt>
                <c:pt idx="13">
                  <c:v>4.6418072099999999E-6</c:v>
                </c:pt>
                <c:pt idx="15">
                  <c:v>-8.3707256690000004E-4</c:v>
                </c:pt>
                <c:pt idx="17">
                  <c:v>-1.033575739E-3</c:v>
                </c:pt>
                <c:pt idx="19">
                  <c:v>-1.423487544E-3</c:v>
                </c:pt>
                <c:pt idx="21">
                  <c:v>-1.507040074E-3</c:v>
                </c:pt>
                <c:pt idx="23">
                  <c:v>-9.9489401209999989E-4</c:v>
                </c:pt>
                <c:pt idx="25">
                  <c:v>-1.1604518030000001E-4</c:v>
                </c:pt>
                <c:pt idx="27">
                  <c:v>2.7696116349999999E-4</c:v>
                </c:pt>
                <c:pt idx="29">
                  <c:v>1.175924493E-4</c:v>
                </c:pt>
                <c:pt idx="31">
                  <c:v>3.2028469749999998E-4</c:v>
                </c:pt>
                <c:pt idx="33">
                  <c:v>2.026922482E-4</c:v>
                </c:pt>
                <c:pt idx="35">
                  <c:v>2.5375212750000002E-4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8-47ED-911A-C46B31F3BD87}"/>
            </c:ext>
          </c:extLst>
        </c:ser>
        <c:ser>
          <c:idx val="1"/>
          <c:order val="1"/>
          <c:tx>
            <c:strRef>
              <c:f>'All trials production plots'!$K$432:$L$432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plots'!$L$435:$L$470</c:f>
              <c:numCache>
                <c:formatCode>General</c:formatCode>
                <c:ptCount val="36"/>
                <c:pt idx="0">
                  <c:v>2.4257057950000001E-3</c:v>
                </c:pt>
                <c:pt idx="1">
                  <c:v>2.9791976229999999E-3</c:v>
                </c:pt>
                <c:pt idx="2">
                  <c:v>3.5735512630000001E-3</c:v>
                </c:pt>
                <c:pt idx="3">
                  <c:v>3.837295691E-3</c:v>
                </c:pt>
                <c:pt idx="4">
                  <c:v>3.9041604750000001E-3</c:v>
                </c:pt>
                <c:pt idx="5">
                  <c:v>4.2979197620000003E-3</c:v>
                </c:pt>
                <c:pt idx="7">
                  <c:v>3.177934621E-3</c:v>
                </c:pt>
                <c:pt idx="9">
                  <c:v>2.3049777119999999E-3</c:v>
                </c:pt>
                <c:pt idx="11">
                  <c:v>1.0902674589999999E-3</c:v>
                </c:pt>
                <c:pt idx="13">
                  <c:v>-1.040118871E-3</c:v>
                </c:pt>
                <c:pt idx="15">
                  <c:v>-2.6207280829999998E-3</c:v>
                </c:pt>
                <c:pt idx="17">
                  <c:v>-2.2548291229999998E-3</c:v>
                </c:pt>
                <c:pt idx="19">
                  <c:v>-2.2028231800000002E-3</c:v>
                </c:pt>
                <c:pt idx="21">
                  <c:v>-1.179420505E-3</c:v>
                </c:pt>
                <c:pt idx="23">
                  <c:v>3.268945022E-4</c:v>
                </c:pt>
                <c:pt idx="25">
                  <c:v>3.3339524520000002E-3</c:v>
                </c:pt>
                <c:pt idx="27">
                  <c:v>9.7994056460000006E-3</c:v>
                </c:pt>
                <c:pt idx="29">
                  <c:v>3.919019316E-4</c:v>
                </c:pt>
                <c:pt idx="31">
                  <c:v>7.0950965820000002E-4</c:v>
                </c:pt>
                <c:pt idx="33">
                  <c:v>2.8046062409999999E-4</c:v>
                </c:pt>
                <c:pt idx="35">
                  <c:v>4.903417533E-4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98-47ED-911A-C46B31F3BD87}"/>
            </c:ext>
          </c:extLst>
        </c:ser>
        <c:ser>
          <c:idx val="2"/>
          <c:order val="2"/>
          <c:tx>
            <c:strRef>
              <c:f>'All trials production plots'!$M$432:$N$432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plots'!$N$435:$N$470</c:f>
              <c:numCache>
                <c:formatCode>General</c:formatCode>
                <c:ptCount val="36"/>
                <c:pt idx="0">
                  <c:v>2.201356286E-3</c:v>
                </c:pt>
                <c:pt idx="1">
                  <c:v>2.5004347069999999E-3</c:v>
                </c:pt>
                <c:pt idx="2">
                  <c:v>3.1003303769999999E-3</c:v>
                </c:pt>
                <c:pt idx="3">
                  <c:v>3.3750652060000001E-3</c:v>
                </c:pt>
                <c:pt idx="4">
                  <c:v>3.4741784040000002E-3</c:v>
                </c:pt>
                <c:pt idx="5">
                  <c:v>3.5506868370000001E-3</c:v>
                </c:pt>
                <c:pt idx="7">
                  <c:v>3.7141366720000002E-3</c:v>
                </c:pt>
                <c:pt idx="9">
                  <c:v>3.0012171800000002E-3</c:v>
                </c:pt>
                <c:pt idx="11">
                  <c:v>2.2865588590000002E-3</c:v>
                </c:pt>
                <c:pt idx="13">
                  <c:v>7.0944183619999998E-4</c:v>
                </c:pt>
                <c:pt idx="15">
                  <c:v>-8.5376456270000001E-4</c:v>
                </c:pt>
                <c:pt idx="17">
                  <c:v>-5.79029734E-4</c:v>
                </c:pt>
                <c:pt idx="19">
                  <c:v>-1.30585985E-3</c:v>
                </c:pt>
                <c:pt idx="21">
                  <c:v>-4.9904364460000002E-4</c:v>
                </c:pt>
                <c:pt idx="23">
                  <c:v>-3.5645974609999998E-4</c:v>
                </c:pt>
                <c:pt idx="25">
                  <c:v>-9.9113197700000005E-5</c:v>
                </c:pt>
                <c:pt idx="27">
                  <c:v>-7.8247261350000003E-5</c:v>
                </c:pt>
                <c:pt idx="29">
                  <c:v>-8.3463745439999994E-5</c:v>
                </c:pt>
                <c:pt idx="31">
                  <c:v>-1.999652234E-4</c:v>
                </c:pt>
                <c:pt idx="33">
                  <c:v>1.199791341E-4</c:v>
                </c:pt>
                <c:pt idx="35">
                  <c:v>3.9993044690000003E-4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98-47ED-911A-C46B31F3BD87}"/>
            </c:ext>
          </c:extLst>
        </c:ser>
        <c:ser>
          <c:idx val="3"/>
          <c:order val="3"/>
          <c:tx>
            <c:strRef>
              <c:f>'All trials production plots'!$O$432:$P$432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plots'!$P$434:$P$470</c:f>
              <c:numCache>
                <c:formatCode>0.00E+00</c:formatCode>
                <c:ptCount val="37"/>
                <c:pt idx="1">
                  <c:v>1.321749462E-3</c:v>
                </c:pt>
                <c:pt idx="2">
                  <c:v>2.4392960569999999E-3</c:v>
                </c:pt>
                <c:pt idx="3">
                  <c:v>1.8675280309999999E-3</c:v>
                </c:pt>
                <c:pt idx="4">
                  <c:v>3.0184896410000001E-3</c:v>
                </c:pt>
                <c:pt idx="5">
                  <c:v>2.8031484370000001E-3</c:v>
                </c:pt>
                <c:pt idx="6">
                  <c:v>3.5754065490000001E-3</c:v>
                </c:pt>
                <c:pt idx="8">
                  <c:v>4.0060889580000002E-3</c:v>
                </c:pt>
                <c:pt idx="10">
                  <c:v>3.8055988709999999E-3</c:v>
                </c:pt>
                <c:pt idx="12">
                  <c:v>2.5506794390000001E-3</c:v>
                </c:pt>
                <c:pt idx="14">
                  <c:v>1.2734833299999999E-3</c:v>
                </c:pt>
                <c:pt idx="16">
                  <c:v>1.373728373E-4</c:v>
                </c:pt>
                <c:pt idx="18">
                  <c:v>2.1534120439999999E-4</c:v>
                </c:pt>
                <c:pt idx="20">
                  <c:v>1.2623449909999999E-4</c:v>
                </c:pt>
                <c:pt idx="22">
                  <c:v>-4.9379965840000005E-4</c:v>
                </c:pt>
                <c:pt idx="24">
                  <c:v>4.8266132030000002E-4</c:v>
                </c:pt>
                <c:pt idx="26">
                  <c:v>1.644761268E-3</c:v>
                </c:pt>
                <c:pt idx="28">
                  <c:v>2.175688721E-3</c:v>
                </c:pt>
                <c:pt idx="30">
                  <c:v>1.7004529589999999E-3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98-47ED-911A-C46B31F3BD87}"/>
            </c:ext>
          </c:extLst>
        </c:ser>
        <c:ser>
          <c:idx val="4"/>
          <c:order val="4"/>
          <c:tx>
            <c:strRef>
              <c:f>'All trials production plots'!$Q$432:$R$432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plots'!$R$435:$R$470</c:f>
              <c:numCache>
                <c:formatCode>0.00E+00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98-47ED-911A-C46B31F3B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63360"/>
        <c:axId val="1259340800"/>
      </c:scatterChart>
      <c:valAx>
        <c:axId val="12593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40800"/>
        <c:crosses val="autoZero"/>
        <c:crossBetween val="midCat"/>
      </c:valAx>
      <c:valAx>
        <c:axId val="12593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6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plots'!$U$432:$V$432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plots'!$V$435:$V$464</c:f>
              <c:numCache>
                <c:formatCode>0.00E+00</c:formatCode>
                <c:ptCount val="30"/>
                <c:pt idx="0">
                  <c:v>2.136330674E-3</c:v>
                </c:pt>
                <c:pt idx="1">
                  <c:v>2.612037708E-3</c:v>
                </c:pt>
                <c:pt idx="2">
                  <c:v>2.7353154459999998E-3</c:v>
                </c:pt>
                <c:pt idx="3">
                  <c:v>2.6729514139999999E-3</c:v>
                </c:pt>
                <c:pt idx="4">
                  <c:v>2.4278462649999998E-3</c:v>
                </c:pt>
                <c:pt idx="5">
                  <c:v>1.8796229150000001E-3</c:v>
                </c:pt>
                <c:pt idx="6">
                  <c:v>1.4561276290000001E-3</c:v>
                </c:pt>
                <c:pt idx="7">
                  <c:v>7.4401740389999995E-4</c:v>
                </c:pt>
                <c:pt idx="8">
                  <c:v>-2.639593909E-4</c:v>
                </c:pt>
                <c:pt idx="9">
                  <c:v>-7.0340826690000002E-4</c:v>
                </c:pt>
                <c:pt idx="10">
                  <c:v>-9.5141406820000005E-4</c:v>
                </c:pt>
                <c:pt idx="11">
                  <c:v>-1.025380711E-3</c:v>
                </c:pt>
                <c:pt idx="12">
                  <c:v>-1.0007251630000001E-3</c:v>
                </c:pt>
                <c:pt idx="13">
                  <c:v>-1.2139231329999999E-3</c:v>
                </c:pt>
                <c:pt idx="14">
                  <c:v>-1.1298042059999999E-3</c:v>
                </c:pt>
                <c:pt idx="15">
                  <c:v>-9.6156635239999998E-4</c:v>
                </c:pt>
                <c:pt idx="16">
                  <c:v>-5.6272661349999998E-4</c:v>
                </c:pt>
                <c:pt idx="17">
                  <c:v>-3.7998549669999998E-4</c:v>
                </c:pt>
                <c:pt idx="18">
                  <c:v>-4.4234952860000001E-4</c:v>
                </c:pt>
                <c:pt idx="19">
                  <c:v>-3.4082668599999999E-4</c:v>
                </c:pt>
                <c:pt idx="20">
                  <c:v>-7.3966642489999994E-5</c:v>
                </c:pt>
                <c:pt idx="21">
                  <c:v>-1.160261059E-5</c:v>
                </c:pt>
                <c:pt idx="22">
                  <c:v>6.9615663520000001E-5</c:v>
                </c:pt>
                <c:pt idx="23">
                  <c:v>3.016678753E-4</c:v>
                </c:pt>
                <c:pt idx="24">
                  <c:v>4.292965917E-4</c:v>
                </c:pt>
                <c:pt idx="25">
                  <c:v>2.813633067E-4</c:v>
                </c:pt>
                <c:pt idx="26">
                  <c:v>1.5228426400000001E-4</c:v>
                </c:pt>
                <c:pt idx="27">
                  <c:v>-1.000725163E-4</c:v>
                </c:pt>
                <c:pt idx="28">
                  <c:v>-1.740391588E-5</c:v>
                </c:pt>
                <c:pt idx="29">
                  <c:v>-1.3052936909999999E-5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C5-4A95-A928-0A7743AA6C6E}"/>
            </c:ext>
          </c:extLst>
        </c:ser>
        <c:ser>
          <c:idx val="1"/>
          <c:order val="1"/>
          <c:tx>
            <c:strRef>
              <c:f>'All trials production plots'!$W$432:$X$432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plots'!$X$435:$X$464</c:f>
              <c:numCache>
                <c:formatCode>General</c:formatCode>
                <c:ptCount val="30"/>
                <c:pt idx="0">
                  <c:v>1.9611528819999998E-3</c:v>
                </c:pt>
                <c:pt idx="1">
                  <c:v>2.4263784459999998E-3</c:v>
                </c:pt>
                <c:pt idx="2">
                  <c:v>2.6817042609999999E-3</c:v>
                </c:pt>
                <c:pt idx="3">
                  <c:v>2.5845864660000001E-3</c:v>
                </c:pt>
                <c:pt idx="4">
                  <c:v>2.5125313280000001E-3</c:v>
                </c:pt>
                <c:pt idx="5">
                  <c:v>2.064536341E-3</c:v>
                </c:pt>
                <c:pt idx="6">
                  <c:v>1.636904762E-3</c:v>
                </c:pt>
                <c:pt idx="7">
                  <c:v>7.5971177939999999E-4</c:v>
                </c:pt>
                <c:pt idx="8">
                  <c:v>1.033834586E-4</c:v>
                </c:pt>
                <c:pt idx="9">
                  <c:v>-8.2393483710000001E-4</c:v>
                </c:pt>
                <c:pt idx="10">
                  <c:v>-9.0382205509999996E-4</c:v>
                </c:pt>
                <c:pt idx="11">
                  <c:v>-8.0983709270000001E-4</c:v>
                </c:pt>
                <c:pt idx="12">
                  <c:v>-8.5839599000000003E-4</c:v>
                </c:pt>
                <c:pt idx="13">
                  <c:v>-8.7719298250000003E-4</c:v>
                </c:pt>
                <c:pt idx="14">
                  <c:v>-7.9887218049999999E-4</c:v>
                </c:pt>
                <c:pt idx="15">
                  <c:v>-5.4041353379999997E-4</c:v>
                </c:pt>
                <c:pt idx="16">
                  <c:v>-2.7255639099999998E-4</c:v>
                </c:pt>
                <c:pt idx="17">
                  <c:v>-7.2055137839999994E-5</c:v>
                </c:pt>
                <c:pt idx="18">
                  <c:v>-2.0363408519999998E-5</c:v>
                </c:pt>
                <c:pt idx="19">
                  <c:v>-2.2869674190000001E-4</c:v>
                </c:pt>
                <c:pt idx="20">
                  <c:v>1.5037593980000001E-4</c:v>
                </c:pt>
                <c:pt idx="21">
                  <c:v>1.4724310779999999E-4</c:v>
                </c:pt>
                <c:pt idx="22">
                  <c:v>3.3521303260000001E-4</c:v>
                </c:pt>
                <c:pt idx="23">
                  <c:v>3.1954887220000001E-4</c:v>
                </c:pt>
                <c:pt idx="24">
                  <c:v>5.2005012529999996E-4</c:v>
                </c:pt>
                <c:pt idx="25">
                  <c:v>4.1979949870000002E-4</c:v>
                </c:pt>
                <c:pt idx="26">
                  <c:v>3.7593984959999999E-4</c:v>
                </c:pt>
                <c:pt idx="27">
                  <c:v>3.9630325810000001E-4</c:v>
                </c:pt>
                <c:pt idx="28">
                  <c:v>3.007518797E-4</c:v>
                </c:pt>
                <c:pt idx="29">
                  <c:v>4.025689223E-4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C5-4A95-A928-0A7743AA6C6E}"/>
            </c:ext>
          </c:extLst>
        </c:ser>
        <c:ser>
          <c:idx val="2"/>
          <c:order val="2"/>
          <c:tx>
            <c:strRef>
              <c:f>'All trials production plots'!$Y$432:$Z$432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plots'!$Z$435:$Z$464</c:f>
              <c:numCache>
                <c:formatCode>General</c:formatCode>
                <c:ptCount val="30"/>
                <c:pt idx="0">
                  <c:v>2.1525724420000001E-3</c:v>
                </c:pt>
                <c:pt idx="1">
                  <c:v>2.8030751029999999E-3</c:v>
                </c:pt>
                <c:pt idx="2">
                  <c:v>2.7853341219999999E-3</c:v>
                </c:pt>
                <c:pt idx="3">
                  <c:v>2.7823772920000001E-3</c:v>
                </c:pt>
                <c:pt idx="4">
                  <c:v>2.6167947959999998E-3</c:v>
                </c:pt>
                <c:pt idx="5">
                  <c:v>2.1584861029999998E-3</c:v>
                </c:pt>
                <c:pt idx="6">
                  <c:v>1.7844470729999999E-3</c:v>
                </c:pt>
                <c:pt idx="7">
                  <c:v>8.146067416E-4</c:v>
                </c:pt>
                <c:pt idx="8">
                  <c:v>8.4269662919999997E-5</c:v>
                </c:pt>
                <c:pt idx="9">
                  <c:v>-6.8302779420000004E-4</c:v>
                </c:pt>
                <c:pt idx="10">
                  <c:v>-6.6824364279999997E-4</c:v>
                </c:pt>
                <c:pt idx="11">
                  <c:v>-7.0520402130000003E-4</c:v>
                </c:pt>
                <c:pt idx="12">
                  <c:v>-6.9041986989999997E-4</c:v>
                </c:pt>
                <c:pt idx="13">
                  <c:v>-7.8060319339999995E-4</c:v>
                </c:pt>
                <c:pt idx="14">
                  <c:v>-5.4553518630000004E-4</c:v>
                </c:pt>
                <c:pt idx="15">
                  <c:v>-6.519810763E-4</c:v>
                </c:pt>
                <c:pt idx="16">
                  <c:v>-2.6167947960000003E-4</c:v>
                </c:pt>
                <c:pt idx="17">
                  <c:v>-8.5748078059999999E-5</c:v>
                </c:pt>
                <c:pt idx="18">
                  <c:v>-5.0266114729999999E-5</c:v>
                </c:pt>
                <c:pt idx="19">
                  <c:v>2.5133057360000001E-5</c:v>
                </c:pt>
                <c:pt idx="20">
                  <c:v>2.1880544060000001E-4</c:v>
                </c:pt>
                <c:pt idx="21">
                  <c:v>1.2714370200000001E-4</c:v>
                </c:pt>
                <c:pt idx="22">
                  <c:v>4.4648137200000001E-4</c:v>
                </c:pt>
                <c:pt idx="23">
                  <c:v>6.4311058549999995E-4</c:v>
                </c:pt>
                <c:pt idx="24">
                  <c:v>5.3222944999999999E-4</c:v>
                </c:pt>
                <c:pt idx="25">
                  <c:v>5.1744529860000004E-4</c:v>
                </c:pt>
                <c:pt idx="26">
                  <c:v>5.4553518630000004E-4</c:v>
                </c:pt>
                <c:pt idx="27">
                  <c:v>5.4405677110000005E-4</c:v>
                </c:pt>
                <c:pt idx="28">
                  <c:v>4.7900650500000002E-4</c:v>
                </c:pt>
                <c:pt idx="29">
                  <c:v>3.9769367240000001E-4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C5-4A95-A928-0A7743AA6C6E}"/>
            </c:ext>
          </c:extLst>
        </c:ser>
        <c:ser>
          <c:idx val="3"/>
          <c:order val="3"/>
          <c:tx>
            <c:strRef>
              <c:f>'All trials production plots'!$AA$432:$AB$432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plots'!$AB$435:$AB$464</c:f>
              <c:numCache>
                <c:formatCode>General</c:formatCode>
                <c:ptCount val="30"/>
                <c:pt idx="0">
                  <c:v>2.2826250189999999E-3</c:v>
                </c:pt>
                <c:pt idx="1">
                  <c:v>2.80522601E-3</c:v>
                </c:pt>
                <c:pt idx="2">
                  <c:v>2.848776093E-3</c:v>
                </c:pt>
                <c:pt idx="3">
                  <c:v>3.167142214E-3</c:v>
                </c:pt>
                <c:pt idx="4">
                  <c:v>2.7646793810000001E-3</c:v>
                </c:pt>
                <c:pt idx="5">
                  <c:v>2.2195524849999999E-3</c:v>
                </c:pt>
                <c:pt idx="6">
                  <c:v>1.6323772339999999E-3</c:v>
                </c:pt>
                <c:pt idx="7">
                  <c:v>9.7311908690000005E-4</c:v>
                </c:pt>
                <c:pt idx="8">
                  <c:v>-2.8532812729999999E-5</c:v>
                </c:pt>
                <c:pt idx="9">
                  <c:v>-5.6464934669999995E-4</c:v>
                </c:pt>
                <c:pt idx="10">
                  <c:v>-7.6588076290000004E-4</c:v>
                </c:pt>
                <c:pt idx="11">
                  <c:v>-6.4273914999999997E-4</c:v>
                </c:pt>
                <c:pt idx="12">
                  <c:v>-5.3611653400000004E-4</c:v>
                </c:pt>
                <c:pt idx="13">
                  <c:v>-7.7038594380000002E-4</c:v>
                </c:pt>
                <c:pt idx="14">
                  <c:v>-7.0581168339999998E-4</c:v>
                </c:pt>
                <c:pt idx="15">
                  <c:v>-3.4990238770000001E-4</c:v>
                </c:pt>
                <c:pt idx="16">
                  <c:v>-4.8055263549999998E-4</c:v>
                </c:pt>
                <c:pt idx="17">
                  <c:v>-1.6068478749999999E-4</c:v>
                </c:pt>
                <c:pt idx="18">
                  <c:v>-3.0034539719999999E-5</c:v>
                </c:pt>
                <c:pt idx="19">
                  <c:v>-1.501726986E-5</c:v>
                </c:pt>
                <c:pt idx="20">
                  <c:v>5.7065625470000002E-5</c:v>
                </c:pt>
                <c:pt idx="21">
                  <c:v>2.4478149869999998E-4</c:v>
                </c:pt>
                <c:pt idx="22">
                  <c:v>4.1748010210000003E-4</c:v>
                </c:pt>
                <c:pt idx="23">
                  <c:v>5.5113380390000005E-4</c:v>
                </c:pt>
                <c:pt idx="24">
                  <c:v>5.0458026729999998E-4</c:v>
                </c:pt>
                <c:pt idx="25">
                  <c:v>3.393902988E-4</c:v>
                </c:pt>
                <c:pt idx="26">
                  <c:v>4.0096110529999997E-4</c:v>
                </c:pt>
                <c:pt idx="27">
                  <c:v>4.7454572759999999E-4</c:v>
                </c:pt>
                <c:pt idx="28">
                  <c:v>6.6526505479999999E-4</c:v>
                </c:pt>
                <c:pt idx="29" formatCode="0.00E+00">
                  <c:v>4.7905090850000002E-4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C5-4A95-A928-0A7743AA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321455"/>
        <c:axId val="1765322895"/>
      </c:scatterChart>
      <c:valAx>
        <c:axId val="176532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22895"/>
        <c:crosses val="autoZero"/>
        <c:crossBetween val="midCat"/>
      </c:valAx>
      <c:valAx>
        <c:axId val="17653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2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plots'!$AE$432:$AF$432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plots'!$AD$435:$AD$470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plots'!$AF$435:$AF$470</c:f>
              <c:numCache>
                <c:formatCode>0.00E+00</c:formatCode>
                <c:ptCount val="36"/>
                <c:pt idx="0">
                  <c:v>2.0417633410000002E-3</c:v>
                </c:pt>
                <c:pt idx="1">
                  <c:v>2.892498067E-3</c:v>
                </c:pt>
                <c:pt idx="2">
                  <c:v>3.387470998E-3</c:v>
                </c:pt>
                <c:pt idx="3">
                  <c:v>3.588553751E-3</c:v>
                </c:pt>
                <c:pt idx="4">
                  <c:v>3.9752513529999998E-3</c:v>
                </c:pt>
                <c:pt idx="5">
                  <c:v>3.9443155450000003E-3</c:v>
                </c:pt>
                <c:pt idx="6">
                  <c:v>3.7432327919999999E-3</c:v>
                </c:pt>
                <c:pt idx="7">
                  <c:v>3.8051044079999998E-3</c:v>
                </c:pt>
                <c:pt idx="8">
                  <c:v>3.418406806E-3</c:v>
                </c:pt>
                <c:pt idx="9">
                  <c:v>3.356535189E-3</c:v>
                </c:pt>
                <c:pt idx="10">
                  <c:v>2.923433875E-3</c:v>
                </c:pt>
                <c:pt idx="11">
                  <c:v>2.5831399849999999E-3</c:v>
                </c:pt>
                <c:pt idx="12">
                  <c:v>1.8561484919999999E-3</c:v>
                </c:pt>
                <c:pt idx="13">
                  <c:v>1.1755607119999999E-3</c:v>
                </c:pt>
                <c:pt idx="14">
                  <c:v>3.5576179430000002E-4</c:v>
                </c:pt>
                <c:pt idx="15">
                  <c:v>-3.0935808200000001E-5</c:v>
                </c:pt>
                <c:pt idx="16">
                  <c:v>-3.2482598609999999E-4</c:v>
                </c:pt>
                <c:pt idx="17">
                  <c:v>-3.2482598609999999E-4</c:v>
                </c:pt>
                <c:pt idx="18">
                  <c:v>-3.4029389020000001E-4</c:v>
                </c:pt>
                <c:pt idx="19">
                  <c:v>-4.1763341069999999E-4</c:v>
                </c:pt>
                <c:pt idx="20">
                  <c:v>-6.3418406810000002E-4</c:v>
                </c:pt>
                <c:pt idx="21">
                  <c:v>-2.4748646560000001E-4</c:v>
                </c:pt>
                <c:pt idx="22">
                  <c:v>-3.0935808200000001E-5</c:v>
                </c:pt>
                <c:pt idx="23">
                  <c:v>1.5467904100000001E-4</c:v>
                </c:pt>
                <c:pt idx="24">
                  <c:v>2.3201856149999999E-4</c:v>
                </c:pt>
                <c:pt idx="25">
                  <c:v>2.3201856149999999E-4</c:v>
                </c:pt>
                <c:pt idx="26">
                  <c:v>3.7122969839999999E-4</c:v>
                </c:pt>
                <c:pt idx="27">
                  <c:v>7.88863109E-4</c:v>
                </c:pt>
                <c:pt idx="28">
                  <c:v>8.5073472539999996E-4</c:v>
                </c:pt>
                <c:pt idx="29">
                  <c:v>9.7447795819999999E-4</c:v>
                </c:pt>
                <c:pt idx="30">
                  <c:v>1.098221191E-3</c:v>
                </c:pt>
                <c:pt idx="31">
                  <c:v>1.129156999E-3</c:v>
                </c:pt>
                <c:pt idx="32">
                  <c:v>1.098221191E-3</c:v>
                </c:pt>
                <c:pt idx="33">
                  <c:v>1.160092807E-3</c:v>
                </c:pt>
                <c:pt idx="34">
                  <c:v>8.9713843769999996E-4</c:v>
                </c:pt>
                <c:pt idx="35">
                  <c:v>7.7339520490000003E-4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3F-4352-8FA9-4C0E3CAAFE69}"/>
            </c:ext>
          </c:extLst>
        </c:ser>
        <c:ser>
          <c:idx val="1"/>
          <c:order val="1"/>
          <c:tx>
            <c:strRef>
              <c:f>'All trials production plots'!$AG$432:$AH$432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plots'!$AD$435:$AD$470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plots'!$AH$435:$AH$470</c:f>
              <c:numCache>
                <c:formatCode>0.00E+00</c:formatCode>
                <c:ptCount val="36"/>
                <c:pt idx="0">
                  <c:v>1.9574468090000001E-3</c:v>
                </c:pt>
                <c:pt idx="1">
                  <c:v>2.6530278229999998E-3</c:v>
                </c:pt>
                <c:pt idx="2">
                  <c:v>2.9754500819999998E-3</c:v>
                </c:pt>
                <c:pt idx="3">
                  <c:v>3.1685761049999998E-3</c:v>
                </c:pt>
                <c:pt idx="4">
                  <c:v>3.6137479540000001E-3</c:v>
                </c:pt>
                <c:pt idx="5">
                  <c:v>3.7692307690000001E-3</c:v>
                </c:pt>
                <c:pt idx="6">
                  <c:v>3.5662847789999998E-3</c:v>
                </c:pt>
                <c:pt idx="7">
                  <c:v>3.5499181670000002E-3</c:v>
                </c:pt>
                <c:pt idx="8">
                  <c:v>3.520458265E-3</c:v>
                </c:pt>
                <c:pt idx="9">
                  <c:v>3.402618658E-3</c:v>
                </c:pt>
                <c:pt idx="10">
                  <c:v>2.7774140749999999E-3</c:v>
                </c:pt>
                <c:pt idx="11">
                  <c:v>2.5122749590000002E-3</c:v>
                </c:pt>
                <c:pt idx="12">
                  <c:v>1.803600655E-3</c:v>
                </c:pt>
                <c:pt idx="13">
                  <c:v>1.058919804E-3</c:v>
                </c:pt>
                <c:pt idx="14">
                  <c:v>6.3175122750000002E-4</c:v>
                </c:pt>
                <c:pt idx="15">
                  <c:v>7.6923076920000001E-5</c:v>
                </c:pt>
                <c:pt idx="16">
                  <c:v>-3.0605564649999997E-4</c:v>
                </c:pt>
                <c:pt idx="17">
                  <c:v>-4.173486088E-4</c:v>
                </c:pt>
                <c:pt idx="19">
                  <c:v>-5.4009819969999995E-4</c:v>
                </c:pt>
                <c:pt idx="20">
                  <c:v>-5.1391162029999998E-4</c:v>
                </c:pt>
                <c:pt idx="21">
                  <c:v>-2.5368248769999999E-4</c:v>
                </c:pt>
                <c:pt idx="22">
                  <c:v>4.4189852699999998E-5</c:v>
                </c:pt>
                <c:pt idx="23">
                  <c:v>3.1096563010000002E-4</c:v>
                </c:pt>
                <c:pt idx="24">
                  <c:v>3.4369885430000002E-4</c:v>
                </c:pt>
                <c:pt idx="25">
                  <c:v>3.9443535190000003E-4</c:v>
                </c:pt>
                <c:pt idx="26">
                  <c:v>5.9574468089999995E-4</c:v>
                </c:pt>
                <c:pt idx="27">
                  <c:v>7.2340425529999997E-4</c:v>
                </c:pt>
                <c:pt idx="28">
                  <c:v>1.004909984E-3</c:v>
                </c:pt>
                <c:pt idx="29">
                  <c:v>1.01309329E-3</c:v>
                </c:pt>
                <c:pt idx="30">
                  <c:v>9.9181669389999992E-4</c:v>
                </c:pt>
                <c:pt idx="31">
                  <c:v>1.0245499180000001E-3</c:v>
                </c:pt>
                <c:pt idx="32">
                  <c:v>9.3289689029999996E-4</c:v>
                </c:pt>
                <c:pt idx="33">
                  <c:v>9.5417348609999999E-4</c:v>
                </c:pt>
                <c:pt idx="34">
                  <c:v>1.0360065470000001E-3</c:v>
                </c:pt>
                <c:pt idx="35">
                  <c:v>9.3453355160000003E-4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3F-4352-8FA9-4C0E3CAAF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037952"/>
        <c:axId val="959927072"/>
      </c:scatterChart>
      <c:valAx>
        <c:axId val="96003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27072"/>
        <c:crosses val="autoZero"/>
        <c:crossBetween val="midCat"/>
      </c:valAx>
      <c:valAx>
        <c:axId val="9599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3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plots'!$AK$432:$AL$432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plots'!$AJ$435:$AJ$464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plots'!$AL$435:$AL$464</c:f>
              <c:numCache>
                <c:formatCode>0.00E+00</c:formatCode>
                <c:ptCount val="30"/>
                <c:pt idx="0">
                  <c:v>4.8128342249999997E-3</c:v>
                </c:pt>
                <c:pt idx="1">
                  <c:v>6.7736185379999999E-3</c:v>
                </c:pt>
                <c:pt idx="2">
                  <c:v>6.8924539509999999E-3</c:v>
                </c:pt>
                <c:pt idx="3">
                  <c:v>6.1675579320000003E-3</c:v>
                </c:pt>
                <c:pt idx="4">
                  <c:v>6.4884135470000001E-3</c:v>
                </c:pt>
                <c:pt idx="5">
                  <c:v>5.0148544269999996E-3</c:v>
                </c:pt>
                <c:pt idx="6">
                  <c:v>4.373143197E-3</c:v>
                </c:pt>
                <c:pt idx="7">
                  <c:v>2.9471182410000002E-3</c:v>
                </c:pt>
                <c:pt idx="8">
                  <c:v>2.6737967909999999E-3</c:v>
                </c:pt>
                <c:pt idx="9">
                  <c:v>1.6874628640000001E-3</c:v>
                </c:pt>
                <c:pt idx="10">
                  <c:v>8.5561497330000004E-4</c:v>
                </c:pt>
                <c:pt idx="11">
                  <c:v>3.0897207370000001E-4</c:v>
                </c:pt>
                <c:pt idx="12">
                  <c:v>4.5157456920000001E-4</c:v>
                </c:pt>
                <c:pt idx="13">
                  <c:v>-7.9619726679999996E-4</c:v>
                </c:pt>
                <c:pt idx="14">
                  <c:v>-7.6054664290000002E-4</c:v>
                </c:pt>
                <c:pt idx="15">
                  <c:v>-1.1170528820000001E-3</c:v>
                </c:pt>
                <c:pt idx="16">
                  <c:v>-1.4022578730000001E-3</c:v>
                </c:pt>
                <c:pt idx="17">
                  <c:v>-4.04040404E-4</c:v>
                </c:pt>
                <c:pt idx="18">
                  <c:v>-1.1170528820000001E-3</c:v>
                </c:pt>
                <c:pt idx="19">
                  <c:v>-1.521093286E-3</c:v>
                </c:pt>
                <c:pt idx="20">
                  <c:v>-1.6042780749999999E-3</c:v>
                </c:pt>
                <c:pt idx="21">
                  <c:v>-2.2578728459999998E-3</c:v>
                </c:pt>
                <c:pt idx="22">
                  <c:v>-1.461675579E-3</c:v>
                </c:pt>
                <c:pt idx="23">
                  <c:v>-3.5650623890000002E-4</c:v>
                </c:pt>
                <c:pt idx="24">
                  <c:v>-2.7332144980000002E-4</c:v>
                </c:pt>
                <c:pt idx="25">
                  <c:v>-1.176470588E-3</c:v>
                </c:pt>
                <c:pt idx="26">
                  <c:v>-1.0219845510000001E-3</c:v>
                </c:pt>
                <c:pt idx="27">
                  <c:v>-1.045751634E-3</c:v>
                </c:pt>
                <c:pt idx="28">
                  <c:v>-8.4373143200000003E-4</c:v>
                </c:pt>
                <c:pt idx="29">
                  <c:v>3.0897207370000001E-4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E-404B-8C1E-FDAB32E80066}"/>
            </c:ext>
          </c:extLst>
        </c:ser>
        <c:ser>
          <c:idx val="1"/>
          <c:order val="1"/>
          <c:tx>
            <c:strRef>
              <c:f>'All trials production plots'!$AM$432:$AN$432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plots'!$AJ$435:$AJ$464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plots'!$AN$435:$AN$464</c:f>
              <c:numCache>
                <c:formatCode>0.00E+00</c:formatCode>
                <c:ptCount val="30"/>
                <c:pt idx="0">
                  <c:v>3.6432526959999999E-3</c:v>
                </c:pt>
                <c:pt idx="1">
                  <c:v>4.7216554939999997E-3</c:v>
                </c:pt>
                <c:pt idx="2">
                  <c:v>5.6446128440000003E-3</c:v>
                </c:pt>
                <c:pt idx="3">
                  <c:v>5.8292043139999998E-3</c:v>
                </c:pt>
                <c:pt idx="4">
                  <c:v>4.410764597E-3</c:v>
                </c:pt>
                <c:pt idx="5">
                  <c:v>3.6529680370000002E-3</c:v>
                </c:pt>
                <c:pt idx="6">
                  <c:v>2.8368794330000001E-3</c:v>
                </c:pt>
                <c:pt idx="7">
                  <c:v>1.923637423E-3</c:v>
                </c:pt>
                <c:pt idx="8">
                  <c:v>8.9381132809999997E-4</c:v>
                </c:pt>
                <c:pt idx="9">
                  <c:v>7.7722724179999996E-5</c:v>
                </c:pt>
                <c:pt idx="10">
                  <c:v>6.5092781500000003E-4</c:v>
                </c:pt>
                <c:pt idx="11">
                  <c:v>7.577965608E-4</c:v>
                </c:pt>
                <c:pt idx="13">
                  <c:v>-5.4405906930000004E-4</c:v>
                </c:pt>
                <c:pt idx="14">
                  <c:v>-9.2295734970000004E-4</c:v>
                </c:pt>
                <c:pt idx="15">
                  <c:v>-1.010395414E-3</c:v>
                </c:pt>
                <c:pt idx="16">
                  <c:v>2.23452832E-4</c:v>
                </c:pt>
                <c:pt idx="17">
                  <c:v>-7.577965608E-4</c:v>
                </c:pt>
                <c:pt idx="18">
                  <c:v>-1.4670164190000001E-3</c:v>
                </c:pt>
                <c:pt idx="19">
                  <c:v>-2.001360148E-3</c:v>
                </c:pt>
                <c:pt idx="20">
                  <c:v>-9.812493928E-4</c:v>
                </c:pt>
                <c:pt idx="21">
                  <c:v>-9.9096473329999993E-4</c:v>
                </c:pt>
                <c:pt idx="22">
                  <c:v>-1.845914699E-3</c:v>
                </c:pt>
                <c:pt idx="23">
                  <c:v>-1.000680074E-3</c:v>
                </c:pt>
                <c:pt idx="24">
                  <c:v>-1.340716992E-3</c:v>
                </c:pt>
                <c:pt idx="25">
                  <c:v>-1.0686874569999999E-3</c:v>
                </c:pt>
                <c:pt idx="26">
                  <c:v>-8.8409598760000004E-4</c:v>
                </c:pt>
                <c:pt idx="27">
                  <c:v>-1.058972117E-3</c:v>
                </c:pt>
                <c:pt idx="28">
                  <c:v>-7.7722724179999996E-4</c:v>
                </c:pt>
                <c:pt idx="29">
                  <c:v>-1.146410182E-3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E-404B-8C1E-FDAB32E8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40208"/>
        <c:axId val="56041648"/>
      </c:scatterChart>
      <c:valAx>
        <c:axId val="5604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1648"/>
        <c:crosses val="autoZero"/>
        <c:crossBetween val="midCat"/>
      </c:valAx>
      <c:valAx>
        <c:axId val="560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plots'!$AQ$432:$AR$432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plots'!$AR$435:$AR$470</c:f>
              <c:numCache>
                <c:formatCode>0.00E+00</c:formatCode>
                <c:ptCount val="36"/>
                <c:pt idx="0">
                  <c:v>2.37746891E-3</c:v>
                </c:pt>
                <c:pt idx="1">
                  <c:v>2.7432333580000002E-3</c:v>
                </c:pt>
                <c:pt idx="2">
                  <c:v>2.83467447E-3</c:v>
                </c:pt>
                <c:pt idx="3">
                  <c:v>3.2004389170000001E-3</c:v>
                </c:pt>
                <c:pt idx="4">
                  <c:v>3.474762253E-3</c:v>
                </c:pt>
                <c:pt idx="5">
                  <c:v>3.3833211410000002E-3</c:v>
                </c:pt>
                <c:pt idx="7">
                  <c:v>3.474762253E-3</c:v>
                </c:pt>
                <c:pt idx="9">
                  <c:v>3.0175566930000001E-3</c:v>
                </c:pt>
                <c:pt idx="11">
                  <c:v>3.474762253E-3</c:v>
                </c:pt>
                <c:pt idx="13">
                  <c:v>2.7432333580000002E-3</c:v>
                </c:pt>
                <c:pt idx="15">
                  <c:v>1.188734455E-3</c:v>
                </c:pt>
                <c:pt idx="17">
                  <c:v>8.2297000730000003E-4</c:v>
                </c:pt>
                <c:pt idx="19">
                  <c:v>3.6576444769999999E-4</c:v>
                </c:pt>
                <c:pt idx="21">
                  <c:v>2.7432333579999998E-4</c:v>
                </c:pt>
                <c:pt idx="23">
                  <c:v>-9.1441111919999995E-5</c:v>
                </c:pt>
                <c:pt idx="25">
                  <c:v>-9.1441111919999995E-5</c:v>
                </c:pt>
                <c:pt idx="27">
                  <c:v>-4.5720555959999999E-4</c:v>
                </c:pt>
                <c:pt idx="29">
                  <c:v>1.828822238E-4</c:v>
                </c:pt>
                <c:pt idx="31">
                  <c:v>4.5720555959999999E-4</c:v>
                </c:pt>
                <c:pt idx="33">
                  <c:v>0</c:v>
                </c:pt>
                <c:pt idx="35">
                  <c:v>1.828822238E-4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F-4956-B092-BF40093C5AAA}"/>
            </c:ext>
          </c:extLst>
        </c:ser>
        <c:ser>
          <c:idx val="1"/>
          <c:order val="1"/>
          <c:tx>
            <c:strRef>
              <c:f>'All trials production plots'!$AS$432:$AT$432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plots'!$AT$435:$AT$470</c:f>
              <c:numCache>
                <c:formatCode>0.00E+00</c:formatCode>
                <c:ptCount val="36"/>
                <c:pt idx="0">
                  <c:v>3.6324786319999998E-3</c:v>
                </c:pt>
                <c:pt idx="1">
                  <c:v>4.1533119660000003E-3</c:v>
                </c:pt>
                <c:pt idx="2">
                  <c:v>5.1282051279999998E-3</c:v>
                </c:pt>
                <c:pt idx="3">
                  <c:v>4.540598291E-3</c:v>
                </c:pt>
                <c:pt idx="4">
                  <c:v>4.7943376069999998E-3</c:v>
                </c:pt>
                <c:pt idx="5">
                  <c:v>5.1816239320000004E-3</c:v>
                </c:pt>
                <c:pt idx="6">
                  <c:v>5.4887820509999996E-3</c:v>
                </c:pt>
                <c:pt idx="7">
                  <c:v>5.7692307690000002E-3</c:v>
                </c:pt>
                <c:pt idx="8">
                  <c:v>5.8092948720000004E-3</c:v>
                </c:pt>
                <c:pt idx="9">
                  <c:v>4.6874999999999998E-3</c:v>
                </c:pt>
                <c:pt idx="10">
                  <c:v>6.2633547009999999E-3</c:v>
                </c:pt>
                <c:pt idx="11">
                  <c:v>4.6340811969999996E-3</c:v>
                </c:pt>
                <c:pt idx="12">
                  <c:v>3.89957265E-3</c:v>
                </c:pt>
                <c:pt idx="13">
                  <c:v>3.8327991449999999E-3</c:v>
                </c:pt>
                <c:pt idx="14">
                  <c:v>3.0048076919999998E-3</c:v>
                </c:pt>
                <c:pt idx="15">
                  <c:v>3.1116452989999998E-3</c:v>
                </c:pt>
                <c:pt idx="16">
                  <c:v>2.1768162390000002E-3</c:v>
                </c:pt>
                <c:pt idx="17">
                  <c:v>2.1768162390000002E-3</c:v>
                </c:pt>
                <c:pt idx="18">
                  <c:v>1.5491452989999999E-3</c:v>
                </c:pt>
                <c:pt idx="19">
                  <c:v>2.5106837610000001E-3</c:v>
                </c:pt>
                <c:pt idx="20">
                  <c:v>1.268696581E-3</c:v>
                </c:pt>
                <c:pt idx="21">
                  <c:v>1.535790598E-3</c:v>
                </c:pt>
                <c:pt idx="22">
                  <c:v>9.0811965810000004E-4</c:v>
                </c:pt>
                <c:pt idx="23">
                  <c:v>2.0432692309999998E-3</c:v>
                </c:pt>
                <c:pt idx="24">
                  <c:v>1.001602564E-3</c:v>
                </c:pt>
                <c:pt idx="25">
                  <c:v>1.4423076919999999E-3</c:v>
                </c:pt>
                <c:pt idx="26">
                  <c:v>1.6025641029999999E-3</c:v>
                </c:pt>
                <c:pt idx="27">
                  <c:v>1.589209402E-3</c:v>
                </c:pt>
                <c:pt idx="28">
                  <c:v>1.4556623930000001E-3</c:v>
                </c:pt>
                <c:pt idx="29">
                  <c:v>1.362179487E-3</c:v>
                </c:pt>
                <c:pt idx="30">
                  <c:v>1.696047009E-3</c:v>
                </c:pt>
                <c:pt idx="31">
                  <c:v>1.1351495730000001E-3</c:v>
                </c:pt>
                <c:pt idx="32">
                  <c:v>1.682692308E-3</c:v>
                </c:pt>
                <c:pt idx="33">
                  <c:v>8.1463675209999999E-4</c:v>
                </c:pt>
                <c:pt idx="34">
                  <c:v>1.7628205129999999E-3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8F-4956-B092-BF40093C5AAA}"/>
            </c:ext>
          </c:extLst>
        </c:ser>
        <c:ser>
          <c:idx val="2"/>
          <c:order val="2"/>
          <c:tx>
            <c:strRef>
              <c:f>'All trials production plots'!$AU$432:$AV$432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plots'!$AV$435:$AV$470</c:f>
              <c:numCache>
                <c:formatCode>0.00E+00</c:formatCode>
                <c:ptCount val="36"/>
                <c:pt idx="0">
                  <c:v>2.5439063329999998E-3</c:v>
                </c:pt>
                <c:pt idx="1">
                  <c:v>3.4273549760000001E-3</c:v>
                </c:pt>
                <c:pt idx="2">
                  <c:v>4.2469398619999999E-3</c:v>
                </c:pt>
                <c:pt idx="3">
                  <c:v>4.6726982440000002E-3</c:v>
                </c:pt>
                <c:pt idx="4">
                  <c:v>4.9068653540000002E-3</c:v>
                </c:pt>
                <c:pt idx="5">
                  <c:v>5.1942522619999997E-3</c:v>
                </c:pt>
                <c:pt idx="6">
                  <c:v>5.1197445449999998E-3</c:v>
                </c:pt>
                <c:pt idx="7">
                  <c:v>5.2474720600000002E-3</c:v>
                </c:pt>
                <c:pt idx="8">
                  <c:v>5.0133049489999998E-3</c:v>
                </c:pt>
                <c:pt idx="9">
                  <c:v>4.7897817989999997E-3</c:v>
                </c:pt>
                <c:pt idx="10">
                  <c:v>4.2043640229999998E-3</c:v>
                </c:pt>
                <c:pt idx="11">
                  <c:v>4.4172432140000004E-3</c:v>
                </c:pt>
                <c:pt idx="12">
                  <c:v>4.2895156999999996E-3</c:v>
                </c:pt>
                <c:pt idx="13">
                  <c:v>3.2357637039999998E-3</c:v>
                </c:pt>
                <c:pt idx="14">
                  <c:v>2.7780734429999998E-3</c:v>
                </c:pt>
                <c:pt idx="15">
                  <c:v>2.2778073440000001E-3</c:v>
                </c:pt>
                <c:pt idx="16">
                  <c:v>1.798829164E-3</c:v>
                </c:pt>
                <c:pt idx="17">
                  <c:v>1.7030335279999999E-3</c:v>
                </c:pt>
                <c:pt idx="18">
                  <c:v>1.841405003E-4</c:v>
                </c:pt>
                <c:pt idx="19">
                  <c:v>1.053751996E-3</c:v>
                </c:pt>
                <c:pt idx="20">
                  <c:v>6.8121341139999996E-4</c:v>
                </c:pt>
                <c:pt idx="21">
                  <c:v>1.0431080359999999E-3</c:v>
                </c:pt>
                <c:pt idx="22">
                  <c:v>1.064395955E-3</c:v>
                </c:pt>
                <c:pt idx="23">
                  <c:v>1.373070782E-3</c:v>
                </c:pt>
                <c:pt idx="24">
                  <c:v>1.117615753E-3</c:v>
                </c:pt>
                <c:pt idx="25">
                  <c:v>1.202767429E-3</c:v>
                </c:pt>
                <c:pt idx="26">
                  <c:v>9.3666844070000002E-4</c:v>
                </c:pt>
                <c:pt idx="27">
                  <c:v>8.4087280469999999E-4</c:v>
                </c:pt>
                <c:pt idx="28">
                  <c:v>1.0963278339999999E-3</c:v>
                </c:pt>
                <c:pt idx="29">
                  <c:v>4.1511442259999998E-4</c:v>
                </c:pt>
                <c:pt idx="30">
                  <c:v>1.000532198E-3</c:v>
                </c:pt>
                <c:pt idx="31">
                  <c:v>9.8988823840000001E-4</c:v>
                </c:pt>
                <c:pt idx="32">
                  <c:v>6.9185737089999999E-4</c:v>
                </c:pt>
                <c:pt idx="33">
                  <c:v>1.1389036720000001E-3</c:v>
                </c:pt>
                <c:pt idx="34">
                  <c:v>7.8765300690000002E-4</c:v>
                </c:pt>
                <c:pt idx="35">
                  <c:v>4.2575838210000001E-4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8F-4956-B092-BF40093C5AAA}"/>
            </c:ext>
          </c:extLst>
        </c:ser>
        <c:ser>
          <c:idx val="3"/>
          <c:order val="3"/>
          <c:tx>
            <c:strRef>
              <c:f>'All trials production plots'!$AW$432:$AX$432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plots'!$AX$435:$AX$470</c:f>
              <c:numCache>
                <c:formatCode>0.00E+00</c:formatCode>
                <c:ptCount val="36"/>
                <c:pt idx="0">
                  <c:v>4.1085683869999997E-3</c:v>
                </c:pt>
                <c:pt idx="1">
                  <c:v>5.0665247470000003E-3</c:v>
                </c:pt>
                <c:pt idx="2">
                  <c:v>6.2480042580000004E-3</c:v>
                </c:pt>
                <c:pt idx="3">
                  <c:v>6.3757317720000003E-3</c:v>
                </c:pt>
                <c:pt idx="4">
                  <c:v>6.5779670039999997E-3</c:v>
                </c:pt>
                <c:pt idx="5">
                  <c:v>7.5572112829999996E-3</c:v>
                </c:pt>
                <c:pt idx="6">
                  <c:v>7.6210750400000004E-3</c:v>
                </c:pt>
                <c:pt idx="7">
                  <c:v>7.5891431610000002E-3</c:v>
                </c:pt>
                <c:pt idx="8">
                  <c:v>7.7807344329999997E-3</c:v>
                </c:pt>
                <c:pt idx="9">
                  <c:v>6.8014901539999997E-3</c:v>
                </c:pt>
                <c:pt idx="10">
                  <c:v>5.4603512509999999E-3</c:v>
                </c:pt>
                <c:pt idx="11">
                  <c:v>5.3539116549999998E-3</c:v>
                </c:pt>
                <c:pt idx="12">
                  <c:v>4.2575838210000003E-3</c:v>
                </c:pt>
                <c:pt idx="13">
                  <c:v>2.810005322E-3</c:v>
                </c:pt>
                <c:pt idx="14">
                  <c:v>2.0968600320000002E-3</c:v>
                </c:pt>
                <c:pt idx="15">
                  <c:v>1.266631187E-3</c:v>
                </c:pt>
                <c:pt idx="16">
                  <c:v>3.4060670570000002E-5</c:v>
                </c:pt>
                <c:pt idx="17">
                  <c:v>6.9185737089999999E-4</c:v>
                </c:pt>
                <c:pt idx="18">
                  <c:v>1.9584885579999999E-3</c:v>
                </c:pt>
                <c:pt idx="19">
                  <c:v>3.0867482699999999E-4</c:v>
                </c:pt>
                <c:pt idx="20">
                  <c:v>6.9185737089999999E-4</c:v>
                </c:pt>
                <c:pt idx="21">
                  <c:v>7.8765300690000002E-4</c:v>
                </c:pt>
                <c:pt idx="22">
                  <c:v>7.4507716869999996E-4</c:v>
                </c:pt>
                <c:pt idx="23">
                  <c:v>9.5795635979999995E-4</c:v>
                </c:pt>
                <c:pt idx="24">
                  <c:v>7.2378924960000003E-4</c:v>
                </c:pt>
                <c:pt idx="25">
                  <c:v>3.6189462480000001E-4</c:v>
                </c:pt>
                <c:pt idx="26">
                  <c:v>3.938265035E-4</c:v>
                </c:pt>
                <c:pt idx="27">
                  <c:v>-7.4507716869999996E-4</c:v>
                </c:pt>
                <c:pt idx="28">
                  <c:v>6.0670569449999996E-4</c:v>
                </c:pt>
                <c:pt idx="29">
                  <c:v>-1.064395955E-5</c:v>
                </c:pt>
                <c:pt idx="30">
                  <c:v>1.053751996E-3</c:v>
                </c:pt>
                <c:pt idx="31">
                  <c:v>5.0026609900000001E-4</c:v>
                </c:pt>
                <c:pt idx="32">
                  <c:v>5.4284193719999997E-4</c:v>
                </c:pt>
                <c:pt idx="33">
                  <c:v>9.3666844070000002E-4</c:v>
                </c:pt>
                <c:pt idx="34">
                  <c:v>6.386375732E-5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8F-4956-B092-BF40093C5AAA}"/>
            </c:ext>
          </c:extLst>
        </c:ser>
        <c:ser>
          <c:idx val="4"/>
          <c:order val="4"/>
          <c:tx>
            <c:strRef>
              <c:f>'All trials production plots'!$AY$432:$AZ$432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plots'!$AZ$435:$AZ$470</c:f>
              <c:numCache>
                <c:formatCode>General</c:formatCode>
                <c:ptCount val="36"/>
                <c:pt idx="0">
                  <c:v>4.5412514130000001E-3</c:v>
                </c:pt>
                <c:pt idx="1">
                  <c:v>6.4933730610000004E-3</c:v>
                </c:pt>
                <c:pt idx="2">
                  <c:v>6.7810541460000002E-3</c:v>
                </c:pt>
                <c:pt idx="3">
                  <c:v>6.9557176620000001E-3</c:v>
                </c:pt>
                <c:pt idx="4">
                  <c:v>6.7399568480000002E-3</c:v>
                </c:pt>
                <c:pt idx="5">
                  <c:v>7.4899825339999997E-3</c:v>
                </c:pt>
                <c:pt idx="6">
                  <c:v>7.3769649649999998E-3</c:v>
                </c:pt>
                <c:pt idx="7">
                  <c:v>7.0995582039999998E-3</c:v>
                </c:pt>
                <c:pt idx="8">
                  <c:v>6.8427000919999998E-3</c:v>
                </c:pt>
                <c:pt idx="9">
                  <c:v>6.6063906300000003E-3</c:v>
                </c:pt>
                <c:pt idx="10">
                  <c:v>6.5139217100000004E-3</c:v>
                </c:pt>
                <c:pt idx="11">
                  <c:v>5.2707284499999996E-3</c:v>
                </c:pt>
                <c:pt idx="12">
                  <c:v>4.1200041099999996E-3</c:v>
                </c:pt>
                <c:pt idx="13">
                  <c:v>2.8562622010000001E-3</c:v>
                </c:pt>
                <c:pt idx="14">
                  <c:v>1.7569094830000001E-3</c:v>
                </c:pt>
                <c:pt idx="15">
                  <c:v>1.2534675849999999E-3</c:v>
                </c:pt>
                <c:pt idx="16">
                  <c:v>3.082297339E-4</c:v>
                </c:pt>
                <c:pt idx="17">
                  <c:v>1.33566218E-4</c:v>
                </c:pt>
                <c:pt idx="18">
                  <c:v>1.2740162329999999E-3</c:v>
                </c:pt>
                <c:pt idx="19">
                  <c:v>6.1645946779999999E-4</c:v>
                </c:pt>
                <c:pt idx="20">
                  <c:v>5.6508784550000002E-4</c:v>
                </c:pt>
                <c:pt idx="21">
                  <c:v>6.5755676559999996E-4</c:v>
                </c:pt>
                <c:pt idx="22">
                  <c:v>3.6987568069999998E-4</c:v>
                </c:pt>
                <c:pt idx="23">
                  <c:v>9.3496352609999996E-4</c:v>
                </c:pt>
                <c:pt idx="24">
                  <c:v>7.0892838800000002E-4</c:v>
                </c:pt>
                <c:pt idx="25">
                  <c:v>3.2877838279999998E-4</c:v>
                </c:pt>
                <c:pt idx="26">
                  <c:v>1.5411486690000001E-4</c:v>
                </c:pt>
                <c:pt idx="27">
                  <c:v>7.8084865920000004E-4</c:v>
                </c:pt>
                <c:pt idx="28">
                  <c:v>-1.130175691E-4</c:v>
                </c:pt>
                <c:pt idx="29">
                  <c:v>1.849378403E-4</c:v>
                </c:pt>
                <c:pt idx="30">
                  <c:v>2.3630946270000001E-4</c:v>
                </c:pt>
                <c:pt idx="31">
                  <c:v>5.445391965E-4</c:v>
                </c:pt>
                <c:pt idx="32">
                  <c:v>8.4249460600000002E-4</c:v>
                </c:pt>
                <c:pt idx="33">
                  <c:v>-4.1097297849999997E-5</c:v>
                </c:pt>
                <c:pt idx="34">
                  <c:v>-8.9386622829999999E-4</c:v>
                </c:pt>
                <c:pt idx="35">
                  <c:v>-2.9795540939999999E-4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8F-4956-B092-BF40093C5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6672"/>
        <c:axId val="386558112"/>
      </c:scatterChart>
      <c:valAx>
        <c:axId val="38655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58112"/>
        <c:crosses val="autoZero"/>
        <c:crossBetween val="midCat"/>
      </c:valAx>
      <c:valAx>
        <c:axId val="3865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5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plots'!$BC$432:$BD$432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plots'!$BB$435:$BB$464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plots'!$BD$435:$BD$464</c:f>
              <c:numCache>
                <c:formatCode>0.00E+00</c:formatCode>
                <c:ptCount val="30"/>
                <c:pt idx="0">
                  <c:v>4.508019072E-3</c:v>
                </c:pt>
                <c:pt idx="1">
                  <c:v>5.3171507009999999E-3</c:v>
                </c:pt>
                <c:pt idx="2">
                  <c:v>5.5338823870000001E-3</c:v>
                </c:pt>
                <c:pt idx="3">
                  <c:v>5.0570726769999996E-3</c:v>
                </c:pt>
                <c:pt idx="4">
                  <c:v>5.2738043640000003E-3</c:v>
                </c:pt>
                <c:pt idx="5">
                  <c:v>5.1871116889999997E-3</c:v>
                </c:pt>
                <c:pt idx="6">
                  <c:v>4.2623898280000003E-3</c:v>
                </c:pt>
                <c:pt idx="7">
                  <c:v>3.4821557579999998E-3</c:v>
                </c:pt>
                <c:pt idx="8">
                  <c:v>2.3118046530000002E-3</c:v>
                </c:pt>
                <c:pt idx="9">
                  <c:v>2.8175119200000002E-3</c:v>
                </c:pt>
                <c:pt idx="10">
                  <c:v>1.7049559309999999E-3</c:v>
                </c:pt>
                <c:pt idx="11">
                  <c:v>2.0661754080000001E-3</c:v>
                </c:pt>
                <c:pt idx="12">
                  <c:v>2.4273948850000002E-3</c:v>
                </c:pt>
                <c:pt idx="13">
                  <c:v>1.1559023260000001E-3</c:v>
                </c:pt>
                <c:pt idx="14">
                  <c:v>1.7771998270000001E-3</c:v>
                </c:pt>
                <c:pt idx="15">
                  <c:v>2.7163704669999999E-3</c:v>
                </c:pt>
                <c:pt idx="16">
                  <c:v>1.9505851760000001E-3</c:v>
                </c:pt>
                <c:pt idx="17">
                  <c:v>1.748302268E-3</c:v>
                </c:pt>
                <c:pt idx="18">
                  <c:v>2.0083802919999998E-3</c:v>
                </c:pt>
                <c:pt idx="19">
                  <c:v>1.921687617E-3</c:v>
                </c:pt>
                <c:pt idx="20">
                  <c:v>9.2472186100000001E-4</c:v>
                </c:pt>
                <c:pt idx="21">
                  <c:v>2.4707412219999998E-3</c:v>
                </c:pt>
                <c:pt idx="22">
                  <c:v>1.1559023260000001E-3</c:v>
                </c:pt>
                <c:pt idx="23">
                  <c:v>1.300390117E-3</c:v>
                </c:pt>
                <c:pt idx="24">
                  <c:v>1.7771998270000001E-3</c:v>
                </c:pt>
                <c:pt idx="25">
                  <c:v>1.791648606E-3</c:v>
                </c:pt>
                <c:pt idx="26">
                  <c:v>1.011414535E-3</c:v>
                </c:pt>
                <c:pt idx="27">
                  <c:v>1.011414535E-3</c:v>
                </c:pt>
                <c:pt idx="28">
                  <c:v>6.2129750040000001E-4</c:v>
                </c:pt>
                <c:pt idx="29">
                  <c:v>5.0570726769999996E-4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6-48F0-839C-3F8C3A90955F}"/>
            </c:ext>
          </c:extLst>
        </c:ser>
        <c:ser>
          <c:idx val="1"/>
          <c:order val="1"/>
          <c:tx>
            <c:strRef>
              <c:f>'All trials production plots'!$BE$432:$BF$432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plots'!$BB$435:$BB$464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plots'!$BF$435:$BF$464</c:f>
              <c:numCache>
                <c:formatCode>0.00E+00</c:formatCode>
                <c:ptCount val="30"/>
                <c:pt idx="0">
                  <c:v>2.2474486869999998E-3</c:v>
                </c:pt>
                <c:pt idx="1">
                  <c:v>4.0247678019999997E-3</c:v>
                </c:pt>
                <c:pt idx="2">
                  <c:v>3.761036578E-3</c:v>
                </c:pt>
                <c:pt idx="3">
                  <c:v>3.336773306E-3</c:v>
                </c:pt>
                <c:pt idx="4">
                  <c:v>3.1303749570000001E-3</c:v>
                </c:pt>
                <c:pt idx="5">
                  <c:v>2.6143790850000001E-3</c:v>
                </c:pt>
                <c:pt idx="6">
                  <c:v>2.7290448340000001E-3</c:v>
                </c:pt>
                <c:pt idx="7">
                  <c:v>1.6282536409999999E-3</c:v>
                </c:pt>
                <c:pt idx="8">
                  <c:v>1.2613232430000001E-3</c:v>
                </c:pt>
                <c:pt idx="9">
                  <c:v>9.8612544430000003E-4</c:v>
                </c:pt>
                <c:pt idx="10">
                  <c:v>4.8159614720000001E-4</c:v>
                </c:pt>
                <c:pt idx="11">
                  <c:v>9.4025914459999998E-4</c:v>
                </c:pt>
                <c:pt idx="12">
                  <c:v>4.242632726E-5</c:v>
                </c:pt>
                <c:pt idx="13">
                  <c:v>1.0893246189999999E-3</c:v>
                </c:pt>
                <c:pt idx="14">
                  <c:v>1.0549248939999999E-3</c:v>
                </c:pt>
                <c:pt idx="15">
                  <c:v>5.8479532160000004E-4</c:v>
                </c:pt>
                <c:pt idx="16">
                  <c:v>8.7145969500000003E-4</c:v>
                </c:pt>
                <c:pt idx="17">
                  <c:v>1.5709207659999999E-3</c:v>
                </c:pt>
                <c:pt idx="18">
                  <c:v>4.1279669760000001E-4</c:v>
                </c:pt>
                <c:pt idx="19">
                  <c:v>7.1092764590000002E-4</c:v>
                </c:pt>
                <c:pt idx="20">
                  <c:v>1.0778580439999999E-3</c:v>
                </c:pt>
                <c:pt idx="21">
                  <c:v>1.1466574929999999E-3</c:v>
                </c:pt>
                <c:pt idx="22">
                  <c:v>1.009058594E-3</c:v>
                </c:pt>
                <c:pt idx="23">
                  <c:v>5.618621718E-4</c:v>
                </c:pt>
                <c:pt idx="24">
                  <c:v>1.043458319E-3</c:v>
                </c:pt>
                <c:pt idx="25">
                  <c:v>8.3705997020000001E-4</c:v>
                </c:pt>
                <c:pt idx="26">
                  <c:v>8.4852654510000002E-4</c:v>
                </c:pt>
                <c:pt idx="27">
                  <c:v>8.2559339529999999E-4</c:v>
                </c:pt>
                <c:pt idx="28">
                  <c:v>9.6319229449999999E-4</c:v>
                </c:pt>
                <c:pt idx="29">
                  <c:v>7.3386079580000003E-4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6-48F0-839C-3F8C3A909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39583"/>
        <c:axId val="1420138623"/>
      </c:scatterChart>
      <c:valAx>
        <c:axId val="142013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38623"/>
        <c:crosses val="autoZero"/>
        <c:crossBetween val="midCat"/>
      </c:valAx>
      <c:valAx>
        <c:axId val="142013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39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plots'!$BI$432:$BJ$432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plots'!$BH$435:$BH$470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plots'!$BJ$435:$BJ$470</c:f>
              <c:numCache>
                <c:formatCode>0.00E+00</c:formatCode>
                <c:ptCount val="36"/>
                <c:pt idx="0">
                  <c:v>1.7249376700000001E-3</c:v>
                </c:pt>
                <c:pt idx="1">
                  <c:v>2.478691946E-3</c:v>
                </c:pt>
                <c:pt idx="2">
                  <c:v>2.8845596340000002E-3</c:v>
                </c:pt>
                <c:pt idx="3">
                  <c:v>3.2440424419999999E-3</c:v>
                </c:pt>
                <c:pt idx="4">
                  <c:v>3.2759320459999999E-3</c:v>
                </c:pt>
                <c:pt idx="5">
                  <c:v>3.6383139100000001E-3</c:v>
                </c:pt>
                <c:pt idx="6">
                  <c:v>3.664405404E-3</c:v>
                </c:pt>
                <c:pt idx="7">
                  <c:v>3.4817649450000002E-3</c:v>
                </c:pt>
                <c:pt idx="8">
                  <c:v>3.3455093639999998E-3</c:v>
                </c:pt>
                <c:pt idx="9">
                  <c:v>3.3020235399999999E-3</c:v>
                </c:pt>
                <c:pt idx="10">
                  <c:v>2.8961558530000001E-3</c:v>
                </c:pt>
                <c:pt idx="11">
                  <c:v>2.525076825E-3</c:v>
                </c:pt>
                <c:pt idx="12">
                  <c:v>1.910477184E-3</c:v>
                </c:pt>
                <c:pt idx="13">
                  <c:v>1.203107787E-3</c:v>
                </c:pt>
                <c:pt idx="14">
                  <c:v>8.2623064880000001E-4</c:v>
                </c:pt>
                <c:pt idx="15">
                  <c:v>2.3482344760000001E-3</c:v>
                </c:pt>
                <c:pt idx="16">
                  <c:v>-1.159621963E-4</c:v>
                </c:pt>
                <c:pt idx="17">
                  <c:v>-1.4785180029999999E-4</c:v>
                </c:pt>
                <c:pt idx="18">
                  <c:v>-2.6961210649999997E-4</c:v>
                </c:pt>
                <c:pt idx="19">
                  <c:v>-4.841421697E-4</c:v>
                </c:pt>
                <c:pt idx="20">
                  <c:v>-6.7258073870000003E-4</c:v>
                </c:pt>
                <c:pt idx="21">
                  <c:v>-3.5368469880000001E-4</c:v>
                </c:pt>
                <c:pt idx="22">
                  <c:v>-3.4788658899999997E-4</c:v>
                </c:pt>
                <c:pt idx="23">
                  <c:v>-1.797414043E-4</c:v>
                </c:pt>
                <c:pt idx="24">
                  <c:v>2.8990549079999999E-5</c:v>
                </c:pt>
                <c:pt idx="25">
                  <c:v>3.4208847919999999E-4</c:v>
                </c:pt>
                <c:pt idx="26">
                  <c:v>8.4072592329999994E-5</c:v>
                </c:pt>
                <c:pt idx="27">
                  <c:v>5.0733460889999999E-4</c:v>
                </c:pt>
                <c:pt idx="28">
                  <c:v>4.464544558E-4</c:v>
                </c:pt>
                <c:pt idx="29">
                  <c:v>6.8707601320000002E-4</c:v>
                </c:pt>
                <c:pt idx="30">
                  <c:v>4.4355540089999998E-4</c:v>
                </c:pt>
                <c:pt idx="31">
                  <c:v>3.8557430279999999E-4</c:v>
                </c:pt>
                <c:pt idx="32">
                  <c:v>4.0006957729999998E-4</c:v>
                </c:pt>
                <c:pt idx="33">
                  <c:v>5.9720531109999999E-4</c:v>
                </c:pt>
                <c:pt idx="34">
                  <c:v>4.3195918130000001E-4</c:v>
                </c:pt>
                <c:pt idx="35">
                  <c:v>5.3052704820000002E-4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E-45CF-B1A0-B4E27D148180}"/>
            </c:ext>
          </c:extLst>
        </c:ser>
        <c:ser>
          <c:idx val="1"/>
          <c:order val="1"/>
          <c:tx>
            <c:strRef>
              <c:f>'All trials production plots'!$BK$432:$BL$432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plots'!$BH$435:$BH$470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plots'!$BL$435:$BL$470</c:f>
              <c:numCache>
                <c:formatCode>General</c:formatCode>
                <c:ptCount val="36"/>
                <c:pt idx="0">
                  <c:v>2.1786743520000001E-3</c:v>
                </c:pt>
                <c:pt idx="1">
                  <c:v>4.242074928E-3</c:v>
                </c:pt>
                <c:pt idx="2">
                  <c:v>5.7982708929999998E-3</c:v>
                </c:pt>
                <c:pt idx="3">
                  <c:v>7.0893371760000004E-3</c:v>
                </c:pt>
                <c:pt idx="4">
                  <c:v>7.2391930840000002E-3</c:v>
                </c:pt>
                <c:pt idx="5">
                  <c:v>7.0662824209999997E-3</c:v>
                </c:pt>
                <c:pt idx="6">
                  <c:v>7.7002881839999997E-3</c:v>
                </c:pt>
                <c:pt idx="7">
                  <c:v>7.9654178670000002E-3</c:v>
                </c:pt>
                <c:pt idx="8">
                  <c:v>8.0345821330000001E-3</c:v>
                </c:pt>
                <c:pt idx="9">
                  <c:v>7.3544668590000001E-3</c:v>
                </c:pt>
                <c:pt idx="10">
                  <c:v>7.135446686E-3</c:v>
                </c:pt>
                <c:pt idx="11">
                  <c:v>5.3832853029999999E-3</c:v>
                </c:pt>
                <c:pt idx="12">
                  <c:v>4.3227665710000003E-3</c:v>
                </c:pt>
                <c:pt idx="13">
                  <c:v>3.2046109510000002E-3</c:v>
                </c:pt>
                <c:pt idx="14">
                  <c:v>1.233429395E-3</c:v>
                </c:pt>
                <c:pt idx="15">
                  <c:v>1.1988472620000001E-3</c:v>
                </c:pt>
                <c:pt idx="16">
                  <c:v>7.1469740629999997E-4</c:v>
                </c:pt>
                <c:pt idx="17">
                  <c:v>-4.149855908E-4</c:v>
                </c:pt>
                <c:pt idx="18">
                  <c:v>-3.1123919310000001E-4</c:v>
                </c:pt>
                <c:pt idx="19">
                  <c:v>8.4149855910000001E-4</c:v>
                </c:pt>
                <c:pt idx="20">
                  <c:v>0</c:v>
                </c:pt>
                <c:pt idx="21">
                  <c:v>5.5331412100000001E-4</c:v>
                </c:pt>
                <c:pt idx="22">
                  <c:v>5.5331412100000001E-4</c:v>
                </c:pt>
                <c:pt idx="23">
                  <c:v>9.5677233429999995E-4</c:v>
                </c:pt>
                <c:pt idx="24">
                  <c:v>1.8559077810000001E-3</c:v>
                </c:pt>
                <c:pt idx="25">
                  <c:v>1.6138328530000001E-4</c:v>
                </c:pt>
                <c:pt idx="26">
                  <c:v>9.5677233429999995E-4</c:v>
                </c:pt>
                <c:pt idx="27">
                  <c:v>2.7665706050000001E-4</c:v>
                </c:pt>
                <c:pt idx="28">
                  <c:v>3.8040345819999999E-4</c:v>
                </c:pt>
                <c:pt idx="29">
                  <c:v>4.6109510089999999E-5</c:v>
                </c:pt>
                <c:pt idx="30">
                  <c:v>-1.9596541789999999E-4</c:v>
                </c:pt>
                <c:pt idx="31">
                  <c:v>-1.037463977E-4</c:v>
                </c:pt>
                <c:pt idx="32">
                  <c:v>4.149855908E-4</c:v>
                </c:pt>
                <c:pt idx="33">
                  <c:v>7.8386167149999998E-4</c:v>
                </c:pt>
                <c:pt idx="34">
                  <c:v>1.694524496E-3</c:v>
                </c:pt>
                <c:pt idx="35">
                  <c:v>1.694524496E-3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E-45CF-B1A0-B4E27D14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40063"/>
        <c:axId val="1019786896"/>
      </c:scatterChart>
      <c:valAx>
        <c:axId val="142014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86896"/>
        <c:crosses val="autoZero"/>
        <c:crossBetween val="midCat"/>
      </c:valAx>
      <c:valAx>
        <c:axId val="10197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4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plots'!$AK$490:$AL$490</c:f>
              <c:strCache>
                <c:ptCount val="1"/>
                <c:pt idx="0">
                  <c:v>81524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plots'!$AJ$492:$AJ$522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plots'!$AL$492:$AL$522</c:f>
              <c:numCache>
                <c:formatCode>General</c:formatCode>
                <c:ptCount val="31"/>
                <c:pt idx="1">
                  <c:v>4.3256090309999997E-3</c:v>
                </c:pt>
                <c:pt idx="2">
                  <c:v>7.6530005940000003E-3</c:v>
                </c:pt>
                <c:pt idx="3">
                  <c:v>1.03030303E-2</c:v>
                </c:pt>
                <c:pt idx="4">
                  <c:v>1.357100416E-2</c:v>
                </c:pt>
                <c:pt idx="5">
                  <c:v>1.4925727870000001E-2</c:v>
                </c:pt>
                <c:pt idx="6">
                  <c:v>1.7159833629999999E-2</c:v>
                </c:pt>
                <c:pt idx="7">
                  <c:v>1.7730243610000002E-2</c:v>
                </c:pt>
                <c:pt idx="8">
                  <c:v>1.7563874029999999E-2</c:v>
                </c:pt>
                <c:pt idx="9">
                  <c:v>1.796791444E-2</c:v>
                </c:pt>
                <c:pt idx="10">
                  <c:v>1.7528223410000002E-2</c:v>
                </c:pt>
                <c:pt idx="11">
                  <c:v>1.7908496730000001E-2</c:v>
                </c:pt>
                <c:pt idx="12">
                  <c:v>1.7468805699999999E-2</c:v>
                </c:pt>
                <c:pt idx="13">
                  <c:v>1.806298277E-2</c:v>
                </c:pt>
                <c:pt idx="14">
                  <c:v>1.57694593E-2</c:v>
                </c:pt>
                <c:pt idx="15">
                  <c:v>1.2489601899999999E-2</c:v>
                </c:pt>
                <c:pt idx="16">
                  <c:v>7.3321449789999996E-3</c:v>
                </c:pt>
                <c:pt idx="17">
                  <c:v>2.9827688649999998E-3</c:v>
                </c:pt>
                <c:pt idx="18">
                  <c:v>1.3190730839999999E-3</c:v>
                </c:pt>
                <c:pt idx="19">
                  <c:v>-6.5359477119999998E-4</c:v>
                </c:pt>
                <c:pt idx="20">
                  <c:v>-7.0112893640000005E-4</c:v>
                </c:pt>
                <c:pt idx="21">
                  <c:v>-1.65181224E-3</c:v>
                </c:pt>
                <c:pt idx="22">
                  <c:v>-1.1645870469999999E-3</c:v>
                </c:pt>
                <c:pt idx="23">
                  <c:v>-1.972667855E-3</c:v>
                </c:pt>
                <c:pt idx="24">
                  <c:v>-1.521093286E-3</c:v>
                </c:pt>
                <c:pt idx="25">
                  <c:v>-1.5448603679999999E-3</c:v>
                </c:pt>
                <c:pt idx="26">
                  <c:v>-1.6993464049999999E-3</c:v>
                </c:pt>
                <c:pt idx="27">
                  <c:v>-1.426024955E-3</c:v>
                </c:pt>
                <c:pt idx="28">
                  <c:v>-9.9821746879999993E-4</c:v>
                </c:pt>
                <c:pt idx="29">
                  <c:v>-1.3190730839999999E-3</c:v>
                </c:pt>
                <c:pt idx="30">
                  <c:v>-1.5092097449999999E-3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F-4EC3-9E22-7B39AEB2B97D}"/>
            </c:ext>
          </c:extLst>
        </c:ser>
        <c:ser>
          <c:idx val="1"/>
          <c:order val="1"/>
          <c:tx>
            <c:strRef>
              <c:f>'All trials production plots'!$AM$490:$AN$490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plots'!$AJ$493:$AJ$522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plots'!$AN$493:$AN$522</c:f>
              <c:numCache>
                <c:formatCode>0.00E+00</c:formatCode>
                <c:ptCount val="30"/>
                <c:pt idx="0">
                  <c:v>3.176916351E-3</c:v>
                </c:pt>
                <c:pt idx="1">
                  <c:v>3.6626833770000001E-3</c:v>
                </c:pt>
                <c:pt idx="2">
                  <c:v>6.3149713400000003E-3</c:v>
                </c:pt>
                <c:pt idx="3">
                  <c:v>8.7146604489999994E-3</c:v>
                </c:pt>
                <c:pt idx="4">
                  <c:v>9.9582240359999998E-3</c:v>
                </c:pt>
                <c:pt idx="5">
                  <c:v>1.1949868840000001E-2</c:v>
                </c:pt>
                <c:pt idx="6">
                  <c:v>1.322257845E-2</c:v>
                </c:pt>
                <c:pt idx="7">
                  <c:v>1.555426018E-2</c:v>
                </c:pt>
                <c:pt idx="8">
                  <c:v>1.6972699890000002E-2</c:v>
                </c:pt>
                <c:pt idx="9">
                  <c:v>1.887690664E-2</c:v>
                </c:pt>
                <c:pt idx="10">
                  <c:v>2.221898378E-2</c:v>
                </c:pt>
                <c:pt idx="11">
                  <c:v>2.404546779E-2</c:v>
                </c:pt>
                <c:pt idx="12" formatCode="General">
                  <c:v>2.4706110949999999E-2</c:v>
                </c:pt>
                <c:pt idx="13">
                  <c:v>2.1684640049999999E-2</c:v>
                </c:pt>
                <c:pt idx="14">
                  <c:v>1.7545904979999999E-2</c:v>
                </c:pt>
                <c:pt idx="15">
                  <c:v>9.6959098420000001E-3</c:v>
                </c:pt>
                <c:pt idx="16">
                  <c:v>4.2844651710000001E-3</c:v>
                </c:pt>
                <c:pt idx="17">
                  <c:v>1.86534538E-3</c:v>
                </c:pt>
                <c:pt idx="18">
                  <c:v>1.1075488200000001E-3</c:v>
                </c:pt>
                <c:pt idx="19">
                  <c:v>-2.5259885360000002E-4</c:v>
                </c:pt>
                <c:pt idx="20">
                  <c:v>-2.0402215100000001E-4</c:v>
                </c:pt>
                <c:pt idx="21">
                  <c:v>-1.369863014E-3</c:v>
                </c:pt>
                <c:pt idx="22">
                  <c:v>-1.058972117E-3</c:v>
                </c:pt>
                <c:pt idx="23">
                  <c:v>-1.476731759E-3</c:v>
                </c:pt>
                <c:pt idx="24">
                  <c:v>-8.646653065E-4</c:v>
                </c:pt>
                <c:pt idx="25">
                  <c:v>-1.389293695E-3</c:v>
                </c:pt>
                <c:pt idx="26">
                  <c:v>-1.4864470999999999E-3</c:v>
                </c:pt>
                <c:pt idx="27">
                  <c:v>-3.3032157780000002E-4</c:v>
                </c:pt>
                <c:pt idx="28">
                  <c:v>-1.165840863E-3</c:v>
                </c:pt>
                <c:pt idx="29">
                  <c:v>-1.194986884E-3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F-4EC3-9E22-7B39AEB2B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878928"/>
        <c:axId val="217877008"/>
      </c:scatterChart>
      <c:valAx>
        <c:axId val="21787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77008"/>
        <c:crosses val="autoZero"/>
        <c:crossBetween val="midCat"/>
      </c:valAx>
      <c:valAx>
        <c:axId val="2178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7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plots'!$AQ$490:$AR$490</c:f>
              <c:strCache>
                <c:ptCount val="1"/>
                <c:pt idx="0">
                  <c:v>71824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plots'!$AR$493:$AR$528</c:f>
              <c:numCache>
                <c:formatCode>0.00E+00</c:formatCode>
                <c:ptCount val="36"/>
                <c:pt idx="0">
                  <c:v>-6.5837600590000001E-4</c:v>
                </c:pt>
                <c:pt idx="1">
                  <c:v>-9.7841989760000009E-4</c:v>
                </c:pt>
                <c:pt idx="2">
                  <c:v>-1.5544989029999999E-3</c:v>
                </c:pt>
                <c:pt idx="3">
                  <c:v>-1.1247256769999999E-3</c:v>
                </c:pt>
                <c:pt idx="4">
                  <c:v>-1.325896123E-3</c:v>
                </c:pt>
                <c:pt idx="5">
                  <c:v>-1.3807607900000001E-3</c:v>
                </c:pt>
                <c:pt idx="7">
                  <c:v>-6.5837600590000001E-4</c:v>
                </c:pt>
                <c:pt idx="9">
                  <c:v>6.8580833939999996E-4</c:v>
                </c:pt>
                <c:pt idx="11">
                  <c:v>1.079005121E-3</c:v>
                </c:pt>
                <c:pt idx="13">
                  <c:v>2.9901243600000001E-3</c:v>
                </c:pt>
                <c:pt idx="15">
                  <c:v>4.773226042E-3</c:v>
                </c:pt>
                <c:pt idx="17">
                  <c:v>5.4224579369999996E-3</c:v>
                </c:pt>
                <c:pt idx="19">
                  <c:v>7.0226773959999999E-3</c:v>
                </c:pt>
                <c:pt idx="21">
                  <c:v>3.1364301389999998E-3</c:v>
                </c:pt>
                <c:pt idx="23">
                  <c:v>-5.3035844919999998E-4</c:v>
                </c:pt>
                <c:pt idx="25">
                  <c:v>-1.1430138989999999E-3</c:v>
                </c:pt>
                <c:pt idx="27">
                  <c:v>-1.2801755670000001E-3</c:v>
                </c:pt>
                <c:pt idx="29">
                  <c:v>-1.417337235E-3</c:v>
                </c:pt>
                <c:pt idx="31">
                  <c:v>-1.1704462330000001E-3</c:v>
                </c:pt>
                <c:pt idx="33">
                  <c:v>-1.3533284559999999E-3</c:v>
                </c:pt>
                <c:pt idx="35">
                  <c:v>-1.1613021210000001E-3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4-4EB0-8B9F-7DCEC8E0B85B}"/>
            </c:ext>
          </c:extLst>
        </c:ser>
        <c:ser>
          <c:idx val="1"/>
          <c:order val="1"/>
          <c:tx>
            <c:strRef>
              <c:f>'All trials production plots'!$AS$490:$AT$490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plots'!$AT$493:$AT$528</c:f>
              <c:numCache>
                <c:formatCode>0.00E+00</c:formatCode>
                <c:ptCount val="36"/>
                <c:pt idx="0">
                  <c:v>1.3354700849999999E-3</c:v>
                </c:pt>
                <c:pt idx="1">
                  <c:v>1.1485042740000001E-3</c:v>
                </c:pt>
                <c:pt idx="2">
                  <c:v>2.5106837610000001E-3</c:v>
                </c:pt>
                <c:pt idx="3">
                  <c:v>2.6041666670000001E-3</c:v>
                </c:pt>
                <c:pt idx="4">
                  <c:v>2.430555556E-3</c:v>
                </c:pt>
                <c:pt idx="5">
                  <c:v>3.058226496E-3</c:v>
                </c:pt>
                <c:pt idx="6">
                  <c:v>3.3119658119999998E-3</c:v>
                </c:pt>
                <c:pt idx="7">
                  <c:v>4.8611111110000004E-3</c:v>
                </c:pt>
                <c:pt idx="8">
                  <c:v>5.8760683760000001E-3</c:v>
                </c:pt>
                <c:pt idx="9">
                  <c:v>7.9727564100000002E-3</c:v>
                </c:pt>
                <c:pt idx="10">
                  <c:v>9.2147435899999994E-3</c:v>
                </c:pt>
                <c:pt idx="11">
                  <c:v>1.081730769E-2</c:v>
                </c:pt>
                <c:pt idx="12">
                  <c:v>1.2446581199999999E-2</c:v>
                </c:pt>
                <c:pt idx="13">
                  <c:v>1.4516559829999999E-2</c:v>
                </c:pt>
                <c:pt idx="14">
                  <c:v>1.546474359E-2</c:v>
                </c:pt>
                <c:pt idx="15">
                  <c:v>1.688034188E-2</c:v>
                </c:pt>
                <c:pt idx="16">
                  <c:v>1.834935897E-2</c:v>
                </c:pt>
                <c:pt idx="17">
                  <c:v>2.0405982909999999E-2</c:v>
                </c:pt>
                <c:pt idx="18">
                  <c:v>2.103365385E-2</c:v>
                </c:pt>
                <c:pt idx="19">
                  <c:v>1.862980769E-2</c:v>
                </c:pt>
                <c:pt idx="20">
                  <c:v>1.3675213679999999E-2</c:v>
                </c:pt>
                <c:pt idx="21">
                  <c:v>6.7307692309999997E-3</c:v>
                </c:pt>
                <c:pt idx="22">
                  <c:v>3.8327991449999999E-3</c:v>
                </c:pt>
                <c:pt idx="23">
                  <c:v>9.8824786320000002E-4</c:v>
                </c:pt>
                <c:pt idx="24">
                  <c:v>-1.108440171E-3</c:v>
                </c:pt>
                <c:pt idx="25">
                  <c:v>-5.4754273500000003E-4</c:v>
                </c:pt>
                <c:pt idx="26">
                  <c:v>-1.4022435900000001E-3</c:v>
                </c:pt>
                <c:pt idx="27">
                  <c:v>-2.2035256410000001E-3</c:v>
                </c:pt>
                <c:pt idx="28">
                  <c:v>-1.1885683760000001E-3</c:v>
                </c:pt>
                <c:pt idx="29">
                  <c:v>-1.535790598E-3</c:v>
                </c:pt>
                <c:pt idx="30">
                  <c:v>-1.4556623930000001E-3</c:v>
                </c:pt>
                <c:pt idx="31">
                  <c:v>-9.0811965810000004E-4</c:v>
                </c:pt>
                <c:pt idx="32">
                  <c:v>-8.012820513E-4</c:v>
                </c:pt>
                <c:pt idx="33">
                  <c:v>-5.3418803420000004E-4</c:v>
                </c:pt>
                <c:pt idx="34">
                  <c:v>-6.2767094019999998E-4</c:v>
                </c:pt>
                <c:pt idx="35">
                  <c:v>-1.055021368E-3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34-4EB0-8B9F-7DCEC8E0B85B}"/>
            </c:ext>
          </c:extLst>
        </c:ser>
        <c:ser>
          <c:idx val="2"/>
          <c:order val="2"/>
          <c:tx>
            <c:strRef>
              <c:f>'All trials production plots'!$AU$490:$AV$490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plots'!$AV$493:$AV$528</c:f>
              <c:numCache>
                <c:formatCode>0.00E+00</c:formatCode>
                <c:ptCount val="36"/>
                <c:pt idx="0">
                  <c:v>5.5348589679999997E-4</c:v>
                </c:pt>
                <c:pt idx="1">
                  <c:v>1.341138904E-3</c:v>
                </c:pt>
                <c:pt idx="2">
                  <c:v>1.170835551E-3</c:v>
                </c:pt>
                <c:pt idx="3">
                  <c:v>2.2032996269999998E-3</c:v>
                </c:pt>
                <c:pt idx="4">
                  <c:v>2.2032996269999998E-3</c:v>
                </c:pt>
                <c:pt idx="5">
                  <c:v>2.2139435870000002E-3</c:v>
                </c:pt>
                <c:pt idx="6">
                  <c:v>3.0548163919999999E-3</c:v>
                </c:pt>
                <c:pt idx="7">
                  <c:v>4.1937200640000004E-3</c:v>
                </c:pt>
                <c:pt idx="8">
                  <c:v>5.3539116549999998E-3</c:v>
                </c:pt>
                <c:pt idx="9">
                  <c:v>7.4720596059999998E-3</c:v>
                </c:pt>
                <c:pt idx="10">
                  <c:v>8.1106971790000006E-3</c:v>
                </c:pt>
                <c:pt idx="11">
                  <c:v>9.6434273549999994E-3</c:v>
                </c:pt>
                <c:pt idx="12">
                  <c:v>1.1420968599999999E-2</c:v>
                </c:pt>
                <c:pt idx="13">
                  <c:v>1.303885045E-2</c:v>
                </c:pt>
                <c:pt idx="14">
                  <c:v>1.530601384E-2</c:v>
                </c:pt>
                <c:pt idx="15">
                  <c:v>1.701969133E-2</c:v>
                </c:pt>
                <c:pt idx="16">
                  <c:v>1.8690792970000002E-2</c:v>
                </c:pt>
                <c:pt idx="17">
                  <c:v>1.9616817460000002E-2</c:v>
                </c:pt>
                <c:pt idx="18">
                  <c:v>2.0212879190000001E-2</c:v>
                </c:pt>
                <c:pt idx="19">
                  <c:v>1.876530069E-2</c:v>
                </c:pt>
                <c:pt idx="20">
                  <c:v>1.435870144E-2</c:v>
                </c:pt>
                <c:pt idx="21">
                  <c:v>7.4294837680000001E-3</c:v>
                </c:pt>
                <c:pt idx="22">
                  <c:v>3.4273549760000001E-3</c:v>
                </c:pt>
                <c:pt idx="23">
                  <c:v>1.7881852049999999E-3</c:v>
                </c:pt>
                <c:pt idx="24">
                  <c:v>5.5348589679999997E-4</c:v>
                </c:pt>
                <c:pt idx="25">
                  <c:v>4.2575838210000001E-4</c:v>
                </c:pt>
                <c:pt idx="26">
                  <c:v>-1.117615753E-3</c:v>
                </c:pt>
                <c:pt idx="27">
                  <c:v>-5.1091005850000004E-4</c:v>
                </c:pt>
                <c:pt idx="28">
                  <c:v>-1.373070782E-3</c:v>
                </c:pt>
                <c:pt idx="29">
                  <c:v>-1.42629058E-3</c:v>
                </c:pt>
                <c:pt idx="30">
                  <c:v>-8.7280468330000005E-4</c:v>
                </c:pt>
                <c:pt idx="31">
                  <c:v>-1.692389569E-3</c:v>
                </c:pt>
                <c:pt idx="32">
                  <c:v>-9.6860031929999998E-4</c:v>
                </c:pt>
                <c:pt idx="33">
                  <c:v>-1.596593933E-4</c:v>
                </c:pt>
                <c:pt idx="34">
                  <c:v>-8.7280468330000005E-4</c:v>
                </c:pt>
                <c:pt idx="35">
                  <c:v>-8.7280468330000005E-4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34-4EB0-8B9F-7DCEC8E0B85B}"/>
            </c:ext>
          </c:extLst>
        </c:ser>
        <c:ser>
          <c:idx val="3"/>
          <c:order val="3"/>
          <c:tx>
            <c:strRef>
              <c:f>'All trials production plots'!$AW$490:$AX$490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plots'!$AX$493:$AX$528</c:f>
              <c:numCache>
                <c:formatCode>0.00E+00</c:formatCode>
                <c:ptCount val="36"/>
                <c:pt idx="0">
                  <c:v>1.3746101419999999E-3</c:v>
                </c:pt>
                <c:pt idx="1">
                  <c:v>2.3218204919999998E-3</c:v>
                </c:pt>
                <c:pt idx="2">
                  <c:v>2.6568095180000001E-3</c:v>
                </c:pt>
                <c:pt idx="3">
                  <c:v>2.9917985449999999E-3</c:v>
                </c:pt>
                <c:pt idx="4">
                  <c:v>3.5116091020000002E-3</c:v>
                </c:pt>
                <c:pt idx="5">
                  <c:v>4.135381772E-3</c:v>
                </c:pt>
                <c:pt idx="6">
                  <c:v>4.4472681069999999E-3</c:v>
                </c:pt>
                <c:pt idx="7">
                  <c:v>4.9670786650000001E-3</c:v>
                </c:pt>
                <c:pt idx="8">
                  <c:v>6.4109968809999999E-3</c:v>
                </c:pt>
                <c:pt idx="9">
                  <c:v>7.5430287630000002E-3</c:v>
                </c:pt>
                <c:pt idx="10">
                  <c:v>9.4836548460000003E-3</c:v>
                </c:pt>
                <c:pt idx="11">
                  <c:v>1.0638789419999999E-2</c:v>
                </c:pt>
                <c:pt idx="12">
                  <c:v>1.1920988800000001E-2</c:v>
                </c:pt>
                <c:pt idx="13">
                  <c:v>1.3341804319999999E-2</c:v>
                </c:pt>
                <c:pt idx="14">
                  <c:v>1.534018713E-2</c:v>
                </c:pt>
                <c:pt idx="15">
                  <c:v>1.5998613839999998E-2</c:v>
                </c:pt>
                <c:pt idx="16">
                  <c:v>1.6922721500000001E-2</c:v>
                </c:pt>
                <c:pt idx="17">
                  <c:v>1.7176851100000001E-2</c:v>
                </c:pt>
                <c:pt idx="18">
                  <c:v>1.7627353589999999E-2</c:v>
                </c:pt>
                <c:pt idx="19">
                  <c:v>1.531708444E-2</c:v>
                </c:pt>
                <c:pt idx="20">
                  <c:v>1.1493589E-2</c:v>
                </c:pt>
                <c:pt idx="21">
                  <c:v>5.7987755569999999E-3</c:v>
                </c:pt>
                <c:pt idx="22">
                  <c:v>2.2063070350000001E-3</c:v>
                </c:pt>
                <c:pt idx="23">
                  <c:v>1.1089291899999999E-3</c:v>
                </c:pt>
                <c:pt idx="24">
                  <c:v>3.4654037200000002E-5</c:v>
                </c:pt>
                <c:pt idx="25">
                  <c:v>-1.2706480299999999E-4</c:v>
                </c:pt>
                <c:pt idx="26">
                  <c:v>3.8119440909999998E-4</c:v>
                </c:pt>
                <c:pt idx="27">
                  <c:v>-7.1618343540000003E-4</c:v>
                </c:pt>
                <c:pt idx="28">
                  <c:v>-6.4687536099999996E-4</c:v>
                </c:pt>
                <c:pt idx="29">
                  <c:v>-3.696430634E-4</c:v>
                </c:pt>
                <c:pt idx="30">
                  <c:v>-6.6997805240000003E-4</c:v>
                </c:pt>
                <c:pt idx="31">
                  <c:v>-3.1188633479999999E-4</c:v>
                </c:pt>
                <c:pt idx="32">
                  <c:v>-7.9704285550000003E-4</c:v>
                </c:pt>
                <c:pt idx="33">
                  <c:v>-2.4257826040000001E-4</c:v>
                </c:pt>
                <c:pt idx="34">
                  <c:v>-4.0429710059999998E-4</c:v>
                </c:pt>
                <c:pt idx="35">
                  <c:v>-6.1222132379999997E-4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34-4EB0-8B9F-7DCEC8E0B85B}"/>
            </c:ext>
          </c:extLst>
        </c:ser>
        <c:ser>
          <c:idx val="4"/>
          <c:order val="4"/>
          <c:tx>
            <c:strRef>
              <c:f>'All trials production plots'!$AY$490:$AZ$490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plots'!$AZ$493:$AZ$528</c:f>
              <c:numCache>
                <c:formatCode>General</c:formatCode>
                <c:ptCount val="36"/>
                <c:pt idx="0">
                  <c:v>1.33566218E-4</c:v>
                </c:pt>
                <c:pt idx="1">
                  <c:v>7.8084865920000004E-4</c:v>
                </c:pt>
                <c:pt idx="2">
                  <c:v>2.0343162439999999E-3</c:v>
                </c:pt>
                <c:pt idx="3">
                  <c:v>2.157608137E-3</c:v>
                </c:pt>
                <c:pt idx="4">
                  <c:v>2.1678824620000002E-3</c:v>
                </c:pt>
                <c:pt idx="5">
                  <c:v>2.7637932809999998E-3</c:v>
                </c:pt>
                <c:pt idx="6">
                  <c:v>2.5994040890000001E-3</c:v>
                </c:pt>
                <c:pt idx="7">
                  <c:v>4.0275351899999997E-3</c:v>
                </c:pt>
                <c:pt idx="8">
                  <c:v>5.1988081780000002E-3</c:v>
                </c:pt>
                <c:pt idx="9">
                  <c:v>6.852974417E-3</c:v>
                </c:pt>
                <c:pt idx="10">
                  <c:v>7.2331244219999997E-3</c:v>
                </c:pt>
                <c:pt idx="11">
                  <c:v>9.9455460799999992E-3</c:v>
                </c:pt>
                <c:pt idx="12">
                  <c:v>1.117846502E-2</c:v>
                </c:pt>
                <c:pt idx="13">
                  <c:v>1.277098531E-2</c:v>
                </c:pt>
                <c:pt idx="14">
                  <c:v>1.457926641E-2</c:v>
                </c:pt>
                <c:pt idx="15">
                  <c:v>1.6870440770000002E-2</c:v>
                </c:pt>
                <c:pt idx="16">
                  <c:v>1.9028048910000001E-2</c:v>
                </c:pt>
                <c:pt idx="17">
                  <c:v>2.0836330010000001E-2</c:v>
                </c:pt>
                <c:pt idx="18">
                  <c:v>2.1791842190000001E-2</c:v>
                </c:pt>
                <c:pt idx="19">
                  <c:v>1.896640296E-2</c:v>
                </c:pt>
                <c:pt idx="20">
                  <c:v>1.5812185350000001E-2</c:v>
                </c:pt>
                <c:pt idx="21">
                  <c:v>8.4763176819999998E-4</c:v>
                </c:pt>
                <c:pt idx="22">
                  <c:v>5.2296311519999996E-3</c:v>
                </c:pt>
                <c:pt idx="23">
                  <c:v>3.0925716630000001E-3</c:v>
                </c:pt>
                <c:pt idx="24">
                  <c:v>1.366485154E-3</c:v>
                </c:pt>
                <c:pt idx="25">
                  <c:v>5.1371622320000004E-4</c:v>
                </c:pt>
                <c:pt idx="26">
                  <c:v>-3.2877838279999998E-4</c:v>
                </c:pt>
                <c:pt idx="27">
                  <c:v>-1.0171581219999999E-3</c:v>
                </c:pt>
                <c:pt idx="28">
                  <c:v>-1.1609986640000001E-3</c:v>
                </c:pt>
                <c:pt idx="29">
                  <c:v>-9.5551217509999998E-4</c:v>
                </c:pt>
                <c:pt idx="30">
                  <c:v>-4.9316757420000002E-4</c:v>
                </c:pt>
                <c:pt idx="31">
                  <c:v>-1.33566218E-4</c:v>
                </c:pt>
                <c:pt idx="32">
                  <c:v>-6.5755676559999996E-4</c:v>
                </c:pt>
                <c:pt idx="33">
                  <c:v>-1.6438919139999999E-4</c:v>
                </c:pt>
                <c:pt idx="34">
                  <c:v>1.4384054250000001E-4</c:v>
                </c:pt>
                <c:pt idx="35">
                  <c:v>1.6438919139999999E-4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34-4EB0-8B9F-7DCEC8E0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876048"/>
        <c:axId val="217880368"/>
      </c:scatterChart>
      <c:valAx>
        <c:axId val="21787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80368"/>
        <c:crosses val="autoZero"/>
        <c:crossBetween val="midCat"/>
      </c:valAx>
      <c:valAx>
        <c:axId val="2178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7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plots'!$BC$490:$BD$490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plots'!$BB$493:$BB$522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plots'!$BD$493:$BD$522</c:f>
              <c:numCache>
                <c:formatCode>0.00E+00</c:formatCode>
                <c:ptCount val="30"/>
                <c:pt idx="0">
                  <c:v>4.4791215139999998E-4</c:v>
                </c:pt>
                <c:pt idx="1">
                  <c:v>8.6692674469999998E-4</c:v>
                </c:pt>
                <c:pt idx="2">
                  <c:v>3.0775899440000001E-3</c:v>
                </c:pt>
                <c:pt idx="3">
                  <c:v>6.0973847709999999E-3</c:v>
                </c:pt>
                <c:pt idx="4">
                  <c:v>6.1985262249999997E-3</c:v>
                </c:pt>
                <c:pt idx="5">
                  <c:v>7.7300968070000003E-3</c:v>
                </c:pt>
                <c:pt idx="6">
                  <c:v>1.040312094E-2</c:v>
                </c:pt>
                <c:pt idx="7">
                  <c:v>1.2642681689999999E-2</c:v>
                </c:pt>
                <c:pt idx="8">
                  <c:v>1.6009247220000002E-2</c:v>
                </c:pt>
                <c:pt idx="9">
                  <c:v>1.7945383620000002E-2</c:v>
                </c:pt>
                <c:pt idx="10">
                  <c:v>2.190434908E-2</c:v>
                </c:pt>
                <c:pt idx="11">
                  <c:v>2.3421470890000001E-2</c:v>
                </c:pt>
                <c:pt idx="12">
                  <c:v>2.745268025E-2</c:v>
                </c:pt>
                <c:pt idx="13">
                  <c:v>2.366710013E-2</c:v>
                </c:pt>
                <c:pt idx="14">
                  <c:v>1.800317873E-2</c:v>
                </c:pt>
                <c:pt idx="15">
                  <c:v>8.597023552E-3</c:v>
                </c:pt>
                <c:pt idx="16">
                  <c:v>4.6669556419999996E-3</c:v>
                </c:pt>
                <c:pt idx="17">
                  <c:v>3.0053460480000001E-3</c:v>
                </c:pt>
                <c:pt idx="18">
                  <c:v>8.2358040749999997E-4</c:v>
                </c:pt>
                <c:pt idx="19">
                  <c:v>-3.3232191880000001E-4</c:v>
                </c:pt>
                <c:pt idx="20">
                  <c:v>-7.8023407019999999E-4</c:v>
                </c:pt>
                <c:pt idx="21">
                  <c:v>-1.7194047100000001E-3</c:v>
                </c:pt>
                <c:pt idx="22">
                  <c:v>-1.6038144780000001E-3</c:v>
                </c:pt>
                <c:pt idx="23">
                  <c:v>-8.2358040749999997E-4</c:v>
                </c:pt>
                <c:pt idx="24">
                  <c:v>-1.242595001E-3</c:v>
                </c:pt>
                <c:pt idx="25">
                  <c:v>-1.069209652E-3</c:v>
                </c:pt>
                <c:pt idx="26">
                  <c:v>-7.0799017480000003E-4</c:v>
                </c:pt>
                <c:pt idx="27">
                  <c:v>-8.0913162840000005E-4</c:v>
                </c:pt>
                <c:pt idx="28">
                  <c:v>-3.4677069789999999E-4</c:v>
                </c:pt>
                <c:pt idx="29">
                  <c:v>-1.1559023260000001E-3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5-420E-A6A0-DFB37DCF7D04}"/>
            </c:ext>
          </c:extLst>
        </c:ser>
        <c:ser>
          <c:idx val="1"/>
          <c:order val="1"/>
          <c:tx>
            <c:strRef>
              <c:f>'All trials production plots'!$BE$490:$BF$490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plots'!$BB$493:$BB$522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plots'!$BF$493:$BF$522</c:f>
              <c:numCache>
                <c:formatCode>0.00E+00</c:formatCode>
                <c:ptCount val="30"/>
                <c:pt idx="0">
                  <c:v>1.1237243439999999E-3</c:v>
                </c:pt>
                <c:pt idx="1">
                  <c:v>3.0615755070000001E-3</c:v>
                </c:pt>
                <c:pt idx="2">
                  <c:v>3.9445017770000004E-3</c:v>
                </c:pt>
                <c:pt idx="3">
                  <c:v>5.6988877420000002E-3</c:v>
                </c:pt>
                <c:pt idx="4">
                  <c:v>7.545006307E-3</c:v>
                </c:pt>
                <c:pt idx="5">
                  <c:v>9.2535259719999999E-3</c:v>
                </c:pt>
                <c:pt idx="6">
                  <c:v>1.0744180710000001E-2</c:v>
                </c:pt>
                <c:pt idx="7" formatCode="General">
                  <c:v>1.3553491569999999E-2</c:v>
                </c:pt>
                <c:pt idx="8">
                  <c:v>1.4826281389999999E-2</c:v>
                </c:pt>
                <c:pt idx="9">
                  <c:v>1.8690517140000001E-2</c:v>
                </c:pt>
                <c:pt idx="10">
                  <c:v>2.1132897599999999E-2</c:v>
                </c:pt>
                <c:pt idx="11">
                  <c:v>2.4836601310000001E-2</c:v>
                </c:pt>
                <c:pt idx="12">
                  <c:v>2.6361655769999999E-2</c:v>
                </c:pt>
                <c:pt idx="13">
                  <c:v>2.3735810110000002E-2</c:v>
                </c:pt>
                <c:pt idx="14">
                  <c:v>1.7429193900000001E-2</c:v>
                </c:pt>
                <c:pt idx="15">
                  <c:v>1.029698429E-2</c:v>
                </c:pt>
                <c:pt idx="16">
                  <c:v>5.3548904939999999E-3</c:v>
                </c:pt>
                <c:pt idx="17">
                  <c:v>2.8551771590000002E-3</c:v>
                </c:pt>
                <c:pt idx="18">
                  <c:v>1.353055842E-3</c:v>
                </c:pt>
                <c:pt idx="19">
                  <c:v>-5.5039559680000001E-4</c:v>
                </c:pt>
                <c:pt idx="20">
                  <c:v>-8.2559339529999999E-4</c:v>
                </c:pt>
                <c:pt idx="21">
                  <c:v>-1.857585139E-3</c:v>
                </c:pt>
                <c:pt idx="22">
                  <c:v>-1.5823873409999999E-3</c:v>
                </c:pt>
                <c:pt idx="23">
                  <c:v>-1.525054466E-3</c:v>
                </c:pt>
                <c:pt idx="24">
                  <c:v>-1.834651989E-3</c:v>
                </c:pt>
                <c:pt idx="25">
                  <c:v>-9.1732599469999997E-4</c:v>
                </c:pt>
                <c:pt idx="26">
                  <c:v>-1.410388717E-3</c:v>
                </c:pt>
                <c:pt idx="27">
                  <c:v>-1.5938539159999999E-3</c:v>
                </c:pt>
                <c:pt idx="28">
                  <c:v>-1.009058594E-3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05-420E-A6A0-DFB37DCF7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439439"/>
        <c:axId val="1291440879"/>
      </c:scatterChart>
      <c:valAx>
        <c:axId val="129143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40879"/>
        <c:crosses val="autoZero"/>
        <c:crossBetween val="midCat"/>
      </c:valAx>
      <c:valAx>
        <c:axId val="12914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3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plots'!$BI$490:$BJ$490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plots'!$BH$493:$BH$528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plots'!$BJ$493:$BJ$528</c:f>
              <c:numCache>
                <c:formatCode>0.00E+00</c:formatCode>
                <c:ptCount val="36"/>
                <c:pt idx="0">
                  <c:v>1.6756537369999999E-3</c:v>
                </c:pt>
                <c:pt idx="1">
                  <c:v>2.3627297500000001E-3</c:v>
                </c:pt>
                <c:pt idx="2">
                  <c:v>2.9309445120000001E-3</c:v>
                </c:pt>
                <c:pt idx="3">
                  <c:v>3.4121876270000002E-3</c:v>
                </c:pt>
                <c:pt idx="4">
                  <c:v>4.0673740360000002E-3</c:v>
                </c:pt>
                <c:pt idx="5">
                  <c:v>4.1137589149999997E-3</c:v>
                </c:pt>
                <c:pt idx="6">
                  <c:v>5.1284281320000003E-3</c:v>
                </c:pt>
                <c:pt idx="7">
                  <c:v>6.8185771439999996E-3</c:v>
                </c:pt>
                <c:pt idx="8">
                  <c:v>8.4217545079999998E-3</c:v>
                </c:pt>
                <c:pt idx="9">
                  <c:v>1.0738099379999999E-2</c:v>
                </c:pt>
                <c:pt idx="10">
                  <c:v>1.2883400010000001E-2</c:v>
                </c:pt>
                <c:pt idx="11">
                  <c:v>1.508378269E-2</c:v>
                </c:pt>
                <c:pt idx="12">
                  <c:v>1.7730619820000001E-2</c:v>
                </c:pt>
                <c:pt idx="13">
                  <c:v>2.0302081520000001E-2</c:v>
                </c:pt>
                <c:pt idx="14">
                  <c:v>2.258653679E-2</c:v>
                </c:pt>
                <c:pt idx="15">
                  <c:v>2.5323244620000001E-2</c:v>
                </c:pt>
                <c:pt idx="16">
                  <c:v>2.6746680580000001E-2</c:v>
                </c:pt>
                <c:pt idx="17">
                  <c:v>2.7085870009999999E-2</c:v>
                </c:pt>
                <c:pt idx="18">
                  <c:v>2.6343711950000001E-2</c:v>
                </c:pt>
                <c:pt idx="19">
                  <c:v>2.4557894130000001E-2</c:v>
                </c:pt>
                <c:pt idx="20">
                  <c:v>2.1803791959999999E-2</c:v>
                </c:pt>
                <c:pt idx="21">
                  <c:v>1.7872673509999999E-2</c:v>
                </c:pt>
                <c:pt idx="22">
                  <c:v>1.417347945E-2</c:v>
                </c:pt>
                <c:pt idx="23">
                  <c:v>1.10453992E-2</c:v>
                </c:pt>
                <c:pt idx="24">
                  <c:v>8.1521424020000004E-3</c:v>
                </c:pt>
                <c:pt idx="25">
                  <c:v>5.5226996E-3</c:v>
                </c:pt>
                <c:pt idx="26">
                  <c:v>3.748477996E-3</c:v>
                </c:pt>
                <c:pt idx="27">
                  <c:v>2.2873543220000001E-3</c:v>
                </c:pt>
                <c:pt idx="28">
                  <c:v>1.179915348E-3</c:v>
                </c:pt>
                <c:pt idx="29">
                  <c:v>2.145300632E-4</c:v>
                </c:pt>
                <c:pt idx="30">
                  <c:v>-4.4355540089999998E-4</c:v>
                </c:pt>
                <c:pt idx="31">
                  <c:v>-5.9430625619999997E-4</c:v>
                </c:pt>
                <c:pt idx="32">
                  <c:v>-4.928393344E-4</c:v>
                </c:pt>
                <c:pt idx="33">
                  <c:v>-5.4212326779999999E-4</c:v>
                </c:pt>
                <c:pt idx="34">
                  <c:v>-5.0153649909999995E-4</c:v>
                </c:pt>
                <c:pt idx="35">
                  <c:v>-5.4792137760000003E-4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F-4D1F-9228-0B41E4E9A42F}"/>
            </c:ext>
          </c:extLst>
        </c:ser>
        <c:ser>
          <c:idx val="1"/>
          <c:order val="1"/>
          <c:tx>
            <c:strRef>
              <c:f>'All trials production plots'!$BK$490:$BL$490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plots'!$BH$493:$BH$528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plots'!$BL$493:$BL$528</c:f>
              <c:numCache>
                <c:formatCode>General</c:formatCode>
                <c:ptCount val="36"/>
                <c:pt idx="0">
                  <c:v>5.3025936599999999E-4</c:v>
                </c:pt>
                <c:pt idx="1">
                  <c:v>1.2219020169999999E-3</c:v>
                </c:pt>
                <c:pt idx="2">
                  <c:v>1.0951008649999999E-3</c:v>
                </c:pt>
                <c:pt idx="3">
                  <c:v>8.5302593660000002E-4</c:v>
                </c:pt>
                <c:pt idx="4">
                  <c:v>1.2449567719999999E-3</c:v>
                </c:pt>
                <c:pt idx="5">
                  <c:v>1.314121037E-3</c:v>
                </c:pt>
                <c:pt idx="6">
                  <c:v>1.844380403E-3</c:v>
                </c:pt>
                <c:pt idx="7">
                  <c:v>2.501440922E-3</c:v>
                </c:pt>
                <c:pt idx="8">
                  <c:v>4.7377521610000002E-3</c:v>
                </c:pt>
                <c:pt idx="9">
                  <c:v>6.4322766570000002E-3</c:v>
                </c:pt>
                <c:pt idx="10">
                  <c:v>7.4236311240000004E-3</c:v>
                </c:pt>
                <c:pt idx="11">
                  <c:v>9.0489913540000005E-3</c:v>
                </c:pt>
                <c:pt idx="12">
                  <c:v>1.159654179E-2</c:v>
                </c:pt>
                <c:pt idx="13">
                  <c:v>1.3187319879999999E-2</c:v>
                </c:pt>
                <c:pt idx="14">
                  <c:v>1.523919308E-2</c:v>
                </c:pt>
                <c:pt idx="15">
                  <c:v>1.786743516E-2</c:v>
                </c:pt>
                <c:pt idx="16">
                  <c:v>2.0023054759999999E-2</c:v>
                </c:pt>
                <c:pt idx="17">
                  <c:v>2.3123919310000001E-2</c:v>
                </c:pt>
                <c:pt idx="18">
                  <c:v>2.3850144090000001E-2</c:v>
                </c:pt>
                <c:pt idx="19">
                  <c:v>2.1775216140000001E-2</c:v>
                </c:pt>
                <c:pt idx="20">
                  <c:v>1.7625360230000001E-2</c:v>
                </c:pt>
                <c:pt idx="21">
                  <c:v>1.0835734870000001E-2</c:v>
                </c:pt>
                <c:pt idx="22">
                  <c:v>6.5936599419999997E-3</c:v>
                </c:pt>
                <c:pt idx="23">
                  <c:v>4.3573487029999998E-3</c:v>
                </c:pt>
                <c:pt idx="24">
                  <c:v>1.7521613829999999E-3</c:v>
                </c:pt>
                <c:pt idx="25">
                  <c:v>4.149855908E-4</c:v>
                </c:pt>
                <c:pt idx="26">
                  <c:v>3.458213256E-5</c:v>
                </c:pt>
                <c:pt idx="27">
                  <c:v>-8.7608069160000003E-4</c:v>
                </c:pt>
                <c:pt idx="28">
                  <c:v>-1.417867435E-3</c:v>
                </c:pt>
                <c:pt idx="29">
                  <c:v>-1.1757925070000001E-3</c:v>
                </c:pt>
                <c:pt idx="30">
                  <c:v>-2.8818443800000002E-4</c:v>
                </c:pt>
                <c:pt idx="31">
                  <c:v>-1.2449567719999999E-3</c:v>
                </c:pt>
                <c:pt idx="32">
                  <c:v>-7.8386167149999998E-4</c:v>
                </c:pt>
                <c:pt idx="33">
                  <c:v>-8.4149855910000001E-4</c:v>
                </c:pt>
                <c:pt idx="34">
                  <c:v>-6.1095100860000004E-4</c:v>
                </c:pt>
                <c:pt idx="35">
                  <c:v>-7.7233429389999999E-4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F-4D1F-9228-0B41E4E9A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565471"/>
        <c:axId val="1452556351"/>
      </c:scatterChart>
      <c:valAx>
        <c:axId val="145256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56351"/>
        <c:crosses val="autoZero"/>
        <c:crossBetween val="midCat"/>
      </c:valAx>
      <c:valAx>
        <c:axId val="14525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6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plots'!$C$490:$D$490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plots'!$B$493:$B$522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plots'!$D$493:$D$522</c:f>
              <c:numCache>
                <c:formatCode>0.00E+00</c:formatCode>
                <c:ptCount val="30"/>
                <c:pt idx="0">
                  <c:v>6.0794313089999998E-3</c:v>
                </c:pt>
                <c:pt idx="1">
                  <c:v>9.7589244320000004E-3</c:v>
                </c:pt>
                <c:pt idx="2">
                  <c:v>1.328388193E-2</c:v>
                </c:pt>
                <c:pt idx="3">
                  <c:v>1.6226240150000001E-2</c:v>
                </c:pt>
                <c:pt idx="4">
                  <c:v>2.033688765E-2</c:v>
                </c:pt>
                <c:pt idx="5">
                  <c:v>2.4663885029999999E-2</c:v>
                </c:pt>
                <c:pt idx="6">
                  <c:v>2.761551538E-2</c:v>
                </c:pt>
                <c:pt idx="7">
                  <c:v>3.0953484779999998E-2</c:v>
                </c:pt>
                <c:pt idx="8">
                  <c:v>3.395147582E-2</c:v>
                </c:pt>
                <c:pt idx="9">
                  <c:v>3.5620460520000001E-2</c:v>
                </c:pt>
                <c:pt idx="10">
                  <c:v>3.6346777929999997E-2</c:v>
                </c:pt>
                <c:pt idx="11">
                  <c:v>3.6238603000000001E-2</c:v>
                </c:pt>
                <c:pt idx="12">
                  <c:v>3.2421573170000002E-2</c:v>
                </c:pt>
                <c:pt idx="13">
                  <c:v>2.9315407200000001E-2</c:v>
                </c:pt>
                <c:pt idx="14">
                  <c:v>2.4849327769999999E-2</c:v>
                </c:pt>
                <c:pt idx="15">
                  <c:v>1.9255138309999999E-2</c:v>
                </c:pt>
                <c:pt idx="16">
                  <c:v>1.430999845E-2</c:v>
                </c:pt>
                <c:pt idx="17">
                  <c:v>1.0907124089999999E-2</c:v>
                </c:pt>
                <c:pt idx="18">
                  <c:v>8.9445217119999993E-3</c:v>
                </c:pt>
                <c:pt idx="19">
                  <c:v>6.4935867720000004E-3</c:v>
                </c:pt>
                <c:pt idx="20">
                  <c:v>5.7564518620000001E-3</c:v>
                </c:pt>
                <c:pt idx="21">
                  <c:v>4.4676247880000002E-3</c:v>
                </c:pt>
                <c:pt idx="22">
                  <c:v>2.3674857050000001E-3</c:v>
                </c:pt>
                <c:pt idx="23">
                  <c:v>1.483541956E-3</c:v>
                </c:pt>
                <c:pt idx="24">
                  <c:v>5.5478287750000005E-4</c:v>
                </c:pt>
                <c:pt idx="25">
                  <c:v>3.909751198E-4</c:v>
                </c:pt>
                <c:pt idx="26">
                  <c:v>2.5807448619999997E-4</c:v>
                </c:pt>
                <c:pt idx="27">
                  <c:v>1.931695256E-4</c:v>
                </c:pt>
                <c:pt idx="28">
                  <c:v>1.7926131970000001E-4</c:v>
                </c:pt>
                <c:pt idx="29">
                  <c:v>7.2631741620000006E-5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2-4911-84F2-B3E5AE0B44C9}"/>
            </c:ext>
          </c:extLst>
        </c:ser>
        <c:ser>
          <c:idx val="1"/>
          <c:order val="1"/>
          <c:tx>
            <c:strRef>
              <c:f>'All trials production plots'!$E$490:$F$490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plots'!$B$493:$B$522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plots'!$F$493:$F$522</c:f>
              <c:numCache>
                <c:formatCode>0.00E+00</c:formatCode>
                <c:ptCount val="30"/>
                <c:pt idx="0">
                  <c:v>3.166058051E-3</c:v>
                </c:pt>
                <c:pt idx="1">
                  <c:v>5.3646049020000001E-3</c:v>
                </c:pt>
                <c:pt idx="2">
                  <c:v>8.0299664950000006E-3</c:v>
                </c:pt>
                <c:pt idx="3">
                  <c:v>1.0070398669999999E-2</c:v>
                </c:pt>
                <c:pt idx="4">
                  <c:v>1.229906261E-2</c:v>
                </c:pt>
                <c:pt idx="5">
                  <c:v>1.44486692E-2</c:v>
                </c:pt>
                <c:pt idx="6">
                  <c:v>1.6617098970000001E-2</c:v>
                </c:pt>
                <c:pt idx="7">
                  <c:v>1.9079170270000001E-2</c:v>
                </c:pt>
                <c:pt idx="8">
                  <c:v>2.4865414299999999E-2</c:v>
                </c:pt>
                <c:pt idx="9">
                  <c:v>2.379249332E-2</c:v>
                </c:pt>
                <c:pt idx="10">
                  <c:v>2.4790121599999999E-2</c:v>
                </c:pt>
                <c:pt idx="11">
                  <c:v>2.375484697E-2</c:v>
                </c:pt>
                <c:pt idx="12">
                  <c:v>2.2704513799999999E-2</c:v>
                </c:pt>
                <c:pt idx="13">
                  <c:v>1.6507924560000001E-2</c:v>
                </c:pt>
                <c:pt idx="14">
                  <c:v>1.237435531E-2</c:v>
                </c:pt>
                <c:pt idx="15">
                  <c:v>1.0010164510000001E-2</c:v>
                </c:pt>
                <c:pt idx="16">
                  <c:v>7.8379701089999997E-3</c:v>
                </c:pt>
                <c:pt idx="17">
                  <c:v>6.3697624520000001E-3</c:v>
                </c:pt>
                <c:pt idx="18">
                  <c:v>5.0671987350000003E-3</c:v>
                </c:pt>
                <c:pt idx="19">
                  <c:v>3.3467605319999999E-3</c:v>
                </c:pt>
                <c:pt idx="20">
                  <c:v>2.5750103529999999E-3</c:v>
                </c:pt>
                <c:pt idx="21">
                  <c:v>1.5322064530000001E-3</c:v>
                </c:pt>
                <c:pt idx="22">
                  <c:v>8.6210141929999999E-4</c:v>
                </c:pt>
                <c:pt idx="23">
                  <c:v>6.2831758460000001E-4</c:v>
                </c:pt>
                <c:pt idx="24">
                  <c:v>3.1811165909999999E-4</c:v>
                </c:pt>
                <c:pt idx="25">
                  <c:v>2.2324285660000001E-4</c:v>
                </c:pt>
                <c:pt idx="26">
                  <c:v>1.4079734970000001E-4</c:v>
                </c:pt>
                <c:pt idx="27">
                  <c:v>8.4327824419999994E-5</c:v>
                </c:pt>
                <c:pt idx="28">
                  <c:v>6.8892820840000006E-5</c:v>
                </c:pt>
                <c:pt idx="29">
                  <c:v>1.5736174380000001E-4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12-4911-84F2-B3E5AE0B4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307231"/>
        <c:axId val="1455305311"/>
      </c:scatterChart>
      <c:valAx>
        <c:axId val="145530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05311"/>
        <c:crosses val="autoZero"/>
        <c:crossBetween val="midCat"/>
      </c:valAx>
      <c:valAx>
        <c:axId val="14553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0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plots'!$I$490:$J$490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plots'!$J$493:$J$528</c:f>
              <c:numCache>
                <c:formatCode>0.00E+00</c:formatCode>
                <c:ptCount val="36"/>
                <c:pt idx="0">
                  <c:v>3.8263964099999998E-3</c:v>
                </c:pt>
                <c:pt idx="1">
                  <c:v>4.2751044409999996E-3</c:v>
                </c:pt>
                <c:pt idx="2">
                  <c:v>4.665016246E-3</c:v>
                </c:pt>
                <c:pt idx="3">
                  <c:v>4.8321213059999996E-3</c:v>
                </c:pt>
                <c:pt idx="5">
                  <c:v>5.0146990559999998E-3</c:v>
                </c:pt>
                <c:pt idx="7">
                  <c:v>6.6439733869999998E-3</c:v>
                </c:pt>
                <c:pt idx="9">
                  <c:v>1.0009283609999999E-2</c:v>
                </c:pt>
                <c:pt idx="11">
                  <c:v>1.3786167409999999E-2</c:v>
                </c:pt>
                <c:pt idx="13">
                  <c:v>1.720563206E-2</c:v>
                </c:pt>
                <c:pt idx="15">
                  <c:v>1.844344732E-2</c:v>
                </c:pt>
                <c:pt idx="17">
                  <c:v>1.7437722419999999E-2</c:v>
                </c:pt>
                <c:pt idx="19">
                  <c:v>1.4719170659999999E-2</c:v>
                </c:pt>
                <c:pt idx="21">
                  <c:v>1.075506731E-2</c:v>
                </c:pt>
                <c:pt idx="23">
                  <c:v>6.2648924649999996E-3</c:v>
                </c:pt>
                <c:pt idx="25">
                  <c:v>2.599412038E-3</c:v>
                </c:pt>
                <c:pt idx="27">
                  <c:v>1.0242921239999999E-3</c:v>
                </c:pt>
                <c:pt idx="29">
                  <c:v>3.4194646450000002E-4</c:v>
                </c:pt>
                <c:pt idx="31">
                  <c:v>3.5896642429999998E-4</c:v>
                </c:pt>
                <c:pt idx="33">
                  <c:v>6.1581308989999998E-4</c:v>
                </c:pt>
                <c:pt idx="35">
                  <c:v>4.842952189E-4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0-4460-B92E-23C641D64733}"/>
            </c:ext>
          </c:extLst>
        </c:ser>
        <c:ser>
          <c:idx val="1"/>
          <c:order val="1"/>
          <c:tx>
            <c:strRef>
              <c:f>'All trials production plots'!$K$490:$L$490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plots'!$L$493:$L$528</c:f>
              <c:numCache>
                <c:formatCode>General</c:formatCode>
                <c:ptCount val="36"/>
                <c:pt idx="0">
                  <c:v>9.7566864779999995E-3</c:v>
                </c:pt>
                <c:pt idx="1">
                  <c:v>5.915676077E-3</c:v>
                </c:pt>
                <c:pt idx="2">
                  <c:v>6.2927191679999998E-3</c:v>
                </c:pt>
                <c:pt idx="3">
                  <c:v>6.5713224369999997E-3</c:v>
                </c:pt>
                <c:pt idx="4">
                  <c:v>6.8369242200000003E-3</c:v>
                </c:pt>
                <c:pt idx="5">
                  <c:v>6.957652303E-3</c:v>
                </c:pt>
                <c:pt idx="7">
                  <c:v>9.9127043090000005E-3</c:v>
                </c:pt>
                <c:pt idx="9">
                  <c:v>1.484769688E-2</c:v>
                </c:pt>
                <c:pt idx="11">
                  <c:v>2.076523031E-2</c:v>
                </c:pt>
                <c:pt idx="13">
                  <c:v>2.6708766719999999E-2</c:v>
                </c:pt>
                <c:pt idx="15">
                  <c:v>2.9773402670000001E-2</c:v>
                </c:pt>
                <c:pt idx="17">
                  <c:v>2.903046062E-2</c:v>
                </c:pt>
                <c:pt idx="19">
                  <c:v>2.2529717679999998E-2</c:v>
                </c:pt>
                <c:pt idx="21">
                  <c:v>1.433320951E-2</c:v>
                </c:pt>
                <c:pt idx="23">
                  <c:v>9.3815007429999993E-3</c:v>
                </c:pt>
                <c:pt idx="25">
                  <c:v>4.0156017829999996E-3</c:v>
                </c:pt>
                <c:pt idx="27">
                  <c:v>4.5338038629999999E-3</c:v>
                </c:pt>
                <c:pt idx="29">
                  <c:v>3.1017830609999999E-4</c:v>
                </c:pt>
                <c:pt idx="31">
                  <c:v>1.281575037E-4</c:v>
                </c:pt>
                <c:pt idx="33">
                  <c:v>3.5846953940000002E-4</c:v>
                </c:pt>
                <c:pt idx="35">
                  <c:v>1.9502228829999999E-4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0-4460-B92E-23C641D64733}"/>
            </c:ext>
          </c:extLst>
        </c:ser>
        <c:ser>
          <c:idx val="2"/>
          <c:order val="2"/>
          <c:tx>
            <c:strRef>
              <c:f>'All trials production plots'!$M$490:$N$490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plots'!$N$493:$N$528</c:f>
              <c:numCache>
                <c:formatCode>General</c:formatCode>
                <c:ptCount val="36"/>
                <c:pt idx="0">
                  <c:v>3.684576595E-3</c:v>
                </c:pt>
                <c:pt idx="1">
                  <c:v>4.6687532600000001E-3</c:v>
                </c:pt>
                <c:pt idx="2">
                  <c:v>5.1538862810000001E-3</c:v>
                </c:pt>
                <c:pt idx="3">
                  <c:v>5.7085724220000003E-3</c:v>
                </c:pt>
                <c:pt idx="4">
                  <c:v>5.6703182059999998E-3</c:v>
                </c:pt>
                <c:pt idx="5">
                  <c:v>6.0789427930000002E-3</c:v>
                </c:pt>
                <c:pt idx="7">
                  <c:v>9.1757955139999993E-3</c:v>
                </c:pt>
                <c:pt idx="9">
                  <c:v>1.4465310380000001E-2</c:v>
                </c:pt>
                <c:pt idx="11">
                  <c:v>2.0396452789999998E-2</c:v>
                </c:pt>
                <c:pt idx="13">
                  <c:v>2.710832899E-2</c:v>
                </c:pt>
                <c:pt idx="15">
                  <c:v>3.1298904539999998E-2</c:v>
                </c:pt>
                <c:pt idx="17">
                  <c:v>2.9786124149999999E-2</c:v>
                </c:pt>
                <c:pt idx="19">
                  <c:v>2.385672057E-2</c:v>
                </c:pt>
                <c:pt idx="21">
                  <c:v>1.643018605E-2</c:v>
                </c:pt>
                <c:pt idx="23">
                  <c:v>1.014606155E-2</c:v>
                </c:pt>
                <c:pt idx="25">
                  <c:v>5.6042427400000002E-3</c:v>
                </c:pt>
                <c:pt idx="27">
                  <c:v>2.491740567E-3</c:v>
                </c:pt>
                <c:pt idx="29">
                  <c:v>9.4244479220000001E-4</c:v>
                </c:pt>
                <c:pt idx="31">
                  <c:v>3.234220136E-4</c:v>
                </c:pt>
                <c:pt idx="33">
                  <c:v>-4.5209528779999998E-5</c:v>
                </c:pt>
                <c:pt idx="35">
                  <c:v>2.3474178399999999E-4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0-4460-B92E-23C641D64733}"/>
            </c:ext>
          </c:extLst>
        </c:ser>
        <c:ser>
          <c:idx val="3"/>
          <c:order val="3"/>
          <c:tx>
            <c:strRef>
              <c:f>'All trials production plots'!$O$490:$P$490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plots'!$P$493:$P$528</c:f>
              <c:numCache>
                <c:formatCode>0.00E+00</c:formatCode>
                <c:ptCount val="36"/>
                <c:pt idx="0">
                  <c:v>4.7152298210000002E-3</c:v>
                </c:pt>
                <c:pt idx="1">
                  <c:v>5.9107447840000002E-3</c:v>
                </c:pt>
                <c:pt idx="2">
                  <c:v>7.3698670820000001E-3</c:v>
                </c:pt>
                <c:pt idx="3">
                  <c:v>6.9577485709999996E-3</c:v>
                </c:pt>
                <c:pt idx="4">
                  <c:v>7.4738249049999999E-3</c:v>
                </c:pt>
                <c:pt idx="5">
                  <c:v>7.9601990049999998E-3</c:v>
                </c:pt>
                <c:pt idx="7">
                  <c:v>1.096012475E-2</c:v>
                </c:pt>
                <c:pt idx="9">
                  <c:v>1.6455038240000001E-2</c:v>
                </c:pt>
                <c:pt idx="11">
                  <c:v>2.2272963539999999E-2</c:v>
                </c:pt>
                <c:pt idx="13">
                  <c:v>2.8425038980000001E-2</c:v>
                </c:pt>
                <c:pt idx="15">
                  <c:v>3.0571025469999999E-2</c:v>
                </c:pt>
                <c:pt idx="17">
                  <c:v>2.7808717609999999E-2</c:v>
                </c:pt>
                <c:pt idx="19">
                  <c:v>2.1188831960000001E-2</c:v>
                </c:pt>
                <c:pt idx="21">
                  <c:v>1.6061483630000001E-2</c:v>
                </c:pt>
                <c:pt idx="23">
                  <c:v>1.034009059E-2</c:v>
                </c:pt>
                <c:pt idx="25">
                  <c:v>5.179327244E-3</c:v>
                </c:pt>
                <c:pt idx="27">
                  <c:v>2.2425187499999998E-3</c:v>
                </c:pt>
                <c:pt idx="29">
                  <c:v>8.2423702379999996E-4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0-4460-B92E-23C641D64733}"/>
            </c:ext>
          </c:extLst>
        </c:ser>
        <c:ser>
          <c:idx val="4"/>
          <c:order val="4"/>
          <c:tx>
            <c:strRef>
              <c:f>'All trials production plots'!$Q$490:$R$490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plots'!$R$493:$R$528</c:f>
              <c:numCache>
                <c:formatCode>0.00E+00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0-4460-B92E-23C641D64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125728"/>
        <c:axId val="1928116128"/>
      </c:scatterChart>
      <c:valAx>
        <c:axId val="19281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16128"/>
        <c:crosses val="autoZero"/>
        <c:crossBetween val="midCat"/>
      </c:valAx>
      <c:valAx>
        <c:axId val="19281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2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plots'!$U$490:$V$490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plots'!$V$493:$V$522</c:f>
              <c:numCache>
                <c:formatCode>General</c:formatCode>
                <c:ptCount val="30"/>
                <c:pt idx="0">
                  <c:v>5.2835387960000002E-3</c:v>
                </c:pt>
                <c:pt idx="1">
                  <c:v>8.947063089E-3</c:v>
                </c:pt>
                <c:pt idx="2">
                  <c:v>1.2256707760000001E-2</c:v>
                </c:pt>
                <c:pt idx="3">
                  <c:v>1.5997099349999998E-2</c:v>
                </c:pt>
                <c:pt idx="4">
                  <c:v>1.9753444530000001E-2</c:v>
                </c:pt>
                <c:pt idx="5">
                  <c:v>2.3089195069999999E-2</c:v>
                </c:pt>
                <c:pt idx="6">
                  <c:v>2.6889050040000001E-2</c:v>
                </c:pt>
                <c:pt idx="7">
                  <c:v>3.074691806E-2</c:v>
                </c:pt>
                <c:pt idx="8">
                  <c:v>3.4082668599999998E-2</c:v>
                </c:pt>
                <c:pt idx="9">
                  <c:v>3.6432197239999999E-2</c:v>
                </c:pt>
                <c:pt idx="10">
                  <c:v>3.792603336E-2</c:v>
                </c:pt>
                <c:pt idx="11">
                  <c:v>3.7331399559999999E-2</c:v>
                </c:pt>
                <c:pt idx="12">
                  <c:v>3.4619289339999998E-2</c:v>
                </c:pt>
                <c:pt idx="13">
                  <c:v>3.0065264679999999E-2</c:v>
                </c:pt>
                <c:pt idx="14">
                  <c:v>2.542422045E-2</c:v>
                </c:pt>
                <c:pt idx="15">
                  <c:v>2.0522117480000001E-2</c:v>
                </c:pt>
                <c:pt idx="16">
                  <c:v>1.6301667879999999E-2</c:v>
                </c:pt>
                <c:pt idx="17">
                  <c:v>1.277447426E-2</c:v>
                </c:pt>
                <c:pt idx="18">
                  <c:v>9.5736040609999996E-3</c:v>
                </c:pt>
                <c:pt idx="19">
                  <c:v>7.1602610590000004E-3</c:v>
                </c:pt>
                <c:pt idx="20">
                  <c:v>4.8150833939999997E-3</c:v>
                </c:pt>
                <c:pt idx="21">
                  <c:v>2.4902102970000002E-3</c:v>
                </c:pt>
                <c:pt idx="22">
                  <c:v>1.5213923129999999E-3</c:v>
                </c:pt>
                <c:pt idx="23">
                  <c:v>7.4401740389999995E-4</c:v>
                </c:pt>
                <c:pt idx="24">
                  <c:v>6.2364031909999996E-4</c:v>
                </c:pt>
                <c:pt idx="25">
                  <c:v>7.7447425669999995E-4</c:v>
                </c:pt>
                <c:pt idx="26">
                  <c:v>5.6562726609999997E-4</c:v>
                </c:pt>
                <c:pt idx="27">
                  <c:v>5.018129079E-4</c:v>
                </c:pt>
                <c:pt idx="28">
                  <c:v>7.4546773019999995E-4</c:v>
                </c:pt>
                <c:pt idx="29">
                  <c:v>6.6715010879999997E-4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7-4557-89D2-6F49F7A16CCB}"/>
            </c:ext>
          </c:extLst>
        </c:ser>
        <c:ser>
          <c:idx val="1"/>
          <c:order val="1"/>
          <c:tx>
            <c:strRef>
              <c:f>'All trials production plots'!$W$490:$X$490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plots'!$X$493:$X$522</c:f>
              <c:numCache>
                <c:formatCode>General</c:formatCode>
                <c:ptCount val="30"/>
                <c:pt idx="0">
                  <c:v>4.4016290729999999E-3</c:v>
                </c:pt>
                <c:pt idx="1">
                  <c:v>7.5720551379999997E-3</c:v>
                </c:pt>
                <c:pt idx="2">
                  <c:v>1.052944862E-2</c:v>
                </c:pt>
                <c:pt idx="3">
                  <c:v>1.3925438599999999E-2</c:v>
                </c:pt>
                <c:pt idx="4">
                  <c:v>1.757518797E-2</c:v>
                </c:pt>
                <c:pt idx="5">
                  <c:v>2.0942982459999999E-2</c:v>
                </c:pt>
                <c:pt idx="6">
                  <c:v>2.4671052629999999E-2</c:v>
                </c:pt>
                <c:pt idx="7">
                  <c:v>2.8728070179999999E-2</c:v>
                </c:pt>
                <c:pt idx="8">
                  <c:v>3.2299498750000002E-2</c:v>
                </c:pt>
                <c:pt idx="9">
                  <c:v>3.6215538849999999E-2</c:v>
                </c:pt>
                <c:pt idx="10">
                  <c:v>3.7124060149999999E-2</c:v>
                </c:pt>
                <c:pt idx="11">
                  <c:v>3.679511278E-2</c:v>
                </c:pt>
                <c:pt idx="12">
                  <c:v>3.4132205509999999E-2</c:v>
                </c:pt>
                <c:pt idx="13">
                  <c:v>2.9699248120000001E-2</c:v>
                </c:pt>
                <c:pt idx="14">
                  <c:v>2.5297619050000001E-2</c:v>
                </c:pt>
                <c:pt idx="15">
                  <c:v>2.061403509E-2</c:v>
                </c:pt>
                <c:pt idx="16">
                  <c:v>1.6055764409999999E-2</c:v>
                </c:pt>
                <c:pt idx="17">
                  <c:v>1.226973684E-2</c:v>
                </c:pt>
                <c:pt idx="18">
                  <c:v>9.7916666669999996E-3</c:v>
                </c:pt>
                <c:pt idx="19">
                  <c:v>7.2869674189999997E-3</c:v>
                </c:pt>
                <c:pt idx="20">
                  <c:v>4.7070802010000003E-3</c:v>
                </c:pt>
                <c:pt idx="21">
                  <c:v>3.0733082710000001E-3</c:v>
                </c:pt>
                <c:pt idx="22">
                  <c:v>1.914160401E-3</c:v>
                </c:pt>
                <c:pt idx="23">
                  <c:v>1.140350877E-3</c:v>
                </c:pt>
                <c:pt idx="24">
                  <c:v>3.978696742E-4</c:v>
                </c:pt>
                <c:pt idx="25">
                  <c:v>3.7750626569999998E-4</c:v>
                </c:pt>
                <c:pt idx="26">
                  <c:v>2.788220551E-4</c:v>
                </c:pt>
                <c:pt idx="27">
                  <c:v>3.4147869669999998E-4</c:v>
                </c:pt>
                <c:pt idx="28">
                  <c:v>3.3521303260000001E-4</c:v>
                </c:pt>
                <c:pt idx="29">
                  <c:v>-2.9761904760000002E-5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77-4557-89D2-6F49F7A16CCB}"/>
            </c:ext>
          </c:extLst>
        </c:ser>
        <c:ser>
          <c:idx val="2"/>
          <c:order val="2"/>
          <c:tx>
            <c:strRef>
              <c:f>'All trials production plots'!$Y$490:$Z$490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plots'!$Z$493:$Z$522</c:f>
              <c:numCache>
                <c:formatCode>General</c:formatCode>
                <c:ptCount val="30"/>
                <c:pt idx="0">
                  <c:v>5.2010644590000004E-3</c:v>
                </c:pt>
                <c:pt idx="1">
                  <c:v>8.7152572439999996E-3</c:v>
                </c:pt>
                <c:pt idx="2">
                  <c:v>1.221614429E-2</c:v>
                </c:pt>
                <c:pt idx="3">
                  <c:v>1.550857481E-2</c:v>
                </c:pt>
                <c:pt idx="4">
                  <c:v>1.8908929630000001E-2</c:v>
                </c:pt>
                <c:pt idx="5">
                  <c:v>2.272324069E-2</c:v>
                </c:pt>
                <c:pt idx="6">
                  <c:v>2.6552335900000001E-2</c:v>
                </c:pt>
                <c:pt idx="7">
                  <c:v>3.0292726200000002E-2</c:v>
                </c:pt>
                <c:pt idx="8">
                  <c:v>3.4047900649999997E-2</c:v>
                </c:pt>
                <c:pt idx="9">
                  <c:v>3.6487285629999998E-2</c:v>
                </c:pt>
                <c:pt idx="10">
                  <c:v>3.8157894739999997E-2</c:v>
                </c:pt>
                <c:pt idx="11">
                  <c:v>3.8335304549999998E-2</c:v>
                </c:pt>
                <c:pt idx="12">
                  <c:v>3.5526315789999999E-2</c:v>
                </c:pt>
                <c:pt idx="13">
                  <c:v>3.061797753E-2</c:v>
                </c:pt>
                <c:pt idx="14">
                  <c:v>2.5709639270000001E-2</c:v>
                </c:pt>
                <c:pt idx="15">
                  <c:v>2.0209934950000001E-2</c:v>
                </c:pt>
                <c:pt idx="16">
                  <c:v>1.6011235959999998E-2</c:v>
                </c:pt>
                <c:pt idx="17">
                  <c:v>1.2319633349999999E-2</c:v>
                </c:pt>
                <c:pt idx="18">
                  <c:v>9.5594322890000007E-3</c:v>
                </c:pt>
                <c:pt idx="19">
                  <c:v>6.5390301599999997E-3</c:v>
                </c:pt>
                <c:pt idx="20">
                  <c:v>3.6975162629999999E-3</c:v>
                </c:pt>
                <c:pt idx="21">
                  <c:v>2.1126552340000001E-3</c:v>
                </c:pt>
                <c:pt idx="22">
                  <c:v>1.2906564159999999E-3</c:v>
                </c:pt>
                <c:pt idx="23">
                  <c:v>4.3761088109999999E-4</c:v>
                </c:pt>
                <c:pt idx="24">
                  <c:v>1.3010053219999999E-4</c:v>
                </c:pt>
                <c:pt idx="25">
                  <c:v>2.4689532820000001E-4</c:v>
                </c:pt>
                <c:pt idx="26">
                  <c:v>5.4701360139999999E-5</c:v>
                </c:pt>
                <c:pt idx="27">
                  <c:v>1.079243051E-4</c:v>
                </c:pt>
                <c:pt idx="28">
                  <c:v>3.2672974570000001E-4</c:v>
                </c:pt>
                <c:pt idx="29">
                  <c:v>2.276759314E-4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77-4557-89D2-6F49F7A16CCB}"/>
            </c:ext>
          </c:extLst>
        </c:ser>
        <c:ser>
          <c:idx val="3"/>
          <c:order val="3"/>
          <c:tx>
            <c:strRef>
              <c:f>'All trials production plots'!$AA$490:$AB$490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plots'!$AB$493:$AB$522</c:f>
              <c:numCache>
                <c:formatCode>General</c:formatCode>
                <c:ptCount val="30"/>
                <c:pt idx="0">
                  <c:v>5.7320919059999998E-3</c:v>
                </c:pt>
                <c:pt idx="1">
                  <c:v>9.1890674280000004E-3</c:v>
                </c:pt>
                <c:pt idx="2">
                  <c:v>1.222706112E-2</c:v>
                </c:pt>
                <c:pt idx="3">
                  <c:v>1.589578015E-2</c:v>
                </c:pt>
                <c:pt idx="4">
                  <c:v>1.922210542E-2</c:v>
                </c:pt>
                <c:pt idx="5">
                  <c:v>2.2901336540000001E-2</c:v>
                </c:pt>
                <c:pt idx="6">
                  <c:v>2.6430394950000002E-2</c:v>
                </c:pt>
                <c:pt idx="7">
                  <c:v>3.0755368670000002E-2</c:v>
                </c:pt>
                <c:pt idx="8">
                  <c:v>3.3713770839999997E-2</c:v>
                </c:pt>
                <c:pt idx="9">
                  <c:v>3.6101516739999999E-2</c:v>
                </c:pt>
                <c:pt idx="10">
                  <c:v>3.7257846519999999E-2</c:v>
                </c:pt>
                <c:pt idx="11">
                  <c:v>3.7888571859999998E-2</c:v>
                </c:pt>
                <c:pt idx="12">
                  <c:v>3.5215497819999997E-2</c:v>
                </c:pt>
                <c:pt idx="13">
                  <c:v>3.0785403209999999E-2</c:v>
                </c:pt>
                <c:pt idx="14">
                  <c:v>2.5529358759999999E-2</c:v>
                </c:pt>
                <c:pt idx="15">
                  <c:v>1.8185913799999998E-2</c:v>
                </c:pt>
                <c:pt idx="16">
                  <c:v>1.6203634179999999E-2</c:v>
                </c:pt>
                <c:pt idx="17">
                  <c:v>1.222706112E-2</c:v>
                </c:pt>
                <c:pt idx="18">
                  <c:v>9.4128247480000007E-3</c:v>
                </c:pt>
                <c:pt idx="19">
                  <c:v>7.4665865749999998E-3</c:v>
                </c:pt>
                <c:pt idx="20">
                  <c:v>4.9106472439999996E-3</c:v>
                </c:pt>
                <c:pt idx="21">
                  <c:v>2.821745007E-3</c:v>
                </c:pt>
                <c:pt idx="22">
                  <c:v>1.5077338939999999E-3</c:v>
                </c:pt>
                <c:pt idx="23">
                  <c:v>9.0704309959999997E-4</c:v>
                </c:pt>
                <c:pt idx="24">
                  <c:v>6.2772188020000005E-4</c:v>
                </c:pt>
                <c:pt idx="25">
                  <c:v>2.7481603840000002E-4</c:v>
                </c:pt>
                <c:pt idx="26">
                  <c:v>2.14746959E-4</c:v>
                </c:pt>
                <c:pt idx="27">
                  <c:v>3.4389547980000001E-4</c:v>
                </c:pt>
                <c:pt idx="28">
                  <c:v>4.2048355610000001E-4</c:v>
                </c:pt>
                <c:pt idx="29" formatCode="0.00E+00">
                  <c:v>6.9529959450000004E-4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77-4557-89D2-6F49F7A1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104128"/>
        <c:axId val="1928098368"/>
      </c:scatterChart>
      <c:valAx>
        <c:axId val="192810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98368"/>
        <c:crosses val="autoZero"/>
        <c:crossBetween val="midCat"/>
      </c:valAx>
      <c:valAx>
        <c:axId val="19280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0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plots'!$AE$490:$AF$490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plots'!$AD$493:$AD$528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plots'!$AF$493:$AF$528</c:f>
              <c:numCache>
                <c:formatCode>0.00E+00</c:formatCode>
                <c:ptCount val="36"/>
                <c:pt idx="0">
                  <c:v>4.1268368140000003E-3</c:v>
                </c:pt>
                <c:pt idx="1">
                  <c:v>5.3101314770000003E-3</c:v>
                </c:pt>
                <c:pt idx="2">
                  <c:v>6.4887857699999999E-3</c:v>
                </c:pt>
                <c:pt idx="3">
                  <c:v>6.2954369680000002E-3</c:v>
                </c:pt>
                <c:pt idx="4">
                  <c:v>6.6744006190000002E-3</c:v>
                </c:pt>
                <c:pt idx="5">
                  <c:v>6.9141531319999996E-3</c:v>
                </c:pt>
                <c:pt idx="6">
                  <c:v>7.6798143849999998E-3</c:v>
                </c:pt>
                <c:pt idx="7">
                  <c:v>9.6689868519999993E-3</c:v>
                </c:pt>
                <c:pt idx="8">
                  <c:v>1.180510441E-2</c:v>
                </c:pt>
                <c:pt idx="9">
                  <c:v>1.46929621E-2</c:v>
                </c:pt>
                <c:pt idx="10">
                  <c:v>1.775715391E-2</c:v>
                </c:pt>
                <c:pt idx="11">
                  <c:v>2.0928074250000001E-2</c:v>
                </c:pt>
                <c:pt idx="12">
                  <c:v>2.4083526680000002E-2</c:v>
                </c:pt>
                <c:pt idx="13">
                  <c:v>2.726991493E-2</c:v>
                </c:pt>
                <c:pt idx="14">
                  <c:v>2.9822119099999999E-2</c:v>
                </c:pt>
                <c:pt idx="15">
                  <c:v>3.1508120649999999E-2</c:v>
                </c:pt>
                <c:pt idx="16">
                  <c:v>3.2219644239999998E-2</c:v>
                </c:pt>
                <c:pt idx="17">
                  <c:v>3.2003093580000003E-2</c:v>
                </c:pt>
                <c:pt idx="18">
                  <c:v>2.9543696830000001E-2</c:v>
                </c:pt>
                <c:pt idx="19">
                  <c:v>2.5862335649999998E-2</c:v>
                </c:pt>
                <c:pt idx="20">
                  <c:v>2.219644238E-2</c:v>
                </c:pt>
                <c:pt idx="21">
                  <c:v>1.8128383599999999E-2</c:v>
                </c:pt>
                <c:pt idx="22">
                  <c:v>1.3333333330000001E-2</c:v>
                </c:pt>
                <c:pt idx="23">
                  <c:v>1.058778036E-2</c:v>
                </c:pt>
                <c:pt idx="24">
                  <c:v>7.7293116779999999E-3</c:v>
                </c:pt>
                <c:pt idx="25">
                  <c:v>5.619489559E-3</c:v>
                </c:pt>
                <c:pt idx="26">
                  <c:v>3.436968291E-3</c:v>
                </c:pt>
                <c:pt idx="27">
                  <c:v>1.3689095130000001E-3</c:v>
                </c:pt>
                <c:pt idx="28">
                  <c:v>7.5328692959999999E-4</c:v>
                </c:pt>
                <c:pt idx="29">
                  <c:v>3.5266821350000001E-4</c:v>
                </c:pt>
                <c:pt idx="30">
                  <c:v>8.352668213E-5</c:v>
                </c:pt>
                <c:pt idx="31">
                  <c:v>-1.082753287E-5</c:v>
                </c:pt>
                <c:pt idx="32">
                  <c:v>1.577726218E-4</c:v>
                </c:pt>
                <c:pt idx="33">
                  <c:v>1.4694508889999999E-4</c:v>
                </c:pt>
                <c:pt idx="34">
                  <c:v>2.0108275330000001E-4</c:v>
                </c:pt>
                <c:pt idx="35">
                  <c:v>2.5986078890000001E-4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00-4FEF-A1CC-E943A4954FC0}"/>
            </c:ext>
          </c:extLst>
        </c:ser>
        <c:ser>
          <c:idx val="1"/>
          <c:order val="1"/>
          <c:tx>
            <c:strRef>
              <c:f>'All trials production plots'!$AG$490:$AH$490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plots'!$AD$493:$AD$528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plots'!$AH$493:$AH$528</c:f>
              <c:numCache>
                <c:formatCode>0.00E+00</c:formatCode>
                <c:ptCount val="36"/>
                <c:pt idx="0">
                  <c:v>3.8739770869999999E-3</c:v>
                </c:pt>
                <c:pt idx="1">
                  <c:v>5.3617021279999998E-3</c:v>
                </c:pt>
                <c:pt idx="2">
                  <c:v>6.191489362E-3</c:v>
                </c:pt>
                <c:pt idx="3">
                  <c:v>6.8019639930000002E-3</c:v>
                </c:pt>
                <c:pt idx="4">
                  <c:v>6.9034369889999997E-3</c:v>
                </c:pt>
                <c:pt idx="5">
                  <c:v>7.2536824879999998E-3</c:v>
                </c:pt>
                <c:pt idx="6">
                  <c:v>8.2438625200000008E-3</c:v>
                </c:pt>
                <c:pt idx="7">
                  <c:v>9.9770867429999997E-3</c:v>
                </c:pt>
                <c:pt idx="8">
                  <c:v>1.197708674E-2</c:v>
                </c:pt>
                <c:pt idx="9">
                  <c:v>1.495744681E-2</c:v>
                </c:pt>
                <c:pt idx="10">
                  <c:v>1.787725041E-2</c:v>
                </c:pt>
                <c:pt idx="11">
                  <c:v>2.0949263499999999E-2</c:v>
                </c:pt>
                <c:pt idx="12">
                  <c:v>2.440261866E-2</c:v>
                </c:pt>
                <c:pt idx="13">
                  <c:v>2.765957447E-2</c:v>
                </c:pt>
                <c:pt idx="14">
                  <c:v>3.0752864160000001E-2</c:v>
                </c:pt>
                <c:pt idx="15">
                  <c:v>3.2815057279999997E-2</c:v>
                </c:pt>
                <c:pt idx="16">
                  <c:v>3.3731587559999998E-2</c:v>
                </c:pt>
                <c:pt idx="17">
                  <c:v>3.3960720129999997E-2</c:v>
                </c:pt>
                <c:pt idx="19">
                  <c:v>2.7266775779999999E-2</c:v>
                </c:pt>
                <c:pt idx="20">
                  <c:v>2.37806874E-2</c:v>
                </c:pt>
                <c:pt idx="21">
                  <c:v>1.9574468090000002E-2</c:v>
                </c:pt>
                <c:pt idx="22">
                  <c:v>1.5418985269999999E-2</c:v>
                </c:pt>
                <c:pt idx="23">
                  <c:v>1.228477905E-2</c:v>
                </c:pt>
                <c:pt idx="24">
                  <c:v>9.1734860879999994E-3</c:v>
                </c:pt>
                <c:pt idx="25">
                  <c:v>6.6743044190000003E-3</c:v>
                </c:pt>
                <c:pt idx="26">
                  <c:v>3.7430441900000002E-3</c:v>
                </c:pt>
                <c:pt idx="27">
                  <c:v>2.3371522089999999E-3</c:v>
                </c:pt>
                <c:pt idx="28">
                  <c:v>1.2864157119999999E-3</c:v>
                </c:pt>
                <c:pt idx="29">
                  <c:v>6.7103109660000002E-4</c:v>
                </c:pt>
                <c:pt idx="30">
                  <c:v>2.7986906710000001E-4</c:v>
                </c:pt>
                <c:pt idx="31">
                  <c:v>4.4353518820000002E-4</c:v>
                </c:pt>
                <c:pt idx="32">
                  <c:v>3.5842880519999998E-4</c:v>
                </c:pt>
                <c:pt idx="33">
                  <c:v>3.6006546640000002E-4</c:v>
                </c:pt>
                <c:pt idx="34">
                  <c:v>5.7283142390000005E-4</c:v>
                </c:pt>
                <c:pt idx="35">
                  <c:v>6.399345336E-4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0-4FEF-A1CC-E943A495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213184"/>
        <c:axId val="1737186304"/>
      </c:scatterChart>
      <c:valAx>
        <c:axId val="173721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86304"/>
        <c:crosses val="autoZero"/>
        <c:crossBetween val="midCat"/>
      </c:valAx>
      <c:valAx>
        <c:axId val="17371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2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Methanol Destruction</a:t>
            </a:r>
            <a:r>
              <a:rPr lang="en-US" baseline="0"/>
              <a:t>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'Simultaneous_UV_and_TPD-032625'!$BW$6:$BW$36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4.3302317829999999E-2</c:v>
                  </c:pt>
                  <c:pt idx="2">
                    <c:v>4.0964293380000003E-2</c:v>
                  </c:pt>
                  <c:pt idx="3">
                    <c:v>3.9024710390000002E-2</c:v>
                  </c:pt>
                  <c:pt idx="4">
                    <c:v>3.7325695839999999E-2</c:v>
                  </c:pt>
                  <c:pt idx="5">
                    <c:v>3.5551503650000003E-2</c:v>
                  </c:pt>
                  <c:pt idx="6">
                    <c:v>3.3363834469999999E-2</c:v>
                  </c:pt>
                  <c:pt idx="7">
                    <c:v>3.2025672560000003E-2</c:v>
                  </c:pt>
                  <c:pt idx="8">
                    <c:v>3.0710063950000002E-2</c:v>
                  </c:pt>
                  <c:pt idx="9">
                    <c:v>2.9304242170000001E-2</c:v>
                  </c:pt>
                  <c:pt idx="10">
                    <c:v>2.8041257900000002E-2</c:v>
                  </c:pt>
                  <c:pt idx="11">
                    <c:v>2.6815862449999998E-2</c:v>
                  </c:pt>
                  <c:pt idx="12">
                    <c:v>2.5951319649999999E-2</c:v>
                  </c:pt>
                  <c:pt idx="13">
                    <c:v>2.337272676E-2</c:v>
                  </c:pt>
                  <c:pt idx="14">
                    <c:v>2.12226464E-2</c:v>
                  </c:pt>
                  <c:pt idx="15">
                    <c:v>1.5863984559999999E-2</c:v>
                  </c:pt>
                  <c:pt idx="16">
                    <c:v>1.096841697E-2</c:v>
                  </c:pt>
                  <c:pt idx="17">
                    <c:v>7.3072661340000001E-3</c:v>
                  </c:pt>
                  <c:pt idx="18">
                    <c:v>5.3263354490000001E-3</c:v>
                  </c:pt>
                  <c:pt idx="19">
                    <c:v>4.2828698730000003E-3</c:v>
                  </c:pt>
                  <c:pt idx="20">
                    <c:v>3.3251068019999998E-3</c:v>
                  </c:pt>
                  <c:pt idx="21">
                    <c:v>3.0116160630000001E-3</c:v>
                  </c:pt>
                  <c:pt idx="22">
                    <c:v>2.47033709E-3</c:v>
                  </c:pt>
                  <c:pt idx="23">
                    <c:v>2.1846620770000001E-3</c:v>
                  </c:pt>
                  <c:pt idx="24">
                    <c:v>1.75539778E-3</c:v>
                  </c:pt>
                  <c:pt idx="25">
                    <c:v>1.122026204E-3</c:v>
                  </c:pt>
                  <c:pt idx="26">
                    <c:v>8.2642774299999998E-4</c:v>
                  </c:pt>
                  <c:pt idx="27">
                    <c:v>5.6277977660000003E-4</c:v>
                  </c:pt>
                  <c:pt idx="28">
                    <c:v>4.4708139610000002E-4</c:v>
                  </c:pt>
                  <c:pt idx="29">
                    <c:v>3.3078159459999998E-4</c:v>
                  </c:pt>
                  <c:pt idx="30">
                    <c:v>2.8590054640000002E-4</c:v>
                  </c:pt>
                </c:numCache>
              </c:numRef>
            </c:plus>
            <c:minus>
              <c:numRef>
                <c:f>'Simultaneous_UV_and_TPD-032625'!$BW$6:$BW$36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4.3302317829999999E-2</c:v>
                  </c:pt>
                  <c:pt idx="2">
                    <c:v>4.0964293380000003E-2</c:v>
                  </c:pt>
                  <c:pt idx="3">
                    <c:v>3.9024710390000002E-2</c:v>
                  </c:pt>
                  <c:pt idx="4">
                    <c:v>3.7325695839999999E-2</c:v>
                  </c:pt>
                  <c:pt idx="5">
                    <c:v>3.5551503650000003E-2</c:v>
                  </c:pt>
                  <c:pt idx="6">
                    <c:v>3.3363834469999999E-2</c:v>
                  </c:pt>
                  <c:pt idx="7">
                    <c:v>3.2025672560000003E-2</c:v>
                  </c:pt>
                  <c:pt idx="8">
                    <c:v>3.0710063950000002E-2</c:v>
                  </c:pt>
                  <c:pt idx="9">
                    <c:v>2.9304242170000001E-2</c:v>
                  </c:pt>
                  <c:pt idx="10">
                    <c:v>2.8041257900000002E-2</c:v>
                  </c:pt>
                  <c:pt idx="11">
                    <c:v>2.6815862449999998E-2</c:v>
                  </c:pt>
                  <c:pt idx="12">
                    <c:v>2.5951319649999999E-2</c:v>
                  </c:pt>
                  <c:pt idx="13">
                    <c:v>2.337272676E-2</c:v>
                  </c:pt>
                  <c:pt idx="14">
                    <c:v>2.12226464E-2</c:v>
                  </c:pt>
                  <c:pt idx="15">
                    <c:v>1.5863984559999999E-2</c:v>
                  </c:pt>
                  <c:pt idx="16">
                    <c:v>1.096841697E-2</c:v>
                  </c:pt>
                  <c:pt idx="17">
                    <c:v>7.3072661340000001E-3</c:v>
                  </c:pt>
                  <c:pt idx="18">
                    <c:v>5.3263354490000001E-3</c:v>
                  </c:pt>
                  <c:pt idx="19">
                    <c:v>4.2828698730000003E-3</c:v>
                  </c:pt>
                  <c:pt idx="20">
                    <c:v>3.3251068019999998E-3</c:v>
                  </c:pt>
                  <c:pt idx="21">
                    <c:v>3.0116160630000001E-3</c:v>
                  </c:pt>
                  <c:pt idx="22">
                    <c:v>2.47033709E-3</c:v>
                  </c:pt>
                  <c:pt idx="23">
                    <c:v>2.1846620770000001E-3</c:v>
                  </c:pt>
                  <c:pt idx="24">
                    <c:v>1.75539778E-3</c:v>
                  </c:pt>
                  <c:pt idx="25">
                    <c:v>1.122026204E-3</c:v>
                  </c:pt>
                  <c:pt idx="26">
                    <c:v>8.2642774299999998E-4</c:v>
                  </c:pt>
                  <c:pt idx="27">
                    <c:v>5.6277977660000003E-4</c:v>
                  </c:pt>
                  <c:pt idx="28">
                    <c:v>4.4708139610000002E-4</c:v>
                  </c:pt>
                  <c:pt idx="29">
                    <c:v>3.3078159459999998E-4</c:v>
                  </c:pt>
                  <c:pt idx="30">
                    <c:v>2.8590054640000002E-4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'Simultaneous_UV_and_TPD-032625'!$B$6:$B$36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'Simultaneous_UV_and_TPD-032625'!$D$6:$D$36</c:f>
              <c:numCache>
                <c:formatCode>General</c:formatCode>
                <c:ptCount val="31"/>
                <c:pt idx="0">
                  <c:v>1</c:v>
                </c:pt>
                <c:pt idx="1">
                  <c:v>0.89012517400000002</c:v>
                </c:pt>
                <c:pt idx="2">
                  <c:v>0.84206459600000005</c:v>
                </c:pt>
                <c:pt idx="3">
                  <c:v>0.80219440600000003</c:v>
                </c:pt>
                <c:pt idx="4">
                  <c:v>0.76726935600000001</c:v>
                </c:pt>
                <c:pt idx="5">
                  <c:v>0.73079894899999998</c:v>
                </c:pt>
                <c:pt idx="6">
                  <c:v>0.68582908399999998</c:v>
                </c:pt>
                <c:pt idx="7">
                  <c:v>0.65832174300000001</c:v>
                </c:pt>
                <c:pt idx="8">
                  <c:v>0.63127800999999995</c:v>
                </c:pt>
                <c:pt idx="9">
                  <c:v>0.60237984899999997</c:v>
                </c:pt>
                <c:pt idx="10">
                  <c:v>0.57641786399999995</c:v>
                </c:pt>
                <c:pt idx="11">
                  <c:v>0.55122855800000004</c:v>
                </c:pt>
                <c:pt idx="12">
                  <c:v>0.53345696200000003</c:v>
                </c:pt>
                <c:pt idx="13">
                  <c:v>0.480451244</c:v>
                </c:pt>
                <c:pt idx="14">
                  <c:v>0.43625405699999997</c:v>
                </c:pt>
                <c:pt idx="15">
                  <c:v>0.32610106599999999</c:v>
                </c:pt>
                <c:pt idx="16">
                  <c:v>0.22546747</c:v>
                </c:pt>
                <c:pt idx="17">
                  <c:v>0.15020862300000001</c:v>
                </c:pt>
                <c:pt idx="18">
                  <c:v>0.109488487</c:v>
                </c:pt>
                <c:pt idx="19">
                  <c:v>8.8038942999999995E-2</c:v>
                </c:pt>
                <c:pt idx="20">
                  <c:v>6.8351104999999995E-2</c:v>
                </c:pt>
                <c:pt idx="21">
                  <c:v>6.1906969999999999E-2</c:v>
                </c:pt>
                <c:pt idx="22">
                  <c:v>5.0780405000000001E-2</c:v>
                </c:pt>
                <c:pt idx="23">
                  <c:v>4.4908050999999997E-2</c:v>
                </c:pt>
                <c:pt idx="24">
                  <c:v>3.6084066999999997E-2</c:v>
                </c:pt>
                <c:pt idx="25">
                  <c:v>2.3064441000000001E-2</c:v>
                </c:pt>
                <c:pt idx="26">
                  <c:v>1.6988100999999999E-2</c:v>
                </c:pt>
                <c:pt idx="27">
                  <c:v>1.1568537E-2</c:v>
                </c:pt>
                <c:pt idx="28">
                  <c:v>9.1902330000000008E-3</c:v>
                </c:pt>
                <c:pt idx="29">
                  <c:v>6.7995670000000003E-3</c:v>
                </c:pt>
                <c:pt idx="30">
                  <c:v>5.8769900000000003E-3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C5-4CF5-9B06-ABD84BC97AD1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'Simultaneous_UV_and_TPD-032625'!$CG$6:$CG$36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4.4006222587499998E-2</c:v>
                  </c:pt>
                  <c:pt idx="2">
                    <c:v>4.1890575189999994E-2</c:v>
                  </c:pt>
                  <c:pt idx="3">
                    <c:v>4.0093741524999997E-2</c:v>
                  </c:pt>
                  <c:pt idx="4">
                    <c:v>3.8512500177499999E-2</c:v>
                  </c:pt>
                  <c:pt idx="5">
                    <c:v>3.7099842590000001E-2</c:v>
                  </c:pt>
                  <c:pt idx="6">
                    <c:v>3.5654277150000004E-2</c:v>
                  </c:pt>
                  <c:pt idx="7">
                    <c:v>3.4282070957500001E-2</c:v>
                  </c:pt>
                  <c:pt idx="8">
                    <c:v>3.2822200662500002E-2</c:v>
                  </c:pt>
                  <c:pt idx="9">
                    <c:v>3.1480350585000004E-2</c:v>
                  </c:pt>
                  <c:pt idx="10">
                    <c:v>2.9711138392500003E-2</c:v>
                  </c:pt>
                  <c:pt idx="11">
                    <c:v>2.8897191160000002E-2</c:v>
                  </c:pt>
                  <c:pt idx="12">
                    <c:v>2.7757500232499996E-2</c:v>
                  </c:pt>
                  <c:pt idx="13">
                    <c:v>2.5390210652500002E-2</c:v>
                  </c:pt>
                  <c:pt idx="14">
                    <c:v>2.19419555125E-2</c:v>
                  </c:pt>
                  <c:pt idx="15">
                    <c:v>1.5355880420000001E-2</c:v>
                  </c:pt>
                  <c:pt idx="16">
                    <c:v>9.9577072680000003E-3</c:v>
                  </c:pt>
                  <c:pt idx="17">
                    <c:v>7.2051633409999996E-3</c:v>
                  </c:pt>
                  <c:pt idx="18">
                    <c:v>5.2473659879999999E-3</c:v>
                  </c:pt>
                  <c:pt idx="19">
                    <c:v>4.0584959077499998E-3</c:v>
                  </c:pt>
                  <c:pt idx="20">
                    <c:v>3.1278011672499998E-3</c:v>
                  </c:pt>
                  <c:pt idx="21">
                    <c:v>2.4724466474999999E-3</c:v>
                  </c:pt>
                  <c:pt idx="22">
                    <c:v>2.0353428140000001E-3</c:v>
                  </c:pt>
                  <c:pt idx="23">
                    <c:v>1.7050495929999999E-3</c:v>
                  </c:pt>
                  <c:pt idx="24">
                    <c:v>1.3812557362500001E-3</c:v>
                  </c:pt>
                  <c:pt idx="25">
                    <c:v>1.0932558837500001E-3</c:v>
                  </c:pt>
                  <c:pt idx="26">
                    <c:v>8.6226632062499995E-4</c:v>
                  </c:pt>
                  <c:pt idx="27">
                    <c:v>6.7909377729999994E-4</c:v>
                  </c:pt>
                  <c:pt idx="28">
                    <c:v>4.8588861927500001E-4</c:v>
                  </c:pt>
                  <c:pt idx="29">
                    <c:v>3.4731141439999999E-4</c:v>
                  </c:pt>
                  <c:pt idx="30">
                    <c:v>2.2698340542499999E-4</c:v>
                  </c:pt>
                </c:numCache>
              </c:numRef>
            </c:plus>
            <c:minus>
              <c:numRef>
                <c:f>'Simultaneous_UV_and_TPD-032625'!$CG$6:$CG$36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4.4006222587499998E-2</c:v>
                  </c:pt>
                  <c:pt idx="2">
                    <c:v>4.1890575189999994E-2</c:v>
                  </c:pt>
                  <c:pt idx="3">
                    <c:v>4.0093741524999997E-2</c:v>
                  </c:pt>
                  <c:pt idx="4">
                    <c:v>3.8512500177499999E-2</c:v>
                  </c:pt>
                  <c:pt idx="5">
                    <c:v>3.7099842590000001E-2</c:v>
                  </c:pt>
                  <c:pt idx="6">
                    <c:v>3.5654277150000004E-2</c:v>
                  </c:pt>
                  <c:pt idx="7">
                    <c:v>3.4282070957500001E-2</c:v>
                  </c:pt>
                  <c:pt idx="8">
                    <c:v>3.2822200662500002E-2</c:v>
                  </c:pt>
                  <c:pt idx="9">
                    <c:v>3.1480350585000004E-2</c:v>
                  </c:pt>
                  <c:pt idx="10">
                    <c:v>2.9711138392500003E-2</c:v>
                  </c:pt>
                  <c:pt idx="11">
                    <c:v>2.8897191160000002E-2</c:v>
                  </c:pt>
                  <c:pt idx="12">
                    <c:v>2.7757500232499996E-2</c:v>
                  </c:pt>
                  <c:pt idx="13">
                    <c:v>2.5390210652500002E-2</c:v>
                  </c:pt>
                  <c:pt idx="14">
                    <c:v>2.19419555125E-2</c:v>
                  </c:pt>
                  <c:pt idx="15">
                    <c:v>1.5355880420000001E-2</c:v>
                  </c:pt>
                  <c:pt idx="16">
                    <c:v>9.9577072680000003E-3</c:v>
                  </c:pt>
                  <c:pt idx="17">
                    <c:v>7.2051633409999996E-3</c:v>
                  </c:pt>
                  <c:pt idx="18">
                    <c:v>5.2473659879999999E-3</c:v>
                  </c:pt>
                  <c:pt idx="19">
                    <c:v>4.0584959077499998E-3</c:v>
                  </c:pt>
                  <c:pt idx="20">
                    <c:v>3.1278011672499998E-3</c:v>
                  </c:pt>
                  <c:pt idx="21">
                    <c:v>2.4724466474999999E-3</c:v>
                  </c:pt>
                  <c:pt idx="22">
                    <c:v>2.0353428140000001E-3</c:v>
                  </c:pt>
                  <c:pt idx="23">
                    <c:v>1.7050495929999999E-3</c:v>
                  </c:pt>
                  <c:pt idx="24">
                    <c:v>1.3812557362500001E-3</c:v>
                  </c:pt>
                  <c:pt idx="25">
                    <c:v>1.0932558837500001E-3</c:v>
                  </c:pt>
                  <c:pt idx="26">
                    <c:v>8.6226632062499995E-4</c:v>
                  </c:pt>
                  <c:pt idx="27">
                    <c:v>6.7909377729999994E-4</c:v>
                  </c:pt>
                  <c:pt idx="28">
                    <c:v>4.8588861927500001E-4</c:v>
                  </c:pt>
                  <c:pt idx="29">
                    <c:v>3.4731141439999999E-4</c:v>
                  </c:pt>
                  <c:pt idx="30">
                    <c:v>2.2698340542499999E-4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'Simultaneous_UV_and_TPD-032625'!$T$6:$T$36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'Simultaneous_UV_and_TPD-032625'!$AC$6:$AC$36</c:f>
              <c:numCache>
                <c:formatCode>General</c:formatCode>
                <c:ptCount val="31"/>
                <c:pt idx="0">
                  <c:v>1</c:v>
                </c:pt>
                <c:pt idx="1">
                  <c:v>0.90459468425</c:v>
                </c:pt>
                <c:pt idx="2">
                  <c:v>0.86110530325000001</c:v>
                </c:pt>
                <c:pt idx="3">
                  <c:v>0.82416947700000009</c:v>
                </c:pt>
                <c:pt idx="4">
                  <c:v>0.79166538050000002</c:v>
                </c:pt>
                <c:pt idx="5">
                  <c:v>0.76262670175000002</c:v>
                </c:pt>
                <c:pt idx="6">
                  <c:v>0.73291156749999997</c:v>
                </c:pt>
                <c:pt idx="7">
                  <c:v>0.70470441100000003</c:v>
                </c:pt>
                <c:pt idx="8">
                  <c:v>0.67469522500000001</c:v>
                </c:pt>
                <c:pt idx="9">
                  <c:v>0.64711207024999995</c:v>
                </c:pt>
                <c:pt idx="10">
                  <c:v>0.61074403300000002</c:v>
                </c:pt>
                <c:pt idx="11">
                  <c:v>0.59401248250000005</c:v>
                </c:pt>
                <c:pt idx="12">
                  <c:v>0.57058492375000003</c:v>
                </c:pt>
                <c:pt idx="13">
                  <c:v>0.52192276974999996</c:v>
                </c:pt>
                <c:pt idx="14">
                  <c:v>0.45104021999999999</c:v>
                </c:pt>
                <c:pt idx="15">
                  <c:v>0.31565644549999999</c:v>
                </c:pt>
                <c:pt idx="16">
                  <c:v>0.20469125825000001</c:v>
                </c:pt>
                <c:pt idx="17">
                  <c:v>0.14810979175</c:v>
                </c:pt>
                <c:pt idx="18">
                  <c:v>0.10786518575000001</c:v>
                </c:pt>
                <c:pt idx="19">
                  <c:v>8.3426697499999994E-2</c:v>
                </c:pt>
                <c:pt idx="20">
                  <c:v>6.4295277750000004E-2</c:v>
                </c:pt>
                <c:pt idx="21">
                  <c:v>5.0823768999999998E-2</c:v>
                </c:pt>
                <c:pt idx="22">
                  <c:v>4.1838635249999992E-2</c:v>
                </c:pt>
                <c:pt idx="23">
                  <c:v>3.5049107000000003E-2</c:v>
                </c:pt>
                <c:pt idx="24">
                  <c:v>2.8393179749999997E-2</c:v>
                </c:pt>
                <c:pt idx="25">
                  <c:v>2.2473037000000001E-2</c:v>
                </c:pt>
                <c:pt idx="26">
                  <c:v>1.7724800749999998E-2</c:v>
                </c:pt>
                <c:pt idx="27">
                  <c:v>1.3959494500000001E-2</c:v>
                </c:pt>
                <c:pt idx="28">
                  <c:v>9.9879572500000003E-3</c:v>
                </c:pt>
                <c:pt idx="29">
                  <c:v>7.1393554999999997E-3</c:v>
                </c:pt>
                <c:pt idx="30">
                  <c:v>4.6658852500000006E-3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5-4CF5-9B06-ABD84BC97AD1}"/>
            </c:ext>
          </c:extLst>
        </c:ser>
        <c:ser>
          <c:idx val="4"/>
          <c:order val="2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'Simultaneous_UV_and_TPD-032625'!$DD$6:$DD$10</c:f>
                <c:numCache>
                  <c:formatCode>General</c:formatCode>
                  <c:ptCount val="5"/>
                  <c:pt idx="0">
                    <c:v>4.1967357419999997E-2</c:v>
                  </c:pt>
                  <c:pt idx="1">
                    <c:v>3.6608079340000002E-2</c:v>
                  </c:pt>
                  <c:pt idx="2">
                    <c:v>3.0250627370000002E-2</c:v>
                  </c:pt>
                  <c:pt idx="3">
                    <c:v>2.711997159E-2</c:v>
                  </c:pt>
                  <c:pt idx="4">
                    <c:v>9.7752753709999998E-3</c:v>
                  </c:pt>
                </c:numCache>
              </c:numRef>
            </c:plus>
            <c:minus>
              <c:numRef>
                <c:f>'Simultaneous_UV_and_TPD-032625'!$DD$6:$DD$10</c:f>
                <c:numCache>
                  <c:formatCode>General</c:formatCode>
                  <c:ptCount val="5"/>
                  <c:pt idx="0">
                    <c:v>4.1967357419999997E-2</c:v>
                  </c:pt>
                  <c:pt idx="1">
                    <c:v>3.6608079340000002E-2</c:v>
                  </c:pt>
                  <c:pt idx="2">
                    <c:v>3.0250627370000002E-2</c:v>
                  </c:pt>
                  <c:pt idx="3">
                    <c:v>2.711997159E-2</c:v>
                  </c:pt>
                  <c:pt idx="4">
                    <c:v>9.7752753709999998E-3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'Simultaneous_UV_and_TPD-032625'!$DB$6:$DB$10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'Simultaneous_UV_and_TPD-032625'!$DC$6:$DC$10</c:f>
              <c:numCache>
                <c:formatCode>General</c:formatCode>
                <c:ptCount val="5"/>
                <c:pt idx="0">
                  <c:v>0.86270000000000002</c:v>
                </c:pt>
                <c:pt idx="1">
                  <c:v>0.75249999999999995</c:v>
                </c:pt>
                <c:pt idx="2">
                  <c:v>0.62180000000000002</c:v>
                </c:pt>
                <c:pt idx="3">
                  <c:v>0.5575</c:v>
                </c:pt>
                <c:pt idx="4">
                  <c:v>0.2009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1D-4FC9-AB69-140A47E1974C}"/>
            </c:ext>
          </c:extLst>
        </c:ser>
        <c:ser>
          <c:idx val="2"/>
          <c:order val="3"/>
          <c:tx>
            <c:v>14-19%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plus>
            <c:min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'Simultaneous_UV_and_TPD-032625'!$AN$6:$AN$36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'Simultaneous_UV_and_TPD-032625'!$AS$6:$AS$36</c:f>
              <c:numCache>
                <c:formatCode>General</c:formatCode>
                <c:ptCount val="31"/>
                <c:pt idx="0">
                  <c:v>1</c:v>
                </c:pt>
                <c:pt idx="1">
                  <c:v>0.82878319449999993</c:v>
                </c:pt>
                <c:pt idx="2">
                  <c:v>0.75575668549999997</c:v>
                </c:pt>
                <c:pt idx="3">
                  <c:v>0.68969851799999993</c:v>
                </c:pt>
                <c:pt idx="4">
                  <c:v>0.63585184049999999</c:v>
                </c:pt>
                <c:pt idx="5">
                  <c:v>0.58825716650000004</c:v>
                </c:pt>
                <c:pt idx="6">
                  <c:v>0.54441185200000008</c:v>
                </c:pt>
                <c:pt idx="7">
                  <c:v>0.50293032700000007</c:v>
                </c:pt>
                <c:pt idx="8">
                  <c:v>0.46579026000000001</c:v>
                </c:pt>
                <c:pt idx="9">
                  <c:v>0.42708531299999997</c:v>
                </c:pt>
                <c:pt idx="10">
                  <c:v>0.38949929250000004</c:v>
                </c:pt>
                <c:pt idx="11">
                  <c:v>0.3498361465</c:v>
                </c:pt>
                <c:pt idx="12">
                  <c:v>0.30943434050000002</c:v>
                </c:pt>
                <c:pt idx="13">
                  <c:v>0.23687728499999999</c:v>
                </c:pt>
                <c:pt idx="14">
                  <c:v>0.14879362700000001</c:v>
                </c:pt>
                <c:pt idx="15">
                  <c:v>7.5197081999999998E-2</c:v>
                </c:pt>
                <c:pt idx="16">
                  <c:v>3.0988576499999997E-2</c:v>
                </c:pt>
                <c:pt idx="17">
                  <c:v>3.3082778E-2</c:v>
                </c:pt>
                <c:pt idx="18">
                  <c:v>3.0946649999999999E-2</c:v>
                </c:pt>
                <c:pt idx="19">
                  <c:v>2.1459611E-2</c:v>
                </c:pt>
                <c:pt idx="20">
                  <c:v>1.6988476500000002E-2</c:v>
                </c:pt>
                <c:pt idx="21">
                  <c:v>1.2193358499999999E-2</c:v>
                </c:pt>
                <c:pt idx="22">
                  <c:v>6.322678E-3</c:v>
                </c:pt>
                <c:pt idx="23">
                  <c:v>4.7469569999999996E-3</c:v>
                </c:pt>
                <c:pt idx="24">
                  <c:v>2.192411E-3</c:v>
                </c:pt>
                <c:pt idx="25">
                  <c:v>1.9712095E-3</c:v>
                </c:pt>
                <c:pt idx="26">
                  <c:v>-1.5765524999999999E-3</c:v>
                </c:pt>
                <c:pt idx="27">
                  <c:v>-2.0631504999999999E-3</c:v>
                </c:pt>
                <c:pt idx="28">
                  <c:v>-3.4827154999999997E-3</c:v>
                </c:pt>
                <c:pt idx="29">
                  <c:v>-3.8938430000000001E-3</c:v>
                </c:pt>
                <c:pt idx="30">
                  <c:v>-7.2489599999999996E-3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C5-4CF5-9B06-ABD84BC97AD1}"/>
            </c:ext>
          </c:extLst>
        </c:ser>
        <c:ser>
          <c:idx val="3"/>
          <c:order val="4"/>
          <c:tx>
            <c:v>14-19%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plus>
            <c:min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'Simultaneous_UV_and_TPD-032625'!$BJ$6:$BJ$36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'Simultaneous_UV_and_TPD-032625'!$BO$6:$BO$36</c:f>
              <c:numCache>
                <c:formatCode>General</c:formatCode>
                <c:ptCount val="31"/>
                <c:pt idx="0">
                  <c:v>1</c:v>
                </c:pt>
                <c:pt idx="1">
                  <c:v>0.89878607899999996</c:v>
                </c:pt>
                <c:pt idx="2">
                  <c:v>0.84540760700000006</c:v>
                </c:pt>
                <c:pt idx="3">
                  <c:v>0.80360724449999998</c:v>
                </c:pt>
                <c:pt idx="4">
                  <c:v>0.76419070649999998</c:v>
                </c:pt>
                <c:pt idx="5">
                  <c:v>0.73770351499999998</c:v>
                </c:pt>
                <c:pt idx="6">
                  <c:v>0.70610989550000003</c:v>
                </c:pt>
                <c:pt idx="7">
                  <c:v>0.67530402449999993</c:v>
                </c:pt>
                <c:pt idx="8">
                  <c:v>0.65068928450000008</c:v>
                </c:pt>
                <c:pt idx="9">
                  <c:v>0.62016314449999999</c:v>
                </c:pt>
                <c:pt idx="10">
                  <c:v>0.58507661799999999</c:v>
                </c:pt>
                <c:pt idx="11">
                  <c:v>0.53524122799999996</c:v>
                </c:pt>
                <c:pt idx="12">
                  <c:v>0.47493763099999997</c:v>
                </c:pt>
                <c:pt idx="13">
                  <c:v>0.32606756599999998</c:v>
                </c:pt>
                <c:pt idx="14">
                  <c:v>0.16834452900000002</c:v>
                </c:pt>
                <c:pt idx="15">
                  <c:v>5.3771824499999996E-2</c:v>
                </c:pt>
                <c:pt idx="16">
                  <c:v>1.2253727499999999E-2</c:v>
                </c:pt>
                <c:pt idx="17">
                  <c:v>1.2088438999999999E-2</c:v>
                </c:pt>
                <c:pt idx="18">
                  <c:v>1.0146055000000001E-2</c:v>
                </c:pt>
                <c:pt idx="19">
                  <c:v>7.7126510000000009E-3</c:v>
                </c:pt>
                <c:pt idx="20">
                  <c:v>5.5959564999999998E-3</c:v>
                </c:pt>
                <c:pt idx="21">
                  <c:v>5.1131379999999997E-3</c:v>
                </c:pt>
                <c:pt idx="22">
                  <c:v>-2.2933150000000002E-3</c:v>
                </c:pt>
                <c:pt idx="23">
                  <c:v>-2.8527765000000002E-3</c:v>
                </c:pt>
                <c:pt idx="24">
                  <c:v>-8.3017099999999999E-4</c:v>
                </c:pt>
                <c:pt idx="25">
                  <c:v>-2.036473E-3</c:v>
                </c:pt>
                <c:pt idx="26">
                  <c:v>-6.1910549999999996E-4</c:v>
                </c:pt>
                <c:pt idx="27">
                  <c:v>-2.9424659999999999E-3</c:v>
                </c:pt>
                <c:pt idx="28">
                  <c:v>-4.6567859999999996E-3</c:v>
                </c:pt>
                <c:pt idx="29">
                  <c:v>-4.4251435E-3</c:v>
                </c:pt>
                <c:pt idx="30">
                  <c:v>-4.8069404999999997E-3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C5-4CF5-9B06-ABD84BC97AD1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'Simultaneous_UV_and_TPD-032625'!$DH$6:$DH$11</c:f>
                <c:numCache>
                  <c:formatCode>General</c:formatCode>
                  <c:ptCount val="6"/>
                  <c:pt idx="0">
                    <c:v>3.7031853599999998E-2</c:v>
                  </c:pt>
                  <c:pt idx="1">
                    <c:v>2.1803530299999999E-2</c:v>
                  </c:pt>
                  <c:pt idx="2">
                    <c:v>1.9895835309999998E-2</c:v>
                  </c:pt>
                  <c:pt idx="3">
                    <c:v>1.0550287829999999E-2</c:v>
                  </c:pt>
                  <c:pt idx="4">
                    <c:v>1.534478337E-2</c:v>
                  </c:pt>
                  <c:pt idx="5">
                    <c:v>4.6886844789999996E-3</c:v>
                  </c:pt>
                </c:numCache>
              </c:numRef>
            </c:plus>
            <c:minus>
              <c:numRef>
                <c:f>'Simultaneous_UV_and_TPD-032625'!$DH$6:$DH$11</c:f>
                <c:numCache>
                  <c:formatCode>General</c:formatCode>
                  <c:ptCount val="6"/>
                  <c:pt idx="0">
                    <c:v>3.7031853599999998E-2</c:v>
                  </c:pt>
                  <c:pt idx="1">
                    <c:v>2.1803530299999999E-2</c:v>
                  </c:pt>
                  <c:pt idx="2">
                    <c:v>1.9895835309999998E-2</c:v>
                  </c:pt>
                  <c:pt idx="3">
                    <c:v>1.0550287829999999E-2</c:v>
                  </c:pt>
                  <c:pt idx="4">
                    <c:v>1.534478337E-2</c:v>
                  </c:pt>
                  <c:pt idx="5">
                    <c:v>4.6886844789999996E-3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92D050"/>
                </a:solidFill>
                <a:round/>
              </a:ln>
              <a:effectLst/>
            </c:spPr>
          </c:errBars>
          <c:xVal>
            <c:numRef>
              <c:f>'Simultaneous_UV_and_TPD-032625'!$DF$6:$DF$11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'Simultaneous_UV_and_TPD-032625'!$DG$6:$DG$11</c:f>
              <c:numCache>
                <c:formatCode>General</c:formatCode>
                <c:ptCount val="6"/>
                <c:pt idx="0">
                  <c:v>0.76119999999999999</c:v>
                </c:pt>
                <c:pt idx="1">
                  <c:v>0.44819999999999999</c:v>
                </c:pt>
                <c:pt idx="2">
                  <c:v>0.40899999999999997</c:v>
                </c:pt>
                <c:pt idx="3">
                  <c:v>0.20200000000000001</c:v>
                </c:pt>
                <c:pt idx="4">
                  <c:v>0.31540000000000001</c:v>
                </c:pt>
                <c:pt idx="5">
                  <c:v>9.64E-2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1D-4FC9-AB69-140A47E19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60896"/>
        <c:axId val="1747567616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v>081524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'Simultaneous_UV_and_TPD-032625'!$AN$6:$AN$36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1.54E+17</c:v>
                      </c:pt>
                      <c:pt idx="2">
                        <c:v>3.09E+17</c:v>
                      </c:pt>
                      <c:pt idx="3">
                        <c:v>4.63E+17</c:v>
                      </c:pt>
                      <c:pt idx="4">
                        <c:v>6.17E+17</c:v>
                      </c:pt>
                      <c:pt idx="5">
                        <c:v>7.71E+17</c:v>
                      </c:pt>
                      <c:pt idx="6">
                        <c:v>9.26E+17</c:v>
                      </c:pt>
                      <c:pt idx="7">
                        <c:v>1.08E+18</c:v>
                      </c:pt>
                      <c:pt idx="8">
                        <c:v>1.23E+18</c:v>
                      </c:pt>
                      <c:pt idx="9">
                        <c:v>1.39E+18</c:v>
                      </c:pt>
                      <c:pt idx="10">
                        <c:v>1.54E+18</c:v>
                      </c:pt>
                      <c:pt idx="11">
                        <c:v>1.7E+18</c:v>
                      </c:pt>
                      <c:pt idx="12">
                        <c:v>1.85E+18</c:v>
                      </c:pt>
                      <c:pt idx="13">
                        <c:v>2.01E+18</c:v>
                      </c:pt>
                      <c:pt idx="14">
                        <c:v>2.16E+18</c:v>
                      </c:pt>
                      <c:pt idx="15">
                        <c:v>2.31E+18</c:v>
                      </c:pt>
                      <c:pt idx="16">
                        <c:v>2.47E+18</c:v>
                      </c:pt>
                      <c:pt idx="17">
                        <c:v>2.62E+18</c:v>
                      </c:pt>
                      <c:pt idx="18">
                        <c:v>2.78E+18</c:v>
                      </c:pt>
                      <c:pt idx="19">
                        <c:v>2.93E+18</c:v>
                      </c:pt>
                      <c:pt idx="20">
                        <c:v>3.09E+18</c:v>
                      </c:pt>
                      <c:pt idx="21">
                        <c:v>3.24E+18</c:v>
                      </c:pt>
                      <c:pt idx="22">
                        <c:v>3.39E+18</c:v>
                      </c:pt>
                      <c:pt idx="23">
                        <c:v>3.55E+18</c:v>
                      </c:pt>
                      <c:pt idx="24">
                        <c:v>3.7E+18</c:v>
                      </c:pt>
                      <c:pt idx="25">
                        <c:v>3.86E+18</c:v>
                      </c:pt>
                      <c:pt idx="26">
                        <c:v>4.01E+18</c:v>
                      </c:pt>
                      <c:pt idx="27">
                        <c:v>4.17E+18</c:v>
                      </c:pt>
                      <c:pt idx="28">
                        <c:v>4.32E+18</c:v>
                      </c:pt>
                      <c:pt idx="29">
                        <c:v>4.47E+18</c:v>
                      </c:pt>
                      <c:pt idx="30">
                        <c:v>4.63E+18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'Simultaneous_UV_and_TPD-032625'!$AP$6:$AP$36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</c:v>
                      </c:pt>
                      <c:pt idx="1">
                        <c:v>0.81913250199999998</c:v>
                      </c:pt>
                      <c:pt idx="2">
                        <c:v>0.72311348799999997</c:v>
                      </c:pt>
                      <c:pt idx="3">
                        <c:v>0.64171122999999997</c:v>
                      </c:pt>
                      <c:pt idx="4">
                        <c:v>0.58074866300000005</c:v>
                      </c:pt>
                      <c:pt idx="5">
                        <c:v>0.52442067699999995</c:v>
                      </c:pt>
                      <c:pt idx="6">
                        <c:v>0.47724301800000002</c:v>
                      </c:pt>
                      <c:pt idx="7">
                        <c:v>0.42935234700000002</c:v>
                      </c:pt>
                      <c:pt idx="8">
                        <c:v>0.38645276299999998</c:v>
                      </c:pt>
                      <c:pt idx="9">
                        <c:v>0.34450386199999999</c:v>
                      </c:pt>
                      <c:pt idx="10">
                        <c:v>0.306833036</c:v>
                      </c:pt>
                      <c:pt idx="11">
                        <c:v>0.27142008299999998</c:v>
                      </c:pt>
                      <c:pt idx="12">
                        <c:v>0.23802733200000001</c:v>
                      </c:pt>
                      <c:pt idx="13">
                        <c:v>0.183363042</c:v>
                      </c:pt>
                      <c:pt idx="14">
                        <c:v>0.119310755</c:v>
                      </c:pt>
                      <c:pt idx="15">
                        <c:v>5.6446821000000001E-2</c:v>
                      </c:pt>
                      <c:pt idx="16">
                        <c:v>1.9132501E-2</c:v>
                      </c:pt>
                      <c:pt idx="17">
                        <c:v>3.3036244999999999E-2</c:v>
                      </c:pt>
                      <c:pt idx="18">
                        <c:v>3.6244801E-2</c:v>
                      </c:pt>
                      <c:pt idx="19">
                        <c:v>2.6500296999999999E-2</c:v>
                      </c:pt>
                      <c:pt idx="20">
                        <c:v>2.1152704000000001E-2</c:v>
                      </c:pt>
                      <c:pt idx="21">
                        <c:v>1.5448603999999999E-2</c:v>
                      </c:pt>
                      <c:pt idx="22">
                        <c:v>5.9417710000000002E-3</c:v>
                      </c:pt>
                      <c:pt idx="23">
                        <c:v>6.7736189999999998E-3</c:v>
                      </c:pt>
                      <c:pt idx="24">
                        <c:v>2.7332139999999999E-3</c:v>
                      </c:pt>
                      <c:pt idx="25">
                        <c:v>2.9708849999999999E-3</c:v>
                      </c:pt>
                      <c:pt idx="26">
                        <c:v>-1.30719E-3</c:v>
                      </c:pt>
                      <c:pt idx="27">
                        <c:v>-3.4462270000000001E-3</c:v>
                      </c:pt>
                      <c:pt idx="28">
                        <c:v>-3.5650619999999999E-3</c:v>
                      </c:pt>
                      <c:pt idx="29">
                        <c:v>-5.9417710000000002E-3</c:v>
                      </c:pt>
                      <c:pt idx="30">
                        <c:v>-7.2489599999999996E-3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697-4568-A37F-3079ABE4AF6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081624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'Simultaneous_UV_and_TPD-032625'!$AN$6:$AN$36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1.54E+17</c:v>
                      </c:pt>
                      <c:pt idx="2">
                        <c:v>3.09E+17</c:v>
                      </c:pt>
                      <c:pt idx="3">
                        <c:v>4.63E+17</c:v>
                      </c:pt>
                      <c:pt idx="4">
                        <c:v>6.17E+17</c:v>
                      </c:pt>
                      <c:pt idx="5">
                        <c:v>7.71E+17</c:v>
                      </c:pt>
                      <c:pt idx="6">
                        <c:v>9.26E+17</c:v>
                      </c:pt>
                      <c:pt idx="7">
                        <c:v>1.08E+18</c:v>
                      </c:pt>
                      <c:pt idx="8">
                        <c:v>1.23E+18</c:v>
                      </c:pt>
                      <c:pt idx="9">
                        <c:v>1.39E+18</c:v>
                      </c:pt>
                      <c:pt idx="10">
                        <c:v>1.54E+18</c:v>
                      </c:pt>
                      <c:pt idx="11">
                        <c:v>1.7E+18</c:v>
                      </c:pt>
                      <c:pt idx="12">
                        <c:v>1.85E+18</c:v>
                      </c:pt>
                      <c:pt idx="13">
                        <c:v>2.01E+18</c:v>
                      </c:pt>
                      <c:pt idx="14">
                        <c:v>2.16E+18</c:v>
                      </c:pt>
                      <c:pt idx="15">
                        <c:v>2.31E+18</c:v>
                      </c:pt>
                      <c:pt idx="16">
                        <c:v>2.47E+18</c:v>
                      </c:pt>
                      <c:pt idx="17">
                        <c:v>2.62E+18</c:v>
                      </c:pt>
                      <c:pt idx="18">
                        <c:v>2.78E+18</c:v>
                      </c:pt>
                      <c:pt idx="19">
                        <c:v>2.93E+18</c:v>
                      </c:pt>
                      <c:pt idx="20">
                        <c:v>3.09E+18</c:v>
                      </c:pt>
                      <c:pt idx="21">
                        <c:v>3.24E+18</c:v>
                      </c:pt>
                      <c:pt idx="22">
                        <c:v>3.39E+18</c:v>
                      </c:pt>
                      <c:pt idx="23">
                        <c:v>3.55E+18</c:v>
                      </c:pt>
                      <c:pt idx="24">
                        <c:v>3.7E+18</c:v>
                      </c:pt>
                      <c:pt idx="25">
                        <c:v>3.86E+18</c:v>
                      </c:pt>
                      <c:pt idx="26">
                        <c:v>4.01E+18</c:v>
                      </c:pt>
                      <c:pt idx="27">
                        <c:v>4.17E+18</c:v>
                      </c:pt>
                      <c:pt idx="28">
                        <c:v>4.32E+18</c:v>
                      </c:pt>
                      <c:pt idx="29">
                        <c:v>4.47E+18</c:v>
                      </c:pt>
                      <c:pt idx="30">
                        <c:v>4.63E+18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'Simultaneous_UV_and_TPD-032625'!$AR$6:$AR$35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0.83843388699999999</c:v>
                      </c:pt>
                      <c:pt idx="2">
                        <c:v>0.78839988299999997</c:v>
                      </c:pt>
                      <c:pt idx="3">
                        <c:v>0.737685806</c:v>
                      </c:pt>
                      <c:pt idx="4">
                        <c:v>0.69095501800000003</c:v>
                      </c:pt>
                      <c:pt idx="5">
                        <c:v>0.65209365600000002</c:v>
                      </c:pt>
                      <c:pt idx="6">
                        <c:v>0.61158068600000004</c:v>
                      </c:pt>
                      <c:pt idx="7">
                        <c:v>0.576508307</c:v>
                      </c:pt>
                      <c:pt idx="8">
                        <c:v>0.54512775700000005</c:v>
                      </c:pt>
                      <c:pt idx="9">
                        <c:v>0.50966676399999999</c:v>
                      </c:pt>
                      <c:pt idx="10">
                        <c:v>0.47216554900000002</c:v>
                      </c:pt>
                      <c:pt idx="11">
                        <c:v>0.42825221000000002</c:v>
                      </c:pt>
                      <c:pt idx="12">
                        <c:v>0.380841349</c:v>
                      </c:pt>
                      <c:pt idx="13">
                        <c:v>0.29039152800000001</c:v>
                      </c:pt>
                      <c:pt idx="14">
                        <c:v>0.178276499</c:v>
                      </c:pt>
                      <c:pt idx="15">
                        <c:v>9.3947343000000003E-2</c:v>
                      </c:pt>
                      <c:pt idx="16">
                        <c:v>4.2844651999999997E-2</c:v>
                      </c:pt>
                      <c:pt idx="17">
                        <c:v>3.3129311000000002E-2</c:v>
                      </c:pt>
                      <c:pt idx="18">
                        <c:v>2.5648499000000002E-2</c:v>
                      </c:pt>
                      <c:pt idx="19">
                        <c:v>1.6418925000000001E-2</c:v>
                      </c:pt>
                      <c:pt idx="20">
                        <c:v>1.2824248999999999E-2</c:v>
                      </c:pt>
                      <c:pt idx="21">
                        <c:v>8.9381129999999993E-3</c:v>
                      </c:pt>
                      <c:pt idx="22">
                        <c:v>6.7035849999999998E-3</c:v>
                      </c:pt>
                      <c:pt idx="23">
                        <c:v>2.7202950000000002E-3</c:v>
                      </c:pt>
                      <c:pt idx="24">
                        <c:v>1.6516079999999999E-3</c:v>
                      </c:pt>
                      <c:pt idx="25">
                        <c:v>9.7153400000000003E-4</c:v>
                      </c:pt>
                      <c:pt idx="26">
                        <c:v>-1.8459150000000001E-3</c:v>
                      </c:pt>
                      <c:pt idx="27">
                        <c:v>-6.8007400000000002E-4</c:v>
                      </c:pt>
                      <c:pt idx="28">
                        <c:v>-3.4003689999999999E-3</c:v>
                      </c:pt>
                      <c:pt idx="29">
                        <c:v>-1.8459150000000001E-3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697-4568-A37F-3079ABE4AF62}"/>
                  </c:ext>
                </c:extLst>
              </c15:ser>
            </c15:filteredScatterSeries>
          </c:ext>
        </c:extLst>
      </c:scatterChart>
      <c:valAx>
        <c:axId val="174756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67616"/>
        <c:crosses val="autoZero"/>
        <c:crossBetween val="midCat"/>
        <c:majorUnit val="1E+18"/>
      </c:valAx>
      <c:valAx>
        <c:axId val="1747567616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6089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Methanol Destruction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'Simultaneous_UV_and_TPD-032625'!$F$6:$F$42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'Simultaneous_UV_and_TPD-032625'!$Q$6:$Q$42</c:f>
              <c:numCache>
                <c:formatCode>General</c:formatCode>
                <c:ptCount val="37"/>
                <c:pt idx="0">
                  <c:v>1</c:v>
                </c:pt>
                <c:pt idx="1">
                  <c:v>0.85637716424999999</c:v>
                </c:pt>
                <c:pt idx="2">
                  <c:v>0.80062324299999998</c:v>
                </c:pt>
                <c:pt idx="3">
                  <c:v>0.7556290857500001</c:v>
                </c:pt>
                <c:pt idx="4">
                  <c:v>0.71120217400000008</c:v>
                </c:pt>
                <c:pt idx="5">
                  <c:v>0.68398105000000009</c:v>
                </c:pt>
                <c:pt idx="6">
                  <c:v>0.66290820449999999</c:v>
                </c:pt>
                <c:pt idx="8">
                  <c:v>0.63204205975000005</c:v>
                </c:pt>
                <c:pt idx="10">
                  <c:v>0.59370241299999993</c:v>
                </c:pt>
                <c:pt idx="12">
                  <c:v>0.55333374999999996</c:v>
                </c:pt>
                <c:pt idx="14">
                  <c:v>0.50748584699999999</c:v>
                </c:pt>
                <c:pt idx="16">
                  <c:v>0.45671744474999998</c:v>
                </c:pt>
                <c:pt idx="18">
                  <c:v>0.41014758525000006</c:v>
                </c:pt>
                <c:pt idx="20">
                  <c:v>0.27321149374999998</c:v>
                </c:pt>
                <c:pt idx="22">
                  <c:v>0.1593092995</c:v>
                </c:pt>
                <c:pt idx="24">
                  <c:v>9.0574054249999994E-2</c:v>
                </c:pt>
                <c:pt idx="26">
                  <c:v>5.8302570499999998E-2</c:v>
                </c:pt>
                <c:pt idx="28">
                  <c:v>5.1995606749999999E-2</c:v>
                </c:pt>
                <c:pt idx="30">
                  <c:v>1.83332675E-2</c:v>
                </c:pt>
                <c:pt idx="32">
                  <c:v>1.1784242333333333E-2</c:v>
                </c:pt>
                <c:pt idx="34">
                  <c:v>7.2070519999999994E-3</c:v>
                </c:pt>
                <c:pt idx="36">
                  <c:v>4.4861753333333343E-3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6-44B2-BBED-F48F3EB46253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'Simultaneous_UV_and_TPD-032625'!$AF$6:$AF$42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'Simultaneous_UV_and_TPD-032625'!$AK$6:$AK$42</c:f>
              <c:numCache>
                <c:formatCode>General</c:formatCode>
                <c:ptCount val="37"/>
                <c:pt idx="0">
                  <c:v>1</c:v>
                </c:pt>
                <c:pt idx="1">
                  <c:v>0.90453948849999999</c:v>
                </c:pt>
                <c:pt idx="2">
                  <c:v>0.84907717900000002</c:v>
                </c:pt>
                <c:pt idx="3">
                  <c:v>0.80715896900000006</c:v>
                </c:pt>
                <c:pt idx="4">
                  <c:v>0.77182714949999998</c:v>
                </c:pt>
                <c:pt idx="5">
                  <c:v>0.74382530650000001</c:v>
                </c:pt>
                <c:pt idx="6">
                  <c:v>0.71987562399999994</c:v>
                </c:pt>
                <c:pt idx="7">
                  <c:v>0.6987371255</c:v>
                </c:pt>
                <c:pt idx="8">
                  <c:v>0.68674430999999991</c:v>
                </c:pt>
                <c:pt idx="9">
                  <c:v>0.6760518365</c:v>
                </c:pt>
                <c:pt idx="10">
                  <c:v>0.66142144000000003</c:v>
                </c:pt>
                <c:pt idx="11">
                  <c:v>0.64576316100000009</c:v>
                </c:pt>
                <c:pt idx="12">
                  <c:v>0.62743939100000001</c:v>
                </c:pt>
                <c:pt idx="13">
                  <c:v>0.60608684800000001</c:v>
                </c:pt>
                <c:pt idx="14">
                  <c:v>0.58457962649999995</c:v>
                </c:pt>
                <c:pt idx="15">
                  <c:v>0.56129454499999998</c:v>
                </c:pt>
                <c:pt idx="16">
                  <c:v>0.53613533999999996</c:v>
                </c:pt>
                <c:pt idx="17">
                  <c:v>0.52331875149999996</c:v>
                </c:pt>
                <c:pt idx="18">
                  <c:v>0.51124764700000003</c:v>
                </c:pt>
                <c:pt idx="19">
                  <c:v>0.439443156</c:v>
                </c:pt>
                <c:pt idx="20">
                  <c:v>0.38657722649999998</c:v>
                </c:pt>
                <c:pt idx="21">
                  <c:v>0.30055359749999999</c:v>
                </c:pt>
                <c:pt idx="22">
                  <c:v>0.20898939700000002</c:v>
                </c:pt>
                <c:pt idx="23">
                  <c:v>0.13850663200000002</c:v>
                </c:pt>
                <c:pt idx="24">
                  <c:v>0.105980845</c:v>
                </c:pt>
                <c:pt idx="25">
                  <c:v>8.1200629999999996E-2</c:v>
                </c:pt>
                <c:pt idx="26">
                  <c:v>6.3823382499999998E-2</c:v>
                </c:pt>
                <c:pt idx="27">
                  <c:v>5.0658746999999997E-2</c:v>
                </c:pt>
                <c:pt idx="28">
                  <c:v>4.2268813500000002E-2</c:v>
                </c:pt>
                <c:pt idx="29">
                  <c:v>3.5709530000000003E-2</c:v>
                </c:pt>
                <c:pt idx="30">
                  <c:v>2.8642077500000002E-2</c:v>
                </c:pt>
                <c:pt idx="31">
                  <c:v>2.3002282999999998E-2</c:v>
                </c:pt>
                <c:pt idx="32">
                  <c:v>1.9009904000000001E-2</c:v>
                </c:pt>
                <c:pt idx="33">
                  <c:v>1.4990462499999999E-2</c:v>
                </c:pt>
                <c:pt idx="34">
                  <c:v>1.1703498999999999E-2</c:v>
                </c:pt>
                <c:pt idx="35">
                  <c:v>9.0151664999999995E-3</c:v>
                </c:pt>
                <c:pt idx="36">
                  <c:v>6.8755464999999995E-3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6-44B2-BBED-F48F3EB46253}"/>
            </c:ext>
          </c:extLst>
        </c:ser>
        <c:ser>
          <c:idx val="2"/>
          <c:order val="2"/>
          <c:tx>
            <c:v>11-16%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'Simultaneous_UV_and_TPD-032625'!$AV$6:$AV$42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'Simultaneous_UV_and_TPD-032625'!$BG$6:$BG$42</c:f>
              <c:numCache>
                <c:formatCode>General</c:formatCode>
                <c:ptCount val="37"/>
                <c:pt idx="0">
                  <c:v>1</c:v>
                </c:pt>
                <c:pt idx="1">
                  <c:v>0.82246191300000004</c:v>
                </c:pt>
                <c:pt idx="2">
                  <c:v>0.74650020040000009</c:v>
                </c:pt>
                <c:pt idx="3">
                  <c:v>0.68822614259999992</c:v>
                </c:pt>
                <c:pt idx="4">
                  <c:v>0.64297752639999994</c:v>
                </c:pt>
                <c:pt idx="5">
                  <c:v>0.60737525979999996</c:v>
                </c:pt>
                <c:pt idx="6">
                  <c:v>0.57652937500000001</c:v>
                </c:pt>
                <c:pt idx="7">
                  <c:v>0.54798941149999991</c:v>
                </c:pt>
                <c:pt idx="8">
                  <c:v>0.52338099220000001</c:v>
                </c:pt>
                <c:pt idx="9">
                  <c:v>0.50274287974999998</c:v>
                </c:pt>
                <c:pt idx="10">
                  <c:v>0.47741854500000003</c:v>
                </c:pt>
                <c:pt idx="11">
                  <c:v>0.46433753075</c:v>
                </c:pt>
                <c:pt idx="12">
                  <c:v>0.43607621260000001</c:v>
                </c:pt>
                <c:pt idx="13">
                  <c:v>0.42209952525</c:v>
                </c:pt>
                <c:pt idx="14">
                  <c:v>0.39339796340000005</c:v>
                </c:pt>
                <c:pt idx="15">
                  <c:v>0.37584588724999995</c:v>
                </c:pt>
                <c:pt idx="16">
                  <c:v>0.34659236320000003</c:v>
                </c:pt>
                <c:pt idx="17">
                  <c:v>0.31934152825000001</c:v>
                </c:pt>
                <c:pt idx="18">
                  <c:v>0.27706666940000002</c:v>
                </c:pt>
                <c:pt idx="19">
                  <c:v>0.20523696575</c:v>
                </c:pt>
                <c:pt idx="20">
                  <c:v>0.11771039279999999</c:v>
                </c:pt>
                <c:pt idx="21">
                  <c:v>3.566322425E-2</c:v>
                </c:pt>
                <c:pt idx="22">
                  <c:v>1.7827790000000003E-2</c:v>
                </c:pt>
                <c:pt idx="23">
                  <c:v>1.3768175000000001E-2</c:v>
                </c:pt>
                <c:pt idx="24">
                  <c:v>1.2536904200000001E-2</c:v>
                </c:pt>
                <c:pt idx="25">
                  <c:v>4.6645042499999997E-3</c:v>
                </c:pt>
                <c:pt idx="26">
                  <c:v>1.4331122000000001E-3</c:v>
                </c:pt>
                <c:pt idx="27">
                  <c:v>9.7448750000000343E-5</c:v>
                </c:pt>
                <c:pt idx="28">
                  <c:v>-2.1655469999999994E-3</c:v>
                </c:pt>
                <c:pt idx="29">
                  <c:v>-4.6685025000000003E-3</c:v>
                </c:pt>
                <c:pt idx="30">
                  <c:v>-4.0684919999999999E-3</c:v>
                </c:pt>
                <c:pt idx="31">
                  <c:v>-4.5272335E-3</c:v>
                </c:pt>
                <c:pt idx="32">
                  <c:v>-5.5276722E-3</c:v>
                </c:pt>
                <c:pt idx="33">
                  <c:v>-6.0182874999999995E-3</c:v>
                </c:pt>
                <c:pt idx="34">
                  <c:v>-6.6234831999999995E-3</c:v>
                </c:pt>
                <c:pt idx="35">
                  <c:v>-7.3595374999999999E-3</c:v>
                </c:pt>
                <c:pt idx="36">
                  <c:v>-7.5268728000000007E-3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36-44B2-BBED-F48F3EB46253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'Simultaneous_UV_and_TPD-032625'!$BR$6:$BR$42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'Simultaneous_UV_and_TPD-032625'!$BT$6:$BT$42</c:f>
              <c:numCache>
                <c:formatCode>General</c:formatCode>
                <c:ptCount val="37"/>
                <c:pt idx="0">
                  <c:v>1</c:v>
                </c:pt>
                <c:pt idx="1">
                  <c:v>0.88368876100000004</c:v>
                </c:pt>
                <c:pt idx="2">
                  <c:v>0.82916426499999996</c:v>
                </c:pt>
                <c:pt idx="3">
                  <c:v>0.79043227699999996</c:v>
                </c:pt>
                <c:pt idx="4">
                  <c:v>0.74927953899999999</c:v>
                </c:pt>
                <c:pt idx="5">
                  <c:v>0.71976945199999998</c:v>
                </c:pt>
                <c:pt idx="6">
                  <c:v>0.69291066300000004</c:v>
                </c:pt>
                <c:pt idx="7">
                  <c:v>0.66939481300000003</c:v>
                </c:pt>
                <c:pt idx="8">
                  <c:v>0.64714697399999999</c:v>
                </c:pt>
                <c:pt idx="9">
                  <c:v>0.63319884699999995</c:v>
                </c:pt>
                <c:pt idx="10">
                  <c:v>0.60899135500000001</c:v>
                </c:pt>
                <c:pt idx="11">
                  <c:v>0.59216138299999999</c:v>
                </c:pt>
                <c:pt idx="12">
                  <c:v>0.57025936600000005</c:v>
                </c:pt>
                <c:pt idx="13">
                  <c:v>0.55123919300000002</c:v>
                </c:pt>
                <c:pt idx="14">
                  <c:v>0.53417867399999996</c:v>
                </c:pt>
                <c:pt idx="15">
                  <c:v>0.511930836</c:v>
                </c:pt>
                <c:pt idx="16">
                  <c:v>0.48634005800000002</c:v>
                </c:pt>
                <c:pt idx="17">
                  <c:v>0.45325648400000002</c:v>
                </c:pt>
                <c:pt idx="18">
                  <c:v>0.41164265100000003</c:v>
                </c:pt>
                <c:pt idx="19">
                  <c:v>0.303976945</c:v>
                </c:pt>
                <c:pt idx="20">
                  <c:v>0.17844380400000001</c:v>
                </c:pt>
                <c:pt idx="21">
                  <c:v>7.1930835999999998E-2</c:v>
                </c:pt>
                <c:pt idx="22">
                  <c:v>2.9740633999999998E-2</c:v>
                </c:pt>
                <c:pt idx="23">
                  <c:v>2.8933718000000001E-2</c:v>
                </c:pt>
                <c:pt idx="24">
                  <c:v>2.7550432E-2</c:v>
                </c:pt>
                <c:pt idx="25">
                  <c:v>2.1671470000000002E-2</c:v>
                </c:pt>
                <c:pt idx="26">
                  <c:v>1.5677232999999999E-2</c:v>
                </c:pt>
                <c:pt idx="27">
                  <c:v>9.3371760000000009E-3</c:v>
                </c:pt>
                <c:pt idx="28">
                  <c:v>8.8760809999999992E-3</c:v>
                </c:pt>
                <c:pt idx="29">
                  <c:v>5.4178669999999998E-3</c:v>
                </c:pt>
                <c:pt idx="30">
                  <c:v>1.8443800000000001E-3</c:v>
                </c:pt>
                <c:pt idx="31">
                  <c:v>2.3054759999999999E-3</c:v>
                </c:pt>
                <c:pt idx="32">
                  <c:v>-1.1527399999999999E-4</c:v>
                </c:pt>
                <c:pt idx="33">
                  <c:v>-5.4178669999999998E-3</c:v>
                </c:pt>
                <c:pt idx="34">
                  <c:v>-4.6109510000000003E-3</c:v>
                </c:pt>
                <c:pt idx="35">
                  <c:v>-7.3775220000000001E-3</c:v>
                </c:pt>
                <c:pt idx="36">
                  <c:v>-8.4149859999999993E-3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36-44B2-BBED-F48F3EB4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96335"/>
        <c:axId val="129081935"/>
      </c:scatterChart>
      <c:valAx>
        <c:axId val="129096335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1935"/>
        <c:crosses val="autoZero"/>
        <c:crossBetween val="midCat"/>
        <c:majorUnit val="1E+18"/>
      </c:valAx>
      <c:valAx>
        <c:axId val="129081935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633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</a:t>
            </a:r>
            <a:r>
              <a:rPr lang="en-US" baseline="0"/>
              <a:t> Production/Sublimation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'Simultaneous_UV_and_TPD-032625'!$BW$64:$BW$94</c:f>
                <c:numCache>
                  <c:formatCode>General</c:formatCode>
                  <c:ptCount val="31"/>
                  <c:pt idx="0">
                    <c:v>6.01421081E-6</c:v>
                  </c:pt>
                  <c:pt idx="1">
                    <c:v>3.1499429120000001E-4</c:v>
                  </c:pt>
                  <c:pt idx="2">
                    <c:v>4.6384600869999999E-4</c:v>
                  </c:pt>
                  <c:pt idx="3">
                    <c:v>5.503002891E-4</c:v>
                  </c:pt>
                  <c:pt idx="4">
                    <c:v>5.7285357970000004E-4</c:v>
                  </c:pt>
                  <c:pt idx="5">
                    <c:v>5.9014443579999995E-4</c:v>
                  </c:pt>
                  <c:pt idx="6">
                    <c:v>5.9089621210000004E-4</c:v>
                  </c:pt>
                  <c:pt idx="7">
                    <c:v>5.7961956680000002E-4</c:v>
                  </c:pt>
                  <c:pt idx="8">
                    <c:v>5.3902364389999996E-4</c:v>
                  </c:pt>
                  <c:pt idx="9">
                    <c:v>5.0068305000000005E-4</c:v>
                  </c:pt>
                  <c:pt idx="10">
                    <c:v>4.2099475670000002E-4</c:v>
                  </c:pt>
                  <c:pt idx="11">
                    <c:v>2.8492323709999998E-4</c:v>
                  </c:pt>
                  <c:pt idx="12">
                    <c:v>1.8268165340000001E-4</c:v>
                  </c:pt>
                  <c:pt idx="13">
                    <c:v>4.2851252020000003E-5</c:v>
                  </c:pt>
                  <c:pt idx="14">
                    <c:v>6.7659871619999999E-6</c:v>
                  </c:pt>
                  <c:pt idx="15">
                    <c:v>1.052486892E-5</c:v>
                  </c:pt>
                  <c:pt idx="16">
                    <c:v>1.353197432E-5</c:v>
                  </c:pt>
                  <c:pt idx="17">
                    <c:v>1.8042632429999999E-5</c:v>
                  </c:pt>
                  <c:pt idx="18">
                    <c:v>2.706394865E-5</c:v>
                  </c:pt>
                  <c:pt idx="19">
                    <c:v>2.9319277700000001E-5</c:v>
                  </c:pt>
                  <c:pt idx="20">
                    <c:v>3.0822830400000001E-5</c:v>
                  </c:pt>
                  <c:pt idx="21">
                    <c:v>2.1049737839999999E-5</c:v>
                  </c:pt>
                  <c:pt idx="22">
                    <c:v>2.631217229E-5</c:v>
                  </c:pt>
                  <c:pt idx="23">
                    <c:v>1.8794408779999999E-5</c:v>
                  </c:pt>
                  <c:pt idx="24">
                    <c:v>2.706394865E-5</c:v>
                  </c:pt>
                  <c:pt idx="25">
                    <c:v>1.353197432E-5</c:v>
                  </c:pt>
                  <c:pt idx="26">
                    <c:v>1.9546185129999999E-5</c:v>
                  </c:pt>
                  <c:pt idx="27">
                    <c:v>1.127664527E-5</c:v>
                  </c:pt>
                  <c:pt idx="28">
                    <c:v>1.052486892E-5</c:v>
                  </c:pt>
                  <c:pt idx="29">
                    <c:v>7.5177635130000004E-6</c:v>
                  </c:pt>
                  <c:pt idx="30">
                    <c:v>1.8794408779999999E-5</c:v>
                  </c:pt>
                </c:numCache>
              </c:numRef>
            </c:plus>
            <c:minus>
              <c:numRef>
                <c:f>'Simultaneous_UV_and_TPD-032625'!$BW$64:$BW$94</c:f>
                <c:numCache>
                  <c:formatCode>General</c:formatCode>
                  <c:ptCount val="31"/>
                  <c:pt idx="0">
                    <c:v>6.01421081E-6</c:v>
                  </c:pt>
                  <c:pt idx="1">
                    <c:v>3.1499429120000001E-4</c:v>
                  </c:pt>
                  <c:pt idx="2">
                    <c:v>4.6384600869999999E-4</c:v>
                  </c:pt>
                  <c:pt idx="3">
                    <c:v>5.503002891E-4</c:v>
                  </c:pt>
                  <c:pt idx="4">
                    <c:v>5.7285357970000004E-4</c:v>
                  </c:pt>
                  <c:pt idx="5">
                    <c:v>5.9014443579999995E-4</c:v>
                  </c:pt>
                  <c:pt idx="6">
                    <c:v>5.9089621210000004E-4</c:v>
                  </c:pt>
                  <c:pt idx="7">
                    <c:v>5.7961956680000002E-4</c:v>
                  </c:pt>
                  <c:pt idx="8">
                    <c:v>5.3902364389999996E-4</c:v>
                  </c:pt>
                  <c:pt idx="9">
                    <c:v>5.0068305000000005E-4</c:v>
                  </c:pt>
                  <c:pt idx="10">
                    <c:v>4.2099475670000002E-4</c:v>
                  </c:pt>
                  <c:pt idx="11">
                    <c:v>2.8492323709999998E-4</c:v>
                  </c:pt>
                  <c:pt idx="12">
                    <c:v>1.8268165340000001E-4</c:v>
                  </c:pt>
                  <c:pt idx="13">
                    <c:v>4.2851252020000003E-5</c:v>
                  </c:pt>
                  <c:pt idx="14">
                    <c:v>6.7659871619999999E-6</c:v>
                  </c:pt>
                  <c:pt idx="15">
                    <c:v>1.052486892E-5</c:v>
                  </c:pt>
                  <c:pt idx="16">
                    <c:v>1.353197432E-5</c:v>
                  </c:pt>
                  <c:pt idx="17">
                    <c:v>1.8042632429999999E-5</c:v>
                  </c:pt>
                  <c:pt idx="18">
                    <c:v>2.706394865E-5</c:v>
                  </c:pt>
                  <c:pt idx="19">
                    <c:v>2.9319277700000001E-5</c:v>
                  </c:pt>
                  <c:pt idx="20">
                    <c:v>3.0822830400000001E-5</c:v>
                  </c:pt>
                  <c:pt idx="21">
                    <c:v>2.1049737839999999E-5</c:v>
                  </c:pt>
                  <c:pt idx="22">
                    <c:v>2.631217229E-5</c:v>
                  </c:pt>
                  <c:pt idx="23">
                    <c:v>1.8794408779999999E-5</c:v>
                  </c:pt>
                  <c:pt idx="24">
                    <c:v>2.706394865E-5</c:v>
                  </c:pt>
                  <c:pt idx="25">
                    <c:v>1.353197432E-5</c:v>
                  </c:pt>
                  <c:pt idx="26">
                    <c:v>1.9546185129999999E-5</c:v>
                  </c:pt>
                  <c:pt idx="27">
                    <c:v>1.127664527E-5</c:v>
                  </c:pt>
                  <c:pt idx="28">
                    <c:v>1.052486892E-5</c:v>
                  </c:pt>
                  <c:pt idx="29">
                    <c:v>7.5177635130000004E-6</c:v>
                  </c:pt>
                  <c:pt idx="30">
                    <c:v>1.8794408779999999E-5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'Simultaneous_UV_and_TPD-032625'!$B$64:$B$94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'Simultaneous_UV_and_TPD-032625'!$D$64:$D$94</c:f>
              <c:numCache>
                <c:formatCode>General</c:formatCode>
                <c:ptCount val="31"/>
                <c:pt idx="0">
                  <c:v>-1.2362849639999999E-4</c:v>
                </c:pt>
                <c:pt idx="1">
                  <c:v>6.4750424969999996E-3</c:v>
                </c:pt>
                <c:pt idx="2">
                  <c:v>9.5348477820000003E-3</c:v>
                </c:pt>
                <c:pt idx="3">
                  <c:v>1.1312007420000001E-2</c:v>
                </c:pt>
                <c:pt idx="4">
                  <c:v>1.1775614280000001E-2</c:v>
                </c:pt>
                <c:pt idx="5">
                  <c:v>1.213104621E-2</c:v>
                </c:pt>
                <c:pt idx="6">
                  <c:v>1.2146499769999999E-2</c:v>
                </c:pt>
                <c:pt idx="7">
                  <c:v>1.1914696339999999E-2</c:v>
                </c:pt>
                <c:pt idx="8">
                  <c:v>1.1080203990000001E-2</c:v>
                </c:pt>
                <c:pt idx="9">
                  <c:v>1.029207232E-2</c:v>
                </c:pt>
                <c:pt idx="10">
                  <c:v>8.6539947459999995E-3</c:v>
                </c:pt>
                <c:pt idx="11">
                  <c:v>5.8569000150000003E-3</c:v>
                </c:pt>
                <c:pt idx="12">
                  <c:v>3.755215577E-3</c:v>
                </c:pt>
                <c:pt idx="13">
                  <c:v>8.8085303659999996E-4</c:v>
                </c:pt>
                <c:pt idx="14">
                  <c:v>1.3908205840000001E-4</c:v>
                </c:pt>
                <c:pt idx="15">
                  <c:v>-2.1634986859999999E-4</c:v>
                </c:pt>
                <c:pt idx="16">
                  <c:v>-2.7816411680000003E-4</c:v>
                </c:pt>
                <c:pt idx="17">
                  <c:v>-3.7088548910000003E-4</c:v>
                </c:pt>
                <c:pt idx="18">
                  <c:v>-5.5632823370000003E-4</c:v>
                </c:pt>
                <c:pt idx="19">
                  <c:v>-6.0268891980000004E-4</c:v>
                </c:pt>
                <c:pt idx="20">
                  <c:v>-6.3359604390000001E-4</c:v>
                </c:pt>
                <c:pt idx="21">
                  <c:v>-4.3269973730000001E-4</c:v>
                </c:pt>
                <c:pt idx="22">
                  <c:v>-5.408746716E-4</c:v>
                </c:pt>
                <c:pt idx="23">
                  <c:v>-3.863390512E-4</c:v>
                </c:pt>
                <c:pt idx="24">
                  <c:v>-5.5632823370000003E-4</c:v>
                </c:pt>
                <c:pt idx="25">
                  <c:v>-2.7816411680000003E-4</c:v>
                </c:pt>
                <c:pt idx="26">
                  <c:v>-4.0179261319999999E-4</c:v>
                </c:pt>
                <c:pt idx="27">
                  <c:v>-2.3180343069999999E-4</c:v>
                </c:pt>
                <c:pt idx="28">
                  <c:v>-2.1634986859999999E-4</c:v>
                </c:pt>
                <c:pt idx="29">
                  <c:v>-1.5453562050000001E-4</c:v>
                </c:pt>
                <c:pt idx="30">
                  <c:v>-3.863390512E-4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2-4E26-951B-88FBD62EB89D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'Simultaneous_UV_and_TPD-032625'!$CG$64:$CG$94</c:f>
                <c:numCache>
                  <c:formatCode>General</c:formatCode>
                  <c:ptCount val="31"/>
                  <c:pt idx="0">
                    <c:v>5.8018515811999996E-6</c:v>
                  </c:pt>
                  <c:pt idx="1">
                    <c:v>2.6311885445000002E-4</c:v>
                  </c:pt>
                  <c:pt idx="2">
                    <c:v>4.0059655479999997E-4</c:v>
                  </c:pt>
                  <c:pt idx="3">
                    <c:v>4.9079149787499999E-4</c:v>
                  </c:pt>
                  <c:pt idx="4">
                    <c:v>5.3611490877499999E-4</c:v>
                  </c:pt>
                  <c:pt idx="5">
                    <c:v>5.4708528954999997E-4</c:v>
                  </c:pt>
                  <c:pt idx="6">
                    <c:v>5.4850432682500001E-4</c:v>
                  </c:pt>
                  <c:pt idx="7">
                    <c:v>5.3249074972500001E-4</c:v>
                  </c:pt>
                  <c:pt idx="8">
                    <c:v>5.1015663792500004E-4</c:v>
                  </c:pt>
                  <c:pt idx="9">
                    <c:v>4.6982777062499998E-4</c:v>
                  </c:pt>
                  <c:pt idx="10">
                    <c:v>4.1117783092500001E-4</c:v>
                  </c:pt>
                  <c:pt idx="11">
                    <c:v>3.0845297294999999E-4</c:v>
                  </c:pt>
                  <c:pt idx="12">
                    <c:v>1.7305688902500001E-4</c:v>
                  </c:pt>
                  <c:pt idx="13">
                    <c:v>6.4760867237500003E-5</c:v>
                  </c:pt>
                  <c:pt idx="14">
                    <c:v>1.4755977343750001E-5</c:v>
                  </c:pt>
                  <c:pt idx="15">
                    <c:v>1.626427413175E-5</c:v>
                  </c:pt>
                  <c:pt idx="16">
                    <c:v>1.8134329085E-5</c:v>
                  </c:pt>
                  <c:pt idx="17">
                    <c:v>2.3945465814999998E-5</c:v>
                  </c:pt>
                  <c:pt idx="18">
                    <c:v>2.2771198495000001E-5</c:v>
                  </c:pt>
                  <c:pt idx="19">
                    <c:v>2.20804579225E-5</c:v>
                  </c:pt>
                  <c:pt idx="20">
                    <c:v>2.3401199657500001E-5</c:v>
                  </c:pt>
                  <c:pt idx="21">
                    <c:v>2.2986250703749999E-5</c:v>
                  </c:pt>
                  <c:pt idx="22">
                    <c:v>2.0228886513249999E-5</c:v>
                  </c:pt>
                  <c:pt idx="23">
                    <c:v>2.0372771260000002E-5</c:v>
                  </c:pt>
                  <c:pt idx="24">
                    <c:v>1.8240280209E-5</c:v>
                  </c:pt>
                  <c:pt idx="25">
                    <c:v>2.1816485375999998E-5</c:v>
                  </c:pt>
                  <c:pt idx="26">
                    <c:v>2.1181937158499999E-5</c:v>
                  </c:pt>
                  <c:pt idx="27">
                    <c:v>2.0861222423E-5</c:v>
                  </c:pt>
                  <c:pt idx="28">
                    <c:v>2.0851199281000001E-5</c:v>
                  </c:pt>
                  <c:pt idx="29">
                    <c:v>2.0791362921499996E-5</c:v>
                  </c:pt>
                  <c:pt idx="30">
                    <c:v>1.3749699437499999E-5</c:v>
                  </c:pt>
                </c:numCache>
              </c:numRef>
            </c:plus>
            <c:minus>
              <c:numRef>
                <c:f>'Simultaneous_UV_and_TPD-032625'!$CG$64:$CG$94</c:f>
                <c:numCache>
                  <c:formatCode>General</c:formatCode>
                  <c:ptCount val="31"/>
                  <c:pt idx="0">
                    <c:v>5.8018515811999996E-6</c:v>
                  </c:pt>
                  <c:pt idx="1">
                    <c:v>2.6311885445000002E-4</c:v>
                  </c:pt>
                  <c:pt idx="2">
                    <c:v>4.0059655479999997E-4</c:v>
                  </c:pt>
                  <c:pt idx="3">
                    <c:v>4.9079149787499999E-4</c:v>
                  </c:pt>
                  <c:pt idx="4">
                    <c:v>5.3611490877499999E-4</c:v>
                  </c:pt>
                  <c:pt idx="5">
                    <c:v>5.4708528954999997E-4</c:v>
                  </c:pt>
                  <c:pt idx="6">
                    <c:v>5.4850432682500001E-4</c:v>
                  </c:pt>
                  <c:pt idx="7">
                    <c:v>5.3249074972500001E-4</c:v>
                  </c:pt>
                  <c:pt idx="8">
                    <c:v>5.1015663792500004E-4</c:v>
                  </c:pt>
                  <c:pt idx="9">
                    <c:v>4.6982777062499998E-4</c:v>
                  </c:pt>
                  <c:pt idx="10">
                    <c:v>4.1117783092500001E-4</c:v>
                  </c:pt>
                  <c:pt idx="11">
                    <c:v>3.0845297294999999E-4</c:v>
                  </c:pt>
                  <c:pt idx="12">
                    <c:v>1.7305688902500001E-4</c:v>
                  </c:pt>
                  <c:pt idx="13">
                    <c:v>6.4760867237500003E-5</c:v>
                  </c:pt>
                  <c:pt idx="14">
                    <c:v>1.4755977343750001E-5</c:v>
                  </c:pt>
                  <c:pt idx="15">
                    <c:v>1.626427413175E-5</c:v>
                  </c:pt>
                  <c:pt idx="16">
                    <c:v>1.8134329085E-5</c:v>
                  </c:pt>
                  <c:pt idx="17">
                    <c:v>2.3945465814999998E-5</c:v>
                  </c:pt>
                  <c:pt idx="18">
                    <c:v>2.2771198495000001E-5</c:v>
                  </c:pt>
                  <c:pt idx="19">
                    <c:v>2.20804579225E-5</c:v>
                  </c:pt>
                  <c:pt idx="20">
                    <c:v>2.3401199657500001E-5</c:v>
                  </c:pt>
                  <c:pt idx="21">
                    <c:v>2.2986250703749999E-5</c:v>
                  </c:pt>
                  <c:pt idx="22">
                    <c:v>2.0228886513249999E-5</c:v>
                  </c:pt>
                  <c:pt idx="23">
                    <c:v>2.0372771260000002E-5</c:v>
                  </c:pt>
                  <c:pt idx="24">
                    <c:v>1.8240280209E-5</c:v>
                  </c:pt>
                  <c:pt idx="25">
                    <c:v>2.1816485375999998E-5</c:v>
                  </c:pt>
                  <c:pt idx="26">
                    <c:v>2.1181937158499999E-5</c:v>
                  </c:pt>
                  <c:pt idx="27">
                    <c:v>2.0861222423E-5</c:v>
                  </c:pt>
                  <c:pt idx="28">
                    <c:v>2.0851199281000001E-5</c:v>
                  </c:pt>
                  <c:pt idx="29">
                    <c:v>2.0791362921499996E-5</c:v>
                  </c:pt>
                  <c:pt idx="30">
                    <c:v>1.3749699437499999E-5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'Simultaneous_UV_and_TPD-032625'!$T$64:$T$94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'Simultaneous_UV_and_TPD-032625'!$AC$64:$AC$94</c:f>
              <c:numCache>
                <c:formatCode>General</c:formatCode>
                <c:ptCount val="31"/>
                <c:pt idx="0">
                  <c:v>-1.1563741085574999E-4</c:v>
                </c:pt>
                <c:pt idx="1">
                  <c:v>5.4086877510000006E-3</c:v>
                </c:pt>
                <c:pt idx="2">
                  <c:v>8.2346880219999995E-3</c:v>
                </c:pt>
                <c:pt idx="3">
                  <c:v>1.008874095475E-2</c:v>
                </c:pt>
                <c:pt idx="4">
                  <c:v>1.102041184625E-2</c:v>
                </c:pt>
                <c:pt idx="5">
                  <c:v>1.1245919683250002E-2</c:v>
                </c:pt>
                <c:pt idx="6">
                  <c:v>1.1275089502499999E-2</c:v>
                </c:pt>
                <c:pt idx="7">
                  <c:v>1.0945913404500001E-2</c:v>
                </c:pt>
                <c:pt idx="8">
                  <c:v>1.048681199425E-2</c:v>
                </c:pt>
                <c:pt idx="9">
                  <c:v>9.6578092572500007E-3</c:v>
                </c:pt>
                <c:pt idx="10">
                  <c:v>8.4521974004999993E-3</c:v>
                </c:pt>
                <c:pt idx="11">
                  <c:v>6.3405787472500001E-3</c:v>
                </c:pt>
                <c:pt idx="12">
                  <c:v>3.5573683155000002E-3</c:v>
                </c:pt>
                <c:pt idx="13">
                  <c:v>1.3312284676E-3</c:v>
                </c:pt>
                <c:pt idx="14">
                  <c:v>4.4866153450000008E-5</c:v>
                </c:pt>
                <c:pt idx="15">
                  <c:v>-2.9081965414749994E-4</c:v>
                </c:pt>
                <c:pt idx="16">
                  <c:v>-4.8081972242500004E-4</c:v>
                </c:pt>
                <c:pt idx="17">
                  <c:v>-7.1702508425000003E-4</c:v>
                </c:pt>
                <c:pt idx="18">
                  <c:v>-6.4575116570000002E-4</c:v>
                </c:pt>
                <c:pt idx="19">
                  <c:v>-6.1849932207500003E-4</c:v>
                </c:pt>
                <c:pt idx="20">
                  <c:v>-6.3042014594999994E-4</c:v>
                </c:pt>
                <c:pt idx="21">
                  <c:v>-5.210927496425E-4</c:v>
                </c:pt>
                <c:pt idx="22">
                  <c:v>-4.9414388725000009E-4</c:v>
                </c:pt>
                <c:pt idx="23">
                  <c:v>-5.3988621772500008E-4</c:v>
                </c:pt>
                <c:pt idx="24">
                  <c:v>-4.6559374452499996E-4</c:v>
                </c:pt>
                <c:pt idx="25">
                  <c:v>-5.3765611694999999E-4</c:v>
                </c:pt>
                <c:pt idx="26">
                  <c:v>-5.28238119625E-4</c:v>
                </c:pt>
                <c:pt idx="27">
                  <c:v>-4.9626477662500005E-4</c:v>
                </c:pt>
                <c:pt idx="28">
                  <c:v>-4.9388325077500002E-4</c:v>
                </c:pt>
                <c:pt idx="29">
                  <c:v>-4.9047776132500002E-4</c:v>
                </c:pt>
                <c:pt idx="30">
                  <c:v>-4.1244389397500001E-4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2-4E26-951B-88FBD62EB89D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'Simultaneous_UV_and_TPD-032625'!$CM$64:$CM$94</c:f>
                <c:numCache>
                  <c:formatCode>General</c:formatCode>
                  <c:ptCount val="31"/>
                  <c:pt idx="0">
                    <c:v>3.1090747895000002E-5</c:v>
                  </c:pt>
                  <c:pt idx="1">
                    <c:v>2.3754722795E-4</c:v>
                  </c:pt>
                  <c:pt idx="2">
                    <c:v>2.9500572294999998E-4</c:v>
                  </c:pt>
                  <c:pt idx="3">
                    <c:v>3.0285882119999996E-4</c:v>
                  </c:pt>
                  <c:pt idx="4">
                    <c:v>3.1391684955000003E-4</c:v>
                  </c:pt>
                  <c:pt idx="5">
                    <c:v>3.1294421620000002E-4</c:v>
                  </c:pt>
                  <c:pt idx="6">
                    <c:v>3.2084491405E-4</c:v>
                  </c:pt>
                  <c:pt idx="7">
                    <c:v>3.0413263815E-4</c:v>
                  </c:pt>
                  <c:pt idx="8">
                    <c:v>2.7801652664999999E-4</c:v>
                  </c:pt>
                  <c:pt idx="9">
                    <c:v>2.7024556939999998E-4</c:v>
                  </c:pt>
                  <c:pt idx="10">
                    <c:v>2.4838714050000001E-4</c:v>
                  </c:pt>
                  <c:pt idx="11">
                    <c:v>2.0840259990000001E-4</c:v>
                  </c:pt>
                  <c:pt idx="12">
                    <c:v>1.414408577E-4</c:v>
                  </c:pt>
                  <c:pt idx="13">
                    <c:v>7.7449754325000002E-5</c:v>
                  </c:pt>
                  <c:pt idx="14">
                    <c:v>3.8300945494999997E-5</c:v>
                  </c:pt>
                  <c:pt idx="15">
                    <c:v>2.1915211519949999E-5</c:v>
                  </c:pt>
                  <c:pt idx="16">
                    <c:v>9.5093129789999995E-6</c:v>
                  </c:pt>
                  <c:pt idx="17">
                    <c:v>1.6391799775E-5</c:v>
                  </c:pt>
                  <c:pt idx="18">
                    <c:v>1.4735585025000002E-5</c:v>
                  </c:pt>
                  <c:pt idx="19">
                    <c:v>1.29525783045E-5</c:v>
                  </c:pt>
                  <c:pt idx="20">
                    <c:v>2.5668843355E-5</c:v>
                  </c:pt>
                  <c:pt idx="21">
                    <c:v>6.3064047699499993E-6</c:v>
                  </c:pt>
                  <c:pt idx="22">
                    <c:v>2.8901153815000003E-5</c:v>
                  </c:pt>
                  <c:pt idx="23">
                    <c:v>2.8629372505E-5</c:v>
                  </c:pt>
                  <c:pt idx="24">
                    <c:v>3.0682138595000001E-5</c:v>
                  </c:pt>
                  <c:pt idx="25">
                    <c:v>2.3647501449499998E-5</c:v>
                  </c:pt>
                  <c:pt idx="26">
                    <c:v>3.3914449055E-5</c:v>
                  </c:pt>
                  <c:pt idx="27">
                    <c:v>2.1723549245000001E-5</c:v>
                  </c:pt>
                  <c:pt idx="28">
                    <c:v>3.1006658624999998E-5</c:v>
                  </c:pt>
                  <c:pt idx="29">
                    <c:v>2.3278330428999998E-5</c:v>
                  </c:pt>
                  <c:pt idx="30">
                    <c:v>1.9940542535000001E-5</c:v>
                  </c:pt>
                </c:numCache>
              </c:numRef>
            </c:plus>
            <c:minus>
              <c:numRef>
                <c:f>'Simultaneous_UV_and_TPD-032625'!$CM$64:$CM$94</c:f>
                <c:numCache>
                  <c:formatCode>General</c:formatCode>
                  <c:ptCount val="31"/>
                  <c:pt idx="0">
                    <c:v>3.1090747895000002E-5</c:v>
                  </c:pt>
                  <c:pt idx="1">
                    <c:v>2.3754722795E-4</c:v>
                  </c:pt>
                  <c:pt idx="2">
                    <c:v>2.9500572294999998E-4</c:v>
                  </c:pt>
                  <c:pt idx="3">
                    <c:v>3.0285882119999996E-4</c:v>
                  </c:pt>
                  <c:pt idx="4">
                    <c:v>3.1391684955000003E-4</c:v>
                  </c:pt>
                  <c:pt idx="5">
                    <c:v>3.1294421620000002E-4</c:v>
                  </c:pt>
                  <c:pt idx="6">
                    <c:v>3.2084491405E-4</c:v>
                  </c:pt>
                  <c:pt idx="7">
                    <c:v>3.0413263815E-4</c:v>
                  </c:pt>
                  <c:pt idx="8">
                    <c:v>2.7801652664999999E-4</c:v>
                  </c:pt>
                  <c:pt idx="9">
                    <c:v>2.7024556939999998E-4</c:v>
                  </c:pt>
                  <c:pt idx="10">
                    <c:v>2.4838714050000001E-4</c:v>
                  </c:pt>
                  <c:pt idx="11">
                    <c:v>2.0840259990000001E-4</c:v>
                  </c:pt>
                  <c:pt idx="12">
                    <c:v>1.414408577E-4</c:v>
                  </c:pt>
                  <c:pt idx="13">
                    <c:v>7.7449754325000002E-5</c:v>
                  </c:pt>
                  <c:pt idx="14">
                    <c:v>3.8300945494999997E-5</c:v>
                  </c:pt>
                  <c:pt idx="15">
                    <c:v>2.1915211519949999E-5</c:v>
                  </c:pt>
                  <c:pt idx="16">
                    <c:v>9.5093129789999995E-6</c:v>
                  </c:pt>
                  <c:pt idx="17">
                    <c:v>1.6391799775E-5</c:v>
                  </c:pt>
                  <c:pt idx="18">
                    <c:v>1.4735585025000002E-5</c:v>
                  </c:pt>
                  <c:pt idx="19">
                    <c:v>1.29525783045E-5</c:v>
                  </c:pt>
                  <c:pt idx="20">
                    <c:v>2.5668843355E-5</c:v>
                  </c:pt>
                  <c:pt idx="21">
                    <c:v>6.3064047699499993E-6</c:v>
                  </c:pt>
                  <c:pt idx="22">
                    <c:v>2.8901153815000003E-5</c:v>
                  </c:pt>
                  <c:pt idx="23">
                    <c:v>2.8629372505E-5</c:v>
                  </c:pt>
                  <c:pt idx="24">
                    <c:v>3.0682138595000001E-5</c:v>
                  </c:pt>
                  <c:pt idx="25">
                    <c:v>2.3647501449499998E-5</c:v>
                  </c:pt>
                  <c:pt idx="26">
                    <c:v>3.3914449055E-5</c:v>
                  </c:pt>
                  <c:pt idx="27">
                    <c:v>2.1723549245000001E-5</c:v>
                  </c:pt>
                  <c:pt idx="28">
                    <c:v>3.1006658624999998E-5</c:v>
                  </c:pt>
                  <c:pt idx="29">
                    <c:v>2.3278330428999998E-5</c:v>
                  </c:pt>
                  <c:pt idx="30">
                    <c:v>1.9940542535000001E-5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'Simultaneous_UV_and_TPD-032625'!$AN$64:$AN$94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'Simultaneous_UV_and_TPD-032625'!$AS$64:$AS$94</c:f>
              <c:numCache>
                <c:formatCode>General</c:formatCode>
                <c:ptCount val="31"/>
                <c:pt idx="0">
                  <c:v>-7.5162446209999997E-4</c:v>
                </c:pt>
                <c:pt idx="1">
                  <c:v>4.8830357860000003E-3</c:v>
                </c:pt>
                <c:pt idx="2">
                  <c:v>6.0641562295E-3</c:v>
                </c:pt>
                <c:pt idx="3">
                  <c:v>6.2255850114999994E-3</c:v>
                </c:pt>
                <c:pt idx="4">
                  <c:v>6.4528945395E-3</c:v>
                </c:pt>
                <c:pt idx="5">
                  <c:v>6.4329010269999999E-3</c:v>
                </c:pt>
                <c:pt idx="6">
                  <c:v>6.5953082700000009E-3</c:v>
                </c:pt>
                <c:pt idx="7">
                  <c:v>6.2517696730000002E-3</c:v>
                </c:pt>
                <c:pt idx="8">
                  <c:v>5.7149252394999997E-3</c:v>
                </c:pt>
                <c:pt idx="9">
                  <c:v>5.5551849525000002E-3</c:v>
                </c:pt>
                <c:pt idx="10">
                  <c:v>5.1058617100000004E-3</c:v>
                </c:pt>
                <c:pt idx="11">
                  <c:v>4.2839369745000001E-3</c:v>
                </c:pt>
                <c:pt idx="12">
                  <c:v>2.9074671830000001E-3</c:v>
                </c:pt>
                <c:pt idx="13">
                  <c:v>1.5920620299999999E-3</c:v>
                </c:pt>
                <c:pt idx="14">
                  <c:v>7.8731664890000007E-4</c:v>
                </c:pt>
                <c:pt idx="15">
                  <c:v>4.5049046881149999E-4</c:v>
                </c:pt>
                <c:pt idx="16">
                  <c:v>-1.9547403675000002E-4</c:v>
                </c:pt>
                <c:pt idx="17">
                  <c:v>-3.3695086894999999E-4</c:v>
                </c:pt>
                <c:pt idx="18">
                  <c:v>1.7700623050000017E-5</c:v>
                </c:pt>
                <c:pt idx="19">
                  <c:v>-2.6625401580000004E-4</c:v>
                </c:pt>
                <c:pt idx="20">
                  <c:v>-5.2765036135E-4</c:v>
                </c:pt>
                <c:pt idx="21">
                  <c:v>-1.1991951333849999E-4</c:v>
                </c:pt>
                <c:pt idx="22">
                  <c:v>-3.8035644735000002E-4</c:v>
                </c:pt>
                <c:pt idx="23">
                  <c:v>1.0128199200000002E-4</c:v>
                </c:pt>
                <c:pt idx="24">
                  <c:v>-1.0607558605E-4</c:v>
                </c:pt>
                <c:pt idx="25">
                  <c:v>-3.6951544350000002E-4</c:v>
                </c:pt>
                <c:pt idx="26">
                  <c:v>-1.822345041E-4</c:v>
                </c:pt>
                <c:pt idx="27">
                  <c:v>-2.8791004649999992E-5</c:v>
                </c:pt>
                <c:pt idx="28">
                  <c:v>-5.9851346645500001E-4</c:v>
                </c:pt>
                <c:pt idx="29">
                  <c:v>-2.9391935715000002E-4</c:v>
                </c:pt>
                <c:pt idx="30">
                  <c:v>-1.9616155730000002E-4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32-4E26-951B-88FBD62EB89D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'Simultaneous_UV_and_TPD-032625'!$CV$64:$CV$94</c:f>
                <c:numCache>
                  <c:formatCode>General</c:formatCode>
                  <c:ptCount val="31"/>
                  <c:pt idx="0">
                    <c:v>2.0774246615000002E-5</c:v>
                  </c:pt>
                  <c:pt idx="1">
                    <c:v>6.518945386E-5</c:v>
                  </c:pt>
                  <c:pt idx="2">
                    <c:v>1.21491514E-4</c:v>
                  </c:pt>
                  <c:pt idx="3">
                    <c:v>1.2398538105E-4</c:v>
                  </c:pt>
                  <c:pt idx="4">
                    <c:v>1.2076613085E-4</c:v>
                  </c:pt>
                  <c:pt idx="5">
                    <c:v>1.0732224315E-4</c:v>
                  </c:pt>
                  <c:pt idx="6">
                    <c:v>9.4905135274999996E-5</c:v>
                  </c:pt>
                  <c:pt idx="7">
                    <c:v>1.263504927E-4</c:v>
                  </c:pt>
                  <c:pt idx="8">
                    <c:v>1.0414796671E-4</c:v>
                  </c:pt>
                  <c:pt idx="9">
                    <c:v>1.0906316260999999E-4</c:v>
                  </c:pt>
                  <c:pt idx="10">
                    <c:v>8.1879068240000002E-5</c:v>
                  </c:pt>
                  <c:pt idx="11">
                    <c:v>7.9157430845000005E-5</c:v>
                  </c:pt>
                  <c:pt idx="12">
                    <c:v>3.3386482585000005E-5</c:v>
                  </c:pt>
                  <c:pt idx="13">
                    <c:v>2.1147093530500001E-5</c:v>
                  </c:pt>
                  <c:pt idx="14">
                    <c:v>3.7096091759999999E-6</c:v>
                  </c:pt>
                  <c:pt idx="15">
                    <c:v>9.2377537865000016E-6</c:v>
                  </c:pt>
                  <c:pt idx="16">
                    <c:v>1.4670873206999999E-6</c:v>
                  </c:pt>
                  <c:pt idx="17">
                    <c:v>2.2720449475000001E-5</c:v>
                  </c:pt>
                  <c:pt idx="18">
                    <c:v>1.0766135977E-5</c:v>
                  </c:pt>
                  <c:pt idx="19">
                    <c:v>2.6481198156999997E-5</c:v>
                  </c:pt>
                  <c:pt idx="20">
                    <c:v>2.700528745E-5</c:v>
                  </c:pt>
                  <c:pt idx="21">
                    <c:v>2.4316292295000001E-5</c:v>
                  </c:pt>
                  <c:pt idx="22">
                    <c:v>3.1635407779999998E-5</c:v>
                  </c:pt>
                  <c:pt idx="23">
                    <c:v>4.8900250954999995E-5</c:v>
                  </c:pt>
                  <c:pt idx="24">
                    <c:v>3.3476430090000001E-5</c:v>
                  </c:pt>
                  <c:pt idx="25">
                    <c:v>4.1911184785000004E-5</c:v>
                  </c:pt>
                  <c:pt idx="26">
                    <c:v>1.780634166E-5</c:v>
                  </c:pt>
                  <c:pt idx="27">
                    <c:v>4.6283794109999997E-5</c:v>
                  </c:pt>
                  <c:pt idx="28">
                    <c:v>2.94266162385E-5</c:v>
                  </c:pt>
                  <c:pt idx="29">
                    <c:v>3.4513365234999999E-5</c:v>
                  </c:pt>
                  <c:pt idx="30">
                    <c:v>4.3500861845000003E-5</c:v>
                  </c:pt>
                </c:numCache>
              </c:numRef>
            </c:plus>
            <c:minus>
              <c:numRef>
                <c:f>'Simultaneous_UV_and_TPD-032625'!$CV$64:$CV$94</c:f>
                <c:numCache>
                  <c:formatCode>General</c:formatCode>
                  <c:ptCount val="31"/>
                  <c:pt idx="0">
                    <c:v>2.0774246615000002E-5</c:v>
                  </c:pt>
                  <c:pt idx="1">
                    <c:v>6.518945386E-5</c:v>
                  </c:pt>
                  <c:pt idx="2">
                    <c:v>1.21491514E-4</c:v>
                  </c:pt>
                  <c:pt idx="3">
                    <c:v>1.2398538105E-4</c:v>
                  </c:pt>
                  <c:pt idx="4">
                    <c:v>1.2076613085E-4</c:v>
                  </c:pt>
                  <c:pt idx="5">
                    <c:v>1.0732224315E-4</c:v>
                  </c:pt>
                  <c:pt idx="6">
                    <c:v>9.4905135274999996E-5</c:v>
                  </c:pt>
                  <c:pt idx="7">
                    <c:v>1.263504927E-4</c:v>
                  </c:pt>
                  <c:pt idx="8">
                    <c:v>1.0414796671E-4</c:v>
                  </c:pt>
                  <c:pt idx="9">
                    <c:v>1.0906316260999999E-4</c:v>
                  </c:pt>
                  <c:pt idx="10">
                    <c:v>8.1879068240000002E-5</c:v>
                  </c:pt>
                  <c:pt idx="11">
                    <c:v>7.9157430845000005E-5</c:v>
                  </c:pt>
                  <c:pt idx="12">
                    <c:v>3.3386482585000005E-5</c:v>
                  </c:pt>
                  <c:pt idx="13">
                    <c:v>2.1147093530500001E-5</c:v>
                  </c:pt>
                  <c:pt idx="14">
                    <c:v>3.7096091759999999E-6</c:v>
                  </c:pt>
                  <c:pt idx="15">
                    <c:v>9.2377537865000016E-6</c:v>
                  </c:pt>
                  <c:pt idx="16">
                    <c:v>1.4670873206999999E-6</c:v>
                  </c:pt>
                  <c:pt idx="17">
                    <c:v>2.2720449475000001E-5</c:v>
                  </c:pt>
                  <c:pt idx="18">
                    <c:v>1.0766135977E-5</c:v>
                  </c:pt>
                  <c:pt idx="19">
                    <c:v>2.6481198156999997E-5</c:v>
                  </c:pt>
                  <c:pt idx="20">
                    <c:v>2.700528745E-5</c:v>
                  </c:pt>
                  <c:pt idx="21">
                    <c:v>2.4316292295000001E-5</c:v>
                  </c:pt>
                  <c:pt idx="22">
                    <c:v>3.1635407779999998E-5</c:v>
                  </c:pt>
                  <c:pt idx="23">
                    <c:v>4.8900250954999995E-5</c:v>
                  </c:pt>
                  <c:pt idx="24">
                    <c:v>3.3476430090000001E-5</c:v>
                  </c:pt>
                  <c:pt idx="25">
                    <c:v>4.1911184785000004E-5</c:v>
                  </c:pt>
                  <c:pt idx="26">
                    <c:v>1.780634166E-5</c:v>
                  </c:pt>
                  <c:pt idx="27">
                    <c:v>4.6283794109999997E-5</c:v>
                  </c:pt>
                  <c:pt idx="28">
                    <c:v>2.94266162385E-5</c:v>
                  </c:pt>
                  <c:pt idx="29">
                    <c:v>3.4513365234999999E-5</c:v>
                  </c:pt>
                  <c:pt idx="30">
                    <c:v>4.3500861845000003E-5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C000"/>
                </a:solidFill>
                <a:round/>
              </a:ln>
              <a:effectLst/>
            </c:spPr>
          </c:errBars>
          <c:xVal>
            <c:numRef>
              <c:f>'Simultaneous_UV_and_TPD-032625'!$BJ$64:$BJ$94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'Simultaneous_UV_and_TPD-032625'!$BO$64:$BO$94</c:f>
              <c:numCache>
                <c:formatCode>General</c:formatCode>
                <c:ptCount val="31"/>
                <c:pt idx="0">
                  <c:v>-2.6650467334999998E-4</c:v>
                </c:pt>
                <c:pt idx="1">
                  <c:v>1.3400385213500001E-3</c:v>
                </c:pt>
                <c:pt idx="2">
                  <c:v>2.4973872160000002E-3</c:v>
                </c:pt>
                <c:pt idx="3">
                  <c:v>2.5486513055000002E-3</c:v>
                </c:pt>
                <c:pt idx="4">
                  <c:v>2.482476196E-3</c:v>
                </c:pt>
                <c:pt idx="5">
                  <c:v>2.2061227929999999E-3</c:v>
                </c:pt>
                <c:pt idx="6">
                  <c:v>1.9508759405000001E-3</c:v>
                </c:pt>
                <c:pt idx="7">
                  <c:v>2.5972686890000001E-3</c:v>
                </c:pt>
                <c:pt idx="8">
                  <c:v>2.1408721664999998E-3</c:v>
                </c:pt>
                <c:pt idx="9">
                  <c:v>2.2419092429999997E-3</c:v>
                </c:pt>
                <c:pt idx="10">
                  <c:v>1.6831112855000001E-3</c:v>
                </c:pt>
                <c:pt idx="11">
                  <c:v>1.627165136E-3</c:v>
                </c:pt>
                <c:pt idx="12">
                  <c:v>6.8629463965000001E-4</c:v>
                </c:pt>
                <c:pt idx="13">
                  <c:v>3.3355953354999995E-4</c:v>
                </c:pt>
                <c:pt idx="14">
                  <c:v>4.0110645750000029E-6</c:v>
                </c:pt>
                <c:pt idx="15">
                  <c:v>-1.8989184885E-4</c:v>
                </c:pt>
                <c:pt idx="16">
                  <c:v>3.015753941E-5</c:v>
                </c:pt>
                <c:pt idx="17">
                  <c:v>-4.6704299099999998E-4</c:v>
                </c:pt>
                <c:pt idx="18">
                  <c:v>-2.2130936955000002E-4</c:v>
                </c:pt>
                <c:pt idx="19">
                  <c:v>-5.4434917793500003E-4</c:v>
                </c:pt>
                <c:pt idx="20">
                  <c:v>-5.5512239044999993E-4</c:v>
                </c:pt>
                <c:pt idx="21">
                  <c:v>-4.998472366E-4</c:v>
                </c:pt>
                <c:pt idx="22">
                  <c:v>-6.5029943565000003E-4</c:v>
                </c:pt>
                <c:pt idx="23">
                  <c:v>-1.0051966396499999E-3</c:v>
                </c:pt>
                <c:pt idx="24">
                  <c:v>-6.8814360625000007E-4</c:v>
                </c:pt>
                <c:pt idx="25">
                  <c:v>-8.6152895525000005E-4</c:v>
                </c:pt>
                <c:pt idx="26">
                  <c:v>-3.6602828115E-4</c:v>
                </c:pt>
                <c:pt idx="27">
                  <c:v>-9.5141258809999991E-4</c:v>
                </c:pt>
                <c:pt idx="28">
                  <c:v>-4.7876305334999998E-4</c:v>
                </c:pt>
                <c:pt idx="29">
                  <c:v>-7.0945891035000008E-4</c:v>
                </c:pt>
                <c:pt idx="30">
                  <c:v>-8.9420645735000003E-4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2-4E26-951B-88FBD62EB89D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'Simultaneous_UV_and_TPD-032625'!$DD$64:$DD$68</c:f>
                <c:numCache>
                  <c:formatCode>General</c:formatCode>
                  <c:ptCount val="5"/>
                  <c:pt idx="0">
                    <c:v>1.886815797E-4</c:v>
                  </c:pt>
                  <c:pt idx="1">
                    <c:v>7.2551193569999999E-4</c:v>
                  </c:pt>
                  <c:pt idx="2">
                    <c:v>5.7827842950000001E-4</c:v>
                  </c:pt>
                  <c:pt idx="3">
                    <c:v>1.163529579E-4</c:v>
                  </c:pt>
                  <c:pt idx="4">
                    <c:v>2.272939573E-5</c:v>
                  </c:pt>
                </c:numCache>
              </c:numRef>
            </c:plus>
            <c:minus>
              <c:numRef>
                <c:f>'Simultaneous_UV_and_TPD-032625'!$DD$64:$DD$68</c:f>
                <c:numCache>
                  <c:formatCode>General</c:formatCode>
                  <c:ptCount val="5"/>
                  <c:pt idx="0">
                    <c:v>1.886815797E-4</c:v>
                  </c:pt>
                  <c:pt idx="1">
                    <c:v>7.2551193569999999E-4</c:v>
                  </c:pt>
                  <c:pt idx="2">
                    <c:v>5.7827842950000001E-4</c:v>
                  </c:pt>
                  <c:pt idx="3">
                    <c:v>1.163529579E-4</c:v>
                  </c:pt>
                  <c:pt idx="4">
                    <c:v>2.272939573E-5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xVal>
            <c:numRef>
              <c:f>'Simultaneous_UV_and_TPD-032625'!$DB$64:$DB$68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'Simultaneous_UV_and_TPD-032625'!$DC$64:$DC$68</c:f>
              <c:numCache>
                <c:formatCode>General</c:formatCode>
                <c:ptCount val="5"/>
                <c:pt idx="0">
                  <c:v>8.6718903040000003E-3</c:v>
                </c:pt>
                <c:pt idx="1">
                  <c:v>1.4913669060000001E-2</c:v>
                </c:pt>
                <c:pt idx="2">
                  <c:v>1.5754703009999999E-2</c:v>
                </c:pt>
                <c:pt idx="3">
                  <c:v>1.3869811879999999E-2</c:v>
                </c:pt>
                <c:pt idx="4">
                  <c:v>4.6722689080000001E-4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0-4B69-8F7C-DAFD8C739A9D}"/>
            </c:ext>
          </c:extLst>
        </c:ser>
        <c:ser>
          <c:idx val="5"/>
          <c:order val="5"/>
          <c:tx>
            <c:v>14-19%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'Simultaneous_UV_and_TPD-032625'!$DH$64:$DH$69</c:f>
                <c:numCache>
                  <c:formatCode>General</c:formatCode>
                  <c:ptCount val="6"/>
                  <c:pt idx="0">
                    <c:v>2.920235505E-4</c:v>
                  </c:pt>
                  <c:pt idx="1">
                    <c:v>5.9658678309999996E-4</c:v>
                  </c:pt>
                  <c:pt idx="2">
                    <c:v>4.7676656049999998E-4</c:v>
                  </c:pt>
                  <c:pt idx="3">
                    <c:v>5.7345706089999998E-4</c:v>
                  </c:pt>
                  <c:pt idx="4">
                    <c:v>2.326499786E-4</c:v>
                  </c:pt>
                  <c:pt idx="5">
                    <c:v>1.017320652E-4</c:v>
                  </c:pt>
                </c:numCache>
              </c:numRef>
            </c:plus>
            <c:minus>
              <c:numRef>
                <c:f>'Simultaneous_UV_and_TPD-032625'!$DH$64:$DH$69</c:f>
                <c:numCache>
                  <c:formatCode>General</c:formatCode>
                  <c:ptCount val="6"/>
                  <c:pt idx="0">
                    <c:v>2.920235505E-4</c:v>
                  </c:pt>
                  <c:pt idx="1">
                    <c:v>5.9658678309999996E-4</c:v>
                  </c:pt>
                  <c:pt idx="2">
                    <c:v>4.7676656049999998E-4</c:v>
                  </c:pt>
                  <c:pt idx="3">
                    <c:v>5.7345706089999998E-4</c:v>
                  </c:pt>
                  <c:pt idx="4">
                    <c:v>2.326499786E-4</c:v>
                  </c:pt>
                  <c:pt idx="5">
                    <c:v>1.017320652E-4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'Simultaneous_UV_and_TPD-032625'!$DF$64:$DF$69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'Simultaneous_UV_and_TPD-032625'!$DG$64:$DG$69</c:f>
              <c:numCache>
                <c:formatCode>General</c:formatCode>
                <c:ptCount val="6"/>
                <c:pt idx="0">
                  <c:v>6.0028545039999999E-3</c:v>
                </c:pt>
                <c:pt idx="1">
                  <c:v>1.2263475500000001E-2</c:v>
                </c:pt>
                <c:pt idx="2">
                  <c:v>9.8004434590000002E-3</c:v>
                </c:pt>
                <c:pt idx="3">
                  <c:v>1.176803075E-2</c:v>
                </c:pt>
                <c:pt idx="4">
                  <c:v>4.7823676189999997E-3</c:v>
                </c:pt>
                <c:pt idx="5">
                  <c:v>2.0912107420000001E-3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0-4B69-8F7C-DAFD8C739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433055"/>
        <c:axId val="1124438815"/>
      </c:scatterChart>
      <c:valAx>
        <c:axId val="1124433055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38815"/>
        <c:crosses val="autoZero"/>
        <c:crossBetween val="midCat"/>
        <c:majorUnit val="1E+18"/>
      </c:valAx>
      <c:valAx>
        <c:axId val="112443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33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</a:t>
            </a:r>
            <a:r>
              <a:rPr lang="en-US" baseline="0"/>
              <a:t> Production/Sublimation 5.35-5.55 x 1018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'Simultaneous_UV_and_TPD-032625'!$F$64:$F$100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'Simultaneous_UV_and_TPD-032625'!$Q$64:$Q$100</c:f>
              <c:numCache>
                <c:formatCode>General</c:formatCode>
                <c:ptCount val="37"/>
                <c:pt idx="0">
                  <c:v>-7.3737613906666669E-4</c:v>
                </c:pt>
                <c:pt idx="1">
                  <c:v>5.8841602146666666E-3</c:v>
                </c:pt>
                <c:pt idx="2">
                  <c:v>9.0610284289999992E-3</c:v>
                </c:pt>
                <c:pt idx="3">
                  <c:v>1.1487829023333333E-2</c:v>
                </c:pt>
                <c:pt idx="4">
                  <c:v>1.3512941693333334E-2</c:v>
                </c:pt>
                <c:pt idx="5">
                  <c:v>1.5026840676666667E-2</c:v>
                </c:pt>
                <c:pt idx="6">
                  <c:v>1.6184043363333334E-2</c:v>
                </c:pt>
                <c:pt idx="8">
                  <c:v>1.7788765456666664E-2</c:v>
                </c:pt>
                <c:pt idx="10">
                  <c:v>1.5334617930000001E-2</c:v>
                </c:pt>
                <c:pt idx="12">
                  <c:v>1.3585520130000001E-2</c:v>
                </c:pt>
                <c:pt idx="14">
                  <c:v>1.1754841506666667E-2</c:v>
                </c:pt>
                <c:pt idx="16">
                  <c:v>8.604218952333334E-3</c:v>
                </c:pt>
                <c:pt idx="18">
                  <c:v>3.3283435139999998E-3</c:v>
                </c:pt>
                <c:pt idx="20">
                  <c:v>1.887040003E-4</c:v>
                </c:pt>
                <c:pt idx="22">
                  <c:v>-9.6093553250000015E-4</c:v>
                </c:pt>
                <c:pt idx="24">
                  <c:v>-8.1748445889999997E-4</c:v>
                </c:pt>
                <c:pt idx="26">
                  <c:v>-8.8978719896666677E-4</c:v>
                </c:pt>
                <c:pt idx="28">
                  <c:v>9.3487328799999998E-5</c:v>
                </c:pt>
                <c:pt idx="30">
                  <c:v>-1.803082459E-4</c:v>
                </c:pt>
                <c:pt idx="32">
                  <c:v>-1.2614125120000001E-4</c:v>
                </c:pt>
                <c:pt idx="34">
                  <c:v>-9.5616163999999969E-6</c:v>
                </c:pt>
                <c:pt idx="36">
                  <c:v>5.6631084000000004E-5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A-4A20-B1CB-0FFADBC397FF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'Simultaneous_UV_and_TPD-032625'!$AF$64:$AF$100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'Simultaneous_UV_and_TPD-032625'!$AK$64:$AK$100</c:f>
              <c:numCache>
                <c:formatCode>General</c:formatCode>
                <c:ptCount val="37"/>
                <c:pt idx="0">
                  <c:v>-2.9061179235000004E-4</c:v>
                </c:pt>
                <c:pt idx="1">
                  <c:v>5.2223916265000002E-3</c:v>
                </c:pt>
                <c:pt idx="2">
                  <c:v>8.7650201324999989E-3</c:v>
                </c:pt>
                <c:pt idx="3">
                  <c:v>1.112613873E-2</c:v>
                </c:pt>
                <c:pt idx="4">
                  <c:v>1.326225376E-2</c:v>
                </c:pt>
                <c:pt idx="5">
                  <c:v>1.488961967E-2</c:v>
                </c:pt>
                <c:pt idx="6">
                  <c:v>1.6364165345000001E-2</c:v>
                </c:pt>
                <c:pt idx="7">
                  <c:v>1.7389646250000002E-2</c:v>
                </c:pt>
                <c:pt idx="8">
                  <c:v>1.8040072885000001E-2</c:v>
                </c:pt>
                <c:pt idx="9">
                  <c:v>1.7919602975000001E-2</c:v>
                </c:pt>
                <c:pt idx="10">
                  <c:v>1.7117339624999998E-2</c:v>
                </c:pt>
                <c:pt idx="11">
                  <c:v>1.6013909085E-2</c:v>
                </c:pt>
                <c:pt idx="12">
                  <c:v>1.5463741560000001E-2</c:v>
                </c:pt>
                <c:pt idx="13">
                  <c:v>1.4808647979999999E-2</c:v>
                </c:pt>
                <c:pt idx="14">
                  <c:v>1.3858323745E-2</c:v>
                </c:pt>
                <c:pt idx="15">
                  <c:v>1.2799445079999999E-2</c:v>
                </c:pt>
                <c:pt idx="16">
                  <c:v>1.1257455164999999E-2</c:v>
                </c:pt>
                <c:pt idx="17">
                  <c:v>8.8799345105000007E-3</c:v>
                </c:pt>
                <c:pt idx="18">
                  <c:v>5.1107803194999999E-3</c:v>
                </c:pt>
                <c:pt idx="19">
                  <c:v>1.9133797370000001E-3</c:v>
                </c:pt>
                <c:pt idx="20">
                  <c:v>1.8870140487999999E-3</c:v>
                </c:pt>
                <c:pt idx="21">
                  <c:v>6.0123945749999996E-4</c:v>
                </c:pt>
                <c:pt idx="22">
                  <c:v>2.722363779E-4</c:v>
                </c:pt>
                <c:pt idx="23">
                  <c:v>-2.38825325325E-4</c:v>
                </c:pt>
                <c:pt idx="24">
                  <c:v>-3.6270779459999998E-4</c:v>
                </c:pt>
                <c:pt idx="25">
                  <c:v>-4.0874253030000001E-4</c:v>
                </c:pt>
                <c:pt idx="26">
                  <c:v>-3.038493816E-4</c:v>
                </c:pt>
                <c:pt idx="27">
                  <c:v>3.1838440155000002E-4</c:v>
                </c:pt>
                <c:pt idx="28">
                  <c:v>4.1679229579999998E-4</c:v>
                </c:pt>
                <c:pt idx="29">
                  <c:v>-1.4168764704999999E-4</c:v>
                </c:pt>
                <c:pt idx="30">
                  <c:v>-1.2616784575000004E-4</c:v>
                </c:pt>
                <c:pt idx="31">
                  <c:v>-8.8396793499999999E-5</c:v>
                </c:pt>
                <c:pt idx="32">
                  <c:v>-1.6554707899999997E-4</c:v>
                </c:pt>
                <c:pt idx="33">
                  <c:v>-6.5043675949999973E-5</c:v>
                </c:pt>
                <c:pt idx="34">
                  <c:v>5.8848286699999993E-5</c:v>
                </c:pt>
                <c:pt idx="35">
                  <c:v>1.6390915200000002E-4</c:v>
                </c:pt>
                <c:pt idx="36">
                  <c:v>3.7130880994999996E-4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5A-4A20-B1CB-0FFADBC397FF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'Simultaneous_UV_and_TPD-032625'!$AV$64:$AV$100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'Simultaneous_UV_and_TPD-032625'!$BG$64:$BG$100</c:f>
              <c:numCache>
                <c:formatCode>General</c:formatCode>
                <c:ptCount val="37"/>
                <c:pt idx="0">
                  <c:v>1.32136226875E-4</c:v>
                </c:pt>
                <c:pt idx="1">
                  <c:v>2.3171111332500002E-3</c:v>
                </c:pt>
                <c:pt idx="2">
                  <c:v>3.4097870602499999E-3</c:v>
                </c:pt>
                <c:pt idx="3">
                  <c:v>4.4661466607499997E-3</c:v>
                </c:pt>
                <c:pt idx="4">
                  <c:v>4.9737334300000002E-3</c:v>
                </c:pt>
                <c:pt idx="5">
                  <c:v>5.8145907032499996E-3</c:v>
                </c:pt>
                <c:pt idx="6">
                  <c:v>6.5129409232500008E-3</c:v>
                </c:pt>
                <c:pt idx="7">
                  <c:v>7.2317839472499992E-3</c:v>
                </c:pt>
                <c:pt idx="8">
                  <c:v>7.4619178567500001E-3</c:v>
                </c:pt>
                <c:pt idx="9">
                  <c:v>7.8650219262500001E-3</c:v>
                </c:pt>
                <c:pt idx="10">
                  <c:v>7.4688696629999999E-3</c:v>
                </c:pt>
                <c:pt idx="11">
                  <c:v>6.7644130947499999E-3</c:v>
                </c:pt>
                <c:pt idx="12">
                  <c:v>6.3559173972499994E-3</c:v>
                </c:pt>
                <c:pt idx="13">
                  <c:v>6.1613795027500003E-3</c:v>
                </c:pt>
                <c:pt idx="14">
                  <c:v>5.7240790249999994E-3</c:v>
                </c:pt>
                <c:pt idx="15">
                  <c:v>5.0191912477500003E-3</c:v>
                </c:pt>
                <c:pt idx="16">
                  <c:v>4.6735419352500005E-3</c:v>
                </c:pt>
                <c:pt idx="17">
                  <c:v>4.0298099820000001E-3</c:v>
                </c:pt>
                <c:pt idx="18">
                  <c:v>3.02676893875E-3</c:v>
                </c:pt>
                <c:pt idx="19">
                  <c:v>2.0730609922499999E-3</c:v>
                </c:pt>
                <c:pt idx="20">
                  <c:v>9.9241363312500006E-4</c:v>
                </c:pt>
                <c:pt idx="21">
                  <c:v>7.3726003405000001E-4</c:v>
                </c:pt>
                <c:pt idx="22">
                  <c:v>4.0907245994999998E-4</c:v>
                </c:pt>
                <c:pt idx="23">
                  <c:v>1.2420439408500003E-4</c:v>
                </c:pt>
                <c:pt idx="24">
                  <c:v>1.8736646914749999E-4</c:v>
                </c:pt>
                <c:pt idx="25">
                  <c:v>9.3313433250000037E-6</c:v>
                </c:pt>
                <c:pt idx="26">
                  <c:v>1.24391048625E-4</c:v>
                </c:pt>
                <c:pt idx="27">
                  <c:v>-1.177925339E-4</c:v>
                </c:pt>
                <c:pt idx="28">
                  <c:v>-1.5344181987749997E-4</c:v>
                </c:pt>
                <c:pt idx="29">
                  <c:v>1.72890803825E-4</c:v>
                </c:pt>
                <c:pt idx="30">
                  <c:v>-7.5050943995000016E-5</c:v>
                </c:pt>
                <c:pt idx="31">
                  <c:v>3.6182185657499997E-4</c:v>
                </c:pt>
                <c:pt idx="32">
                  <c:v>2.0490569949999999E-5</c:v>
                </c:pt>
                <c:pt idx="33">
                  <c:v>1.4792883161749999E-4</c:v>
                </c:pt>
                <c:pt idx="34">
                  <c:v>-1.4969636363750002E-4</c:v>
                </c:pt>
                <c:pt idx="35">
                  <c:v>2.1541591454999999E-4</c:v>
                </c:pt>
                <c:pt idx="36">
                  <c:v>1.7150726501249998E-4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5A-4A20-B1CB-0FFADBC397FF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'Simultaneous_UV_and_TPD-032625'!$BR$64:$BR$100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'Simultaneous_UV_and_TPD-032625'!$BT$64:$BT$100</c:f>
              <c:numCache>
                <c:formatCode>General</c:formatCode>
                <c:ptCount val="37"/>
                <c:pt idx="0">
                  <c:v>1.1527377520000001E-5</c:v>
                </c:pt>
                <c:pt idx="1">
                  <c:v>1.3948126799999999E-3</c:v>
                </c:pt>
                <c:pt idx="2">
                  <c:v>2.4553314119999999E-3</c:v>
                </c:pt>
                <c:pt idx="3">
                  <c:v>2.8587896250000001E-3</c:v>
                </c:pt>
                <c:pt idx="4">
                  <c:v>3.400576369E-3</c:v>
                </c:pt>
                <c:pt idx="5">
                  <c:v>4.0115273780000002E-3</c:v>
                </c:pt>
                <c:pt idx="6">
                  <c:v>4.6570605190000003E-3</c:v>
                </c:pt>
                <c:pt idx="7">
                  <c:v>5.7867435160000001E-3</c:v>
                </c:pt>
                <c:pt idx="8">
                  <c:v>5.6714697410000002E-3</c:v>
                </c:pt>
                <c:pt idx="9">
                  <c:v>5.221902017E-3</c:v>
                </c:pt>
                <c:pt idx="10">
                  <c:v>6.0634005760000003E-3</c:v>
                </c:pt>
                <c:pt idx="11">
                  <c:v>4.887608069E-3</c:v>
                </c:pt>
                <c:pt idx="12">
                  <c:v>4.795389049E-3</c:v>
                </c:pt>
                <c:pt idx="13">
                  <c:v>4.6570605190000003E-3</c:v>
                </c:pt>
                <c:pt idx="14">
                  <c:v>3.7579250720000002E-3</c:v>
                </c:pt>
                <c:pt idx="15">
                  <c:v>3.2853025940000002E-3</c:v>
                </c:pt>
                <c:pt idx="16">
                  <c:v>2.8703170029999998E-3</c:v>
                </c:pt>
                <c:pt idx="17">
                  <c:v>2.2708933720000002E-3</c:v>
                </c:pt>
                <c:pt idx="18">
                  <c:v>1.4870317E-3</c:v>
                </c:pt>
                <c:pt idx="19">
                  <c:v>2.7665706050000001E-4</c:v>
                </c:pt>
                <c:pt idx="20">
                  <c:v>1.844380403E-4</c:v>
                </c:pt>
                <c:pt idx="21">
                  <c:v>-1.9596541789999999E-4</c:v>
                </c:pt>
                <c:pt idx="22">
                  <c:v>-3.2276657060000002E-4</c:v>
                </c:pt>
                <c:pt idx="23">
                  <c:v>-1.9596541789999999E-4</c:v>
                </c:pt>
                <c:pt idx="24">
                  <c:v>-4.8414985589999998E-4</c:v>
                </c:pt>
                <c:pt idx="25">
                  <c:v>8.0691642650000005E-5</c:v>
                </c:pt>
                <c:pt idx="26">
                  <c:v>-4.6109510090000001E-4</c:v>
                </c:pt>
                <c:pt idx="27">
                  <c:v>-4.149855908E-4</c:v>
                </c:pt>
                <c:pt idx="28">
                  <c:v>-7.2622478389999996E-4</c:v>
                </c:pt>
                <c:pt idx="29">
                  <c:v>-1.844380403E-4</c:v>
                </c:pt>
                <c:pt idx="30">
                  <c:v>-6.3400576370000003E-4</c:v>
                </c:pt>
                <c:pt idx="31">
                  <c:v>-9.2219020169999994E-5</c:v>
                </c:pt>
                <c:pt idx="32">
                  <c:v>-6.4553314120000004E-4</c:v>
                </c:pt>
                <c:pt idx="33">
                  <c:v>-7.9538904899999999E-4</c:v>
                </c:pt>
                <c:pt idx="34">
                  <c:v>-7.8386167149999998E-4</c:v>
                </c:pt>
                <c:pt idx="35">
                  <c:v>-8.299711816E-4</c:v>
                </c:pt>
                <c:pt idx="36">
                  <c:v>-6.2247838620000003E-4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5A-4A20-B1CB-0FFADBC39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025072"/>
        <c:axId val="916024112"/>
      </c:scatterChart>
      <c:valAx>
        <c:axId val="9160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24112"/>
        <c:crosses val="autoZero"/>
        <c:crossBetween val="midCat"/>
      </c:valAx>
      <c:valAx>
        <c:axId val="9160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2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'Simultaneous_UV_and_TPD-032625'!$B$122:$B$152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'Simultaneous_UV_and_TPD-032625'!$D$122:$D$152</c:f>
              <c:numCache>
                <c:formatCode>General</c:formatCode>
                <c:ptCount val="31"/>
                <c:pt idx="0">
                  <c:v>2.3180343069999999E-4</c:v>
                </c:pt>
                <c:pt idx="1">
                  <c:v>4.9760469789999996E-3</c:v>
                </c:pt>
                <c:pt idx="2">
                  <c:v>1.063205069E-2</c:v>
                </c:pt>
                <c:pt idx="3">
                  <c:v>1.468088394E-2</c:v>
                </c:pt>
                <c:pt idx="4">
                  <c:v>1.7138000309999998E-2</c:v>
                </c:pt>
                <c:pt idx="5">
                  <c:v>1.7848864159999998E-2</c:v>
                </c:pt>
                <c:pt idx="6">
                  <c:v>1.6998918250000002E-2</c:v>
                </c:pt>
                <c:pt idx="7">
                  <c:v>1.6056250970000002E-2</c:v>
                </c:pt>
                <c:pt idx="8">
                  <c:v>1.330551692E-2</c:v>
                </c:pt>
                <c:pt idx="9">
                  <c:v>1.02611652E-2</c:v>
                </c:pt>
                <c:pt idx="10">
                  <c:v>6.7841137380000001E-3</c:v>
                </c:pt>
                <c:pt idx="11">
                  <c:v>3.044351723E-3</c:v>
                </c:pt>
                <c:pt idx="12">
                  <c:v>1.854427446E-3</c:v>
                </c:pt>
                <c:pt idx="13">
                  <c:v>8.0358522639999998E-4</c:v>
                </c:pt>
                <c:pt idx="14">
                  <c:v>2.936176789E-4</c:v>
                </c:pt>
                <c:pt idx="15">
                  <c:v>5.2542110959999996E-4</c:v>
                </c:pt>
                <c:pt idx="16">
                  <c:v>-1.0817493429999999E-4</c:v>
                </c:pt>
                <c:pt idx="17">
                  <c:v>-3.0907124090000002E-5</c:v>
                </c:pt>
                <c:pt idx="18">
                  <c:v>-3.7088548910000003E-4</c:v>
                </c:pt>
                <c:pt idx="19">
                  <c:v>2.7816411680000003E-4</c:v>
                </c:pt>
                <c:pt idx="20">
                  <c:v>-1.5453562049999999E-5</c:v>
                </c:pt>
                <c:pt idx="21">
                  <c:v>2.008963066E-4</c:v>
                </c:pt>
                <c:pt idx="22">
                  <c:v>3.863390512E-4</c:v>
                </c:pt>
                <c:pt idx="23">
                  <c:v>-2.008963066E-4</c:v>
                </c:pt>
                <c:pt idx="24">
                  <c:v>-1.854427446E-4</c:v>
                </c:pt>
                <c:pt idx="25">
                  <c:v>7.7267810229999999E-5</c:v>
                </c:pt>
                <c:pt idx="26">
                  <c:v>2.1634986859999999E-4</c:v>
                </c:pt>
                <c:pt idx="27">
                  <c:v>-3.0907124089999999E-4</c:v>
                </c:pt>
                <c:pt idx="28">
                  <c:v>-4.3269973730000001E-4</c:v>
                </c:pt>
                <c:pt idx="29">
                  <c:v>7.7267810229999999E-5</c:v>
                </c:pt>
                <c:pt idx="30">
                  <c:v>-1.699891825E-4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6-4092-B5A3-9CA7A3FF0BC2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'Simultaneous_UV_and_TPD-032625'!$T$122:$T$152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'Simultaneous_UV_and_TPD-032625'!$AC$122:$AC$152</c:f>
              <c:numCache>
                <c:formatCode>General</c:formatCode>
                <c:ptCount val="31"/>
                <c:pt idx="0">
                  <c:v>4.3161423060499997E-4</c:v>
                </c:pt>
                <c:pt idx="1">
                  <c:v>4.1106430282500002E-3</c:v>
                </c:pt>
                <c:pt idx="2">
                  <c:v>9.0281377155000016E-3</c:v>
                </c:pt>
                <c:pt idx="3">
                  <c:v>1.3242426815E-2</c:v>
                </c:pt>
                <c:pt idx="4">
                  <c:v>1.5808530115E-2</c:v>
                </c:pt>
                <c:pt idx="5">
                  <c:v>1.6984553702500002E-2</c:v>
                </c:pt>
                <c:pt idx="6">
                  <c:v>1.6443924805000003E-2</c:v>
                </c:pt>
                <c:pt idx="7">
                  <c:v>1.5505375137500003E-2</c:v>
                </c:pt>
                <c:pt idx="8">
                  <c:v>1.3616446255000001E-2</c:v>
                </c:pt>
                <c:pt idx="9">
                  <c:v>1.12531642725E-2</c:v>
                </c:pt>
                <c:pt idx="10">
                  <c:v>7.4259893885000004E-3</c:v>
                </c:pt>
                <c:pt idx="11">
                  <c:v>4.3829078055000002E-3</c:v>
                </c:pt>
                <c:pt idx="12">
                  <c:v>2.2841184902499998E-3</c:v>
                </c:pt>
                <c:pt idx="13">
                  <c:v>1.3319359720999999E-3</c:v>
                </c:pt>
                <c:pt idx="14">
                  <c:v>3.88299023265E-4</c:v>
                </c:pt>
                <c:pt idx="15">
                  <c:v>-1.7857738199999984E-5</c:v>
                </c:pt>
                <c:pt idx="16">
                  <c:v>-2.9460412099999998E-5</c:v>
                </c:pt>
                <c:pt idx="17">
                  <c:v>-9.5284829800000012E-5</c:v>
                </c:pt>
                <c:pt idx="18">
                  <c:v>9.758845758499999E-5</c:v>
                </c:pt>
                <c:pt idx="19">
                  <c:v>9.1637287599999985E-5</c:v>
                </c:pt>
                <c:pt idx="20">
                  <c:v>1.00477009585E-4</c:v>
                </c:pt>
                <c:pt idx="21">
                  <c:v>2.5299238192500001E-5</c:v>
                </c:pt>
                <c:pt idx="22">
                  <c:v>-7.3760368389999995E-5</c:v>
                </c:pt>
                <c:pt idx="23">
                  <c:v>2.4594972095000011E-5</c:v>
                </c:pt>
                <c:pt idx="24">
                  <c:v>-3.5975980229999994E-5</c:v>
                </c:pt>
                <c:pt idx="25">
                  <c:v>-5.9763254550000006E-5</c:v>
                </c:pt>
                <c:pt idx="26">
                  <c:v>-1.6301527987000003E-4</c:v>
                </c:pt>
                <c:pt idx="27">
                  <c:v>2.4969394069999998E-5</c:v>
                </c:pt>
                <c:pt idx="28">
                  <c:v>-6.4613458969999999E-5</c:v>
                </c:pt>
                <c:pt idx="29">
                  <c:v>-7.4450081299999997E-5</c:v>
                </c:pt>
                <c:pt idx="30">
                  <c:v>-8.8406027374999965E-5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6-4092-B5A3-9CA7A3FF0BC2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'Simultaneous_UV_and_TPD-032625'!$AN$122:$AN$152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'Simultaneous_UV_and_TPD-032625'!$AS$122:$AS$152</c:f>
              <c:numCache>
                <c:formatCode>General</c:formatCode>
                <c:ptCount val="31"/>
                <c:pt idx="0">
                  <c:v>2.7784176739999999E-3</c:v>
                </c:pt>
                <c:pt idx="1">
                  <c:v>1.1337807585E-2</c:v>
                </c:pt>
                <c:pt idx="2">
                  <c:v>1.750130447E-2</c:v>
                </c:pt>
                <c:pt idx="3">
                  <c:v>2.3910419364999998E-2</c:v>
                </c:pt>
                <c:pt idx="4">
                  <c:v>2.6203485645E-2</c:v>
                </c:pt>
                <c:pt idx="5">
                  <c:v>2.6803313539999998E-2</c:v>
                </c:pt>
                <c:pt idx="6">
                  <c:v>2.6424623075000001E-2</c:v>
                </c:pt>
                <c:pt idx="7">
                  <c:v>2.3640331165E-2</c:v>
                </c:pt>
                <c:pt idx="8">
                  <c:v>2.2234088445000001E-2</c:v>
                </c:pt>
                <c:pt idx="9">
                  <c:v>1.9224296735E-2</c:v>
                </c:pt>
                <c:pt idx="10">
                  <c:v>1.722588236E-2</c:v>
                </c:pt>
                <c:pt idx="11">
                  <c:v>1.4530815725E-2</c:v>
                </c:pt>
                <c:pt idx="12">
                  <c:v>1.147286294E-2</c:v>
                </c:pt>
                <c:pt idx="13">
                  <c:v>6.2366147805000003E-3</c:v>
                </c:pt>
                <c:pt idx="14">
                  <c:v>5.1087208950000001E-3</c:v>
                </c:pt>
                <c:pt idx="15">
                  <c:v>4.1804867814999999E-3</c:v>
                </c:pt>
                <c:pt idx="16">
                  <c:v>1.74121069055E-3</c:v>
                </c:pt>
                <c:pt idx="17">
                  <c:v>1.6273576367000001E-3</c:v>
                </c:pt>
                <c:pt idx="18">
                  <c:v>1.0917219930999999E-3</c:v>
                </c:pt>
                <c:pt idx="19">
                  <c:v>8.1099714200000007E-5</c:v>
                </c:pt>
                <c:pt idx="20">
                  <c:v>-1.7575241500000002E-4</c:v>
                </c:pt>
                <c:pt idx="21">
                  <c:v>1.534272206E-3</c:v>
                </c:pt>
                <c:pt idx="22">
                  <c:v>6.4832147145000001E-4</c:v>
                </c:pt>
                <c:pt idx="23">
                  <c:v>1.1118609750000003E-4</c:v>
                </c:pt>
                <c:pt idx="24">
                  <c:v>1.40674147665E-3</c:v>
                </c:pt>
                <c:pt idx="25">
                  <c:v>1.0806506612499999E-3</c:v>
                </c:pt>
                <c:pt idx="26">
                  <c:v>1.2314687672999999E-3</c:v>
                </c:pt>
                <c:pt idx="27">
                  <c:v>-3.8042052340000001E-4</c:v>
                </c:pt>
                <c:pt idx="28">
                  <c:v>1.3503682560000001E-3</c:v>
                </c:pt>
                <c:pt idx="29">
                  <c:v>1.3467193755000001E-3</c:v>
                </c:pt>
                <c:pt idx="30">
                  <c:v>-4.6322778255000004E-4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E6-4092-B5A3-9CA7A3FF0BC2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'Simultaneous_UV_and_TPD-032625'!$BJ$122:$BJ$152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'Simultaneous_UV_and_TPD-032625'!$BO$122:$BO$152</c:f>
              <c:numCache>
                <c:formatCode>General</c:formatCode>
                <c:ptCount val="31"/>
                <c:pt idx="0">
                  <c:v>2.5756849862000001E-3</c:v>
                </c:pt>
                <c:pt idx="1">
                  <c:v>7.3897005705000005E-3</c:v>
                </c:pt>
                <c:pt idx="2">
                  <c:v>9.7221868104999994E-3</c:v>
                </c:pt>
                <c:pt idx="3">
                  <c:v>1.4915822070000001E-2</c:v>
                </c:pt>
                <c:pt idx="4">
                  <c:v>1.5497314599999999E-2</c:v>
                </c:pt>
                <c:pt idx="5">
                  <c:v>1.7209830415000002E-2</c:v>
                </c:pt>
                <c:pt idx="6">
                  <c:v>1.4624594920000001E-2</c:v>
                </c:pt>
                <c:pt idx="7">
                  <c:v>1.3835458974999999E-2</c:v>
                </c:pt>
                <c:pt idx="8">
                  <c:v>1.361347861E-2</c:v>
                </c:pt>
                <c:pt idx="9">
                  <c:v>1.2713874364999999E-2</c:v>
                </c:pt>
                <c:pt idx="10">
                  <c:v>1.0665935129499999E-2</c:v>
                </c:pt>
                <c:pt idx="11">
                  <c:v>8.9307620174999998E-3</c:v>
                </c:pt>
                <c:pt idx="12">
                  <c:v>4.3182688785000003E-3</c:v>
                </c:pt>
                <c:pt idx="13">
                  <c:v>-7.8350703914999999E-4</c:v>
                </c:pt>
                <c:pt idx="14">
                  <c:v>2.8333176049999994E-4</c:v>
                </c:pt>
                <c:pt idx="15">
                  <c:v>1.1416623000000013E-4</c:v>
                </c:pt>
                <c:pt idx="16">
                  <c:v>8.9846355500000077E-5</c:v>
                </c:pt>
                <c:pt idx="17">
                  <c:v>-7.2075400850000007E-4</c:v>
                </c:pt>
                <c:pt idx="18">
                  <c:v>-3.0381204499999948E-5</c:v>
                </c:pt>
                <c:pt idx="19">
                  <c:v>7.1821913515E-4</c:v>
                </c:pt>
                <c:pt idx="20">
                  <c:v>2.3693612000000135E-5</c:v>
                </c:pt>
                <c:pt idx="21">
                  <c:v>-8.961523500000115E-6</c:v>
                </c:pt>
                <c:pt idx="22">
                  <c:v>5.4987371110000005E-4</c:v>
                </c:pt>
                <c:pt idx="23">
                  <c:v>1.4549204800000002E-3</c:v>
                </c:pt>
                <c:pt idx="24">
                  <c:v>8.825982274999998E-4</c:v>
                </c:pt>
                <c:pt idx="25">
                  <c:v>-1.5802699750000005E-4</c:v>
                </c:pt>
                <c:pt idx="26">
                  <c:v>-1.5356785685000001E-3</c:v>
                </c:pt>
                <c:pt idx="27">
                  <c:v>-1.0896377503000002E-3</c:v>
                </c:pt>
                <c:pt idx="28">
                  <c:v>-2.1802447166500002E-3</c:v>
                </c:pt>
                <c:pt idx="29">
                  <c:v>-1.2805360930000001E-3</c:v>
                </c:pt>
                <c:pt idx="30">
                  <c:v>-1.8023323519E-3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E6-4092-B5A3-9CA7A3FF0BC2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'Simultaneous_UV_and_TPD-032625'!$DB$122:$DB$126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'Simultaneous_UV_and_TPD-032625'!$DC$122:$DC$126</c:f>
              <c:numCache>
                <c:formatCode>General</c:formatCode>
                <c:ptCount val="5"/>
                <c:pt idx="0">
                  <c:v>6.7189030359999999E-3</c:v>
                </c:pt>
                <c:pt idx="1">
                  <c:v>1.357913669E-2</c:v>
                </c:pt>
                <c:pt idx="2">
                  <c:v>1.350910976E-2</c:v>
                </c:pt>
                <c:pt idx="3">
                  <c:v>1.691549716E-3</c:v>
                </c:pt>
                <c:pt idx="4">
                  <c:v>1.1092436969999999E-4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B-4D4D-AC45-6C3895EE2C62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'Simultaneous_UV_and_TPD-032625'!$DH$122:$DH$127</c:f>
                <c:numCache>
                  <c:formatCode>General</c:formatCode>
                  <c:ptCount val="6"/>
                  <c:pt idx="0">
                    <c:v>8.6851619439999995E-4</c:v>
                  </c:pt>
                  <c:pt idx="1">
                    <c:v>3.0755614110000002E-3</c:v>
                  </c:pt>
                  <c:pt idx="2">
                    <c:v>3.1079071860000002E-3</c:v>
                  </c:pt>
                  <c:pt idx="3">
                    <c:v>2.1154344730000001E-3</c:v>
                  </c:pt>
                  <c:pt idx="4">
                    <c:v>1.2590295970000001E-3</c:v>
                  </c:pt>
                  <c:pt idx="5">
                    <c:v>9.5672255459999998E-5</c:v>
                  </c:pt>
                </c:numCache>
              </c:numRef>
            </c:plus>
            <c:minus>
              <c:numRef>
                <c:f>'Simultaneous_UV_and_TPD-032625'!$DH$122:$DH$127</c:f>
                <c:numCache>
                  <c:formatCode>General</c:formatCode>
                  <c:ptCount val="6"/>
                  <c:pt idx="0">
                    <c:v>8.6851619439999995E-4</c:v>
                  </c:pt>
                  <c:pt idx="1">
                    <c:v>3.0755614110000002E-3</c:v>
                  </c:pt>
                  <c:pt idx="2">
                    <c:v>3.1079071860000002E-3</c:v>
                  </c:pt>
                  <c:pt idx="3">
                    <c:v>2.1154344730000001E-3</c:v>
                  </c:pt>
                  <c:pt idx="4">
                    <c:v>1.2590295970000001E-3</c:v>
                  </c:pt>
                  <c:pt idx="5">
                    <c:v>9.5672255459999998E-5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'Simultaneous_UV_and_TPD-032625'!$DF$122:$DF$127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'Simultaneous_UV_and_TPD-032625'!$DG$122:$DG$127</c:f>
              <c:numCache>
                <c:formatCode>General</c:formatCode>
                <c:ptCount val="6"/>
                <c:pt idx="0">
                  <c:v>1.485181765E-2</c:v>
                </c:pt>
                <c:pt idx="1">
                  <c:v>5.5916947940000003E-2</c:v>
                </c:pt>
                <c:pt idx="2">
                  <c:v>5.539911308E-2</c:v>
                </c:pt>
                <c:pt idx="3">
                  <c:v>5.696359937E-2</c:v>
                </c:pt>
                <c:pt idx="4">
                  <c:v>2.2442472969999998E-2</c:v>
                </c:pt>
                <c:pt idx="5">
                  <c:v>1.705378501E-3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CB-4D4D-AC45-6C3895EE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753216"/>
        <c:axId val="698754656"/>
      </c:scatterChart>
      <c:valAx>
        <c:axId val="698753216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54656"/>
        <c:crosses val="autoZero"/>
        <c:crossBetween val="midCat"/>
        <c:majorUnit val="1E+18"/>
      </c:valAx>
      <c:valAx>
        <c:axId val="69875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5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5.35-5.55 x 1018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'Simultaneous_UV_and_TPD-032625'!$Q$122:$Q$158</c:f>
              <c:numCache>
                <c:formatCode>General</c:formatCode>
                <c:ptCount val="37"/>
                <c:pt idx="0">
                  <c:v>-1.4862991720000001E-4</c:v>
                </c:pt>
                <c:pt idx="1">
                  <c:v>4.8054192513333335E-3</c:v>
                </c:pt>
                <c:pt idx="2">
                  <c:v>9.9070865063333336E-3</c:v>
                </c:pt>
                <c:pt idx="3">
                  <c:v>1.573651845E-2</c:v>
                </c:pt>
                <c:pt idx="4">
                  <c:v>2.1520583533333332E-2</c:v>
                </c:pt>
                <c:pt idx="5">
                  <c:v>2.6616927750000002E-2</c:v>
                </c:pt>
                <c:pt idx="6">
                  <c:v>3.1787539806666668E-2</c:v>
                </c:pt>
                <c:pt idx="8">
                  <c:v>3.8877223966666666E-2</c:v>
                </c:pt>
                <c:pt idx="10">
                  <c:v>3.0680059983333331E-2</c:v>
                </c:pt>
                <c:pt idx="12">
                  <c:v>2.4294036903333333E-2</c:v>
                </c:pt>
                <c:pt idx="14">
                  <c:v>1.7279765046666666E-2</c:v>
                </c:pt>
                <c:pt idx="16">
                  <c:v>8.6161444716666685E-3</c:v>
                </c:pt>
                <c:pt idx="18">
                  <c:v>2.7556419039999999E-3</c:v>
                </c:pt>
                <c:pt idx="20">
                  <c:v>3.4175654170000004E-4</c:v>
                </c:pt>
                <c:pt idx="22">
                  <c:v>-5.6260507633333345E-5</c:v>
                </c:pt>
                <c:pt idx="24">
                  <c:v>-1.7295315554999996E-4</c:v>
                </c:pt>
                <c:pt idx="26">
                  <c:v>-3.1103136290000001E-4</c:v>
                </c:pt>
                <c:pt idx="28">
                  <c:v>-4.9753974635E-4</c:v>
                </c:pt>
                <c:pt idx="30">
                  <c:v>2.1843407273333334E-4</c:v>
                </c:pt>
                <c:pt idx="32">
                  <c:v>-3.0053724099999997E-5</c:v>
                </c:pt>
                <c:pt idx="34">
                  <c:v>-1.3726713465E-4</c:v>
                </c:pt>
                <c:pt idx="36">
                  <c:v>-1.2080817780000001E-4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6-4A43-95EA-67259C683CF2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'Simultaneous_UV_and_TPD-032625'!$AF$122:$AF$158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'Simultaneous_UV_and_TPD-032625'!$AK$122:$AK$158</c:f>
              <c:numCache>
                <c:formatCode>General</c:formatCode>
                <c:ptCount val="37"/>
                <c:pt idx="0">
                  <c:v>-1.3235437451500001E-4</c:v>
                </c:pt>
                <c:pt idx="1">
                  <c:v>3.5904347085E-3</c:v>
                </c:pt>
                <c:pt idx="2">
                  <c:v>8.4698255620000006E-3</c:v>
                </c:pt>
                <c:pt idx="3">
                  <c:v>1.428474867E-2</c:v>
                </c:pt>
                <c:pt idx="4">
                  <c:v>1.9428731825E-2</c:v>
                </c:pt>
                <c:pt idx="5">
                  <c:v>2.5041068425E-2</c:v>
                </c:pt>
                <c:pt idx="6">
                  <c:v>2.9908698859999999E-2</c:v>
                </c:pt>
                <c:pt idx="7">
                  <c:v>3.5042878499999999E-2</c:v>
                </c:pt>
                <c:pt idx="8">
                  <c:v>3.7956281019999996E-2</c:v>
                </c:pt>
                <c:pt idx="9">
                  <c:v>3.4182232664999999E-2</c:v>
                </c:pt>
                <c:pt idx="10">
                  <c:v>3.0615773209999999E-2</c:v>
                </c:pt>
                <c:pt idx="11">
                  <c:v>2.772826867E-2</c:v>
                </c:pt>
                <c:pt idx="12">
                  <c:v>2.4655408769999998E-2</c:v>
                </c:pt>
                <c:pt idx="13">
                  <c:v>2.155118902E-2</c:v>
                </c:pt>
                <c:pt idx="14">
                  <c:v>1.8365750110000002E-2</c:v>
                </c:pt>
                <c:pt idx="15">
                  <c:v>1.4253078075E-2</c:v>
                </c:pt>
                <c:pt idx="16">
                  <c:v>9.7091609994999998E-3</c:v>
                </c:pt>
                <c:pt idx="17">
                  <c:v>5.9668769140000001E-3</c:v>
                </c:pt>
                <c:pt idx="18">
                  <c:v>2.8162294010000001E-3</c:v>
                </c:pt>
                <c:pt idx="19">
                  <c:v>1.3085846870000001E-3</c:v>
                </c:pt>
                <c:pt idx="20">
                  <c:v>2.6504734670000001E-4</c:v>
                </c:pt>
                <c:pt idx="21">
                  <c:v>-5.0314800960499998E-4</c:v>
                </c:pt>
                <c:pt idx="22">
                  <c:v>-8.3298840650000011E-5</c:v>
                </c:pt>
                <c:pt idx="23">
                  <c:v>-2.2056383167500001E-4</c:v>
                </c:pt>
                <c:pt idx="24">
                  <c:v>-2.7433251939999997E-4</c:v>
                </c:pt>
                <c:pt idx="25">
                  <c:v>-3.2558672342999998E-4</c:v>
                </c:pt>
                <c:pt idx="26">
                  <c:v>-1.41694608885E-4</c:v>
                </c:pt>
                <c:pt idx="27">
                  <c:v>1.9776259680000003E-4</c:v>
                </c:pt>
                <c:pt idx="28">
                  <c:v>-4.0061112145E-4</c:v>
                </c:pt>
                <c:pt idx="29">
                  <c:v>-4.6263842949999991E-5</c:v>
                </c:pt>
                <c:pt idx="30">
                  <c:v>-5.9213592514999994E-4</c:v>
                </c:pt>
                <c:pt idx="31">
                  <c:v>-5.9430484934999998E-4</c:v>
                </c:pt>
                <c:pt idx="32">
                  <c:v>9.5962396044999991E-5</c:v>
                </c:pt>
                <c:pt idx="33">
                  <c:v>-2.6393788534999997E-4</c:v>
                </c:pt>
                <c:pt idx="34">
                  <c:v>-3.7369101910000001E-4</c:v>
                </c:pt>
                <c:pt idx="35">
                  <c:v>-2.2607696235E-4</c:v>
                </c:pt>
                <c:pt idx="36">
                  <c:v>-2.5276226135000004E-4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6-4A43-95EA-67259C683CF2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'Simultaneous_UV_and_TPD-032625'!$AV$122:$AV$158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'Simultaneous_UV_and_TPD-032625'!$BG$122:$BG$158</c:f>
              <c:numCache>
                <c:formatCode>General</c:formatCode>
                <c:ptCount val="37"/>
                <c:pt idx="0">
                  <c:v>1.6395002538E-3</c:v>
                </c:pt>
                <c:pt idx="1">
                  <c:v>1.6212567266E-2</c:v>
                </c:pt>
                <c:pt idx="2">
                  <c:v>2.8182093220000003E-2</c:v>
                </c:pt>
                <c:pt idx="3">
                  <c:v>3.8475745618000004E-2</c:v>
                </c:pt>
                <c:pt idx="4">
                  <c:v>4.8149307641999997E-2</c:v>
                </c:pt>
                <c:pt idx="5">
                  <c:v>5.4347607123999997E-2</c:v>
                </c:pt>
                <c:pt idx="6">
                  <c:v>6.0981048878000002E-2</c:v>
                </c:pt>
                <c:pt idx="7">
                  <c:v>6.7179958575000004E-2</c:v>
                </c:pt>
                <c:pt idx="8">
                  <c:v>6.4556902574E-2</c:v>
                </c:pt>
                <c:pt idx="9">
                  <c:v>6.5714249830000002E-2</c:v>
                </c:pt>
                <c:pt idx="10">
                  <c:v>5.8948551464E-2</c:v>
                </c:pt>
                <c:pt idx="11">
                  <c:v>5.5063508832499997E-2</c:v>
                </c:pt>
                <c:pt idx="12">
                  <c:v>4.7974032991999996E-2</c:v>
                </c:pt>
                <c:pt idx="13">
                  <c:v>4.5815452810000004E-2</c:v>
                </c:pt>
                <c:pt idx="14">
                  <c:v>3.7652044243999996E-2</c:v>
                </c:pt>
                <c:pt idx="15">
                  <c:v>3.4227378392500001E-2</c:v>
                </c:pt>
                <c:pt idx="16">
                  <c:v>2.9474470920000002E-2</c:v>
                </c:pt>
                <c:pt idx="17">
                  <c:v>2.4814791569999998E-2</c:v>
                </c:pt>
                <c:pt idx="18">
                  <c:v>1.6643023559199999E-2</c:v>
                </c:pt>
                <c:pt idx="19">
                  <c:v>8.9212036317500003E-3</c:v>
                </c:pt>
                <c:pt idx="20">
                  <c:v>4.9618304499200001E-3</c:v>
                </c:pt>
                <c:pt idx="21">
                  <c:v>1.58173411E-3</c:v>
                </c:pt>
                <c:pt idx="22">
                  <c:v>-9.5021926786E-4</c:v>
                </c:pt>
                <c:pt idx="23">
                  <c:v>-5.0794748042500004E-4</c:v>
                </c:pt>
                <c:pt idx="24">
                  <c:v>-8.5456038965199999E-4</c:v>
                </c:pt>
                <c:pt idx="25">
                  <c:v>-1.3140567337500001E-3</c:v>
                </c:pt>
                <c:pt idx="26">
                  <c:v>-1.1744421934999998E-3</c:v>
                </c:pt>
                <c:pt idx="27">
                  <c:v>2.5858963362499995E-4</c:v>
                </c:pt>
                <c:pt idx="28">
                  <c:v>7.0466613739999997E-4</c:v>
                </c:pt>
                <c:pt idx="29">
                  <c:v>-1.5332803547749999E-3</c:v>
                </c:pt>
                <c:pt idx="30">
                  <c:v>-2.3438872471999995E-4</c:v>
                </c:pt>
                <c:pt idx="31">
                  <c:v>8.3880574874999969E-5</c:v>
                </c:pt>
                <c:pt idx="32">
                  <c:v>-2.8369290960000002E-3</c:v>
                </c:pt>
                <c:pt idx="33">
                  <c:v>-4.3561518752500001E-4</c:v>
                </c:pt>
                <c:pt idx="34">
                  <c:v>-4.7111250934000007E-4</c:v>
                </c:pt>
                <c:pt idx="35">
                  <c:v>-1.3835346382500002E-3</c:v>
                </c:pt>
                <c:pt idx="36">
                  <c:v>-5.9711883340000005E-4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E6-4A43-95EA-67259C683CF2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'Simultaneous_UV_and_TPD-032625'!$BR$122:$BR$158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'Simultaneous_UV_and_TPD-032625'!$BT$122:$BT$158</c:f>
              <c:numCache>
                <c:formatCode>General</c:formatCode>
                <c:ptCount val="37"/>
                <c:pt idx="0">
                  <c:v>3.4697406339999999E-3</c:v>
                </c:pt>
                <c:pt idx="1">
                  <c:v>7.7463976949999997E-3</c:v>
                </c:pt>
                <c:pt idx="2">
                  <c:v>1.6634005760000001E-2</c:v>
                </c:pt>
                <c:pt idx="3">
                  <c:v>2.4138328529999999E-2</c:v>
                </c:pt>
                <c:pt idx="4">
                  <c:v>2.6455331410000001E-2</c:v>
                </c:pt>
                <c:pt idx="5">
                  <c:v>3.3913544669999997E-2</c:v>
                </c:pt>
                <c:pt idx="6">
                  <c:v>3.8213256479999999E-2</c:v>
                </c:pt>
                <c:pt idx="7">
                  <c:v>3.9930835730000003E-2</c:v>
                </c:pt>
                <c:pt idx="8">
                  <c:v>4.0691642649999998E-2</c:v>
                </c:pt>
                <c:pt idx="9">
                  <c:v>4.1925072049999998E-2</c:v>
                </c:pt>
                <c:pt idx="10">
                  <c:v>4.207492795E-2</c:v>
                </c:pt>
                <c:pt idx="11">
                  <c:v>3.7729106630000002E-2</c:v>
                </c:pt>
                <c:pt idx="12">
                  <c:v>3.5804034579999998E-2</c:v>
                </c:pt>
                <c:pt idx="13">
                  <c:v>3.2599423629999999E-2</c:v>
                </c:pt>
                <c:pt idx="14">
                  <c:v>2.6985590779999999E-2</c:v>
                </c:pt>
                <c:pt idx="15">
                  <c:v>2.7066282420000001E-2</c:v>
                </c:pt>
                <c:pt idx="16">
                  <c:v>2.3020172910000001E-2</c:v>
                </c:pt>
                <c:pt idx="17">
                  <c:v>1.926224784E-2</c:v>
                </c:pt>
                <c:pt idx="18">
                  <c:v>1.462824207E-2</c:v>
                </c:pt>
                <c:pt idx="19">
                  <c:v>6.0057636890000002E-3</c:v>
                </c:pt>
                <c:pt idx="20">
                  <c:v>2.42074928E-3</c:v>
                </c:pt>
                <c:pt idx="21">
                  <c:v>7.1469740629999997E-4</c:v>
                </c:pt>
                <c:pt idx="22">
                  <c:v>5.7636887610000001E-5</c:v>
                </c:pt>
                <c:pt idx="23">
                  <c:v>-1.510086455E-3</c:v>
                </c:pt>
                <c:pt idx="24">
                  <c:v>5.8789625360000002E-4</c:v>
                </c:pt>
                <c:pt idx="25">
                  <c:v>-1.6484149859999999E-3</c:v>
                </c:pt>
                <c:pt idx="26">
                  <c:v>5.8789625360000002E-4</c:v>
                </c:pt>
                <c:pt idx="27">
                  <c:v>2.1440922190000002E-3</c:v>
                </c:pt>
                <c:pt idx="28">
                  <c:v>3.6887608069999998E-4</c:v>
                </c:pt>
                <c:pt idx="29">
                  <c:v>1.740634006E-3</c:v>
                </c:pt>
                <c:pt idx="30">
                  <c:v>3.273775216E-3</c:v>
                </c:pt>
                <c:pt idx="31">
                  <c:v>8.0691642650000005E-5</c:v>
                </c:pt>
                <c:pt idx="32">
                  <c:v>-9.7982708930000008E-4</c:v>
                </c:pt>
                <c:pt idx="33">
                  <c:v>-6.8011527380000005E-4</c:v>
                </c:pt>
                <c:pt idx="34">
                  <c:v>-7.2622478389999996E-4</c:v>
                </c:pt>
                <c:pt idx="35">
                  <c:v>1.3025936600000001E-3</c:v>
                </c:pt>
                <c:pt idx="36">
                  <c:v>2.0634005759999998E-3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E6-4A43-95EA-67259C68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07664"/>
        <c:axId val="1054807744"/>
      </c:scatterChart>
      <c:valAx>
        <c:axId val="87820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07744"/>
        <c:crosses val="autoZero"/>
        <c:crossBetween val="midCat"/>
      </c:valAx>
      <c:valAx>
        <c:axId val="10548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0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X-CHO/H</a:t>
            </a:r>
            <a:r>
              <a:rPr lang="en-US" baseline="-25000"/>
              <a:t>2</a:t>
            </a:r>
            <a:r>
              <a:rPr lang="en-US"/>
              <a:t>CO</a:t>
            </a:r>
            <a:r>
              <a:rPr lang="en-US" baseline="0"/>
              <a:t> Production/Sublimation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'Simultaneous_UV_and_TPD-032625'!$B$181:$B$211</c:f>
              <c:numCache>
                <c:formatCode>General</c:formatCode>
                <c:ptCount val="31"/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'Simultaneous_UV_and_TPD-032625'!$D$181:$D$211</c:f>
              <c:numCache>
                <c:formatCode>General</c:formatCode>
                <c:ptCount val="31"/>
                <c:pt idx="1">
                  <c:v>5.0826766000000002E-2</c:v>
                </c:pt>
                <c:pt idx="2">
                  <c:v>6.9170144000000003E-2</c:v>
                </c:pt>
                <c:pt idx="3">
                  <c:v>8.6570855000000002E-2</c:v>
                </c:pt>
                <c:pt idx="4">
                  <c:v>0.104373358</c:v>
                </c:pt>
                <c:pt idx="5">
                  <c:v>0.108422191</c:v>
                </c:pt>
                <c:pt idx="6">
                  <c:v>0.114526348</c:v>
                </c:pt>
                <c:pt idx="7">
                  <c:v>0.116164426</c:v>
                </c:pt>
                <c:pt idx="8">
                  <c:v>0.116195333</c:v>
                </c:pt>
                <c:pt idx="9">
                  <c:v>0.11216195299999999</c:v>
                </c:pt>
                <c:pt idx="10">
                  <c:v>0.116952558</c:v>
                </c:pt>
                <c:pt idx="11">
                  <c:v>0.128465461</c:v>
                </c:pt>
                <c:pt idx="12">
                  <c:v>0.13495595699999999</c:v>
                </c:pt>
                <c:pt idx="13">
                  <c:v>0.143501777</c:v>
                </c:pt>
                <c:pt idx="14">
                  <c:v>0.130999846</c:v>
                </c:pt>
                <c:pt idx="15">
                  <c:v>0.12662648700000001</c:v>
                </c:pt>
                <c:pt idx="16">
                  <c:v>0.116303508</c:v>
                </c:pt>
                <c:pt idx="17">
                  <c:v>0.10746407099999999</c:v>
                </c:pt>
                <c:pt idx="18">
                  <c:v>0.106366868</c:v>
                </c:pt>
                <c:pt idx="19">
                  <c:v>0.104002473</c:v>
                </c:pt>
                <c:pt idx="20">
                  <c:v>0.106382321</c:v>
                </c:pt>
                <c:pt idx="21">
                  <c:v>9.8083757999999993E-2</c:v>
                </c:pt>
                <c:pt idx="22">
                  <c:v>9.5348478E-2</c:v>
                </c:pt>
                <c:pt idx="23">
                  <c:v>8.6184516000000003E-2</c:v>
                </c:pt>
                <c:pt idx="24">
                  <c:v>7.8828620000000002E-2</c:v>
                </c:pt>
                <c:pt idx="25">
                  <c:v>7.2631741999999999E-2</c:v>
                </c:pt>
                <c:pt idx="26">
                  <c:v>6.4750425E-2</c:v>
                </c:pt>
                <c:pt idx="27">
                  <c:v>5.8290835999999999E-2</c:v>
                </c:pt>
                <c:pt idx="28">
                  <c:v>5.5138309000000003E-2</c:v>
                </c:pt>
                <c:pt idx="29">
                  <c:v>5.4102920999999998E-2</c:v>
                </c:pt>
                <c:pt idx="30">
                  <c:v>3.8247565999999997E-2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B-4201-8092-97658029750B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'Simultaneous_UV_and_TPD-032625'!$AC$182:$AC$211</c:f>
              <c:numCache>
                <c:formatCode>General</c:formatCode>
                <c:ptCount val="30"/>
                <c:pt idx="0">
                  <c:v>3.4647475000000004E-2</c:v>
                </c:pt>
                <c:pt idx="1">
                  <c:v>5.3370926666666658E-2</c:v>
                </c:pt>
                <c:pt idx="2">
                  <c:v>6.6728858333333349E-2</c:v>
                </c:pt>
                <c:pt idx="3">
                  <c:v>7.3019317333333347E-2</c:v>
                </c:pt>
                <c:pt idx="4">
                  <c:v>7.8343221666666671E-2</c:v>
                </c:pt>
                <c:pt idx="5">
                  <c:v>8.0666295000000013E-2</c:v>
                </c:pt>
                <c:pt idx="6">
                  <c:v>8.1353384666666667E-2</c:v>
                </c:pt>
                <c:pt idx="7">
                  <c:v>8.2656483333333322E-2</c:v>
                </c:pt>
                <c:pt idx="8">
                  <c:v>8.3801979999999998E-2</c:v>
                </c:pt>
                <c:pt idx="9">
                  <c:v>8.9697602333333334E-2</c:v>
                </c:pt>
                <c:pt idx="10">
                  <c:v>0.10054987166666667</c:v>
                </c:pt>
                <c:pt idx="11">
                  <c:v>0.11307352866666669</c:v>
                </c:pt>
                <c:pt idx="12">
                  <c:v>0.11766146666666667</c:v>
                </c:pt>
                <c:pt idx="13">
                  <c:v>0.11194948266666667</c:v>
                </c:pt>
                <c:pt idx="14">
                  <c:v>0.10245532066666667</c:v>
                </c:pt>
                <c:pt idx="15">
                  <c:v>9.2241711666666656E-2</c:v>
                </c:pt>
                <c:pt idx="16">
                  <c:v>8.4456296666666666E-2</c:v>
                </c:pt>
                <c:pt idx="17">
                  <c:v>8.1460385999999996E-2</c:v>
                </c:pt>
                <c:pt idx="18">
                  <c:v>8.1788484666666661E-2</c:v>
                </c:pt>
                <c:pt idx="19">
                  <c:v>8.2470304666666661E-2</c:v>
                </c:pt>
                <c:pt idx="20">
                  <c:v>7.7938634333333326E-2</c:v>
                </c:pt>
                <c:pt idx="21">
                  <c:v>7.3173055666666667E-2</c:v>
                </c:pt>
                <c:pt idx="22">
                  <c:v>6.8013638000000001E-2</c:v>
                </c:pt>
                <c:pt idx="23">
                  <c:v>6.0783997666666666E-2</c:v>
                </c:pt>
                <c:pt idx="24">
                  <c:v>5.6646500666666662E-2</c:v>
                </c:pt>
                <c:pt idx="25">
                  <c:v>5.2712373666666666E-2</c:v>
                </c:pt>
                <c:pt idx="26">
                  <c:v>4.7448206333333333E-2</c:v>
                </c:pt>
                <c:pt idx="27">
                  <c:v>4.3452848666666676E-2</c:v>
                </c:pt>
                <c:pt idx="28">
                  <c:v>3.7951523666666667E-2</c:v>
                </c:pt>
                <c:pt idx="29">
                  <c:v>3.4535321000000001E-2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5B-4201-8092-97658029750B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'Simultaneous_UV_and_TPD-032625'!$AN$182:$AN$211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'Simultaneous_UV_and_TPD-032625'!$AS$182:$AS$211</c:f>
              <c:numCache>
                <c:formatCode>General</c:formatCode>
                <c:ptCount val="30"/>
                <c:pt idx="0">
                  <c:v>0.20321381199999999</c:v>
                </c:pt>
                <c:pt idx="1">
                  <c:v>0.25967085099999998</c:v>
                </c:pt>
                <c:pt idx="2">
                  <c:v>0.346389487</c:v>
                </c:pt>
                <c:pt idx="3">
                  <c:v>0.38146658499999997</c:v>
                </c:pt>
                <c:pt idx="4">
                  <c:v>0.40240616600000001</c:v>
                </c:pt>
                <c:pt idx="5">
                  <c:v>0.40399788000000003</c:v>
                </c:pt>
                <c:pt idx="6">
                  <c:v>0.40633282599999998</c:v>
                </c:pt>
                <c:pt idx="7">
                  <c:v>0.42733901150000003</c:v>
                </c:pt>
                <c:pt idx="8">
                  <c:v>0.42393555999999999</c:v>
                </c:pt>
                <c:pt idx="9">
                  <c:v>0.40771791150000003</c:v>
                </c:pt>
                <c:pt idx="10">
                  <c:v>0.40353858349999999</c:v>
                </c:pt>
                <c:pt idx="11">
                  <c:v>0.33994493450000002</c:v>
                </c:pt>
                <c:pt idx="12">
                  <c:v>0.27857216699999998</c:v>
                </c:pt>
                <c:pt idx="13">
                  <c:v>0.26932177749999997</c:v>
                </c:pt>
                <c:pt idx="14">
                  <c:v>0.27672836499999998</c:v>
                </c:pt>
                <c:pt idx="15">
                  <c:v>0.2236029605</c:v>
                </c:pt>
                <c:pt idx="16">
                  <c:v>0.15968311200000002</c:v>
                </c:pt>
                <c:pt idx="17">
                  <c:v>0.131734294</c:v>
                </c:pt>
                <c:pt idx="18">
                  <c:v>0.110790609</c:v>
                </c:pt>
                <c:pt idx="19">
                  <c:v>8.7516159999999996E-2</c:v>
                </c:pt>
                <c:pt idx="20">
                  <c:v>6.1113942499999997E-2</c:v>
                </c:pt>
                <c:pt idx="21">
                  <c:v>4.8040514499999999E-2</c:v>
                </c:pt>
                <c:pt idx="22">
                  <c:v>4.3257051500000004E-2</c:v>
                </c:pt>
                <c:pt idx="23">
                  <c:v>3.5093204000000003E-2</c:v>
                </c:pt>
                <c:pt idx="24">
                  <c:v>2.1145404E-2</c:v>
                </c:pt>
                <c:pt idx="25">
                  <c:v>-1.4292375000000005E-3</c:v>
                </c:pt>
                <c:pt idx="26">
                  <c:v>5.4054615E-3</c:v>
                </c:pt>
                <c:pt idx="27">
                  <c:v>8.7942190000000007E-3</c:v>
                </c:pt>
                <c:pt idx="28">
                  <c:v>-1.9075499499999999E-2</c:v>
                </c:pt>
                <c:pt idx="29">
                  <c:v>-3.2818108499999998E-2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5B-4201-8092-97658029750B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'Simultaneous_UV_and_TPD-032625'!$BJ$182:$BJ$211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'Simultaneous_UV_and_TPD-032625'!$BO$182:$BO$211</c:f>
              <c:numCache>
                <c:formatCode>General</c:formatCode>
                <c:ptCount val="30"/>
                <c:pt idx="0">
                  <c:v>0.1535</c:v>
                </c:pt>
                <c:pt idx="1">
                  <c:v>0.22799999999999998</c:v>
                </c:pt>
                <c:pt idx="2">
                  <c:v>0.27350000000000002</c:v>
                </c:pt>
                <c:pt idx="3">
                  <c:v>0.29849999999999999</c:v>
                </c:pt>
                <c:pt idx="4">
                  <c:v>0.313</c:v>
                </c:pt>
                <c:pt idx="5">
                  <c:v>0.29099999999999998</c:v>
                </c:pt>
                <c:pt idx="6">
                  <c:v>0.29000000000000004</c:v>
                </c:pt>
                <c:pt idx="7">
                  <c:v>0.29949999999999999</c:v>
                </c:pt>
                <c:pt idx="8">
                  <c:v>0.29599999999999999</c:v>
                </c:pt>
                <c:pt idx="9">
                  <c:v>0.29399999999999998</c:v>
                </c:pt>
                <c:pt idx="10">
                  <c:v>0.27949999999999997</c:v>
                </c:pt>
                <c:pt idx="11">
                  <c:v>0.219</c:v>
                </c:pt>
                <c:pt idx="12">
                  <c:v>0.188</c:v>
                </c:pt>
                <c:pt idx="13">
                  <c:v>0.222</c:v>
                </c:pt>
                <c:pt idx="14">
                  <c:v>0.22999999999999998</c:v>
                </c:pt>
                <c:pt idx="15">
                  <c:v>0.16950000000000001</c:v>
                </c:pt>
                <c:pt idx="16">
                  <c:v>0.1202</c:v>
                </c:pt>
                <c:pt idx="17">
                  <c:v>9.509999999999999E-2</c:v>
                </c:pt>
                <c:pt idx="18">
                  <c:v>9.98E-2</c:v>
                </c:pt>
                <c:pt idx="19">
                  <c:v>8.3299999999999999E-2</c:v>
                </c:pt>
                <c:pt idx="20">
                  <c:v>5.7400000000000007E-2</c:v>
                </c:pt>
                <c:pt idx="21">
                  <c:v>5.5400000000000005E-2</c:v>
                </c:pt>
                <c:pt idx="22">
                  <c:v>5.4050000000000001E-2</c:v>
                </c:pt>
                <c:pt idx="23">
                  <c:v>4.3999999999999997E-2</c:v>
                </c:pt>
                <c:pt idx="24">
                  <c:v>2.2794999999999999E-2</c:v>
                </c:pt>
                <c:pt idx="25">
                  <c:v>2.7E-2</c:v>
                </c:pt>
                <c:pt idx="26">
                  <c:v>-5.6999999999999985E-3</c:v>
                </c:pt>
                <c:pt idx="27">
                  <c:v>6.8999999999999999E-3</c:v>
                </c:pt>
                <c:pt idx="28">
                  <c:v>2.5999999999999999E-3</c:v>
                </c:pt>
                <c:pt idx="29">
                  <c:v>-2.137E-2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5B-4201-8092-97658029750B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'Simultaneous_UV_and_TPD-032625'!$DB$181:$DB$185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'Simultaneous_UV_and_TPD-032625'!$DC$181:$DC$185</c:f>
              <c:numCache>
                <c:formatCode>General</c:formatCode>
                <c:ptCount val="5"/>
                <c:pt idx="0">
                  <c:v>5.4906953969999998E-2</c:v>
                </c:pt>
                <c:pt idx="1">
                  <c:v>8.4658273379999996E-2</c:v>
                </c:pt>
                <c:pt idx="2">
                  <c:v>7.1648644649999996E-2</c:v>
                </c:pt>
                <c:pt idx="3">
                  <c:v>5.8659301279999999E-2</c:v>
                </c:pt>
                <c:pt idx="4">
                  <c:v>2.3206722690000001E-2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9B-4FF3-941F-F9D92C0F9431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'Simultaneous_UV_and_TPD-032625'!$DF$181:$DF$186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'Simultaneous_UV_and_TPD-032625'!$DG$181:$DG$186</c:f>
              <c:numCache>
                <c:formatCode>General</c:formatCode>
                <c:ptCount val="6"/>
                <c:pt idx="0">
                  <c:v>0.23281000760000001</c:v>
                </c:pt>
                <c:pt idx="1">
                  <c:v>0.55395315540000001</c:v>
                </c:pt>
                <c:pt idx="2">
                  <c:v>0.55654102000000005</c:v>
                </c:pt>
                <c:pt idx="3">
                  <c:v>0.4671037757</c:v>
                </c:pt>
                <c:pt idx="4">
                  <c:v>0.29311061820000001</c:v>
                </c:pt>
                <c:pt idx="5">
                  <c:v>0.2056640173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B-4FF3-941F-F9D92C0F9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24960"/>
        <c:axId val="1259325440"/>
      </c:scatterChart>
      <c:valAx>
        <c:axId val="1259324960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25440"/>
        <c:crosses val="autoZero"/>
        <c:crossBetween val="midCat"/>
        <c:majorUnit val="1E+18"/>
      </c:valAx>
      <c:valAx>
        <c:axId val="12593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X-CHO/H</a:t>
            </a:r>
            <a:r>
              <a:rPr lang="en-US" baseline="-25000"/>
              <a:t>2</a:t>
            </a:r>
            <a:r>
              <a:rPr lang="en-US"/>
              <a:t>CO</a:t>
            </a:r>
            <a:r>
              <a:rPr lang="en-US" baseline="0"/>
              <a:t> Production/Sublimation 5.35-5.55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'Simultaneous_UV_and_TPD-032625'!$F$181:$F$217</c:f>
              <c:numCache>
                <c:formatCode>General</c:formatCode>
                <c:ptCount val="37"/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'Simultaneous_UV_and_TPD-032625'!$Q$181:$Q$217</c:f>
              <c:numCache>
                <c:formatCode>General</c:formatCode>
                <c:ptCount val="37"/>
                <c:pt idx="1">
                  <c:v>6.3765309000000006E-2</c:v>
                </c:pt>
                <c:pt idx="2">
                  <c:v>8.2049450333333329E-2</c:v>
                </c:pt>
                <c:pt idx="3">
                  <c:v>0.11521753566666666</c:v>
                </c:pt>
                <c:pt idx="4">
                  <c:v>0.11825976466666666</c:v>
                </c:pt>
                <c:pt idx="5">
                  <c:v>0.13144020133333334</c:v>
                </c:pt>
                <c:pt idx="6">
                  <c:v>0.122794747</c:v>
                </c:pt>
                <c:pt idx="8">
                  <c:v>0.11043890733333334</c:v>
                </c:pt>
                <c:pt idx="10">
                  <c:v>0.12951475666666667</c:v>
                </c:pt>
                <c:pt idx="12">
                  <c:v>0.12497505599999999</c:v>
                </c:pt>
                <c:pt idx="14">
                  <c:v>0.12647192733333334</c:v>
                </c:pt>
                <c:pt idx="16">
                  <c:v>0.12952139466666668</c:v>
                </c:pt>
                <c:pt idx="18">
                  <c:v>0.12504986533333334</c:v>
                </c:pt>
                <c:pt idx="20">
                  <c:v>0.11733187466666667</c:v>
                </c:pt>
                <c:pt idx="22">
                  <c:v>0.119471302</c:v>
                </c:pt>
                <c:pt idx="24">
                  <c:v>8.2061796999999992E-2</c:v>
                </c:pt>
                <c:pt idx="26">
                  <c:v>8.7962260666666667E-2</c:v>
                </c:pt>
                <c:pt idx="28">
                  <c:v>8.3362075333333341E-2</c:v>
                </c:pt>
                <c:pt idx="30">
                  <c:v>6.1967639000000012E-2</c:v>
                </c:pt>
                <c:pt idx="32">
                  <c:v>6.3377224999999995E-2</c:v>
                </c:pt>
                <c:pt idx="34">
                  <c:v>5.5267806000000003E-2</c:v>
                </c:pt>
                <c:pt idx="36">
                  <c:v>4.5601204500000006E-2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E-4DA7-A5F2-E63121D0C425}"/>
            </c:ext>
          </c:extLst>
        </c:ser>
        <c:ser>
          <c:idx val="1"/>
          <c:order val="1"/>
          <c:tx>
            <c:v>100 %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'Simultaneous_UV_and_TPD-032625'!$AF$182:$AF$217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'Simultaneous_UV_and_TPD-032625'!$AK$182:$AK$217</c:f>
              <c:numCache>
                <c:formatCode>General</c:formatCode>
                <c:ptCount val="36"/>
                <c:pt idx="0">
                  <c:v>3.3136541500000005E-2</c:v>
                </c:pt>
                <c:pt idx="1">
                  <c:v>5.1038615500000002E-2</c:v>
                </c:pt>
                <c:pt idx="2">
                  <c:v>6.1954120500000001E-2</c:v>
                </c:pt>
                <c:pt idx="3">
                  <c:v>6.9546747500000006E-2</c:v>
                </c:pt>
                <c:pt idx="4">
                  <c:v>7.7446745499999997E-2</c:v>
                </c:pt>
                <c:pt idx="5">
                  <c:v>7.9735261000000002E-2</c:v>
                </c:pt>
                <c:pt idx="6">
                  <c:v>8.3444405999999999E-2</c:v>
                </c:pt>
                <c:pt idx="7">
                  <c:v>8.5576255500000004E-2</c:v>
                </c:pt>
                <c:pt idx="8">
                  <c:v>8.747932650000001E-2</c:v>
                </c:pt>
                <c:pt idx="9">
                  <c:v>8.4981171499999994E-2</c:v>
                </c:pt>
                <c:pt idx="10">
                  <c:v>8.8195343499999995E-2</c:v>
                </c:pt>
                <c:pt idx="11">
                  <c:v>8.2745755500000004E-2</c:v>
                </c:pt>
                <c:pt idx="12">
                  <c:v>7.9657098499999995E-2</c:v>
                </c:pt>
                <c:pt idx="13">
                  <c:v>7.4951008E-2</c:v>
                </c:pt>
                <c:pt idx="14">
                  <c:v>7.4332810499999999E-2</c:v>
                </c:pt>
                <c:pt idx="15">
                  <c:v>7.6471874999999995E-2</c:v>
                </c:pt>
                <c:pt idx="16">
                  <c:v>8.1438629000000012E-2</c:v>
                </c:pt>
                <c:pt idx="17">
                  <c:v>9.2657099999999992E-2</c:v>
                </c:pt>
                <c:pt idx="18">
                  <c:v>0.115189482</c:v>
                </c:pt>
                <c:pt idx="19">
                  <c:v>9.0010657999999993E-2</c:v>
                </c:pt>
                <c:pt idx="20">
                  <c:v>8.2897535999999994E-2</c:v>
                </c:pt>
                <c:pt idx="21">
                  <c:v>8.242762549999999E-2</c:v>
                </c:pt>
                <c:pt idx="22">
                  <c:v>7.7343913E-2</c:v>
                </c:pt>
                <c:pt idx="23">
                  <c:v>7.5229518500000009E-2</c:v>
                </c:pt>
                <c:pt idx="24">
                  <c:v>7.4824847E-2</c:v>
                </c:pt>
                <c:pt idx="25">
                  <c:v>7.3298751999999995E-2</c:v>
                </c:pt>
                <c:pt idx="26">
                  <c:v>6.2036510499999996E-2</c:v>
                </c:pt>
                <c:pt idx="27">
                  <c:v>5.9611530455000006E-2</c:v>
                </c:pt>
                <c:pt idx="28">
                  <c:v>5.9316000724999998E-2</c:v>
                </c:pt>
                <c:pt idx="29">
                  <c:v>5.4807727365000003E-2</c:v>
                </c:pt>
                <c:pt idx="30">
                  <c:v>4.9017484350000001E-2</c:v>
                </c:pt>
                <c:pt idx="31">
                  <c:v>4.2918288700000001E-2</c:v>
                </c:pt>
                <c:pt idx="32">
                  <c:v>3.6722810580000001E-2</c:v>
                </c:pt>
                <c:pt idx="33">
                  <c:v>3.3835331480000001E-2</c:v>
                </c:pt>
                <c:pt idx="34">
                  <c:v>2.7334868945E-2</c:v>
                </c:pt>
                <c:pt idx="35">
                  <c:v>2.1805263779000002E-2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8E-4DA7-A5F2-E63121D0C425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'Simultaneous_UV_and_TPD-032625'!$BG$182:$BG$217</c:f>
              <c:numCache>
                <c:formatCode>General</c:formatCode>
                <c:ptCount val="36"/>
                <c:pt idx="0">
                  <c:v>0.33337659959999999</c:v>
                </c:pt>
                <c:pt idx="1">
                  <c:v>0.50625438880000007</c:v>
                </c:pt>
                <c:pt idx="2">
                  <c:v>0.5808192726000001</c:v>
                </c:pt>
                <c:pt idx="3">
                  <c:v>0.62957503640000001</c:v>
                </c:pt>
                <c:pt idx="4">
                  <c:v>0.64538304079999997</c:v>
                </c:pt>
                <c:pt idx="5">
                  <c:v>0.6982175504</c:v>
                </c:pt>
                <c:pt idx="6">
                  <c:v>0.71685359430000006</c:v>
                </c:pt>
                <c:pt idx="7">
                  <c:v>0.76042543360000003</c:v>
                </c:pt>
                <c:pt idx="8">
                  <c:v>0.75910979099999998</c:v>
                </c:pt>
                <c:pt idx="9">
                  <c:v>0.74414853839999995</c:v>
                </c:pt>
                <c:pt idx="10">
                  <c:v>0.74291570070000001</c:v>
                </c:pt>
                <c:pt idx="11">
                  <c:v>0.72301025180000011</c:v>
                </c:pt>
                <c:pt idx="12">
                  <c:v>0.71045159930000001</c:v>
                </c:pt>
                <c:pt idx="13">
                  <c:v>0.71727886400000007</c:v>
                </c:pt>
                <c:pt idx="14">
                  <c:v>0.69046664960000004</c:v>
                </c:pt>
                <c:pt idx="15">
                  <c:v>0.74348374340000001</c:v>
                </c:pt>
                <c:pt idx="16">
                  <c:v>0.67970994470000001</c:v>
                </c:pt>
                <c:pt idx="17">
                  <c:v>0.66974111459999996</c:v>
                </c:pt>
                <c:pt idx="18">
                  <c:v>0.65436424039999996</c:v>
                </c:pt>
                <c:pt idx="19">
                  <c:v>0.68029875819999996</c:v>
                </c:pt>
                <c:pt idx="20">
                  <c:v>0.66526497630000003</c:v>
                </c:pt>
                <c:pt idx="21">
                  <c:v>0.46739316900000005</c:v>
                </c:pt>
                <c:pt idx="22">
                  <c:v>0.31934953790000004</c:v>
                </c:pt>
                <c:pt idx="23">
                  <c:v>0.27472934939999999</c:v>
                </c:pt>
                <c:pt idx="24">
                  <c:v>0.26275530749999998</c:v>
                </c:pt>
                <c:pt idx="25">
                  <c:v>0.25814795340000002</c:v>
                </c:pt>
                <c:pt idx="26">
                  <c:v>0.25847098329999996</c:v>
                </c:pt>
                <c:pt idx="27">
                  <c:v>0.25334113199999997</c:v>
                </c:pt>
                <c:pt idx="28">
                  <c:v>0.22934113539999998</c:v>
                </c:pt>
                <c:pt idx="29">
                  <c:v>0.20165472200000001</c:v>
                </c:pt>
                <c:pt idx="30">
                  <c:v>0.17860008569999999</c:v>
                </c:pt>
                <c:pt idx="31">
                  <c:v>0.1603720488</c:v>
                </c:pt>
                <c:pt idx="32">
                  <c:v>0.14140030770000001</c:v>
                </c:pt>
                <c:pt idx="33">
                  <c:v>0.12269893480000001</c:v>
                </c:pt>
                <c:pt idx="34">
                  <c:v>0.1529227047</c:v>
                </c:pt>
                <c:pt idx="35">
                  <c:v>0.17056969100000002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8E-4DA7-A5F2-E63121D0C425}"/>
            </c:ext>
          </c:extLst>
        </c:ser>
        <c:ser>
          <c:idx val="3"/>
          <c:order val="3"/>
          <c:tx>
            <c:v>11-16% methanol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'Simultaneous_UV_and_TPD-032625'!$BR$182:$BR$217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'Simultaneous_UV_and_TPD-032625'!$BT$182:$BT$217</c:f>
              <c:numCache>
                <c:formatCode>General</c:formatCode>
                <c:ptCount val="36"/>
                <c:pt idx="0">
                  <c:v>0.29244956799999999</c:v>
                </c:pt>
                <c:pt idx="1">
                  <c:v>0.33544668599999999</c:v>
                </c:pt>
                <c:pt idx="2">
                  <c:v>0.32726224799999998</c:v>
                </c:pt>
                <c:pt idx="3">
                  <c:v>0.43365994200000002</c:v>
                </c:pt>
                <c:pt idx="4">
                  <c:v>0.49659942400000001</c:v>
                </c:pt>
                <c:pt idx="5">
                  <c:v>0.540634006</c:v>
                </c:pt>
                <c:pt idx="6">
                  <c:v>0.51608069199999995</c:v>
                </c:pt>
                <c:pt idx="7">
                  <c:v>0.52115273799999995</c:v>
                </c:pt>
                <c:pt idx="8">
                  <c:v>0.46708933699999999</c:v>
                </c:pt>
                <c:pt idx="9">
                  <c:v>0.49417867399999998</c:v>
                </c:pt>
                <c:pt idx="10">
                  <c:v>0.48357348700000002</c:v>
                </c:pt>
                <c:pt idx="11">
                  <c:v>0.43446685899999998</c:v>
                </c:pt>
                <c:pt idx="12">
                  <c:v>0.43239193100000001</c:v>
                </c:pt>
                <c:pt idx="13">
                  <c:v>0.428357349</c:v>
                </c:pt>
                <c:pt idx="14">
                  <c:v>0.41360230599999998</c:v>
                </c:pt>
                <c:pt idx="15">
                  <c:v>0.42881844400000002</c:v>
                </c:pt>
                <c:pt idx="16">
                  <c:v>0.382363112</c:v>
                </c:pt>
                <c:pt idx="17">
                  <c:v>0.344783862</c:v>
                </c:pt>
                <c:pt idx="18">
                  <c:v>0.29025936600000002</c:v>
                </c:pt>
                <c:pt idx="19">
                  <c:v>0.281959654</c:v>
                </c:pt>
                <c:pt idx="20">
                  <c:v>0.25037463999999998</c:v>
                </c:pt>
                <c:pt idx="21">
                  <c:v>0.17417867400000001</c:v>
                </c:pt>
                <c:pt idx="22">
                  <c:v>0.14870317</c:v>
                </c:pt>
                <c:pt idx="23">
                  <c:v>0.14893371799999999</c:v>
                </c:pt>
                <c:pt idx="24">
                  <c:v>0.13798270900000001</c:v>
                </c:pt>
                <c:pt idx="25">
                  <c:v>0.131873199</c:v>
                </c:pt>
                <c:pt idx="26">
                  <c:v>0.11769452499999999</c:v>
                </c:pt>
                <c:pt idx="27">
                  <c:v>0.10478386200000001</c:v>
                </c:pt>
                <c:pt idx="28">
                  <c:v>9.4063401000000005E-2</c:v>
                </c:pt>
                <c:pt idx="29">
                  <c:v>8.2190202000000004E-2</c:v>
                </c:pt>
                <c:pt idx="30">
                  <c:v>8.0345820999999998E-2</c:v>
                </c:pt>
                <c:pt idx="31">
                  <c:v>4.2190202000000003E-2</c:v>
                </c:pt>
                <c:pt idx="32">
                  <c:v>8.2997117999999995E-2</c:v>
                </c:pt>
                <c:pt idx="33">
                  <c:v>1.6945245000000001E-2</c:v>
                </c:pt>
                <c:pt idx="34">
                  <c:v>4.2420749000000001E-2</c:v>
                </c:pt>
                <c:pt idx="35">
                  <c:v>5.9827089E-2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8E-4DA7-A5F2-E63121D0C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44160"/>
        <c:axId val="1259342240"/>
      </c:scatterChart>
      <c:valAx>
        <c:axId val="12593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42240"/>
        <c:crosses val="autoZero"/>
        <c:crossBetween val="midCat"/>
      </c:valAx>
      <c:valAx>
        <c:axId val="12593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4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</a:t>
            </a:r>
            <a:r>
              <a:rPr lang="en-US" baseline="-25000"/>
              <a:t>2</a:t>
            </a:r>
            <a:r>
              <a:rPr lang="en-US"/>
              <a:t>CO Production/Sublimation</a:t>
            </a:r>
            <a:r>
              <a:rPr lang="en-US" baseline="0"/>
              <a:t>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'Simultaneous_UV_and_TPD-032625'!$B$241:$B$270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'Simultaneous_UV_and_TPD-032625'!$D$241:$D$270</c:f>
              <c:numCache>
                <c:formatCode>General</c:formatCode>
                <c:ptCount val="30"/>
                <c:pt idx="0">
                  <c:v>6.8922890000000002E-3</c:v>
                </c:pt>
                <c:pt idx="1">
                  <c:v>9.2875909999999996E-3</c:v>
                </c:pt>
                <c:pt idx="2">
                  <c:v>1.0462061999999999E-2</c:v>
                </c:pt>
                <c:pt idx="3">
                  <c:v>1.0647504E-2</c:v>
                </c:pt>
                <c:pt idx="4">
                  <c:v>9.9211869999999997E-3</c:v>
                </c:pt>
                <c:pt idx="5">
                  <c:v>8.2985630000000001E-3</c:v>
                </c:pt>
                <c:pt idx="6">
                  <c:v>7.4640699999999997E-3</c:v>
                </c:pt>
                <c:pt idx="7">
                  <c:v>5.7023639999999997E-3</c:v>
                </c:pt>
                <c:pt idx="8">
                  <c:v>3.2143409999999999E-3</c:v>
                </c:pt>
                <c:pt idx="9">
                  <c:v>1.6844379999999999E-3</c:v>
                </c:pt>
                <c:pt idx="10">
                  <c:v>1.3599129999999999E-3</c:v>
                </c:pt>
                <c:pt idx="11">
                  <c:v>1.529903E-3</c:v>
                </c:pt>
                <c:pt idx="12">
                  <c:v>2.1635E-4</c:v>
                </c:pt>
                <c:pt idx="13">
                  <c:v>-2.6271060000000001E-3</c:v>
                </c:pt>
                <c:pt idx="14">
                  <c:v>-3.1679799999999999E-3</c:v>
                </c:pt>
                <c:pt idx="15">
                  <c:v>-2.8898159999999999E-3</c:v>
                </c:pt>
                <c:pt idx="16">
                  <c:v>-2.549838E-3</c:v>
                </c:pt>
                <c:pt idx="17">
                  <c:v>-2.271674E-3</c:v>
                </c:pt>
                <c:pt idx="18">
                  <c:v>-2.086231E-3</c:v>
                </c:pt>
                <c:pt idx="19">
                  <c:v>-1.761706E-3</c:v>
                </c:pt>
                <c:pt idx="20">
                  <c:v>-1.7462529999999999E-3</c:v>
                </c:pt>
                <c:pt idx="21">
                  <c:v>-1.4062739999999999E-3</c:v>
                </c:pt>
                <c:pt idx="22">
                  <c:v>-1.8235199999999999E-3</c:v>
                </c:pt>
                <c:pt idx="23">
                  <c:v>-1.7307990000000001E-3</c:v>
                </c:pt>
                <c:pt idx="24">
                  <c:v>-1.1744710000000001E-3</c:v>
                </c:pt>
                <c:pt idx="25">
                  <c:v>-1.189924E-3</c:v>
                </c:pt>
                <c:pt idx="26">
                  <c:v>-1.066296E-3</c:v>
                </c:pt>
                <c:pt idx="27">
                  <c:v>-9.1175999999999996E-4</c:v>
                </c:pt>
                <c:pt idx="28">
                  <c:v>-8.8085300000000002E-4</c:v>
                </c:pt>
                <c:pt idx="29">
                  <c:v>-8.9630700000000005E-4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7-476C-B036-D6E747399850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'Simultaneous_UV_and_TPD-032625'!$AC$241:$AC$270</c:f>
              <c:numCache>
                <c:formatCode>General</c:formatCode>
                <c:ptCount val="30"/>
                <c:pt idx="0">
                  <c:v>7.4406279999999995E-3</c:v>
                </c:pt>
                <c:pt idx="1">
                  <c:v>1.0210875999999999E-2</c:v>
                </c:pt>
                <c:pt idx="2">
                  <c:v>1.1525047750000001E-2</c:v>
                </c:pt>
                <c:pt idx="3">
                  <c:v>1.1918135E-2</c:v>
                </c:pt>
                <c:pt idx="4">
                  <c:v>1.1648154500000001E-2</c:v>
                </c:pt>
                <c:pt idx="5">
                  <c:v>1.07837595E-2</c:v>
                </c:pt>
                <c:pt idx="6">
                  <c:v>9.5035984999999983E-3</c:v>
                </c:pt>
                <c:pt idx="7">
                  <c:v>7.4468772499999992E-3</c:v>
                </c:pt>
                <c:pt idx="8">
                  <c:v>5.4662184999999999E-3</c:v>
                </c:pt>
                <c:pt idx="9">
                  <c:v>3.1962605E-3</c:v>
                </c:pt>
                <c:pt idx="10">
                  <c:v>3.2960770000000001E-3</c:v>
                </c:pt>
                <c:pt idx="11">
                  <c:v>4.2452212500000003E-3</c:v>
                </c:pt>
                <c:pt idx="12">
                  <c:v>4.0480940000000003E-3</c:v>
                </c:pt>
                <c:pt idx="13">
                  <c:v>-9.6299525E-4</c:v>
                </c:pt>
                <c:pt idx="14">
                  <c:v>-1.18248675E-3</c:v>
                </c:pt>
                <c:pt idx="15">
                  <c:v>-8.1361174999999993E-4</c:v>
                </c:pt>
                <c:pt idx="16">
                  <c:v>-5.028465E-4</c:v>
                </c:pt>
                <c:pt idx="17">
                  <c:v>-2.1120574999999999E-4</c:v>
                </c:pt>
                <c:pt idx="18">
                  <c:v>1.5589075000000007E-4</c:v>
                </c:pt>
                <c:pt idx="19">
                  <c:v>4.008835E-4</c:v>
                </c:pt>
                <c:pt idx="20">
                  <c:v>3.7760350000000002E-4</c:v>
                </c:pt>
                <c:pt idx="21">
                  <c:v>3.9047200000000011E-4</c:v>
                </c:pt>
                <c:pt idx="22">
                  <c:v>7.3528999999999999E-4</c:v>
                </c:pt>
                <c:pt idx="23">
                  <c:v>1.0396627500000003E-3</c:v>
                </c:pt>
                <c:pt idx="24">
                  <c:v>1.2550982499999999E-3</c:v>
                </c:pt>
                <c:pt idx="25">
                  <c:v>1.44363625E-3</c:v>
                </c:pt>
                <c:pt idx="26">
                  <c:v>1.4694044999999998E-3</c:v>
                </c:pt>
                <c:pt idx="27">
                  <c:v>1.6221195000000002E-3</c:v>
                </c:pt>
                <c:pt idx="28">
                  <c:v>1.852933E-3</c:v>
                </c:pt>
                <c:pt idx="29">
                  <c:v>2.4175389999999998E-3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7-476C-B036-D6E747399850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'Simultaneous_UV_and_TPD-032625'!$AN$241:$AN$270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'Simultaneous_UV_and_TPD-032625'!$AS$241:$AS$270</c:f>
              <c:numCache>
                <c:formatCode>General</c:formatCode>
                <c:ptCount val="30"/>
                <c:pt idx="0">
                  <c:v>1.6062209500000001E-2</c:v>
                </c:pt>
                <c:pt idx="1">
                  <c:v>2.0158450000000001E-2</c:v>
                </c:pt>
                <c:pt idx="2">
                  <c:v>2.1810118999999999E-2</c:v>
                </c:pt>
                <c:pt idx="3">
                  <c:v>2.1195657499999999E-2</c:v>
                </c:pt>
                <c:pt idx="4">
                  <c:v>1.9480630999999998E-2</c:v>
                </c:pt>
                <c:pt idx="5">
                  <c:v>1.71002515E-2</c:v>
                </c:pt>
                <c:pt idx="6">
                  <c:v>1.5025674999999999E-2</c:v>
                </c:pt>
                <c:pt idx="7">
                  <c:v>1.1655603E-2</c:v>
                </c:pt>
                <c:pt idx="8">
                  <c:v>9.8288920000000005E-3</c:v>
                </c:pt>
                <c:pt idx="9">
                  <c:v>7.7742065000000003E-3</c:v>
                </c:pt>
                <c:pt idx="10">
                  <c:v>7.4357755000000001E-3</c:v>
                </c:pt>
                <c:pt idx="11">
                  <c:v>5.6447980000000004E-3</c:v>
                </c:pt>
                <c:pt idx="12">
                  <c:v>1.8561685E-3</c:v>
                </c:pt>
                <c:pt idx="13">
                  <c:v>1.2894675E-3</c:v>
                </c:pt>
                <c:pt idx="14">
                  <c:v>1.1029214999999999E-3</c:v>
                </c:pt>
                <c:pt idx="15">
                  <c:v>1.683508E-3</c:v>
                </c:pt>
                <c:pt idx="16">
                  <c:v>-2.0249999999999999E-3</c:v>
                </c:pt>
                <c:pt idx="17">
                  <c:v>-1.6650000000000002E-3</c:v>
                </c:pt>
                <c:pt idx="18">
                  <c:v>-2.3539999999999998E-3</c:v>
                </c:pt>
                <c:pt idx="19">
                  <c:v>-1.98E-3</c:v>
                </c:pt>
                <c:pt idx="20">
                  <c:v>-1.2675E-3</c:v>
                </c:pt>
                <c:pt idx="21">
                  <c:v>-9.5000000000000011E-4</c:v>
                </c:pt>
                <c:pt idx="22">
                  <c:v>-2.850000000000001E-4</c:v>
                </c:pt>
                <c:pt idx="23">
                  <c:v>-9.0000000000000019E-5</c:v>
                </c:pt>
                <c:pt idx="24">
                  <c:v>-2.6500000000000004E-4</c:v>
                </c:pt>
                <c:pt idx="25">
                  <c:v>3.4500000000000004E-4</c:v>
                </c:pt>
                <c:pt idx="26">
                  <c:v>-9.0499999999999999E-4</c:v>
                </c:pt>
                <c:pt idx="27">
                  <c:v>2.099999999999999E-4</c:v>
                </c:pt>
                <c:pt idx="28">
                  <c:v>2.1030000000000003E-3</c:v>
                </c:pt>
                <c:pt idx="29">
                  <c:v>6.1999999999999989E-4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87-476C-B036-D6E747399850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'Simultaneous_UV_and_TPD-032625'!$BJ$241:$BJ$270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'Simultaneous_UV_and_TPD-032625'!$BO$241:$BO$270</c:f>
              <c:numCache>
                <c:formatCode>General</c:formatCode>
                <c:ptCount val="30"/>
                <c:pt idx="0">
                  <c:v>1.8184556500000001E-2</c:v>
                </c:pt>
                <c:pt idx="1">
                  <c:v>2.0531386999999998E-2</c:v>
                </c:pt>
                <c:pt idx="2">
                  <c:v>2.5689377499999999E-2</c:v>
                </c:pt>
                <c:pt idx="3">
                  <c:v>2.4057127500000001E-2</c:v>
                </c:pt>
                <c:pt idx="4">
                  <c:v>2.2901397E-2</c:v>
                </c:pt>
                <c:pt idx="5">
                  <c:v>2.28225105E-2</c:v>
                </c:pt>
                <c:pt idx="6">
                  <c:v>2.2772572999999997E-2</c:v>
                </c:pt>
                <c:pt idx="7">
                  <c:v>1.9043401500000001E-2</c:v>
                </c:pt>
                <c:pt idx="8">
                  <c:v>1.4778461499999999E-2</c:v>
                </c:pt>
                <c:pt idx="9">
                  <c:v>1.3475298E-2</c:v>
                </c:pt>
                <c:pt idx="10">
                  <c:v>1.1694110000000001E-2</c:v>
                </c:pt>
                <c:pt idx="11">
                  <c:v>1.0060354000000001E-2</c:v>
                </c:pt>
                <c:pt idx="12">
                  <c:v>8.8303584999999997E-3</c:v>
                </c:pt>
                <c:pt idx="13">
                  <c:v>8.4984989999999996E-3</c:v>
                </c:pt>
                <c:pt idx="14">
                  <c:v>8.8543430000000006E-3</c:v>
                </c:pt>
                <c:pt idx="15">
                  <c:v>1.1299999999999999E-3</c:v>
                </c:pt>
                <c:pt idx="16">
                  <c:v>-1.5299999999999999E-3</c:v>
                </c:pt>
                <c:pt idx="17">
                  <c:v>1.15E-3</c:v>
                </c:pt>
                <c:pt idx="18">
                  <c:v>-1.7850000000000001E-3</c:v>
                </c:pt>
                <c:pt idx="19">
                  <c:v>-3.1850000000000003E-3</c:v>
                </c:pt>
                <c:pt idx="20">
                  <c:v>5.7999999999999989E-4</c:v>
                </c:pt>
                <c:pt idx="21">
                  <c:v>1.3649999999999999E-3</c:v>
                </c:pt>
                <c:pt idx="22">
                  <c:v>-7.9999999999999993E-5</c:v>
                </c:pt>
                <c:pt idx="23">
                  <c:v>-2.5300000000000001E-3</c:v>
                </c:pt>
                <c:pt idx="24">
                  <c:v>-3.3500000000000001E-4</c:v>
                </c:pt>
                <c:pt idx="25">
                  <c:v>1.395E-3</c:v>
                </c:pt>
                <c:pt idx="26">
                  <c:v>9.9400000000000009E-4</c:v>
                </c:pt>
                <c:pt idx="27">
                  <c:v>3.7799999999999999E-3</c:v>
                </c:pt>
                <c:pt idx="28">
                  <c:v>-1.34E-3</c:v>
                </c:pt>
                <c:pt idx="29">
                  <c:v>1.815E-3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87-476C-B036-D6E747399850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'Simultaneous_UV_and_TPD-032625'!$DB$240:$DB$244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'Simultaneous_UV_and_TPD-032625'!$DC$240:$DC$244</c:f>
              <c:numCache>
                <c:formatCode>General</c:formatCode>
                <c:ptCount val="5"/>
                <c:pt idx="0">
                  <c:v>5.5710088150000003E-3</c:v>
                </c:pt>
                <c:pt idx="1">
                  <c:v>1.2845323739999999E-2</c:v>
                </c:pt>
                <c:pt idx="2">
                  <c:v>8.8772033770000008E-3</c:v>
                </c:pt>
                <c:pt idx="3">
                  <c:v>1.283965363E-3</c:v>
                </c:pt>
                <c:pt idx="4">
                  <c:v>2.7512605039999999E-3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1-4800-9B78-E43A1C28FAE9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'Simultaneous_UV_and_TPD-032625'!$DF$240:$DF$245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'Simultaneous_UV_and_TPD-032625'!$DG$240:$DG$245</c:f>
              <c:numCache>
                <c:formatCode>General</c:formatCode>
                <c:ptCount val="6"/>
                <c:pt idx="0">
                  <c:v>2.4179330030000001E-2</c:v>
                </c:pt>
                <c:pt idx="1">
                  <c:v>3.08888207E-2</c:v>
                </c:pt>
                <c:pt idx="2">
                  <c:v>3.4944567629999999E-2</c:v>
                </c:pt>
                <c:pt idx="3">
                  <c:v>7.8001356550000001E-3</c:v>
                </c:pt>
                <c:pt idx="4">
                  <c:v>1.246881065E-2</c:v>
                </c:pt>
                <c:pt idx="5">
                  <c:v>2.7702754839999998E-3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91-4800-9B78-E43A1C28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41871"/>
        <c:axId val="618942351"/>
      </c:scatterChart>
      <c:valAx>
        <c:axId val="61894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2351"/>
        <c:crosses val="autoZero"/>
        <c:crossBetween val="midCat"/>
      </c:valAx>
      <c:valAx>
        <c:axId val="61894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'Simultaneous_UV_and_TPD-032625'!$Q$241:$Q$276</c:f>
              <c:numCache>
                <c:formatCode>General</c:formatCode>
                <c:ptCount val="36"/>
                <c:pt idx="0">
                  <c:v>6.8634740000000005E-3</c:v>
                </c:pt>
                <c:pt idx="1">
                  <c:v>8.0469816666666662E-3</c:v>
                </c:pt>
                <c:pt idx="2">
                  <c:v>8.3793706666666651E-3</c:v>
                </c:pt>
                <c:pt idx="3">
                  <c:v>8.9557613333333327E-3</c:v>
                </c:pt>
                <c:pt idx="4">
                  <c:v>7.399877E-3</c:v>
                </c:pt>
                <c:pt idx="5">
                  <c:v>9.5155420000000001E-3</c:v>
                </c:pt>
                <c:pt idx="7">
                  <c:v>1.0148862333333335E-2</c:v>
                </c:pt>
                <c:pt idx="9">
                  <c:v>9.6233726666666661E-3</c:v>
                </c:pt>
                <c:pt idx="11">
                  <c:v>6.2887116666666661E-3</c:v>
                </c:pt>
                <c:pt idx="13">
                  <c:v>3.1359233333333333E-3</c:v>
                </c:pt>
                <c:pt idx="15">
                  <c:v>-3.6087566666666667E-4</c:v>
                </c:pt>
                <c:pt idx="17">
                  <c:v>-7.1073333333333145E-6</c:v>
                </c:pt>
                <c:pt idx="19">
                  <c:v>-2.947366333333333E-3</c:v>
                </c:pt>
                <c:pt idx="21">
                  <c:v>-3.0316089999999998E-3</c:v>
                </c:pt>
                <c:pt idx="23">
                  <c:v>-2.6984379999999996E-3</c:v>
                </c:pt>
                <c:pt idx="25">
                  <c:v>-1.2759049999999999E-3</c:v>
                </c:pt>
                <c:pt idx="27">
                  <c:v>-1.028342E-3</c:v>
                </c:pt>
                <c:pt idx="29">
                  <c:v>-1.3766730000000001E-3</c:v>
                </c:pt>
                <c:pt idx="31">
                  <c:v>-1.0266543333333333E-3</c:v>
                </c:pt>
                <c:pt idx="33">
                  <c:v>-9.5548166666666664E-4</c:v>
                </c:pt>
                <c:pt idx="35">
                  <c:v>-5.01707E-4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A-4B3D-9C94-8035C6F7FFF3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'Simultaneous_UV_and_TPD-032625'!$AF$241:$AF$276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'Simultaneous_UV_and_TPD-032625'!$AK$241:$AK$276</c:f>
              <c:numCache>
                <c:formatCode>General</c:formatCode>
                <c:ptCount val="36"/>
                <c:pt idx="0">
                  <c:v>4.535E-3</c:v>
                </c:pt>
                <c:pt idx="1">
                  <c:v>6.0999999999999995E-3</c:v>
                </c:pt>
                <c:pt idx="2">
                  <c:v>7.1850000000000004E-3</c:v>
                </c:pt>
                <c:pt idx="3">
                  <c:v>7.515E-3</c:v>
                </c:pt>
                <c:pt idx="4">
                  <c:v>7.7949999999999998E-3</c:v>
                </c:pt>
                <c:pt idx="5">
                  <c:v>8.0499999999999999E-3</c:v>
                </c:pt>
                <c:pt idx="6">
                  <c:v>8.9650000000000007E-3</c:v>
                </c:pt>
                <c:pt idx="7">
                  <c:v>9.8449999999999996E-3</c:v>
                </c:pt>
                <c:pt idx="8">
                  <c:v>1.0515E-2</c:v>
                </c:pt>
                <c:pt idx="9">
                  <c:v>1.1099999999999999E-2</c:v>
                </c:pt>
                <c:pt idx="10">
                  <c:v>1.068E-2</c:v>
                </c:pt>
                <c:pt idx="11">
                  <c:v>1.0149999999999999E-2</c:v>
                </c:pt>
                <c:pt idx="12">
                  <c:v>8.94E-3</c:v>
                </c:pt>
                <c:pt idx="13">
                  <c:v>6.9250000000000006E-3</c:v>
                </c:pt>
                <c:pt idx="14">
                  <c:v>5.2950000000000002E-3</c:v>
                </c:pt>
                <c:pt idx="15">
                  <c:v>3.3674999999999998E-3</c:v>
                </c:pt>
                <c:pt idx="16">
                  <c:v>2.1004999999999999E-3</c:v>
                </c:pt>
                <c:pt idx="17">
                  <c:v>9.7499999999999996E-4</c:v>
                </c:pt>
                <c:pt idx="18">
                  <c:v>7.4999999999999991E-4</c:v>
                </c:pt>
                <c:pt idx="19">
                  <c:v>-1.07E-3</c:v>
                </c:pt>
                <c:pt idx="20">
                  <c:v>-1.3435000000000001E-3</c:v>
                </c:pt>
                <c:pt idx="21">
                  <c:v>-1.4844999999999999E-3</c:v>
                </c:pt>
                <c:pt idx="22">
                  <c:v>-2.1700000000000001E-3</c:v>
                </c:pt>
                <c:pt idx="23">
                  <c:v>-2.1250000000000002E-3</c:v>
                </c:pt>
                <c:pt idx="24">
                  <c:v>-1.9350000000000001E-3</c:v>
                </c:pt>
                <c:pt idx="25">
                  <c:v>-1.8799999999999999E-3</c:v>
                </c:pt>
                <c:pt idx="26">
                  <c:v>-6.5699999999999992E-4</c:v>
                </c:pt>
                <c:pt idx="27">
                  <c:v>-3.0999999999999995E-4</c:v>
                </c:pt>
                <c:pt idx="28">
                  <c:v>-9.6410000000000007E-4</c:v>
                </c:pt>
                <c:pt idx="29">
                  <c:v>-8.6635E-4</c:v>
                </c:pt>
                <c:pt idx="30">
                  <c:v>-5.6049999999999991E-4</c:v>
                </c:pt>
                <c:pt idx="31">
                  <c:v>-1.4649999999999998E-4</c:v>
                </c:pt>
                <c:pt idx="32">
                  <c:v>7.9999999999999993E-5</c:v>
                </c:pt>
                <c:pt idx="33">
                  <c:v>6.1000000000000008E-4</c:v>
                </c:pt>
                <c:pt idx="34">
                  <c:v>8.5999999999999998E-4</c:v>
                </c:pt>
                <c:pt idx="35">
                  <c:v>8.1999999999999998E-4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3A-4B3D-9C94-8035C6F7FFF3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'Simultaneous_UV_and_TPD-032625'!$BG$241:$BG$276</c:f>
              <c:numCache>
                <c:formatCode>General</c:formatCode>
                <c:ptCount val="36"/>
                <c:pt idx="0">
                  <c:v>2.2101660627500002E-2</c:v>
                </c:pt>
                <c:pt idx="1">
                  <c:v>2.8532723114999999E-2</c:v>
                </c:pt>
                <c:pt idx="2">
                  <c:v>3.0854527142499998E-2</c:v>
                </c:pt>
                <c:pt idx="3">
                  <c:v>3.2971346162499998E-2</c:v>
                </c:pt>
                <c:pt idx="4">
                  <c:v>3.4611185615000005E-2</c:v>
                </c:pt>
                <c:pt idx="5">
                  <c:v>3.4098955394999998E-2</c:v>
                </c:pt>
                <c:pt idx="6">
                  <c:v>3.4415846010000001E-2</c:v>
                </c:pt>
                <c:pt idx="7">
                  <c:v>3.40885099725E-2</c:v>
                </c:pt>
                <c:pt idx="8">
                  <c:v>3.0925053396666669E-2</c:v>
                </c:pt>
                <c:pt idx="9">
                  <c:v>2.908091111E-2</c:v>
                </c:pt>
                <c:pt idx="10">
                  <c:v>2.3758320959999999E-2</c:v>
                </c:pt>
                <c:pt idx="11">
                  <c:v>2.2824503789999999E-2</c:v>
                </c:pt>
                <c:pt idx="12">
                  <c:v>1.7764414093333333E-2</c:v>
                </c:pt>
                <c:pt idx="13">
                  <c:v>1.5256139952500001E-2</c:v>
                </c:pt>
                <c:pt idx="14">
                  <c:v>1.2108768164333332E-2</c:v>
                </c:pt>
                <c:pt idx="15">
                  <c:v>1.1097613401750001E-2</c:v>
                </c:pt>
                <c:pt idx="16">
                  <c:v>8.6400459880000002E-3</c:v>
                </c:pt>
                <c:pt idx="17">
                  <c:v>8.2920621427500004E-3</c:v>
                </c:pt>
                <c:pt idx="18">
                  <c:v>4.6250161709999998E-3</c:v>
                </c:pt>
                <c:pt idx="19">
                  <c:v>2.5019318857000001E-3</c:v>
                </c:pt>
                <c:pt idx="20">
                  <c:v>2.9066355340000007E-4</c:v>
                </c:pt>
                <c:pt idx="21">
                  <c:v>1.75061359775E-4</c:v>
                </c:pt>
                <c:pt idx="22">
                  <c:v>2.6958139659999999E-4</c:v>
                </c:pt>
                <c:pt idx="23">
                  <c:v>6.5216145319999994E-4</c:v>
                </c:pt>
                <c:pt idx="24">
                  <c:v>6.0043827883333328E-4</c:v>
                </c:pt>
                <c:pt idx="25">
                  <c:v>2.6616424644999997E-3</c:v>
                </c:pt>
                <c:pt idx="26">
                  <c:v>2.6619204823333333E-3</c:v>
                </c:pt>
                <c:pt idx="27">
                  <c:v>2.4382254183249997E-3</c:v>
                </c:pt>
                <c:pt idx="28">
                  <c:v>3.3504279458333331E-3</c:v>
                </c:pt>
                <c:pt idx="29">
                  <c:v>2.6014100602500005E-3</c:v>
                </c:pt>
                <c:pt idx="30">
                  <c:v>3.9747579980000001E-3</c:v>
                </c:pt>
                <c:pt idx="31">
                  <c:v>2.8749720004749998E-3</c:v>
                </c:pt>
                <c:pt idx="32">
                  <c:v>2.3223237692333331E-3</c:v>
                </c:pt>
                <c:pt idx="33">
                  <c:v>2.2061159159250002E-3</c:v>
                </c:pt>
                <c:pt idx="34">
                  <c:v>2.1018255204333335E-3</c:v>
                </c:pt>
                <c:pt idx="35">
                  <c:v>2.7239416539500002E-3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3A-4B3D-9C94-8035C6F7FFF3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'Simultaneous_UV_and_TPD-032625'!$BR$241:$BR$276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'Simultaneous_UV_and_TPD-032625'!$BT$241:$BT$276</c:f>
              <c:numCache>
                <c:formatCode>General</c:formatCode>
                <c:ptCount val="36"/>
                <c:pt idx="0">
                  <c:v>1.8443804000000001E-2</c:v>
                </c:pt>
                <c:pt idx="1">
                  <c:v>2.1786744E-2</c:v>
                </c:pt>
                <c:pt idx="2">
                  <c:v>2.5936599000000001E-2</c:v>
                </c:pt>
                <c:pt idx="3">
                  <c:v>3.0778098E-2</c:v>
                </c:pt>
                <c:pt idx="4">
                  <c:v>3.5734870000000002E-2</c:v>
                </c:pt>
                <c:pt idx="5">
                  <c:v>3.7579251000000001E-2</c:v>
                </c:pt>
                <c:pt idx="6">
                  <c:v>3.7809797999999999E-2</c:v>
                </c:pt>
                <c:pt idx="7">
                  <c:v>3.4697406E-2</c:v>
                </c:pt>
                <c:pt idx="8">
                  <c:v>3.4697406E-2</c:v>
                </c:pt>
                <c:pt idx="9">
                  <c:v>3.1930835999999997E-2</c:v>
                </c:pt>
                <c:pt idx="10">
                  <c:v>3.1008646000000001E-2</c:v>
                </c:pt>
                <c:pt idx="11">
                  <c:v>2.5129683E-2</c:v>
                </c:pt>
                <c:pt idx="12">
                  <c:v>2.3054755E-2</c:v>
                </c:pt>
                <c:pt idx="13">
                  <c:v>2.0288184000000001E-2</c:v>
                </c:pt>
                <c:pt idx="14">
                  <c:v>1.7982708999999999E-2</c:v>
                </c:pt>
                <c:pt idx="15">
                  <c:v>1.4870316999999999E-2</c:v>
                </c:pt>
                <c:pt idx="16">
                  <c:v>1.1757925000000001E-2</c:v>
                </c:pt>
                <c:pt idx="17">
                  <c:v>1.3832853000000001E-2</c:v>
                </c:pt>
                <c:pt idx="18">
                  <c:v>8.991354E-3</c:v>
                </c:pt>
                <c:pt idx="19">
                  <c:v>4.6109510000000003E-3</c:v>
                </c:pt>
                <c:pt idx="20">
                  <c:v>1.8443800000000001E-3</c:v>
                </c:pt>
                <c:pt idx="21">
                  <c:v>-8.0691599999999997E-4</c:v>
                </c:pt>
                <c:pt idx="22">
                  <c:v>1.7291069999999999E-3</c:v>
                </c:pt>
                <c:pt idx="23">
                  <c:v>1.6138330000000001E-3</c:v>
                </c:pt>
                <c:pt idx="24">
                  <c:v>-2.3054799999999999E-4</c:v>
                </c:pt>
                <c:pt idx="25">
                  <c:v>4.1498560000000004E-3</c:v>
                </c:pt>
                <c:pt idx="26">
                  <c:v>3.4582129999999999E-3</c:v>
                </c:pt>
                <c:pt idx="27">
                  <c:v>3.2276660000000001E-3</c:v>
                </c:pt>
                <c:pt idx="28">
                  <c:v>1.6138330000000001E-3</c:v>
                </c:pt>
                <c:pt idx="29">
                  <c:v>2.3054759999999999E-3</c:v>
                </c:pt>
                <c:pt idx="30">
                  <c:v>1.268012E-3</c:v>
                </c:pt>
                <c:pt idx="31">
                  <c:v>1.9596539999999999E-3</c:v>
                </c:pt>
                <c:pt idx="32">
                  <c:v>2.997118E-3</c:v>
                </c:pt>
                <c:pt idx="33">
                  <c:v>6.2247839999999997E-3</c:v>
                </c:pt>
                <c:pt idx="34">
                  <c:v>5.1873199999999996E-3</c:v>
                </c:pt>
                <c:pt idx="35">
                  <c:v>6.8011529999999999E-3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3A-4B3D-9C94-8035C6F7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555584"/>
        <c:axId val="1462556064"/>
      </c:scatterChart>
      <c:valAx>
        <c:axId val="146255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56064"/>
        <c:crosses val="autoZero"/>
        <c:crossBetween val="midCat"/>
      </c:valAx>
      <c:valAx>
        <c:axId val="1462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5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'Simultaneous_UV_and_TPD-032625'!$B$299:$B$329</c:f>
              <c:numCache>
                <c:formatCode>General</c:formatCode>
                <c:ptCount val="31"/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'Simultaneous_UV_and_TPD-032625'!$D$299:$D$329</c:f>
              <c:numCache>
                <c:formatCode>General</c:formatCode>
                <c:ptCount val="31"/>
                <c:pt idx="1">
                  <c:v>2.4354810000000002E-3</c:v>
                </c:pt>
                <c:pt idx="2">
                  <c:v>2.9763559999999999E-3</c:v>
                </c:pt>
                <c:pt idx="3">
                  <c:v>2.9207230000000001E-3</c:v>
                </c:pt>
                <c:pt idx="4">
                  <c:v>2.5683820000000001E-3</c:v>
                </c:pt>
                <c:pt idx="5">
                  <c:v>2.0707770000000002E-3</c:v>
                </c:pt>
                <c:pt idx="6">
                  <c:v>1.45418E-3</c:v>
                </c:pt>
                <c:pt idx="7">
                  <c:v>7.5722500000000004E-4</c:v>
                </c:pt>
                <c:pt idx="8">
                  <c:v>-1.08E-5</c:v>
                </c:pt>
                <c:pt idx="9">
                  <c:v>-8.8394400000000001E-4</c:v>
                </c:pt>
                <c:pt idx="10">
                  <c:v>-1.675166126E-3</c:v>
                </c:pt>
                <c:pt idx="11">
                  <c:v>-1.4897230000000001E-3</c:v>
                </c:pt>
                <c:pt idx="12">
                  <c:v>-1.291918E-3</c:v>
                </c:pt>
                <c:pt idx="13">
                  <c:v>-9.7975600000000003E-4</c:v>
                </c:pt>
                <c:pt idx="14">
                  <c:v>-1.091021E-3</c:v>
                </c:pt>
                <c:pt idx="15">
                  <c:v>-1.132746E-3</c:v>
                </c:pt>
                <c:pt idx="16">
                  <c:v>-7.8349599999999995E-4</c:v>
                </c:pt>
                <c:pt idx="17">
                  <c:v>-4.5742500000000002E-4</c:v>
                </c:pt>
                <c:pt idx="18">
                  <c:v>-2.4880200000000001E-4</c:v>
                </c:pt>
                <c:pt idx="19">
                  <c:v>-8.5000000000000006E-5</c:v>
                </c:pt>
                <c:pt idx="20">
                  <c:v>-5.8699999999999997E-5</c:v>
                </c:pt>
                <c:pt idx="21">
                  <c:v>9.8900000000000005E-5</c:v>
                </c:pt>
                <c:pt idx="22">
                  <c:v>3.9715699999999998E-4</c:v>
                </c:pt>
                <c:pt idx="23">
                  <c:v>6.3050499999999995E-4</c:v>
                </c:pt>
                <c:pt idx="24">
                  <c:v>6.8613799999999998E-4</c:v>
                </c:pt>
                <c:pt idx="25">
                  <c:v>8.3140199999999997E-4</c:v>
                </c:pt>
                <c:pt idx="26">
                  <c:v>9.6121200000000003E-4</c:v>
                </c:pt>
                <c:pt idx="27">
                  <c:v>7.3868000000000002E-4</c:v>
                </c:pt>
                <c:pt idx="28">
                  <c:v>6.7686600000000003E-4</c:v>
                </c:pt>
                <c:pt idx="29">
                  <c:v>7.4177100000000001E-4</c:v>
                </c:pt>
                <c:pt idx="30">
                  <c:v>5.9032599999999996E-4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F-4D97-91B6-8D1BF1A177F5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'Simultaneous_UV_and_TPD-032625'!$AC$300:$AC$329</c:f>
              <c:numCache>
                <c:formatCode>General</c:formatCode>
                <c:ptCount val="30"/>
                <c:pt idx="0">
                  <c:v>2.1340875E-3</c:v>
                </c:pt>
                <c:pt idx="1">
                  <c:v>2.6611697500000002E-3</c:v>
                </c:pt>
                <c:pt idx="2">
                  <c:v>2.7639535000000002E-3</c:v>
                </c:pt>
                <c:pt idx="3">
                  <c:v>2.8010262500000002E-3</c:v>
                </c:pt>
                <c:pt idx="4">
                  <c:v>2.5810012500000002E-3</c:v>
                </c:pt>
                <c:pt idx="5">
                  <c:v>2.0806434999999998E-3</c:v>
                </c:pt>
                <c:pt idx="6">
                  <c:v>1.6284322499999998E-3</c:v>
                </c:pt>
                <c:pt idx="7">
                  <c:v>8.2285950000000007E-4</c:v>
                </c:pt>
                <c:pt idx="8">
                  <c:v>-2.6204250000000006E-5</c:v>
                </c:pt>
                <c:pt idx="9">
                  <c:v>-6.9365300000000002E-4</c:v>
                </c:pt>
                <c:pt idx="10">
                  <c:v>-8.2223674999999999E-4</c:v>
                </c:pt>
                <c:pt idx="11">
                  <c:v>-7.9694500000000008E-4</c:v>
                </c:pt>
                <c:pt idx="12">
                  <c:v>-7.7123324999999994E-4</c:v>
                </c:pt>
                <c:pt idx="13">
                  <c:v>-9.0954549999999995E-4</c:v>
                </c:pt>
                <c:pt idx="14">
                  <c:v>-7.9505474999999994E-4</c:v>
                </c:pt>
                <c:pt idx="15">
                  <c:v>-6.2607424999999999E-4</c:v>
                </c:pt>
                <c:pt idx="16">
                  <c:v>-3.9444700000000003E-4</c:v>
                </c:pt>
                <c:pt idx="17">
                  <c:v>-1.7462125000000002E-4</c:v>
                </c:pt>
                <c:pt idx="18">
                  <c:v>-1.35675E-4</c:v>
                </c:pt>
                <c:pt idx="19">
                  <c:v>-1.3989925E-4</c:v>
                </c:pt>
                <c:pt idx="20">
                  <c:v>8.8070249999999993E-5</c:v>
                </c:pt>
                <c:pt idx="21">
                  <c:v>1.26892E-4</c:v>
                </c:pt>
                <c:pt idx="22">
                  <c:v>3.1719350000000002E-4</c:v>
                </c:pt>
                <c:pt idx="23">
                  <c:v>4.5394850000000003E-4</c:v>
                </c:pt>
                <c:pt idx="24">
                  <c:v>4.9646474999999999E-4</c:v>
                </c:pt>
                <c:pt idx="25">
                  <c:v>3.8940849999999995E-4</c:v>
                </c:pt>
                <c:pt idx="26">
                  <c:v>3.6860899999999999E-4</c:v>
                </c:pt>
                <c:pt idx="27">
                  <c:v>3.287265E-4</c:v>
                </c:pt>
                <c:pt idx="28">
                  <c:v>3.5690599999999999E-4</c:v>
                </c:pt>
                <c:pt idx="29">
                  <c:v>3.1654075000000001E-4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F-4D97-91B6-8D1BF1A177F5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'Simultaneous_UV_and_TPD-032625'!$AN$300:$AN$329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'Simultaneous_UV_and_TPD-032625'!$AS$300:$AS$329</c:f>
              <c:numCache>
                <c:formatCode>General</c:formatCode>
                <c:ptCount val="30"/>
                <c:pt idx="0">
                  <c:v>4.2249999999999996E-3</c:v>
                </c:pt>
                <c:pt idx="1">
                  <c:v>5.7450000000000001E-3</c:v>
                </c:pt>
                <c:pt idx="2">
                  <c:v>6.2649999999999997E-3</c:v>
                </c:pt>
                <c:pt idx="3">
                  <c:v>6.0000000000000001E-3</c:v>
                </c:pt>
                <c:pt idx="4">
                  <c:v>5.45E-3</c:v>
                </c:pt>
                <c:pt idx="5">
                  <c:v>4.3299999999999996E-3</c:v>
                </c:pt>
                <c:pt idx="6">
                  <c:v>3.6049999999999997E-3</c:v>
                </c:pt>
                <c:pt idx="7">
                  <c:v>2.4350000000000001E-3</c:v>
                </c:pt>
                <c:pt idx="8">
                  <c:v>1.7820000000000002E-3</c:v>
                </c:pt>
                <c:pt idx="9">
                  <c:v>8.8385000000000004E-4</c:v>
                </c:pt>
                <c:pt idx="10">
                  <c:v>7.5350000000000005E-4</c:v>
                </c:pt>
                <c:pt idx="11">
                  <c:v>5.3350000000000001E-4</c:v>
                </c:pt>
                <c:pt idx="12">
                  <c:v>2.308576702615E-4</c:v>
                </c:pt>
                <c:pt idx="13">
                  <c:v>1.2600000000000003E-4</c:v>
                </c:pt>
                <c:pt idx="14">
                  <c:v>-8.1000000000000017E-5</c:v>
                </c:pt>
                <c:pt idx="15">
                  <c:v>5.4999999999999927E-5</c:v>
                </c:pt>
                <c:pt idx="16">
                  <c:v>8.1149999999999994E-4</c:v>
                </c:pt>
                <c:pt idx="17">
                  <c:v>-1.7699999999999999E-4</c:v>
                </c:pt>
                <c:pt idx="18">
                  <c:v>-1.7500000000000003E-4</c:v>
                </c:pt>
                <c:pt idx="19">
                  <c:v>-2.3999999999999998E-4</c:v>
                </c:pt>
                <c:pt idx="20">
                  <c:v>3.0949999999999999E-4</c:v>
                </c:pt>
                <c:pt idx="21">
                  <c:v>6.3449999999999997E-4</c:v>
                </c:pt>
                <c:pt idx="22">
                  <c:v>-1.9500000000000008E-4</c:v>
                </c:pt>
                <c:pt idx="23">
                  <c:v>-3.2150000000000001E-4</c:v>
                </c:pt>
                <c:pt idx="24">
                  <c:v>-5.3350000000000001E-4</c:v>
                </c:pt>
                <c:pt idx="25">
                  <c:v>5.5000000000000036E-5</c:v>
                </c:pt>
                <c:pt idx="26">
                  <c:v>6.8000000000000027E-5</c:v>
                </c:pt>
                <c:pt idx="27">
                  <c:v>-5.0000000000000131E-6</c:v>
                </c:pt>
                <c:pt idx="28">
                  <c:v>3.3500000000000001E-5</c:v>
                </c:pt>
                <c:pt idx="29">
                  <c:v>-4.2049999999999998E-4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F-4D97-91B6-8D1BF1A177F5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'Simultaneous_UV_and_TPD-032625'!$BJ$300:$BJ$329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'Simultaneous_UV_and_TPD-032625'!$BO$300:$BO$329</c:f>
              <c:numCache>
                <c:formatCode>General</c:formatCode>
                <c:ptCount val="30"/>
                <c:pt idx="0">
                  <c:v>4.2100510264999995E-3</c:v>
                </c:pt>
                <c:pt idx="1">
                  <c:v>5.4234445590000003E-3</c:v>
                </c:pt>
                <c:pt idx="2">
                  <c:v>5.7864424950000003E-3</c:v>
                </c:pt>
                <c:pt idx="3">
                  <c:v>5.367977296E-3</c:v>
                </c:pt>
                <c:pt idx="4">
                  <c:v>5.3812446965000003E-3</c:v>
                </c:pt>
                <c:pt idx="5">
                  <c:v>5.2093790850000002E-3</c:v>
                </c:pt>
                <c:pt idx="6">
                  <c:v>4.3086492375E-3</c:v>
                </c:pt>
                <c:pt idx="7">
                  <c:v>3.2822543284999998E-3</c:v>
                </c:pt>
                <c:pt idx="8">
                  <c:v>2.4392563925000003E-3</c:v>
                </c:pt>
                <c:pt idx="9">
                  <c:v>2.7745224170000003E-3</c:v>
                </c:pt>
                <c:pt idx="10">
                  <c:v>1.6927932575E-3</c:v>
                </c:pt>
                <c:pt idx="11">
                  <c:v>1.7745940829999999E-3</c:v>
                </c:pt>
                <c:pt idx="12">
                  <c:v>1.8571281964999999E-3</c:v>
                </c:pt>
                <c:pt idx="13">
                  <c:v>1.4342598325000002E-3</c:v>
                </c:pt>
                <c:pt idx="14">
                  <c:v>1.4977284714999999E-3</c:v>
                </c:pt>
                <c:pt idx="15">
                  <c:v>1.9046623095E-3</c:v>
                </c:pt>
                <c:pt idx="16">
                  <c:v>1.40499656005E-3</c:v>
                </c:pt>
                <c:pt idx="17">
                  <c:v>1.9069917439999999E-3</c:v>
                </c:pt>
                <c:pt idx="18">
                  <c:v>1.3776636853500002E-3</c:v>
                </c:pt>
                <c:pt idx="19">
                  <c:v>1.1835982112000001E-3</c:v>
                </c:pt>
                <c:pt idx="20">
                  <c:v>1.0300954589999999E-3</c:v>
                </c:pt>
                <c:pt idx="21">
                  <c:v>1.7796623094999998E-3</c:v>
                </c:pt>
                <c:pt idx="22">
                  <c:v>1.3253273704999999E-3</c:v>
                </c:pt>
                <c:pt idx="23">
                  <c:v>1.2691950464999999E-3</c:v>
                </c:pt>
                <c:pt idx="24">
                  <c:v>1.3429297099E-3</c:v>
                </c:pt>
                <c:pt idx="25">
                  <c:v>1.4797953214999999E-3</c:v>
                </c:pt>
                <c:pt idx="26">
                  <c:v>1.1299283340000001E-3</c:v>
                </c:pt>
                <c:pt idx="27">
                  <c:v>1.0725954589999999E-3</c:v>
                </c:pt>
                <c:pt idx="28">
                  <c:v>7.3476327254999997E-4</c:v>
                </c:pt>
                <c:pt idx="29">
                  <c:v>9.1232805849999999E-4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3F-4D97-91B6-8D1BF1A177F5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'Simultaneous_UV_and_TPD-032625'!$DB$299:$DB$303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'Simultaneous_UV_and_TPD-032625'!$DC$299:$DC$303</c:f>
              <c:numCache>
                <c:formatCode>General</c:formatCode>
                <c:ptCount val="5"/>
                <c:pt idx="0">
                  <c:v>3.5142017630000002E-3</c:v>
                </c:pt>
                <c:pt idx="1">
                  <c:v>3.955035971E-3</c:v>
                </c:pt>
                <c:pt idx="2">
                  <c:v>1.432380388E-3</c:v>
                </c:pt>
                <c:pt idx="3">
                  <c:v>1.47805315E-4</c:v>
                </c:pt>
                <c:pt idx="4">
                  <c:v>-1.3630252099999999E-3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E-4E6C-A9D5-8180E225C0D0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'Simultaneous_UV_and_TPD-032625'!$DF$299:$DF$304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'Simultaneous_UV_and_TPD-032625'!$DG$299:$DG$304</c:f>
              <c:numCache>
                <c:formatCode>General</c:formatCode>
                <c:ptCount val="6"/>
                <c:pt idx="0">
                  <c:v>6.9515573839999999E-3</c:v>
                </c:pt>
                <c:pt idx="1">
                  <c:v>1.2478265319999999E-2</c:v>
                </c:pt>
                <c:pt idx="2">
                  <c:v>1.414634146E-2</c:v>
                </c:pt>
                <c:pt idx="3">
                  <c:v>2.3174316080000002E-3</c:v>
                </c:pt>
                <c:pt idx="4">
                  <c:v>-5.6140837260000001E-4</c:v>
                </c:pt>
                <c:pt idx="5">
                  <c:v>7.2536461149999999E-4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E-4E6C-A9D5-8180E225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316191"/>
        <c:axId val="1274319071"/>
      </c:scatterChart>
      <c:valAx>
        <c:axId val="127431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19071"/>
        <c:crosses val="autoZero"/>
        <c:crossBetween val="midCat"/>
      </c:valAx>
      <c:valAx>
        <c:axId val="12743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16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'Simultaneous_UV_and_TPD-032625'!$Q$300:$Q$335</c:f>
              <c:numCache>
                <c:formatCode>General</c:formatCode>
                <c:ptCount val="36"/>
                <c:pt idx="0">
                  <c:v>3.2660116666666668E-3</c:v>
                </c:pt>
                <c:pt idx="1">
                  <c:v>3.3459707500000002E-3</c:v>
                </c:pt>
                <c:pt idx="2">
                  <c:v>3.4772212500000003E-3</c:v>
                </c:pt>
                <c:pt idx="3">
                  <c:v>3.9560572499999997E-3</c:v>
                </c:pt>
                <c:pt idx="4">
                  <c:v>3.3938286666666665E-3</c:v>
                </c:pt>
                <c:pt idx="5">
                  <c:v>4.1893625E-3</c:v>
                </c:pt>
                <c:pt idx="7">
                  <c:v>3.927542E-3</c:v>
                </c:pt>
                <c:pt idx="9">
                  <c:v>3.2360947500000002E-3</c:v>
                </c:pt>
                <c:pt idx="11">
                  <c:v>1.9913144999999998E-3</c:v>
                </c:pt>
                <c:pt idx="13">
                  <c:v>2.368615E-4</c:v>
                </c:pt>
                <c:pt idx="15">
                  <c:v>-1.0435482500000001E-3</c:v>
                </c:pt>
                <c:pt idx="17">
                  <c:v>-9.1302349999999996E-4</c:v>
                </c:pt>
                <c:pt idx="19">
                  <c:v>-1.2014842499999999E-3</c:v>
                </c:pt>
                <c:pt idx="21">
                  <c:v>-9.1982625000000008E-4</c:v>
                </c:pt>
                <c:pt idx="23">
                  <c:v>-2.895643333333334E-4</c:v>
                </c:pt>
                <c:pt idx="25">
                  <c:v>4.7653866666666668E-4</c:v>
                </c:pt>
                <c:pt idx="27">
                  <c:v>7.9148333333333343E-4</c:v>
                </c:pt>
                <c:pt idx="29">
                  <c:v>5.3161175000000001E-4</c:v>
                </c:pt>
                <c:pt idx="31">
                  <c:v>2.7661E-4</c:v>
                </c:pt>
                <c:pt idx="33">
                  <c:v>2.0104400000000002E-4</c:v>
                </c:pt>
                <c:pt idx="35">
                  <c:v>3.8134133333333331E-4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6-42DA-878E-52C4468122FA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'Simultaneous_UV_and_TPD-032625'!$AF$300:$AF$335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'Simultaneous_UV_and_TPD-032625'!$AK$300:$AK$335</c:f>
              <c:numCache>
                <c:formatCode>General</c:formatCode>
                <c:ptCount val="36"/>
                <c:pt idx="0">
                  <c:v>2E-3</c:v>
                </c:pt>
                <c:pt idx="1">
                  <c:v>2.7699999999999999E-3</c:v>
                </c:pt>
                <c:pt idx="2">
                  <c:v>3.1849999999999999E-3</c:v>
                </c:pt>
                <c:pt idx="3">
                  <c:v>3.3800000000000002E-3</c:v>
                </c:pt>
                <c:pt idx="4">
                  <c:v>3.7949999999999998E-3</c:v>
                </c:pt>
                <c:pt idx="5">
                  <c:v>3.8549999999999999E-3</c:v>
                </c:pt>
                <c:pt idx="6">
                  <c:v>3.6549999999999998E-3</c:v>
                </c:pt>
                <c:pt idx="7">
                  <c:v>3.6800000000000001E-3</c:v>
                </c:pt>
                <c:pt idx="8">
                  <c:v>3.47E-3</c:v>
                </c:pt>
                <c:pt idx="9">
                  <c:v>3.3800000000000002E-3</c:v>
                </c:pt>
                <c:pt idx="10">
                  <c:v>2.8500000000000001E-3</c:v>
                </c:pt>
                <c:pt idx="11">
                  <c:v>2.545E-3</c:v>
                </c:pt>
                <c:pt idx="12">
                  <c:v>1.83E-3</c:v>
                </c:pt>
                <c:pt idx="13">
                  <c:v>1.1199999999999999E-3</c:v>
                </c:pt>
                <c:pt idx="14">
                  <c:v>4.9399999999999997E-4</c:v>
                </c:pt>
                <c:pt idx="15">
                  <c:v>2.3E-5</c:v>
                </c:pt>
                <c:pt idx="16">
                  <c:v>-3.1550000000000003E-4</c:v>
                </c:pt>
                <c:pt idx="17">
                  <c:v>-3.7100000000000002E-4</c:v>
                </c:pt>
                <c:pt idx="18">
                  <c:v>-3.4000000000000002E-4</c:v>
                </c:pt>
                <c:pt idx="19">
                  <c:v>-4.7900000000000004E-4</c:v>
                </c:pt>
                <c:pt idx="20">
                  <c:v>-5.7400000000000007E-4</c:v>
                </c:pt>
                <c:pt idx="21">
                  <c:v>-2.5049999999999996E-4</c:v>
                </c:pt>
                <c:pt idx="22">
                  <c:v>6.649999999999999E-6</c:v>
                </c:pt>
                <c:pt idx="23">
                  <c:v>2.3300000000000003E-4</c:v>
                </c:pt>
                <c:pt idx="24">
                  <c:v>2.8800000000000001E-4</c:v>
                </c:pt>
                <c:pt idx="25">
                  <c:v>3.1300000000000002E-4</c:v>
                </c:pt>
                <c:pt idx="26">
                  <c:v>4.8349999999999999E-4</c:v>
                </c:pt>
                <c:pt idx="27">
                  <c:v>7.5599999999999994E-4</c:v>
                </c:pt>
                <c:pt idx="28">
                  <c:v>9.255E-4</c:v>
                </c:pt>
                <c:pt idx="29">
                  <c:v>9.9200000000000004E-4</c:v>
                </c:pt>
                <c:pt idx="30">
                  <c:v>1.0460000000000001E-3</c:v>
                </c:pt>
                <c:pt idx="31">
                  <c:v>1.075E-3</c:v>
                </c:pt>
                <c:pt idx="32">
                  <c:v>1.0165E-3</c:v>
                </c:pt>
                <c:pt idx="33">
                  <c:v>1.057E-3</c:v>
                </c:pt>
                <c:pt idx="34">
                  <c:v>9.6849999999999996E-4</c:v>
                </c:pt>
                <c:pt idx="35">
                  <c:v>8.5399999999999994E-4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D6-42DA-878E-52C4468122FA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'Simultaneous_UV_and_TPD-032625'!$BG$300:$BG$335</c:f>
              <c:numCache>
                <c:formatCode>General</c:formatCode>
                <c:ptCount val="36"/>
                <c:pt idx="0">
                  <c:v>4.5659191573333329E-3</c:v>
                </c:pt>
                <c:pt idx="1">
                  <c:v>6.0519053866666672E-3</c:v>
                </c:pt>
                <c:pt idx="2">
                  <c:v>6.753400228666666E-3</c:v>
                </c:pt>
                <c:pt idx="3">
                  <c:v>6.9928135486666673E-3</c:v>
                </c:pt>
                <c:pt idx="4">
                  <c:v>6.965202268E-3</c:v>
                </c:pt>
                <c:pt idx="5">
                  <c:v>7.5955319743333345E-3</c:v>
                </c:pt>
                <c:pt idx="6">
                  <c:v>7.7331651700000004E-3</c:v>
                </c:pt>
                <c:pt idx="7">
                  <c:v>7.302764080999999E-3</c:v>
                </c:pt>
                <c:pt idx="8">
                  <c:v>7.461979588333334E-3</c:v>
                </c:pt>
                <c:pt idx="9">
                  <c:v>6.6101431269999997E-3</c:v>
                </c:pt>
                <c:pt idx="10">
                  <c:v>5.6047623710000008E-3</c:v>
                </c:pt>
                <c:pt idx="11">
                  <c:v>5.1818376456666667E-3</c:v>
                </c:pt>
                <c:pt idx="12">
                  <c:v>4.1594385186666666E-3</c:v>
                </c:pt>
                <c:pt idx="13">
                  <c:v>2.8860219556666664E-3</c:v>
                </c:pt>
                <c:pt idx="14">
                  <c:v>1.9738199726666667E-3</c:v>
                </c:pt>
                <c:pt idx="15">
                  <c:v>1.1981247799999998E-3</c:v>
                </c:pt>
                <c:pt idx="16">
                  <c:v>3.9517963632333333E-4</c:v>
                </c:pt>
                <c:pt idx="17">
                  <c:v>1.8273035776666664E-4</c:v>
                </c:pt>
                <c:pt idx="18">
                  <c:v>1.1275573508333333E-3</c:v>
                </c:pt>
                <c:pt idx="19">
                  <c:v>4.546949882666667E-4</c:v>
                </c:pt>
                <c:pt idx="20">
                  <c:v>2.9576743583333335E-4</c:v>
                </c:pt>
                <c:pt idx="21">
                  <c:v>4.6633487465666664E-4</c:v>
                </c:pt>
                <c:pt idx="22">
                  <c:v>3.0234298183333332E-4</c:v>
                </c:pt>
                <c:pt idx="23">
                  <c:v>8.812526108E-4</c:v>
                </c:pt>
                <c:pt idx="24">
                  <c:v>7.5480471410000003E-4</c:v>
                </c:pt>
                <c:pt idx="25">
                  <c:v>3.4573766560000002E-4</c:v>
                </c:pt>
                <c:pt idx="26">
                  <c:v>2.7120748510000003E-4</c:v>
                </c:pt>
                <c:pt idx="27">
                  <c:v>2.583526527E-4</c:v>
                </c:pt>
                <c:pt idx="28">
                  <c:v>1.7226346198666667E-4</c:v>
                </c:pt>
                <c:pt idx="29">
                  <c:v>2.8912492811666667E-4</c:v>
                </c:pt>
                <c:pt idx="30">
                  <c:v>5.5708513503333339E-4</c:v>
                </c:pt>
                <c:pt idx="31">
                  <c:v>5.330898980333334E-4</c:v>
                </c:pt>
                <c:pt idx="32">
                  <c:v>5.4263839920000001E-4</c:v>
                </c:pt>
                <c:pt idx="33">
                  <c:v>1.252526276E-4</c:v>
                </c:pt>
                <c:pt idx="34">
                  <c:v>-3.4597548862666663E-4</c:v>
                </c:pt>
                <c:pt idx="35">
                  <c:v>3.8006409000000014E-5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D6-42DA-878E-52C4468122FA}"/>
            </c:ext>
          </c:extLst>
        </c:ser>
        <c:ser>
          <c:idx val="3"/>
          <c:order val="3"/>
          <c:tx>
            <c:v>11-16% 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'Simultaneous_UV_and_TPD-032625'!$BR$300:$BR$335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'Simultaneous_UV_and_TPD-032625'!$BT$300:$BT$335</c:f>
              <c:numCache>
                <c:formatCode>General</c:formatCode>
                <c:ptCount val="36"/>
                <c:pt idx="0">
                  <c:v>2.1786739999999998E-3</c:v>
                </c:pt>
                <c:pt idx="1">
                  <c:v>4.2420749999999997E-3</c:v>
                </c:pt>
                <c:pt idx="2">
                  <c:v>5.7982709999999998E-3</c:v>
                </c:pt>
                <c:pt idx="3">
                  <c:v>7.0893370000000002E-3</c:v>
                </c:pt>
                <c:pt idx="4">
                  <c:v>7.2391929999999997E-3</c:v>
                </c:pt>
                <c:pt idx="5">
                  <c:v>7.0662820000000001E-3</c:v>
                </c:pt>
                <c:pt idx="6">
                  <c:v>7.7002879999999996E-3</c:v>
                </c:pt>
                <c:pt idx="7">
                  <c:v>7.9654180000000002E-3</c:v>
                </c:pt>
                <c:pt idx="8">
                  <c:v>8.0345820000000002E-3</c:v>
                </c:pt>
                <c:pt idx="9">
                  <c:v>7.3544669999999999E-3</c:v>
                </c:pt>
                <c:pt idx="10">
                  <c:v>7.1354469999999996E-3</c:v>
                </c:pt>
                <c:pt idx="11">
                  <c:v>5.3832849999999998E-3</c:v>
                </c:pt>
                <c:pt idx="12">
                  <c:v>4.3227669999999999E-3</c:v>
                </c:pt>
                <c:pt idx="13">
                  <c:v>3.204611E-3</c:v>
                </c:pt>
                <c:pt idx="14">
                  <c:v>1.2334290000000001E-3</c:v>
                </c:pt>
                <c:pt idx="15">
                  <c:v>1.1988470000000001E-3</c:v>
                </c:pt>
                <c:pt idx="16">
                  <c:v>7.1469700000000003E-4</c:v>
                </c:pt>
                <c:pt idx="17">
                  <c:v>-4.14986E-4</c:v>
                </c:pt>
                <c:pt idx="18">
                  <c:v>-3.1123899999999999E-4</c:v>
                </c:pt>
                <c:pt idx="19">
                  <c:v>8.41499E-4</c:v>
                </c:pt>
                <c:pt idx="20">
                  <c:v>1.1527377520000001E-5</c:v>
                </c:pt>
                <c:pt idx="21">
                  <c:v>5.5331399999999995E-4</c:v>
                </c:pt>
                <c:pt idx="22">
                  <c:v>5.5331399999999995E-4</c:v>
                </c:pt>
                <c:pt idx="23">
                  <c:v>9.5677200000000005E-4</c:v>
                </c:pt>
                <c:pt idx="24">
                  <c:v>1.8559080000000001E-3</c:v>
                </c:pt>
                <c:pt idx="25">
                  <c:v>1.61383E-4</c:v>
                </c:pt>
                <c:pt idx="26">
                  <c:v>9.5677200000000005E-4</c:v>
                </c:pt>
                <c:pt idx="27">
                  <c:v>2.7665699999999998E-4</c:v>
                </c:pt>
                <c:pt idx="28">
                  <c:v>3.8040300000000002E-4</c:v>
                </c:pt>
                <c:pt idx="29">
                  <c:v>4.6100000000000002E-5</c:v>
                </c:pt>
                <c:pt idx="30">
                  <c:v>-1.9596500000000001E-4</c:v>
                </c:pt>
                <c:pt idx="31">
                  <c:v>-1.0374600000000001E-4</c:v>
                </c:pt>
                <c:pt idx="32">
                  <c:v>4.14986E-4</c:v>
                </c:pt>
                <c:pt idx="33">
                  <c:v>7.8386199999999997E-4</c:v>
                </c:pt>
                <c:pt idx="34">
                  <c:v>1.694524E-3</c:v>
                </c:pt>
                <c:pt idx="35">
                  <c:v>1.694524E-3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D6-42DA-878E-52C44681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53855"/>
        <c:axId val="1408054815"/>
      </c:scatterChart>
      <c:valAx>
        <c:axId val="140805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54815"/>
        <c:crosses val="autoZero"/>
        <c:crossBetween val="midCat"/>
      </c:valAx>
      <c:valAx>
        <c:axId val="14080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5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1089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'Simultaneous_UV_and_TPD-032625'!$B$359:$B$388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'Simultaneous_UV_and_TPD-032625'!$D$359:$D$388</c:f>
              <c:numCache>
                <c:formatCode>General</c:formatCode>
                <c:ptCount val="30"/>
                <c:pt idx="0">
                  <c:v>6.0800000000000003E-3</c:v>
                </c:pt>
                <c:pt idx="1">
                  <c:v>9.7599999999999996E-3</c:v>
                </c:pt>
                <c:pt idx="2">
                  <c:v>1.3299999999999999E-2</c:v>
                </c:pt>
                <c:pt idx="3">
                  <c:v>1.6199999999999999E-2</c:v>
                </c:pt>
                <c:pt idx="4">
                  <c:v>2.0299999999999999E-2</c:v>
                </c:pt>
                <c:pt idx="5">
                  <c:v>2.47E-2</c:v>
                </c:pt>
                <c:pt idx="6">
                  <c:v>2.76E-2</c:v>
                </c:pt>
                <c:pt idx="7">
                  <c:v>3.1E-2</c:v>
                </c:pt>
                <c:pt idx="8">
                  <c:v>3.4000000000000002E-2</c:v>
                </c:pt>
                <c:pt idx="9">
                  <c:v>3.56E-2</c:v>
                </c:pt>
                <c:pt idx="10">
                  <c:v>3.6299999999999999E-2</c:v>
                </c:pt>
                <c:pt idx="11">
                  <c:v>3.6200000000000003E-2</c:v>
                </c:pt>
                <c:pt idx="12">
                  <c:v>3.2399999999999998E-2</c:v>
                </c:pt>
                <c:pt idx="13">
                  <c:v>2.93E-2</c:v>
                </c:pt>
                <c:pt idx="14">
                  <c:v>2.4799999999999999E-2</c:v>
                </c:pt>
                <c:pt idx="15">
                  <c:v>1.9300000000000001E-2</c:v>
                </c:pt>
                <c:pt idx="16">
                  <c:v>1.43E-2</c:v>
                </c:pt>
                <c:pt idx="17">
                  <c:v>1.09E-2</c:v>
                </c:pt>
                <c:pt idx="18">
                  <c:v>8.94E-3</c:v>
                </c:pt>
                <c:pt idx="19">
                  <c:v>6.4900000000000001E-3</c:v>
                </c:pt>
                <c:pt idx="20">
                  <c:v>5.7600000000000004E-3</c:v>
                </c:pt>
                <c:pt idx="21">
                  <c:v>4.47E-3</c:v>
                </c:pt>
                <c:pt idx="22">
                  <c:v>2.3700000000000001E-3</c:v>
                </c:pt>
                <c:pt idx="23">
                  <c:v>1.48E-3</c:v>
                </c:pt>
                <c:pt idx="24">
                  <c:v>5.5500000000000005E-4</c:v>
                </c:pt>
                <c:pt idx="25">
                  <c:v>3.9100000000000002E-4</c:v>
                </c:pt>
                <c:pt idx="26">
                  <c:v>2.5799999999999998E-4</c:v>
                </c:pt>
                <c:pt idx="27">
                  <c:v>1.93E-4</c:v>
                </c:pt>
                <c:pt idx="28">
                  <c:v>1.7899999999999999E-4</c:v>
                </c:pt>
                <c:pt idx="29">
                  <c:v>7.2600000000000003E-5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B-4FAA-B20D-F24941CF3A6F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'Simultaneous_UV_and_TPD-032625'!$T$359:$T$388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'Simultaneous_UV_and_TPD-032625'!$AC$359:$AC$388</c:f>
              <c:numCache>
                <c:formatCode>General</c:formatCode>
                <c:ptCount val="30"/>
                <c:pt idx="0">
                  <c:v>5.1545810000000001E-3</c:v>
                </c:pt>
                <c:pt idx="1">
                  <c:v>8.6058604999999996E-3</c:v>
                </c:pt>
                <c:pt idx="2">
                  <c:v>1.1807340499999999E-2</c:v>
                </c:pt>
                <c:pt idx="3">
                  <c:v>1.5331723249999998E-2</c:v>
                </c:pt>
                <c:pt idx="4">
                  <c:v>1.8864917000000002E-2</c:v>
                </c:pt>
                <c:pt idx="5">
                  <c:v>2.2414188750000001E-2</c:v>
                </c:pt>
                <c:pt idx="6">
                  <c:v>2.6135708499999997E-2</c:v>
                </c:pt>
                <c:pt idx="7">
                  <c:v>3.0130770750000001E-2</c:v>
                </c:pt>
                <c:pt idx="8">
                  <c:v>3.3535960000000004E-2</c:v>
                </c:pt>
                <c:pt idx="9">
                  <c:v>3.6309134749999999E-2</c:v>
                </c:pt>
                <c:pt idx="10">
                  <c:v>3.7616458749999998E-2</c:v>
                </c:pt>
                <c:pt idx="11">
                  <c:v>3.75875975E-2</c:v>
                </c:pt>
                <c:pt idx="12">
                  <c:v>3.4873327250000002E-2</c:v>
                </c:pt>
                <c:pt idx="13">
                  <c:v>3.0291973500000003E-2</c:v>
                </c:pt>
                <c:pt idx="14">
                  <c:v>2.549020925E-2</c:v>
                </c:pt>
                <c:pt idx="15">
                  <c:v>1.9883000249999998E-2</c:v>
                </c:pt>
                <c:pt idx="16">
                  <c:v>1.61430755E-2</c:v>
                </c:pt>
                <c:pt idx="17">
                  <c:v>1.2397726249999998E-2</c:v>
                </c:pt>
                <c:pt idx="18">
                  <c:v>9.5843819999999989E-3</c:v>
                </c:pt>
                <c:pt idx="19">
                  <c:v>7.1132112500000002E-3</c:v>
                </c:pt>
                <c:pt idx="20">
                  <c:v>4.5325814999999997E-3</c:v>
                </c:pt>
                <c:pt idx="21">
                  <c:v>2.6244795E-3</c:v>
                </c:pt>
                <c:pt idx="22">
                  <c:v>1.5584855E-3</c:v>
                </c:pt>
                <c:pt idx="23">
                  <c:v>8.0725549999999995E-4</c:v>
                </c:pt>
                <c:pt idx="24">
                  <c:v>4.4483325000000003E-4</c:v>
                </c:pt>
                <c:pt idx="25">
                  <c:v>4.1842274999999998E-4</c:v>
                </c:pt>
                <c:pt idx="26">
                  <c:v>2.7847399999999996E-4</c:v>
                </c:pt>
                <c:pt idx="27">
                  <c:v>3.2377775000000001E-4</c:v>
                </c:pt>
                <c:pt idx="28">
                  <c:v>4.5697374999999999E-4</c:v>
                </c:pt>
                <c:pt idx="29">
                  <c:v>3.9000649999999999E-4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B-4FAA-B20D-F24941CF3A6F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'Simultaneous_UV_and_TPD-032625'!$AN$359:$AN$388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'Simultaneous_UV_and_TPD-032625'!$AS$359:$AS$388</c:f>
              <c:numCache>
                <c:formatCode>General</c:formatCode>
                <c:ptCount val="30"/>
                <c:pt idx="0">
                  <c:v>3.957494493E-3</c:v>
                </c:pt>
                <c:pt idx="1">
                  <c:v>6.22933605E-3</c:v>
                </c:pt>
                <c:pt idx="2">
                  <c:v>9.9852069499999987E-3</c:v>
                </c:pt>
                <c:pt idx="3">
                  <c:v>1.3852551795000001E-2</c:v>
                </c:pt>
                <c:pt idx="4">
                  <c:v>1.5134183579999998E-2</c:v>
                </c:pt>
                <c:pt idx="5">
                  <c:v>1.7527613630000001E-2</c:v>
                </c:pt>
                <c:pt idx="6">
                  <c:v>1.9537103190000002E-2</c:v>
                </c:pt>
                <c:pt idx="7">
                  <c:v>2.0975389050000001E-2</c:v>
                </c:pt>
                <c:pt idx="8">
                  <c:v>2.1859171310000002E-2</c:v>
                </c:pt>
                <c:pt idx="9">
                  <c:v>2.2730382869999999E-2</c:v>
                </c:pt>
                <c:pt idx="10">
                  <c:v>2.3914007745E-2</c:v>
                </c:pt>
                <c:pt idx="11">
                  <c:v>2.5191261505E-2</c:v>
                </c:pt>
                <c:pt idx="12">
                  <c:v>2.6910790194999999E-2</c:v>
                </c:pt>
                <c:pt idx="13">
                  <c:v>2.4839276845000001E-2</c:v>
                </c:pt>
                <c:pt idx="14">
                  <c:v>2.029379617E-2</c:v>
                </c:pt>
                <c:pt idx="15">
                  <c:v>1.2216917745E-2</c:v>
                </c:pt>
                <c:pt idx="16">
                  <c:v>5.479275104E-3</c:v>
                </c:pt>
                <c:pt idx="17">
                  <c:v>2.4976856805E-3</c:v>
                </c:pt>
                <c:pt idx="18">
                  <c:v>1.0422251931000001E-3</c:v>
                </c:pt>
                <c:pt idx="19">
                  <c:v>-1.9185947710000003E-4</c:v>
                </c:pt>
                <c:pt idx="20">
                  <c:v>-5.4763279855000004E-4</c:v>
                </c:pt>
                <c:pt idx="21">
                  <c:v>-1.6237997625E-3</c:v>
                </c:pt>
                <c:pt idx="22">
                  <c:v>-1.6292275699999999E-3</c:v>
                </c:pt>
                <c:pt idx="23">
                  <c:v>-1.613440285E-3</c:v>
                </c:pt>
                <c:pt idx="24">
                  <c:v>-1.2762314320000001E-3</c:v>
                </c:pt>
                <c:pt idx="25">
                  <c:v>-1.8298781934999999E-3</c:v>
                </c:pt>
                <c:pt idx="26">
                  <c:v>-1.6124985144999999E-3</c:v>
                </c:pt>
                <c:pt idx="27">
                  <c:v>-9.1960487249999996E-4</c:v>
                </c:pt>
                <c:pt idx="28">
                  <c:v>-1.1138175875000001E-3</c:v>
                </c:pt>
                <c:pt idx="29">
                  <c:v>-1.1713517530000002E-3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9B-4FAA-B20D-F24941CF3A6F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'Simultaneous_UV_and_TPD-032625'!$BJ$359:$BJ$388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'Simultaneous_UV_and_TPD-032625'!$BO$359:$BO$388</c:f>
              <c:numCache>
                <c:formatCode>General</c:formatCode>
                <c:ptCount val="30"/>
                <c:pt idx="0">
                  <c:v>7.8399999999999997E-4</c:v>
                </c:pt>
                <c:pt idx="1">
                  <c:v>1.9635E-3</c:v>
                </c:pt>
                <c:pt idx="2">
                  <c:v>3.5100000000000001E-3</c:v>
                </c:pt>
                <c:pt idx="3">
                  <c:v>5.9000000000000007E-3</c:v>
                </c:pt>
                <c:pt idx="4">
                  <c:v>6.875E-3</c:v>
                </c:pt>
                <c:pt idx="5">
                  <c:v>8.4899999999999993E-3</c:v>
                </c:pt>
                <c:pt idx="6">
                  <c:v>1.055E-2</c:v>
                </c:pt>
                <c:pt idx="7">
                  <c:v>1.3076746E-2</c:v>
                </c:pt>
                <c:pt idx="8">
                  <c:v>1.54E-2</c:v>
                </c:pt>
                <c:pt idx="9">
                  <c:v>1.83E-2</c:v>
                </c:pt>
                <c:pt idx="10">
                  <c:v>2.1499999999999998E-2</c:v>
                </c:pt>
                <c:pt idx="11">
                  <c:v>2.41E-2</c:v>
                </c:pt>
                <c:pt idx="12">
                  <c:v>2.6950000000000002E-2</c:v>
                </c:pt>
                <c:pt idx="13">
                  <c:v>2.3699999999999999E-2</c:v>
                </c:pt>
                <c:pt idx="14">
                  <c:v>1.77E-2</c:v>
                </c:pt>
                <c:pt idx="15">
                  <c:v>9.4500000000000001E-3</c:v>
                </c:pt>
                <c:pt idx="16">
                  <c:v>5.0099999999999997E-3</c:v>
                </c:pt>
                <c:pt idx="17">
                  <c:v>2.9350000000000001E-3</c:v>
                </c:pt>
                <c:pt idx="18">
                  <c:v>1.0870000000000001E-3</c:v>
                </c:pt>
                <c:pt idx="19">
                  <c:v>-4.4099999999999999E-4</c:v>
                </c:pt>
                <c:pt idx="20">
                  <c:v>-8.03E-4</c:v>
                </c:pt>
                <c:pt idx="21">
                  <c:v>-1.7899999999999999E-3</c:v>
                </c:pt>
                <c:pt idx="22">
                  <c:v>-1.5900000000000001E-3</c:v>
                </c:pt>
                <c:pt idx="23">
                  <c:v>-1.1769999999999999E-3</c:v>
                </c:pt>
                <c:pt idx="24">
                  <c:v>-1.5349999999999999E-3</c:v>
                </c:pt>
                <c:pt idx="25">
                  <c:v>-9.9350000000000003E-4</c:v>
                </c:pt>
                <c:pt idx="26">
                  <c:v>-1.059E-3</c:v>
                </c:pt>
                <c:pt idx="27">
                  <c:v>-1.1995E-3</c:v>
                </c:pt>
                <c:pt idx="28">
                  <c:v>-6.7850000000000007E-4</c:v>
                </c:pt>
                <c:pt idx="29">
                  <c:v>-1.16E-3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9B-4FAA-B20D-F24941CF3A6F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'Simultaneous_UV_and_TPD-032625'!$DB$358:$DB$362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'Simultaneous_UV_and_TPD-032625'!$DC$358:$DC$362</c:f>
              <c:numCache>
                <c:formatCode>General</c:formatCode>
                <c:ptCount val="5"/>
                <c:pt idx="0">
                  <c:v>7.6199804109999998E-3</c:v>
                </c:pt>
                <c:pt idx="1">
                  <c:v>1.8884892090000001E-2</c:v>
                </c:pt>
                <c:pt idx="2">
                  <c:v>2.3522441120000001E-2</c:v>
                </c:pt>
                <c:pt idx="3">
                  <c:v>1.8468199460000001E-2</c:v>
                </c:pt>
                <c:pt idx="4">
                  <c:v>1.0453781509999999E-2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8-4256-9318-C8DF5C4B5110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'Simultaneous_UV_and_TPD-032625'!$DF$358:$DF$363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'Simultaneous_UV_and_TPD-032625'!$DG$358:$DG$363</c:f>
              <c:numCache>
                <c:formatCode>General</c:formatCode>
                <c:ptCount val="6"/>
                <c:pt idx="0">
                  <c:v>3.542943498E-3</c:v>
                </c:pt>
                <c:pt idx="1">
                  <c:v>5.6765879100000001E-3</c:v>
                </c:pt>
                <c:pt idx="2">
                  <c:v>7.3392416E-3</c:v>
                </c:pt>
                <c:pt idx="3">
                  <c:v>3.9565905490000003E-3</c:v>
                </c:pt>
                <c:pt idx="4">
                  <c:v>1.331438869E-2</c:v>
                </c:pt>
                <c:pt idx="5">
                  <c:v>9.6998225170000004E-3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8-4256-9318-C8DF5C4B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523807"/>
        <c:axId val="1451539167"/>
      </c:scatterChart>
      <c:valAx>
        <c:axId val="145152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39167"/>
        <c:crosses val="autoZero"/>
        <c:crossBetween val="midCat"/>
      </c:valAx>
      <c:valAx>
        <c:axId val="145153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23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1089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Production/Sublimation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'Simultaneous_UV_and_TPD-032625'!$Q$359:$Q$394</c:f>
              <c:numCache>
                <c:formatCode>General</c:formatCode>
                <c:ptCount val="36"/>
                <c:pt idx="0">
                  <c:v>6.0537543333333338E-3</c:v>
                </c:pt>
                <c:pt idx="1">
                  <c:v>5.4981429999999996E-3</c:v>
                </c:pt>
                <c:pt idx="2">
                  <c:v>6.272201666666667E-3</c:v>
                </c:pt>
                <c:pt idx="3">
                  <c:v>6.4132980000000004E-3</c:v>
                </c:pt>
                <c:pt idx="4">
                  <c:v>6.6590806666666667E-3</c:v>
                </c:pt>
                <c:pt idx="5">
                  <c:v>6.9988649999999999E-3</c:v>
                </c:pt>
                <c:pt idx="7">
                  <c:v>1.00295E-2</c:v>
                </c:pt>
                <c:pt idx="9">
                  <c:v>1.5271002333333334E-2</c:v>
                </c:pt>
                <c:pt idx="11">
                  <c:v>2.1153894333333329E-2</c:v>
                </c:pt>
                <c:pt idx="13">
                  <c:v>2.7405698666666669E-2</c:v>
                </c:pt>
                <c:pt idx="15">
                  <c:v>3.0557436000000004E-2</c:v>
                </c:pt>
                <c:pt idx="17">
                  <c:v>2.8872195E-2</c:v>
                </c:pt>
                <c:pt idx="19">
                  <c:v>2.2528812999999998E-2</c:v>
                </c:pt>
                <c:pt idx="21">
                  <c:v>1.5621132000000001E-2</c:v>
                </c:pt>
                <c:pt idx="23">
                  <c:v>1.0223031E-2</c:v>
                </c:pt>
                <c:pt idx="25">
                  <c:v>5.3921214999999995E-3</c:v>
                </c:pt>
                <c:pt idx="27">
                  <c:v>2.3658704999999997E-3</c:v>
                </c:pt>
                <c:pt idx="29">
                  <c:v>6.9220766666666666E-4</c:v>
                </c:pt>
                <c:pt idx="31">
                  <c:v>2.2579000000000002E-4</c:v>
                </c:pt>
                <c:pt idx="33">
                  <c:v>1.5663499999999999E-4</c:v>
                </c:pt>
                <c:pt idx="35">
                  <c:v>2.1488200000000001E-4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C7-47EB-BCBF-FF2F886FD47A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'Simultaneous_UV_and_TPD-032625'!$AF$359:$AF$394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'Simultaneous_UV_and_TPD-032625'!$AK$359:$AK$394</c:f>
              <c:numCache>
                <c:formatCode>General</c:formatCode>
                <c:ptCount val="36"/>
                <c:pt idx="0">
                  <c:v>4.0000000000000001E-3</c:v>
                </c:pt>
                <c:pt idx="1">
                  <c:v>5.3349999999999995E-3</c:v>
                </c:pt>
                <c:pt idx="2">
                  <c:v>6.3400000000000001E-3</c:v>
                </c:pt>
                <c:pt idx="3">
                  <c:v>6.5500000000000003E-3</c:v>
                </c:pt>
                <c:pt idx="4">
                  <c:v>6.7849999999999994E-3</c:v>
                </c:pt>
                <c:pt idx="5">
                  <c:v>7.0800000000000004E-3</c:v>
                </c:pt>
                <c:pt idx="6">
                  <c:v>7.9600000000000001E-3</c:v>
                </c:pt>
                <c:pt idx="7">
                  <c:v>9.8250000000000004E-3</c:v>
                </c:pt>
                <c:pt idx="8">
                  <c:v>1.1900000000000001E-2</c:v>
                </c:pt>
                <c:pt idx="9">
                  <c:v>1.4849999999999999E-2</c:v>
                </c:pt>
                <c:pt idx="10">
                  <c:v>1.7849999999999998E-2</c:v>
                </c:pt>
                <c:pt idx="11">
                  <c:v>2.0899999999999998E-2</c:v>
                </c:pt>
                <c:pt idx="12">
                  <c:v>2.4250000000000001E-2</c:v>
                </c:pt>
                <c:pt idx="13">
                  <c:v>2.75E-2</c:v>
                </c:pt>
                <c:pt idx="14">
                  <c:v>3.0300000000000001E-2</c:v>
                </c:pt>
                <c:pt idx="15">
                  <c:v>3.2149999999999998E-2</c:v>
                </c:pt>
                <c:pt idx="16">
                  <c:v>3.295E-2</c:v>
                </c:pt>
                <c:pt idx="17">
                  <c:v>3.3000000000000002E-2</c:v>
                </c:pt>
                <c:pt idx="18">
                  <c:v>2.9499999999999998E-2</c:v>
                </c:pt>
                <c:pt idx="19">
                  <c:v>2.6599999999999999E-2</c:v>
                </c:pt>
                <c:pt idx="20">
                  <c:v>2.3E-2</c:v>
                </c:pt>
                <c:pt idx="21">
                  <c:v>1.8849999999999999E-2</c:v>
                </c:pt>
                <c:pt idx="22">
                  <c:v>1.435E-2</c:v>
                </c:pt>
                <c:pt idx="23">
                  <c:v>1.145E-2</c:v>
                </c:pt>
                <c:pt idx="24">
                  <c:v>8.4499999999999992E-3</c:v>
                </c:pt>
                <c:pt idx="25">
                  <c:v>6.1449999999999994E-3</c:v>
                </c:pt>
                <c:pt idx="26">
                  <c:v>3.5899999999999999E-3</c:v>
                </c:pt>
                <c:pt idx="27">
                  <c:v>1.8549999999999999E-3</c:v>
                </c:pt>
                <c:pt idx="28">
                  <c:v>1.0214999999999998E-3</c:v>
                </c:pt>
                <c:pt idx="29">
                  <c:v>5.1200000000000009E-4</c:v>
                </c:pt>
                <c:pt idx="30">
                  <c:v>1.8175E-4</c:v>
                </c:pt>
                <c:pt idx="31">
                  <c:v>2.1660000000000001E-4</c:v>
                </c:pt>
                <c:pt idx="32">
                  <c:v>2.5799999999999998E-4</c:v>
                </c:pt>
                <c:pt idx="33">
                  <c:v>2.5350000000000004E-4</c:v>
                </c:pt>
                <c:pt idx="34">
                  <c:v>3.8700000000000003E-4</c:v>
                </c:pt>
                <c:pt idx="35">
                  <c:v>4.4999999999999999E-4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C7-47EB-BCBF-FF2F886FD47A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'Simultaneous_UV_and_TPD-032625'!$AV$359:$AV$394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'Simultaneous_UV_and_TPD-032625'!$BG$359:$BG$394</c:f>
              <c:numCache>
                <c:formatCode>General</c:formatCode>
                <c:ptCount val="36"/>
                <c:pt idx="0">
                  <c:v>8.4914150000000004E-4</c:v>
                </c:pt>
                <c:pt idx="1">
                  <c:v>1.39771225E-3</c:v>
                </c:pt>
                <c:pt idx="2">
                  <c:v>2.0935789999999999E-3</c:v>
                </c:pt>
                <c:pt idx="3">
                  <c:v>2.486902E-3</c:v>
                </c:pt>
                <c:pt idx="4">
                  <c:v>2.5769705000000002E-3</c:v>
                </c:pt>
                <c:pt idx="5">
                  <c:v>3.0434482500000001E-3</c:v>
                </c:pt>
                <c:pt idx="6">
                  <c:v>3.3523509999999999E-3</c:v>
                </c:pt>
                <c:pt idx="7">
                  <c:v>4.5118837499999991E-3</c:v>
                </c:pt>
                <c:pt idx="8">
                  <c:v>5.7097019999999997E-3</c:v>
                </c:pt>
                <c:pt idx="9">
                  <c:v>7.4582435000000004E-3</c:v>
                </c:pt>
                <c:pt idx="10">
                  <c:v>8.5082809999999995E-3</c:v>
                </c:pt>
                <c:pt idx="11">
                  <c:v>1.0246386499999999E-2</c:v>
                </c:pt>
                <c:pt idx="12">
                  <c:v>1.171961625E-2</c:v>
                </c:pt>
                <c:pt idx="13">
                  <c:v>1.339274625E-2</c:v>
                </c:pt>
                <c:pt idx="14">
                  <c:v>1.5169816500000001E-2</c:v>
                </c:pt>
                <c:pt idx="15">
                  <c:v>1.669261025E-2</c:v>
                </c:pt>
                <c:pt idx="16">
                  <c:v>1.8232012249999999E-2</c:v>
                </c:pt>
                <c:pt idx="17">
                  <c:v>1.95090825E-2</c:v>
                </c:pt>
                <c:pt idx="18">
                  <c:v>2.0147960499999999E-2</c:v>
                </c:pt>
                <c:pt idx="19">
                  <c:v>1.7916600750000001E-2</c:v>
                </c:pt>
                <c:pt idx="20">
                  <c:v>1.3853046249999999E-2</c:v>
                </c:pt>
                <c:pt idx="21">
                  <c:v>7.1090800000000003E-3</c:v>
                </c:pt>
                <c:pt idx="22">
                  <c:v>3.6749077499999999E-3</c:v>
                </c:pt>
                <c:pt idx="23">
                  <c:v>1.745143E-3</c:v>
                </c:pt>
                <c:pt idx="24">
                  <c:v>2.1104624999999998E-4</c:v>
                </c:pt>
                <c:pt idx="25">
                  <c:v>6.6179000000000005E-5</c:v>
                </c:pt>
                <c:pt idx="26">
                  <c:v>-6.1694449999999997E-4</c:v>
                </c:pt>
                <c:pt idx="27">
                  <c:v>-1.1110395E-3</c:v>
                </c:pt>
                <c:pt idx="28">
                  <c:v>-1.09199975E-3</c:v>
                </c:pt>
                <c:pt idx="29">
                  <c:v>-1.0738780000000001E-3</c:v>
                </c:pt>
                <c:pt idx="30">
                  <c:v>-8.74042E-4</c:v>
                </c:pt>
                <c:pt idx="31">
                  <c:v>-7.6089150000000004E-4</c:v>
                </c:pt>
                <c:pt idx="32">
                  <c:v>-8.0613924999999996E-4</c:v>
                </c:pt>
                <c:pt idx="33">
                  <c:v>-2.7534724999999998E-4</c:v>
                </c:pt>
                <c:pt idx="34">
                  <c:v>-4.4028975E-4</c:v>
                </c:pt>
                <c:pt idx="35">
                  <c:v>-5.9515274999999998E-4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C7-47EB-BCBF-FF2F886FD47A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'Simultaneous_UV_and_TPD-032625'!$BR$359:$BR$394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'Simultaneous_UV_and_TPD-032625'!$BT$359:$BT$394</c:f>
              <c:numCache>
                <c:formatCode>General</c:formatCode>
                <c:ptCount val="36"/>
                <c:pt idx="0">
                  <c:v>5.3025900000000005E-4</c:v>
                </c:pt>
                <c:pt idx="1">
                  <c:v>1.221902E-3</c:v>
                </c:pt>
                <c:pt idx="2">
                  <c:v>1.095101E-3</c:v>
                </c:pt>
                <c:pt idx="3">
                  <c:v>8.53026E-4</c:v>
                </c:pt>
                <c:pt idx="4">
                  <c:v>1.2449570000000001E-3</c:v>
                </c:pt>
                <c:pt idx="5">
                  <c:v>1.3141209999999999E-3</c:v>
                </c:pt>
                <c:pt idx="6">
                  <c:v>1.8443800000000001E-3</c:v>
                </c:pt>
                <c:pt idx="7">
                  <c:v>2.5014410000000001E-3</c:v>
                </c:pt>
                <c:pt idx="8">
                  <c:v>4.7377519999999996E-3</c:v>
                </c:pt>
                <c:pt idx="9">
                  <c:v>6.4322770000000001E-3</c:v>
                </c:pt>
                <c:pt idx="10">
                  <c:v>7.423631E-3</c:v>
                </c:pt>
                <c:pt idx="11">
                  <c:v>9.0489909999999993E-3</c:v>
                </c:pt>
                <c:pt idx="12">
                  <c:v>1.1596542E-2</c:v>
                </c:pt>
                <c:pt idx="13">
                  <c:v>1.3187320000000001E-2</c:v>
                </c:pt>
                <c:pt idx="14">
                  <c:v>1.5239193E-2</c:v>
                </c:pt>
                <c:pt idx="15">
                  <c:v>1.7867435000000001E-2</c:v>
                </c:pt>
                <c:pt idx="16">
                  <c:v>2.0023055000000001E-2</c:v>
                </c:pt>
                <c:pt idx="17">
                  <c:v>2.3123919E-2</c:v>
                </c:pt>
                <c:pt idx="18">
                  <c:v>2.3850144E-2</c:v>
                </c:pt>
                <c:pt idx="19">
                  <c:v>2.1775216E-2</c:v>
                </c:pt>
                <c:pt idx="20">
                  <c:v>1.762536E-2</c:v>
                </c:pt>
                <c:pt idx="21">
                  <c:v>1.0835735000000001E-2</c:v>
                </c:pt>
                <c:pt idx="22">
                  <c:v>6.5936600000000003E-3</c:v>
                </c:pt>
                <c:pt idx="23">
                  <c:v>4.3573489999999999E-3</c:v>
                </c:pt>
                <c:pt idx="24">
                  <c:v>1.7521609999999999E-3</c:v>
                </c:pt>
                <c:pt idx="25">
                  <c:v>4.14986E-4</c:v>
                </c:pt>
                <c:pt idx="26">
                  <c:v>3.4600000000000001E-5</c:v>
                </c:pt>
                <c:pt idx="27">
                  <c:v>-8.7608100000000002E-4</c:v>
                </c:pt>
                <c:pt idx="28">
                  <c:v>-1.417867E-3</c:v>
                </c:pt>
                <c:pt idx="29">
                  <c:v>-1.1757930000000001E-3</c:v>
                </c:pt>
                <c:pt idx="30">
                  <c:v>-2.8818399999999998E-4</c:v>
                </c:pt>
                <c:pt idx="31">
                  <c:v>-1.2449570000000001E-3</c:v>
                </c:pt>
                <c:pt idx="32">
                  <c:v>-7.8386199999999997E-4</c:v>
                </c:pt>
                <c:pt idx="33">
                  <c:v>-8.41499E-4</c:v>
                </c:pt>
                <c:pt idx="34">
                  <c:v>-6.1095099999999999E-4</c:v>
                </c:pt>
                <c:pt idx="35">
                  <c:v>-7.7233399999999995E-4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C7-47EB-BCBF-FF2F886FD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266271"/>
        <c:axId val="1889866191"/>
      </c:scatterChart>
      <c:valAx>
        <c:axId val="120926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66191"/>
        <c:crosses val="autoZero"/>
        <c:crossBetween val="midCat"/>
      </c:valAx>
      <c:valAx>
        <c:axId val="18898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6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'Simultaneous_UV_and_TPD-032625'!$AN$359:$AN$388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'Simultaneous_UV_and_TPD-032625'!$AP$359:$AP$388</c:f>
              <c:numCache>
                <c:formatCode>General</c:formatCode>
                <c:ptCount val="30"/>
                <c:pt idx="0">
                  <c:v>4.4563279859999999E-3</c:v>
                </c:pt>
                <c:pt idx="1">
                  <c:v>8.8057041000000006E-3</c:v>
                </c:pt>
                <c:pt idx="2">
                  <c:v>1.2489601899999999E-2</c:v>
                </c:pt>
                <c:pt idx="3">
                  <c:v>1.830065359E-2</c:v>
                </c:pt>
                <c:pt idx="4">
                  <c:v>1.9037433159999999E-2</c:v>
                </c:pt>
                <c:pt idx="5">
                  <c:v>2.2376708259999999E-2</c:v>
                </c:pt>
                <c:pt idx="6">
                  <c:v>2.3850267380000002E-2</c:v>
                </c:pt>
                <c:pt idx="7">
                  <c:v>2.4919786100000001E-2</c:v>
                </c:pt>
                <c:pt idx="8">
                  <c:v>2.550207962E-2</c:v>
                </c:pt>
                <c:pt idx="9">
                  <c:v>2.5680332739999999E-2</c:v>
                </c:pt>
                <c:pt idx="10">
                  <c:v>2.560903149E-2</c:v>
                </c:pt>
                <c:pt idx="11">
                  <c:v>2.6191325009999999E-2</c:v>
                </c:pt>
                <c:pt idx="12">
                  <c:v>2.874628639E-2</c:v>
                </c:pt>
                <c:pt idx="13">
                  <c:v>2.7391562689999999E-2</c:v>
                </c:pt>
                <c:pt idx="14">
                  <c:v>2.240047534E-2</c:v>
                </c:pt>
                <c:pt idx="15">
                  <c:v>1.496137849E-2</c:v>
                </c:pt>
                <c:pt idx="16">
                  <c:v>6.6785502080000001E-3</c:v>
                </c:pt>
                <c:pt idx="17">
                  <c:v>3.1253713609999999E-3</c:v>
                </c:pt>
                <c:pt idx="18">
                  <c:v>9.7445038620000001E-4</c:v>
                </c:pt>
                <c:pt idx="19">
                  <c:v>-1.3071895420000001E-4</c:v>
                </c:pt>
                <c:pt idx="20">
                  <c:v>-8.912655971E-4</c:v>
                </c:pt>
                <c:pt idx="21">
                  <c:v>-1.877599525E-3</c:v>
                </c:pt>
                <c:pt idx="22">
                  <c:v>-2.1984551400000001E-3</c:v>
                </c:pt>
                <c:pt idx="23">
                  <c:v>-1.74688057E-3</c:v>
                </c:pt>
                <c:pt idx="24">
                  <c:v>-1.6874628640000001E-3</c:v>
                </c:pt>
                <c:pt idx="25">
                  <c:v>-2.2697563870000001E-3</c:v>
                </c:pt>
                <c:pt idx="26">
                  <c:v>-1.7349970289999999E-3</c:v>
                </c:pt>
                <c:pt idx="27">
                  <c:v>-1.5092097449999999E-3</c:v>
                </c:pt>
                <c:pt idx="28">
                  <c:v>-1.0576351750000001E-3</c:v>
                </c:pt>
                <c:pt idx="29">
                  <c:v>-1.1527035060000001E-3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0A-487F-99AD-8672CA80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417663"/>
        <c:axId val="1360415263"/>
      </c:scatterChart>
      <c:valAx>
        <c:axId val="136041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15263"/>
        <c:crosses val="autoZero"/>
        <c:crossBetween val="midCat"/>
      </c:valAx>
      <c:valAx>
        <c:axId val="136041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1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'Simultaneous_UV_and_TPD-032625'!$AN$359:$AN$388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'Simultaneous_UV_and_TPD-032625'!$AR$359:$AR$388</c:f>
              <c:numCache>
                <c:formatCode>General</c:formatCode>
                <c:ptCount val="30"/>
                <c:pt idx="0">
                  <c:v>3.458661E-3</c:v>
                </c:pt>
                <c:pt idx="1">
                  <c:v>3.6529679999999999E-3</c:v>
                </c:pt>
                <c:pt idx="2">
                  <c:v>7.4808119999999999E-3</c:v>
                </c:pt>
                <c:pt idx="3">
                  <c:v>9.40445E-3</c:v>
                </c:pt>
                <c:pt idx="4">
                  <c:v>1.1230934E-2</c:v>
                </c:pt>
                <c:pt idx="5">
                  <c:v>1.2678518999999999E-2</c:v>
                </c:pt>
                <c:pt idx="6">
                  <c:v>1.5223939000000001E-2</c:v>
                </c:pt>
                <c:pt idx="7">
                  <c:v>1.7030991999999998E-2</c:v>
                </c:pt>
                <c:pt idx="8">
                  <c:v>1.8216263E-2</c:v>
                </c:pt>
                <c:pt idx="9">
                  <c:v>1.9780433E-2</c:v>
                </c:pt>
                <c:pt idx="10">
                  <c:v>2.2218984000000001E-2</c:v>
                </c:pt>
                <c:pt idx="11">
                  <c:v>2.4191198000000001E-2</c:v>
                </c:pt>
                <c:pt idx="12">
                  <c:v>2.5075294000000001E-2</c:v>
                </c:pt>
                <c:pt idx="13">
                  <c:v>2.2286990999999999E-2</c:v>
                </c:pt>
                <c:pt idx="14">
                  <c:v>1.8187116999999999E-2</c:v>
                </c:pt>
                <c:pt idx="15">
                  <c:v>9.4724570000000001E-3</c:v>
                </c:pt>
                <c:pt idx="16">
                  <c:v>4.28E-3</c:v>
                </c:pt>
                <c:pt idx="17">
                  <c:v>1.8699999999999999E-3</c:v>
                </c:pt>
                <c:pt idx="18">
                  <c:v>1.1100000000000001E-3</c:v>
                </c:pt>
                <c:pt idx="19">
                  <c:v>-2.5300000000000002E-4</c:v>
                </c:pt>
                <c:pt idx="20">
                  <c:v>-2.04E-4</c:v>
                </c:pt>
                <c:pt idx="21">
                  <c:v>-1.3699999999999999E-3</c:v>
                </c:pt>
                <c:pt idx="22">
                  <c:v>-1.06E-3</c:v>
                </c:pt>
                <c:pt idx="23">
                  <c:v>-1.48E-3</c:v>
                </c:pt>
                <c:pt idx="24">
                  <c:v>-8.6499999999999999E-4</c:v>
                </c:pt>
                <c:pt idx="25">
                  <c:v>-1.39E-3</c:v>
                </c:pt>
                <c:pt idx="26">
                  <c:v>-1.49E-3</c:v>
                </c:pt>
                <c:pt idx="27">
                  <c:v>-3.3E-4</c:v>
                </c:pt>
                <c:pt idx="28">
                  <c:v>-1.17E-3</c:v>
                </c:pt>
                <c:pt idx="29">
                  <c:v>-1.1900000000000001E-3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9A-46A3-AD4F-06F22D845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85071"/>
        <c:axId val="1167286031"/>
      </c:scatterChart>
      <c:valAx>
        <c:axId val="11672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6031"/>
        <c:crosses val="autoZero"/>
        <c:crossBetween val="midCat"/>
      </c:valAx>
      <c:valAx>
        <c:axId val="11672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'Simultaneous_UV_and_TPD-032625'!$AZ$358:$AZ$394</c:f>
              <c:numCache>
                <c:formatCode>General</c:formatCode>
                <c:ptCount val="37"/>
                <c:pt idx="1">
                  <c:v>1.34E-3</c:v>
                </c:pt>
                <c:pt idx="2">
                  <c:v>1.15E-3</c:v>
                </c:pt>
                <c:pt idx="3">
                  <c:v>2.5100000000000001E-3</c:v>
                </c:pt>
                <c:pt idx="4">
                  <c:v>2.5999999999999999E-3</c:v>
                </c:pt>
                <c:pt idx="5">
                  <c:v>2.4299999999999999E-3</c:v>
                </c:pt>
                <c:pt idx="6">
                  <c:v>3.0599999999999998E-3</c:v>
                </c:pt>
                <c:pt idx="7">
                  <c:v>3.31E-3</c:v>
                </c:pt>
                <c:pt idx="8">
                  <c:v>4.8599999999999997E-3</c:v>
                </c:pt>
                <c:pt idx="9">
                  <c:v>5.8799999999999998E-3</c:v>
                </c:pt>
                <c:pt idx="10">
                  <c:v>7.9699999999999997E-3</c:v>
                </c:pt>
                <c:pt idx="11">
                  <c:v>9.2099999999999994E-3</c:v>
                </c:pt>
                <c:pt idx="12">
                  <c:v>1.0800000000000001E-2</c:v>
                </c:pt>
                <c:pt idx="13">
                  <c:v>1.24E-2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1.6899999999999998E-2</c:v>
                </c:pt>
                <c:pt idx="17">
                  <c:v>1.83E-2</c:v>
                </c:pt>
                <c:pt idx="18">
                  <c:v>2.0400000000000001E-2</c:v>
                </c:pt>
                <c:pt idx="19">
                  <c:v>2.1000000000000001E-2</c:v>
                </c:pt>
                <c:pt idx="20">
                  <c:v>1.8599999999999998E-2</c:v>
                </c:pt>
                <c:pt idx="21">
                  <c:v>1.37E-2</c:v>
                </c:pt>
                <c:pt idx="22">
                  <c:v>6.7299999999999999E-3</c:v>
                </c:pt>
                <c:pt idx="23">
                  <c:v>3.8300000000000001E-3</c:v>
                </c:pt>
                <c:pt idx="24">
                  <c:v>9.8799999999999995E-4</c:v>
                </c:pt>
                <c:pt idx="25">
                  <c:v>-1.1100000000000001E-3</c:v>
                </c:pt>
                <c:pt idx="26">
                  <c:v>-5.4799999999999998E-4</c:v>
                </c:pt>
                <c:pt idx="27">
                  <c:v>-1.4E-3</c:v>
                </c:pt>
                <c:pt idx="28">
                  <c:v>-2.2000000000000001E-3</c:v>
                </c:pt>
                <c:pt idx="29">
                  <c:v>-1.1900000000000001E-3</c:v>
                </c:pt>
                <c:pt idx="30">
                  <c:v>-1.5399999999999999E-3</c:v>
                </c:pt>
                <c:pt idx="31">
                  <c:v>-1.4599999999999999E-3</c:v>
                </c:pt>
                <c:pt idx="32">
                  <c:v>-9.0799999999999995E-4</c:v>
                </c:pt>
                <c:pt idx="33">
                  <c:v>-8.0099999999999995E-4</c:v>
                </c:pt>
                <c:pt idx="34">
                  <c:v>-5.3399999999999997E-4</c:v>
                </c:pt>
                <c:pt idx="35">
                  <c:v>-6.2799999999999998E-4</c:v>
                </c:pt>
                <c:pt idx="36">
                  <c:v>-1.06E-3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F-4D5F-9309-C28184F6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12751"/>
        <c:axId val="197205551"/>
      </c:scatterChart>
      <c:valAx>
        <c:axId val="19721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5551"/>
        <c:crosses val="autoZero"/>
        <c:crossBetween val="midCat"/>
      </c:valAx>
      <c:valAx>
        <c:axId val="1972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'Simultaneous_UV_and_TPD-032625'!$BB$358:$BB$394</c:f>
              <c:numCache>
                <c:formatCode>General</c:formatCode>
                <c:ptCount val="37"/>
                <c:pt idx="1">
                  <c:v>5.53E-4</c:v>
                </c:pt>
                <c:pt idx="2">
                  <c:v>1.34E-3</c:v>
                </c:pt>
                <c:pt idx="3">
                  <c:v>1.17E-3</c:v>
                </c:pt>
                <c:pt idx="4">
                  <c:v>2.2000000000000001E-3</c:v>
                </c:pt>
                <c:pt idx="5">
                  <c:v>2.2000000000000001E-3</c:v>
                </c:pt>
                <c:pt idx="6">
                  <c:v>2.2100000000000002E-3</c:v>
                </c:pt>
                <c:pt idx="7">
                  <c:v>3.0500000000000002E-3</c:v>
                </c:pt>
                <c:pt idx="8">
                  <c:v>4.1900000000000001E-3</c:v>
                </c:pt>
                <c:pt idx="9">
                  <c:v>5.3499999999999997E-3</c:v>
                </c:pt>
                <c:pt idx="10">
                  <c:v>7.4700000000000001E-3</c:v>
                </c:pt>
                <c:pt idx="11">
                  <c:v>8.1099999999999992E-3</c:v>
                </c:pt>
                <c:pt idx="12">
                  <c:v>9.6399999999999993E-3</c:v>
                </c:pt>
                <c:pt idx="13">
                  <c:v>1.14E-2</c:v>
                </c:pt>
                <c:pt idx="14">
                  <c:v>1.2999999999999999E-2</c:v>
                </c:pt>
                <c:pt idx="15">
                  <c:v>1.5299999999999999E-2</c:v>
                </c:pt>
                <c:pt idx="16">
                  <c:v>1.7000000000000001E-2</c:v>
                </c:pt>
                <c:pt idx="17">
                  <c:v>1.8700000000000001E-2</c:v>
                </c:pt>
                <c:pt idx="18">
                  <c:v>1.9599999999999999E-2</c:v>
                </c:pt>
                <c:pt idx="19">
                  <c:v>2.0199999999999999E-2</c:v>
                </c:pt>
                <c:pt idx="20">
                  <c:v>1.8800000000000001E-2</c:v>
                </c:pt>
                <c:pt idx="21">
                  <c:v>1.44E-2</c:v>
                </c:pt>
                <c:pt idx="22">
                  <c:v>7.43E-3</c:v>
                </c:pt>
                <c:pt idx="23">
                  <c:v>3.4299999999999999E-3</c:v>
                </c:pt>
                <c:pt idx="24">
                  <c:v>1.7899999999999999E-3</c:v>
                </c:pt>
                <c:pt idx="25">
                  <c:v>5.53E-4</c:v>
                </c:pt>
                <c:pt idx="26">
                  <c:v>4.26E-4</c:v>
                </c:pt>
                <c:pt idx="27">
                  <c:v>-1.1199999999999999E-3</c:v>
                </c:pt>
                <c:pt idx="28">
                  <c:v>-5.1099999999999995E-4</c:v>
                </c:pt>
                <c:pt idx="29">
                  <c:v>-1.3699999999999999E-3</c:v>
                </c:pt>
                <c:pt idx="30">
                  <c:v>-1.4300000000000001E-3</c:v>
                </c:pt>
                <c:pt idx="31">
                  <c:v>-8.7299999999999997E-4</c:v>
                </c:pt>
                <c:pt idx="32">
                  <c:v>-1.6900000000000001E-3</c:v>
                </c:pt>
                <c:pt idx="33">
                  <c:v>-9.6900000000000003E-4</c:v>
                </c:pt>
                <c:pt idx="34">
                  <c:v>-1.6000000000000001E-4</c:v>
                </c:pt>
                <c:pt idx="35">
                  <c:v>-8.7299999999999997E-4</c:v>
                </c:pt>
                <c:pt idx="36">
                  <c:v>-8.7299999999999997E-4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CB-4C7D-A44C-5C593E03A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292927"/>
        <c:axId val="1366282367"/>
      </c:scatterChart>
      <c:valAx>
        <c:axId val="136629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282367"/>
        <c:crosses val="autoZero"/>
        <c:crossBetween val="midCat"/>
      </c:valAx>
      <c:valAx>
        <c:axId val="136628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29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'Simultaneous_UV_and_TPD-032625'!$BD$358:$BD$394</c:f>
              <c:numCache>
                <c:formatCode>General</c:formatCode>
                <c:ptCount val="37"/>
                <c:pt idx="1">
                  <c:v>1.3699999999999999E-3</c:v>
                </c:pt>
                <c:pt idx="2">
                  <c:v>2.32E-3</c:v>
                </c:pt>
                <c:pt idx="3">
                  <c:v>2.66E-3</c:v>
                </c:pt>
                <c:pt idx="4">
                  <c:v>2.99E-3</c:v>
                </c:pt>
                <c:pt idx="5">
                  <c:v>3.5100000000000001E-3</c:v>
                </c:pt>
                <c:pt idx="6">
                  <c:v>4.1399999999999996E-3</c:v>
                </c:pt>
                <c:pt idx="7">
                  <c:v>4.45E-3</c:v>
                </c:pt>
                <c:pt idx="8">
                  <c:v>4.9699999999999996E-3</c:v>
                </c:pt>
                <c:pt idx="9">
                  <c:v>6.4099999999999999E-3</c:v>
                </c:pt>
                <c:pt idx="10">
                  <c:v>7.5399999999999998E-3</c:v>
                </c:pt>
                <c:pt idx="11">
                  <c:v>9.4800000000000006E-3</c:v>
                </c:pt>
                <c:pt idx="12">
                  <c:v>1.06E-2</c:v>
                </c:pt>
                <c:pt idx="13">
                  <c:v>1.1900000000000001E-2</c:v>
                </c:pt>
                <c:pt idx="14">
                  <c:v>1.3299999999999999E-2</c:v>
                </c:pt>
                <c:pt idx="15">
                  <c:v>1.5299999999999999E-2</c:v>
                </c:pt>
                <c:pt idx="16">
                  <c:v>1.6E-2</c:v>
                </c:pt>
                <c:pt idx="17">
                  <c:v>1.6899999999999998E-2</c:v>
                </c:pt>
                <c:pt idx="18">
                  <c:v>1.72E-2</c:v>
                </c:pt>
                <c:pt idx="19">
                  <c:v>1.7600000000000001E-2</c:v>
                </c:pt>
                <c:pt idx="20">
                  <c:v>1.5299999999999999E-2</c:v>
                </c:pt>
                <c:pt idx="21">
                  <c:v>1.15E-2</c:v>
                </c:pt>
                <c:pt idx="22">
                  <c:v>5.7999999999999996E-3</c:v>
                </c:pt>
                <c:pt idx="23">
                  <c:v>2.2100000000000002E-3</c:v>
                </c:pt>
                <c:pt idx="24">
                  <c:v>1.1100000000000001E-3</c:v>
                </c:pt>
                <c:pt idx="25">
                  <c:v>3.4700000000000003E-5</c:v>
                </c:pt>
                <c:pt idx="26">
                  <c:v>-1.27E-4</c:v>
                </c:pt>
                <c:pt idx="27">
                  <c:v>3.8099999999999999E-4</c:v>
                </c:pt>
                <c:pt idx="28">
                  <c:v>-7.1599999999999995E-4</c:v>
                </c:pt>
                <c:pt idx="29">
                  <c:v>-6.4700000000000001E-4</c:v>
                </c:pt>
                <c:pt idx="30">
                  <c:v>-3.6999999999999999E-4</c:v>
                </c:pt>
                <c:pt idx="31">
                  <c:v>-6.7000000000000002E-4</c:v>
                </c:pt>
                <c:pt idx="32">
                  <c:v>-3.1199999999999999E-4</c:v>
                </c:pt>
                <c:pt idx="33">
                  <c:v>-7.9699999999999997E-4</c:v>
                </c:pt>
                <c:pt idx="34">
                  <c:v>-2.43E-4</c:v>
                </c:pt>
                <c:pt idx="35">
                  <c:v>-4.0400000000000001E-4</c:v>
                </c:pt>
                <c:pt idx="36">
                  <c:v>-6.1200000000000002E-4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1-4E1E-AC2D-2399148F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54607"/>
        <c:axId val="1422863247"/>
      </c:scatterChart>
      <c:valAx>
        <c:axId val="142285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63247"/>
        <c:crosses val="autoZero"/>
        <c:crossBetween val="midCat"/>
      </c:valAx>
      <c:valAx>
        <c:axId val="14228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5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'Simultaneous_UV_and_TPD-032625'!$BF$358:$BF$394</c:f>
              <c:numCache>
                <c:formatCode>General</c:formatCode>
                <c:ptCount val="37"/>
                <c:pt idx="1">
                  <c:v>1.33566E-4</c:v>
                </c:pt>
                <c:pt idx="2">
                  <c:v>7.8084900000000002E-4</c:v>
                </c:pt>
                <c:pt idx="3">
                  <c:v>2.034316E-3</c:v>
                </c:pt>
                <c:pt idx="4">
                  <c:v>2.1576080000000001E-3</c:v>
                </c:pt>
                <c:pt idx="5">
                  <c:v>2.1678819999999999E-3</c:v>
                </c:pt>
                <c:pt idx="6">
                  <c:v>2.7637930000000001E-3</c:v>
                </c:pt>
                <c:pt idx="7">
                  <c:v>2.599404E-3</c:v>
                </c:pt>
                <c:pt idx="8">
                  <c:v>4.0275349999999996E-3</c:v>
                </c:pt>
                <c:pt idx="9">
                  <c:v>5.1988080000000001E-3</c:v>
                </c:pt>
                <c:pt idx="10">
                  <c:v>6.8529740000000004E-3</c:v>
                </c:pt>
                <c:pt idx="11">
                  <c:v>7.2331239999999996E-3</c:v>
                </c:pt>
                <c:pt idx="12">
                  <c:v>9.9455459999999996E-3</c:v>
                </c:pt>
                <c:pt idx="13">
                  <c:v>1.1178465E-2</c:v>
                </c:pt>
                <c:pt idx="14">
                  <c:v>1.2770985E-2</c:v>
                </c:pt>
                <c:pt idx="15">
                  <c:v>1.4579266E-2</c:v>
                </c:pt>
                <c:pt idx="16">
                  <c:v>1.6870441E-2</c:v>
                </c:pt>
                <c:pt idx="17">
                  <c:v>1.9028048999999998E-2</c:v>
                </c:pt>
                <c:pt idx="18">
                  <c:v>2.083633E-2</c:v>
                </c:pt>
                <c:pt idx="19">
                  <c:v>2.1791841999999999E-2</c:v>
                </c:pt>
                <c:pt idx="20">
                  <c:v>1.8966403E-2</c:v>
                </c:pt>
                <c:pt idx="21">
                  <c:v>1.5812184999999999E-2</c:v>
                </c:pt>
                <c:pt idx="22">
                  <c:v>8.4763200000000007E-3</c:v>
                </c:pt>
                <c:pt idx="23">
                  <c:v>5.2296310000000002E-3</c:v>
                </c:pt>
                <c:pt idx="24">
                  <c:v>3.092572E-3</c:v>
                </c:pt>
                <c:pt idx="25">
                  <c:v>1.366485E-3</c:v>
                </c:pt>
                <c:pt idx="26">
                  <c:v>5.13716E-4</c:v>
                </c:pt>
                <c:pt idx="27">
                  <c:v>-3.28778E-4</c:v>
                </c:pt>
                <c:pt idx="28">
                  <c:v>-1.017158E-3</c:v>
                </c:pt>
                <c:pt idx="29">
                  <c:v>-1.160999E-3</c:v>
                </c:pt>
                <c:pt idx="30">
                  <c:v>-9.5551200000000005E-4</c:v>
                </c:pt>
                <c:pt idx="31">
                  <c:v>-4.9316799999999999E-4</c:v>
                </c:pt>
                <c:pt idx="32">
                  <c:v>-1.33566E-4</c:v>
                </c:pt>
                <c:pt idx="33">
                  <c:v>-6.5755700000000002E-4</c:v>
                </c:pt>
                <c:pt idx="34">
                  <c:v>-1.64389E-4</c:v>
                </c:pt>
                <c:pt idx="35">
                  <c:v>1.4384099999999999E-4</c:v>
                </c:pt>
                <c:pt idx="36">
                  <c:v>1.64389E-4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A-486D-BD36-BD16772B8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626943"/>
        <c:axId val="1424638943"/>
      </c:scatterChart>
      <c:valAx>
        <c:axId val="142462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38943"/>
        <c:crosses val="autoZero"/>
        <c:crossBetween val="midCat"/>
      </c:valAx>
      <c:valAx>
        <c:axId val="14246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2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'Simultaneous_UV_and_TPD-032625'!$BJ$64:$BJ$94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'Simultaneous_UV_and_TPD-032625'!$BL$64:$BL$94</c:f>
              <c:numCache>
                <c:formatCode>General</c:formatCode>
                <c:ptCount val="31"/>
                <c:pt idx="0">
                  <c:v>-6.9354139579999997E-4</c:v>
                </c:pt>
                <c:pt idx="1">
                  <c:v>1.7627510479999999E-3</c:v>
                </c:pt>
                <c:pt idx="2">
                  <c:v>2.644126571E-3</c:v>
                </c:pt>
                <c:pt idx="3">
                  <c:v>2.918653374E-3</c:v>
                </c:pt>
                <c:pt idx="4">
                  <c:v>2.4996387810000001E-3</c:v>
                </c:pt>
                <c:pt idx="5">
                  <c:v>2.2106631989999999E-3</c:v>
                </c:pt>
                <c:pt idx="6">
                  <c:v>2.181765641E-3</c:v>
                </c:pt>
                <c:pt idx="7">
                  <c:v>2.8897558160000001E-3</c:v>
                </c:pt>
                <c:pt idx="8">
                  <c:v>2.022829071E-3</c:v>
                </c:pt>
                <c:pt idx="9">
                  <c:v>2.5574338969999999E-3</c:v>
                </c:pt>
                <c:pt idx="10">
                  <c:v>1.531570582E-3</c:v>
                </c:pt>
                <c:pt idx="11">
                  <c:v>1.8783412799999999E-3</c:v>
                </c:pt>
                <c:pt idx="12">
                  <c:v>6.5019505849999999E-4</c:v>
                </c:pt>
                <c:pt idx="13">
                  <c:v>-1.011414535E-4</c:v>
                </c:pt>
                <c:pt idx="14">
                  <c:v>-7.2243895389999997E-5</c:v>
                </c:pt>
                <c:pt idx="15">
                  <c:v>-1.733853489E-4</c:v>
                </c:pt>
                <c:pt idx="16">
                  <c:v>1.4448779080000001E-5</c:v>
                </c:pt>
                <c:pt idx="17">
                  <c:v>-3.034243606E-4</c:v>
                </c:pt>
                <c:pt idx="18">
                  <c:v>-1.444877908E-4</c:v>
                </c:pt>
                <c:pt idx="19">
                  <c:v>-9.9696575639999997E-4</c:v>
                </c:pt>
                <c:pt idx="20">
                  <c:v>-8.2358040749999997E-4</c:v>
                </c:pt>
                <c:pt idx="21">
                  <c:v>-6.2129750040000001E-4</c:v>
                </c:pt>
                <c:pt idx="22">
                  <c:v>-9.6806819820000002E-4</c:v>
                </c:pt>
                <c:pt idx="23">
                  <c:v>-1.184799884E-3</c:v>
                </c:pt>
                <c:pt idx="24">
                  <c:v>-1.112555989E-3</c:v>
                </c:pt>
                <c:pt idx="25">
                  <c:v>-1.459326687E-3</c:v>
                </c:pt>
                <c:pt idx="26">
                  <c:v>-4.9125848870000001E-4</c:v>
                </c:pt>
                <c:pt idx="27">
                  <c:v>-9.9696575639999997E-4</c:v>
                </c:pt>
                <c:pt idx="28">
                  <c:v>-1.0836584309999999E-3</c:v>
                </c:pt>
                <c:pt idx="29">
                  <c:v>-7.0799017480000003E-4</c:v>
                </c:pt>
                <c:pt idx="30">
                  <c:v>-1.3870827920000001E-3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3-4E9B-8895-17C3E2D1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925503"/>
        <c:axId val="1181928383"/>
      </c:scatterChart>
      <c:valAx>
        <c:axId val="11819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28383"/>
        <c:crosses val="autoZero"/>
        <c:crossBetween val="midCat"/>
      </c:valAx>
      <c:valAx>
        <c:axId val="11819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42825896762905"/>
          <c:y val="0.19721055701370663"/>
          <c:w val="0.8195787401574803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'Simultaneous_UV_and_TPD-032625'!$BJ$64:$BJ$94</c:f>
              <c:numCache>
                <c:formatCode>General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'Simultaneous_UV_and_TPD-032625'!$BN$64:$BN$94</c:f>
              <c:numCache>
                <c:formatCode>General</c:formatCode>
                <c:ptCount val="31"/>
                <c:pt idx="0">
                  <c:v>1.6053204910000001E-4</c:v>
                </c:pt>
                <c:pt idx="1">
                  <c:v>9.1732599469999997E-4</c:v>
                </c:pt>
                <c:pt idx="2">
                  <c:v>2.350647861E-3</c:v>
                </c:pt>
                <c:pt idx="3">
                  <c:v>2.1786492369999999E-3</c:v>
                </c:pt>
                <c:pt idx="4">
                  <c:v>2.465313611E-3</c:v>
                </c:pt>
                <c:pt idx="5">
                  <c:v>2.2015823869999999E-3</c:v>
                </c:pt>
                <c:pt idx="6">
                  <c:v>1.7199862400000001E-3</c:v>
                </c:pt>
                <c:pt idx="7">
                  <c:v>2.304781562E-3</c:v>
                </c:pt>
                <c:pt idx="8">
                  <c:v>2.258915262E-3</c:v>
                </c:pt>
                <c:pt idx="9">
                  <c:v>1.926384589E-3</c:v>
                </c:pt>
                <c:pt idx="10">
                  <c:v>1.834651989E-3</c:v>
                </c:pt>
                <c:pt idx="11">
                  <c:v>1.375988992E-3</c:v>
                </c:pt>
                <c:pt idx="12">
                  <c:v>7.2239422080000004E-4</c:v>
                </c:pt>
                <c:pt idx="13">
                  <c:v>7.6826052059999995E-4</c:v>
                </c:pt>
                <c:pt idx="14">
                  <c:v>8.0266024540000003E-5</c:v>
                </c:pt>
                <c:pt idx="15">
                  <c:v>-2.063983488E-4</c:v>
                </c:pt>
                <c:pt idx="16">
                  <c:v>4.5866299740000003E-5</c:v>
                </c:pt>
                <c:pt idx="17">
                  <c:v>-6.3066162139999995E-4</c:v>
                </c:pt>
                <c:pt idx="18">
                  <c:v>-2.9813094830000002E-4</c:v>
                </c:pt>
                <c:pt idx="19">
                  <c:v>-9.1732599470000002E-5</c:v>
                </c:pt>
                <c:pt idx="20">
                  <c:v>-2.866643734E-4</c:v>
                </c:pt>
                <c:pt idx="21">
                  <c:v>-3.7839697279999998E-4</c:v>
                </c:pt>
                <c:pt idx="22">
                  <c:v>-3.3253067309999999E-4</c:v>
                </c:pt>
                <c:pt idx="23">
                  <c:v>-8.2559339529999999E-4</c:v>
                </c:pt>
                <c:pt idx="24">
                  <c:v>-2.6373122349999999E-4</c:v>
                </c:pt>
                <c:pt idx="25">
                  <c:v>-2.6373122349999999E-4</c:v>
                </c:pt>
                <c:pt idx="26">
                  <c:v>-2.407980736E-4</c:v>
                </c:pt>
                <c:pt idx="27">
                  <c:v>-9.0585941979999995E-4</c:v>
                </c:pt>
                <c:pt idx="28">
                  <c:v>1.2613232430000001E-4</c:v>
                </c:pt>
                <c:pt idx="29">
                  <c:v>-7.1092764590000002E-4</c:v>
                </c:pt>
                <c:pt idx="30">
                  <c:v>-4.0133012269999999E-4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8-407F-B764-CE4DD755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68719"/>
        <c:axId val="1186383119"/>
      </c:scatterChart>
      <c:valAx>
        <c:axId val="118636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83119"/>
        <c:crosses val="autoZero"/>
        <c:crossBetween val="midCat"/>
      </c:valAx>
      <c:valAx>
        <c:axId val="11863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6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'Simultaneous_UV_and_TPD-032625'!$AN$64:$AN$94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'Simultaneous_UV_and_TPD-032625'!$AP$64:$AP$94</c:f>
              <c:numCache>
                <c:formatCode>General</c:formatCode>
                <c:ptCount val="31"/>
                <c:pt idx="0">
                  <c:v>-7.8431372550000005E-4</c:v>
                </c:pt>
                <c:pt idx="1">
                  <c:v>5.549613785E-3</c:v>
                </c:pt>
                <c:pt idx="2">
                  <c:v>7.3677956029999997E-3</c:v>
                </c:pt>
                <c:pt idx="3">
                  <c:v>7.4866310159999996E-3</c:v>
                </c:pt>
                <c:pt idx="4">
                  <c:v>7.6886512180000003E-3</c:v>
                </c:pt>
                <c:pt idx="5">
                  <c:v>7.6292335119999997E-3</c:v>
                </c:pt>
                <c:pt idx="6">
                  <c:v>8.8770053480000007E-3</c:v>
                </c:pt>
                <c:pt idx="7">
                  <c:v>8.1996434940000001E-3</c:v>
                </c:pt>
                <c:pt idx="8">
                  <c:v>7.3202614379999998E-3</c:v>
                </c:pt>
                <c:pt idx="9">
                  <c:v>7.3796791440000004E-3</c:v>
                </c:pt>
                <c:pt idx="10">
                  <c:v>6.7142008320000002E-3</c:v>
                </c:pt>
                <c:pt idx="11">
                  <c:v>5.585264409E-3</c:v>
                </c:pt>
                <c:pt idx="12">
                  <c:v>3.8621509210000002E-3</c:v>
                </c:pt>
                <c:pt idx="13">
                  <c:v>2.3291740939999999E-3</c:v>
                </c:pt>
                <c:pt idx="14">
                  <c:v>9.6256684489999999E-4</c:v>
                </c:pt>
                <c:pt idx="15">
                  <c:v>8.912655971E-4</c:v>
                </c:pt>
                <c:pt idx="16">
                  <c:v>-2.257872846E-4</c:v>
                </c:pt>
                <c:pt idx="17">
                  <c:v>-3.9215686269999998E-4</c:v>
                </c:pt>
                <c:pt idx="18">
                  <c:v>-2.8520499109999998E-4</c:v>
                </c:pt>
                <c:pt idx="19">
                  <c:v>-4.1592394530000002E-4</c:v>
                </c:pt>
                <c:pt idx="20">
                  <c:v>-8.3184789070000001E-4</c:v>
                </c:pt>
                <c:pt idx="21">
                  <c:v>-2.4955436719999998E-4</c:v>
                </c:pt>
                <c:pt idx="22">
                  <c:v>-9.7445038620000001E-4</c:v>
                </c:pt>
                <c:pt idx="23">
                  <c:v>-4.872251931E-4</c:v>
                </c:pt>
                <c:pt idx="24">
                  <c:v>-7.3677956029999999E-4</c:v>
                </c:pt>
                <c:pt idx="25">
                  <c:v>-8.5561497330000004E-4</c:v>
                </c:pt>
                <c:pt idx="26">
                  <c:v>-8.7938205589999997E-4</c:v>
                </c:pt>
                <c:pt idx="27">
                  <c:v>-4.7534165179999999E-4</c:v>
                </c:pt>
                <c:pt idx="28">
                  <c:v>-1.235888295E-3</c:v>
                </c:pt>
                <c:pt idx="29">
                  <c:v>-7.7243018420000004E-4</c:v>
                </c:pt>
                <c:pt idx="30">
                  <c:v>-6.060606061E-4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2-4CCE-9F0A-361702B7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89839"/>
        <c:axId val="1186387919"/>
      </c:scatterChart>
      <c:valAx>
        <c:axId val="118638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87919"/>
        <c:crosses val="autoZero"/>
        <c:crossBetween val="midCat"/>
      </c:valAx>
      <c:valAx>
        <c:axId val="11863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8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'Simultaneous_UV_and_TPD-032625'!$AN$64:$AN$94</c:f>
              <c:numCache>
                <c:formatCode>General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'Simultaneous_UV_and_TPD-032625'!$AR$64:$AR$94</c:f>
              <c:numCache>
                <c:formatCode>General</c:formatCode>
                <c:ptCount val="31"/>
                <c:pt idx="0">
                  <c:v>-7.189351987E-4</c:v>
                </c:pt>
                <c:pt idx="1">
                  <c:v>4.2164577869999997E-3</c:v>
                </c:pt>
                <c:pt idx="2">
                  <c:v>4.7605168560000003E-3</c:v>
                </c:pt>
                <c:pt idx="3">
                  <c:v>4.964539007E-3</c:v>
                </c:pt>
                <c:pt idx="4">
                  <c:v>5.2171378609999998E-3</c:v>
                </c:pt>
                <c:pt idx="5">
                  <c:v>5.236568542E-3</c:v>
                </c:pt>
                <c:pt idx="6">
                  <c:v>4.3136111920000003E-3</c:v>
                </c:pt>
                <c:pt idx="7">
                  <c:v>4.3038958520000004E-3</c:v>
                </c:pt>
                <c:pt idx="8">
                  <c:v>4.1095890409999997E-3</c:v>
                </c:pt>
                <c:pt idx="9">
                  <c:v>3.730690761E-3</c:v>
                </c:pt>
                <c:pt idx="10">
                  <c:v>3.4975225880000001E-3</c:v>
                </c:pt>
                <c:pt idx="11">
                  <c:v>2.9826095399999998E-3</c:v>
                </c:pt>
                <c:pt idx="12">
                  <c:v>1.952783445E-3</c:v>
                </c:pt>
                <c:pt idx="13">
                  <c:v>8.5494996599999996E-4</c:v>
                </c:pt>
                <c:pt idx="14">
                  <c:v>6.1206645290000003E-4</c:v>
                </c:pt>
                <c:pt idx="15">
                  <c:v>9.7153405229999997E-6</c:v>
                </c:pt>
                <c:pt idx="16">
                  <c:v>-1.6516078890000001E-4</c:v>
                </c:pt>
                <c:pt idx="17">
                  <c:v>-2.8174487519999999E-4</c:v>
                </c:pt>
                <c:pt idx="18">
                  <c:v>3.2060623720000001E-4</c:v>
                </c:pt>
                <c:pt idx="19">
                  <c:v>-1.165840863E-4</c:v>
                </c:pt>
                <c:pt idx="20">
                  <c:v>-2.23452832E-4</c:v>
                </c:pt>
                <c:pt idx="21">
                  <c:v>9.7153405229999997E-6</c:v>
                </c:pt>
                <c:pt idx="22">
                  <c:v>2.1373749149999999E-4</c:v>
                </c:pt>
                <c:pt idx="23">
                  <c:v>6.8978917710000004E-4</c:v>
                </c:pt>
                <c:pt idx="24">
                  <c:v>5.246283882E-4</c:v>
                </c:pt>
                <c:pt idx="25">
                  <c:v>1.165840863E-4</c:v>
                </c:pt>
                <c:pt idx="26">
                  <c:v>5.1491304769999996E-4</c:v>
                </c:pt>
                <c:pt idx="27">
                  <c:v>4.177596425E-4</c:v>
                </c:pt>
                <c:pt idx="28">
                  <c:v>3.8861362089999998E-5</c:v>
                </c:pt>
                <c:pt idx="29">
                  <c:v>1.845914699E-4</c:v>
                </c:pt>
                <c:pt idx="30">
                  <c:v>2.1373749149999999E-4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9-44C7-A54E-15B03FF22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032863"/>
        <c:axId val="304018943"/>
      </c:scatterChart>
      <c:valAx>
        <c:axId val="30403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18943"/>
        <c:crosses val="autoZero"/>
        <c:crossBetween val="midCat"/>
      </c:valAx>
      <c:valAx>
        <c:axId val="30401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3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'Simultaneous_UV_and_TPD-032625'!$BR$359:$BR$394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'Simultaneous_UV_and_TPD-032625'!$BT$359:$BT$394</c:f>
              <c:numCache>
                <c:formatCode>General</c:formatCode>
                <c:ptCount val="36"/>
                <c:pt idx="0">
                  <c:v>5.3025900000000005E-4</c:v>
                </c:pt>
                <c:pt idx="1">
                  <c:v>1.221902E-3</c:v>
                </c:pt>
                <c:pt idx="2">
                  <c:v>1.095101E-3</c:v>
                </c:pt>
                <c:pt idx="3">
                  <c:v>8.53026E-4</c:v>
                </c:pt>
                <c:pt idx="4">
                  <c:v>1.2449570000000001E-3</c:v>
                </c:pt>
                <c:pt idx="5">
                  <c:v>1.3141209999999999E-3</c:v>
                </c:pt>
                <c:pt idx="6">
                  <c:v>1.8443800000000001E-3</c:v>
                </c:pt>
                <c:pt idx="7">
                  <c:v>2.5014410000000001E-3</c:v>
                </c:pt>
                <c:pt idx="8">
                  <c:v>4.7377519999999996E-3</c:v>
                </c:pt>
                <c:pt idx="9">
                  <c:v>6.4322770000000001E-3</c:v>
                </c:pt>
                <c:pt idx="10">
                  <c:v>7.423631E-3</c:v>
                </c:pt>
                <c:pt idx="11">
                  <c:v>9.0489909999999993E-3</c:v>
                </c:pt>
                <c:pt idx="12">
                  <c:v>1.1596542E-2</c:v>
                </c:pt>
                <c:pt idx="13">
                  <c:v>1.3187320000000001E-2</c:v>
                </c:pt>
                <c:pt idx="14">
                  <c:v>1.5239193E-2</c:v>
                </c:pt>
                <c:pt idx="15">
                  <c:v>1.7867435000000001E-2</c:v>
                </c:pt>
                <c:pt idx="16">
                  <c:v>2.0023055000000001E-2</c:v>
                </c:pt>
                <c:pt idx="17">
                  <c:v>2.3123919E-2</c:v>
                </c:pt>
                <c:pt idx="18">
                  <c:v>2.3850144E-2</c:v>
                </c:pt>
                <c:pt idx="19">
                  <c:v>2.1775216E-2</c:v>
                </c:pt>
                <c:pt idx="20">
                  <c:v>1.762536E-2</c:v>
                </c:pt>
                <c:pt idx="21">
                  <c:v>1.0835735000000001E-2</c:v>
                </c:pt>
                <c:pt idx="22">
                  <c:v>6.5936600000000003E-3</c:v>
                </c:pt>
                <c:pt idx="23">
                  <c:v>4.3573489999999999E-3</c:v>
                </c:pt>
                <c:pt idx="24">
                  <c:v>1.7521609999999999E-3</c:v>
                </c:pt>
                <c:pt idx="25">
                  <c:v>4.14986E-4</c:v>
                </c:pt>
                <c:pt idx="26">
                  <c:v>3.4600000000000001E-5</c:v>
                </c:pt>
                <c:pt idx="27">
                  <c:v>-8.7608100000000002E-4</c:v>
                </c:pt>
                <c:pt idx="28">
                  <c:v>-1.417867E-3</c:v>
                </c:pt>
                <c:pt idx="29">
                  <c:v>-1.1757930000000001E-3</c:v>
                </c:pt>
                <c:pt idx="30">
                  <c:v>-2.8818399999999998E-4</c:v>
                </c:pt>
                <c:pt idx="31">
                  <c:v>-1.2449570000000001E-3</c:v>
                </c:pt>
                <c:pt idx="32">
                  <c:v>-7.8386199999999997E-4</c:v>
                </c:pt>
                <c:pt idx="33">
                  <c:v>-8.41499E-4</c:v>
                </c:pt>
                <c:pt idx="34">
                  <c:v>-6.1095099999999999E-4</c:v>
                </c:pt>
                <c:pt idx="35">
                  <c:v>-7.7233399999999995E-4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A-4CB5-A8F9-9E3E4BA27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186143"/>
        <c:axId val="963189023"/>
      </c:scatterChart>
      <c:valAx>
        <c:axId val="96318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89023"/>
        <c:crosses val="autoZero"/>
        <c:crossBetween val="midCat"/>
      </c:valAx>
      <c:valAx>
        <c:axId val="9631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8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886</a:t>
            </a:r>
            <a:r>
              <a:rPr lang="en-US" baseline="0"/>
              <a:t> cm-1 all 100% methanol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'Simultaneous_UV_and_TPD-032625'!$T$418:$T$447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'Simultaneous_UV_and_TPD-032625'!$D$418:$D$447</c:f>
              <c:numCache>
                <c:formatCode>General</c:formatCode>
                <c:ptCount val="30"/>
                <c:pt idx="0">
                  <c:v>5.2542110959999996E-4</c:v>
                </c:pt>
                <c:pt idx="1">
                  <c:v>6.1814248179999998E-4</c:v>
                </c:pt>
                <c:pt idx="2">
                  <c:v>1.28264565E-3</c:v>
                </c:pt>
                <c:pt idx="3">
                  <c:v>1.7462525109999999E-3</c:v>
                </c:pt>
                <c:pt idx="4">
                  <c:v>2.5652913E-3</c:v>
                </c:pt>
                <c:pt idx="5">
                  <c:v>3.7861227010000001E-3</c:v>
                </c:pt>
                <c:pt idx="6">
                  <c:v>4.821511358E-3</c:v>
                </c:pt>
                <c:pt idx="7">
                  <c:v>6.0577963220000003E-3</c:v>
                </c:pt>
                <c:pt idx="8">
                  <c:v>6.9386493589999997E-3</c:v>
                </c:pt>
                <c:pt idx="9">
                  <c:v>7.7731417090000001E-3</c:v>
                </c:pt>
                <c:pt idx="10">
                  <c:v>8.3758306290000004E-3</c:v>
                </c:pt>
                <c:pt idx="11">
                  <c:v>8.6849018699999992E-3</c:v>
                </c:pt>
                <c:pt idx="12">
                  <c:v>8.1131200740000003E-3</c:v>
                </c:pt>
                <c:pt idx="13">
                  <c:v>8.2831092569999997E-3</c:v>
                </c:pt>
                <c:pt idx="14">
                  <c:v>7.2786277239999999E-3</c:v>
                </c:pt>
                <c:pt idx="15">
                  <c:v>6.0887034459999999E-3</c:v>
                </c:pt>
                <c:pt idx="16">
                  <c:v>5.099675475E-3</c:v>
                </c:pt>
                <c:pt idx="17">
                  <c:v>3.8942976360000002E-3</c:v>
                </c:pt>
                <c:pt idx="18">
                  <c:v>2.9052696650000002E-3</c:v>
                </c:pt>
                <c:pt idx="19">
                  <c:v>2.1634986860000001E-3</c:v>
                </c:pt>
                <c:pt idx="20">
                  <c:v>2.1171380000000002E-3</c:v>
                </c:pt>
                <c:pt idx="21">
                  <c:v>1.4526348320000001E-3</c:v>
                </c:pt>
                <c:pt idx="22">
                  <c:v>1.5453562049999999E-3</c:v>
                </c:pt>
                <c:pt idx="23">
                  <c:v>1.050842219E-3</c:v>
                </c:pt>
                <c:pt idx="24">
                  <c:v>6.3359604390000001E-4</c:v>
                </c:pt>
                <c:pt idx="25">
                  <c:v>3.7088548910000003E-4</c:v>
                </c:pt>
                <c:pt idx="26">
                  <c:v>2.008963066E-4</c:v>
                </c:pt>
                <c:pt idx="27">
                  <c:v>3.0907124090000002E-5</c:v>
                </c:pt>
                <c:pt idx="28">
                  <c:v>1.699891825E-4</c:v>
                </c:pt>
                <c:pt idx="29">
                  <c:v>2.008963066E-4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6-48A1-94D4-2462B54A00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'Simultaneous_UV_and_TPD-032625'!$T$418:$T$447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'Simultaneous_UV_and_TPD-032625'!$AC$418:$AC$447</c:f>
              <c:numCache>
                <c:formatCode>General</c:formatCode>
                <c:ptCount val="30"/>
                <c:pt idx="0">
                  <c:v>1.4627010736249999E-4</c:v>
                </c:pt>
                <c:pt idx="1">
                  <c:v>4.7384858187500003E-4</c:v>
                </c:pt>
                <c:pt idx="2">
                  <c:v>8.8669595584999991E-4</c:v>
                </c:pt>
                <c:pt idx="3">
                  <c:v>1.35569954525E-3</c:v>
                </c:pt>
                <c:pt idx="4">
                  <c:v>2.0451524454999999E-3</c:v>
                </c:pt>
                <c:pt idx="5">
                  <c:v>3.1336275204999998E-3</c:v>
                </c:pt>
                <c:pt idx="6">
                  <c:v>4.0703298060000004E-3</c:v>
                </c:pt>
                <c:pt idx="7">
                  <c:v>5.4221676627500002E-3</c:v>
                </c:pt>
                <c:pt idx="8">
                  <c:v>6.8034758137499995E-3</c:v>
                </c:pt>
                <c:pt idx="9">
                  <c:v>7.7174904387500003E-3</c:v>
                </c:pt>
                <c:pt idx="10">
                  <c:v>8.3974998365000005E-3</c:v>
                </c:pt>
                <c:pt idx="11">
                  <c:v>8.5191724117500006E-3</c:v>
                </c:pt>
                <c:pt idx="12">
                  <c:v>8.5661474792500004E-3</c:v>
                </c:pt>
                <c:pt idx="13">
                  <c:v>8.2548573014999994E-3</c:v>
                </c:pt>
                <c:pt idx="14">
                  <c:v>7.2851686137500003E-3</c:v>
                </c:pt>
                <c:pt idx="15">
                  <c:v>6.1612717632499999E-3</c:v>
                </c:pt>
                <c:pt idx="16">
                  <c:v>5.3393508370000002E-3</c:v>
                </c:pt>
                <c:pt idx="17">
                  <c:v>4.0338970782500001E-3</c:v>
                </c:pt>
                <c:pt idx="18">
                  <c:v>2.9604191250000001E-3</c:v>
                </c:pt>
                <c:pt idx="19">
                  <c:v>2.3173520684999999E-3</c:v>
                </c:pt>
                <c:pt idx="20">
                  <c:v>1.56735744575E-3</c:v>
                </c:pt>
                <c:pt idx="21">
                  <c:v>1.261242996E-3</c:v>
                </c:pt>
                <c:pt idx="22">
                  <c:v>9.0115542507499999E-4</c:v>
                </c:pt>
                <c:pt idx="23">
                  <c:v>6.5151455185000001E-4</c:v>
                </c:pt>
                <c:pt idx="24">
                  <c:v>3.7305049678750001E-4</c:v>
                </c:pt>
                <c:pt idx="25">
                  <c:v>2.3542372161750001E-4</c:v>
                </c:pt>
                <c:pt idx="26">
                  <c:v>-2.8151754785249999E-5</c:v>
                </c:pt>
                <c:pt idx="27">
                  <c:v>-8.3278034672500004E-5</c:v>
                </c:pt>
                <c:pt idx="28">
                  <c:v>-5.1959652174999987E-5</c:v>
                </c:pt>
                <c:pt idx="29">
                  <c:v>-1.11076650645E-4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6-48A1-94D4-2462B54A004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'Simultaneous_UV_and_TPD-032625'!$DB$417:$DB$421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'Simultaneous_UV_and_TPD-032625'!$DC$417:$DC$421</c:f>
              <c:numCache>
                <c:formatCode>General</c:formatCode>
                <c:ptCount val="5"/>
                <c:pt idx="0">
                  <c:v>5.0930460330000005E-4</c:v>
                </c:pt>
                <c:pt idx="1">
                  <c:v>2.1852517989999999E-3</c:v>
                </c:pt>
                <c:pt idx="2">
                  <c:v>4.165308843E-3</c:v>
                </c:pt>
                <c:pt idx="3">
                  <c:v>3.5906240669999999E-3</c:v>
                </c:pt>
                <c:pt idx="4">
                  <c:v>2.3647058819999999E-3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7-4CCC-A7C9-002B3D671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756544"/>
        <c:axId val="1689750784"/>
      </c:scatterChart>
      <c:valAx>
        <c:axId val="168975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50784"/>
        <c:crosses val="autoZero"/>
        <c:crossBetween val="midCat"/>
      </c:valAx>
      <c:valAx>
        <c:axId val="16897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5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'Simultaneous_UV_and_TPD-032625'!$CY$418:$CY$438</c:f>
              <c:numCache>
                <c:formatCode>General</c:formatCode>
                <c:ptCount val="21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1.23E+18</c:v>
                </c:pt>
                <c:pt idx="7">
                  <c:v>1.54E+18</c:v>
                </c:pt>
                <c:pt idx="8">
                  <c:v>1.85E+18</c:v>
                </c:pt>
                <c:pt idx="9">
                  <c:v>2.16E+18</c:v>
                </c:pt>
                <c:pt idx="10">
                  <c:v>2.47E+18</c:v>
                </c:pt>
                <c:pt idx="11">
                  <c:v>2.78E+18</c:v>
                </c:pt>
                <c:pt idx="12">
                  <c:v>3.09E+18</c:v>
                </c:pt>
                <c:pt idx="13">
                  <c:v>3.39E+18</c:v>
                </c:pt>
                <c:pt idx="14">
                  <c:v>3.7E+18</c:v>
                </c:pt>
                <c:pt idx="15">
                  <c:v>4.01E+18</c:v>
                </c:pt>
                <c:pt idx="16">
                  <c:v>4.32E+18</c:v>
                </c:pt>
                <c:pt idx="17">
                  <c:v>4.63E+18</c:v>
                </c:pt>
                <c:pt idx="18">
                  <c:v>4.94E+18</c:v>
                </c:pt>
                <c:pt idx="19">
                  <c:v>5.24E+18</c:v>
                </c:pt>
                <c:pt idx="20">
                  <c:v>5.55E+18</c:v>
                </c:pt>
              </c:numCache>
            </c:numRef>
          </c:xVal>
          <c:yVal>
            <c:numRef>
              <c:f>'Simultaneous_UV_and_TPD-032625'!$CZ$418:$CZ$438</c:f>
              <c:numCache>
                <c:formatCode>General</c:formatCode>
                <c:ptCount val="21"/>
                <c:pt idx="0">
                  <c:v>1.3079937173333334E-4</c:v>
                </c:pt>
                <c:pt idx="1">
                  <c:v>5.1852625147500001E-5</c:v>
                </c:pt>
                <c:pt idx="2">
                  <c:v>1.3519852822499998E-4</c:v>
                </c:pt>
                <c:pt idx="3">
                  <c:v>4.8954804134999994E-5</c:v>
                </c:pt>
                <c:pt idx="4">
                  <c:v>6.8851021195000001E-5</c:v>
                </c:pt>
                <c:pt idx="5">
                  <c:v>5.68219513E-5</c:v>
                </c:pt>
                <c:pt idx="6">
                  <c:v>3.0585166665000001E-4</c:v>
                </c:pt>
                <c:pt idx="7">
                  <c:v>1.3687865261E-3</c:v>
                </c:pt>
                <c:pt idx="8">
                  <c:v>2.8346804942500003E-3</c:v>
                </c:pt>
                <c:pt idx="9">
                  <c:v>4.5530362979999996E-3</c:v>
                </c:pt>
                <c:pt idx="10">
                  <c:v>5.9137745757499999E-3</c:v>
                </c:pt>
                <c:pt idx="11">
                  <c:v>6.1245595985000003E-3</c:v>
                </c:pt>
                <c:pt idx="12">
                  <c:v>5.7554218862500006E-3</c:v>
                </c:pt>
                <c:pt idx="13">
                  <c:v>4.7126618416666669E-3</c:v>
                </c:pt>
                <c:pt idx="14">
                  <c:v>3.1122148690000003E-3</c:v>
                </c:pt>
                <c:pt idx="15">
                  <c:v>1.7071480669E-3</c:v>
                </c:pt>
                <c:pt idx="16">
                  <c:v>9.571255245333334E-4</c:v>
                </c:pt>
                <c:pt idx="17">
                  <c:v>3.2164062115000002E-4</c:v>
                </c:pt>
                <c:pt idx="18">
                  <c:v>-3.2999559923333339E-5</c:v>
                </c:pt>
                <c:pt idx="19">
                  <c:v>-1.5300393879766667E-4</c:v>
                </c:pt>
                <c:pt idx="20">
                  <c:v>-1.8322443333333293E-6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5-4C01-ADF8-E751C24E1D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'Simultaneous_UV_and_TPD-032625'!$AF$418:$AF$453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'Simultaneous_UV_and_TPD-032625'!$AK$418:$AK$453</c:f>
              <c:numCache>
                <c:formatCode>General</c:formatCode>
                <c:ptCount val="36"/>
                <c:pt idx="0">
                  <c:v>1.7875428949999998E-5</c:v>
                </c:pt>
                <c:pt idx="1">
                  <c:v>-1.9252604049999986E-6</c:v>
                </c:pt>
                <c:pt idx="2">
                  <c:v>9.0915074599999998E-5</c:v>
                </c:pt>
                <c:pt idx="3">
                  <c:v>3.7124805229999996E-4</c:v>
                </c:pt>
                <c:pt idx="4">
                  <c:v>1.5628658909999998E-5</c:v>
                </c:pt>
                <c:pt idx="5">
                  <c:v>2.3216475974500002E-4</c:v>
                </c:pt>
                <c:pt idx="6">
                  <c:v>4.0873050529999997E-4</c:v>
                </c:pt>
                <c:pt idx="7">
                  <c:v>4.9388435529999991E-4</c:v>
                </c:pt>
                <c:pt idx="8">
                  <c:v>5.4953083644999998E-4</c:v>
                </c:pt>
                <c:pt idx="9">
                  <c:v>1.2588114525E-3</c:v>
                </c:pt>
                <c:pt idx="10">
                  <c:v>2.1858154764999999E-3</c:v>
                </c:pt>
                <c:pt idx="11">
                  <c:v>2.8502961305000001E-3</c:v>
                </c:pt>
                <c:pt idx="12">
                  <c:v>3.8359459154999999E-3</c:v>
                </c:pt>
                <c:pt idx="13">
                  <c:v>5.0987211765E-3</c:v>
                </c:pt>
                <c:pt idx="14">
                  <c:v>5.9472129289999997E-3</c:v>
                </c:pt>
                <c:pt idx="15">
                  <c:v>6.7179816284999999E-3</c:v>
                </c:pt>
                <c:pt idx="16">
                  <c:v>7.3709581875000003E-3</c:v>
                </c:pt>
                <c:pt idx="17">
                  <c:v>7.7244111879999997E-3</c:v>
                </c:pt>
                <c:pt idx="18">
                  <c:v>7.4393362600000002E-3</c:v>
                </c:pt>
                <c:pt idx="19">
                  <c:v>7.0769218109999997E-3</c:v>
                </c:pt>
                <c:pt idx="20">
                  <c:v>6.2241776505000002E-3</c:v>
                </c:pt>
                <c:pt idx="21">
                  <c:v>5.5179292244999997E-3</c:v>
                </c:pt>
                <c:pt idx="22">
                  <c:v>4.5497858924999999E-3</c:v>
                </c:pt>
                <c:pt idx="23">
                  <c:v>3.6373035975000001E-3</c:v>
                </c:pt>
                <c:pt idx="24">
                  <c:v>2.6492608439999997E-3</c:v>
                </c:pt>
                <c:pt idx="25">
                  <c:v>2.0052055445000001E-3</c:v>
                </c:pt>
                <c:pt idx="26">
                  <c:v>1.4060780510000001E-3</c:v>
                </c:pt>
                <c:pt idx="27">
                  <c:v>1.1387579855E-3</c:v>
                </c:pt>
                <c:pt idx="28">
                  <c:v>9.0818242000000006E-4</c:v>
                </c:pt>
                <c:pt idx="29">
                  <c:v>7.3513112909999998E-4</c:v>
                </c:pt>
                <c:pt idx="30">
                  <c:v>2.0762939814500002E-4</c:v>
                </c:pt>
                <c:pt idx="31">
                  <c:v>1.8303201299999999E-4</c:v>
                </c:pt>
                <c:pt idx="32">
                  <c:v>1.5856247223999998E-4</c:v>
                </c:pt>
                <c:pt idx="33">
                  <c:v>1.0654373355E-4</c:v>
                </c:pt>
                <c:pt idx="34">
                  <c:v>1.7050136515000001E-4</c:v>
                </c:pt>
                <c:pt idx="35">
                  <c:v>2.8278796945000004E-4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05-4C01-ADF8-E751C24E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61648"/>
        <c:axId val="921975568"/>
      </c:scatterChart>
      <c:valAx>
        <c:axId val="92196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75568"/>
        <c:crosses val="autoZero"/>
        <c:crossBetween val="midCat"/>
      </c:valAx>
      <c:valAx>
        <c:axId val="9219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6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910/920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'Simultaneous_UV_and_TPD-032625'!$B$478:$B$507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'Simultaneous_UV_and_TPD-032625'!$D$478:$D$507</c:f>
              <c:numCache>
                <c:formatCode>General</c:formatCode>
                <c:ptCount val="30"/>
                <c:pt idx="0">
                  <c:v>2.7816411679999998E-3</c:v>
                </c:pt>
                <c:pt idx="1">
                  <c:v>3.5234121459999999E-3</c:v>
                </c:pt>
                <c:pt idx="2">
                  <c:v>4.4042651829999998E-3</c:v>
                </c:pt>
                <c:pt idx="3">
                  <c:v>4.821511358E-3</c:v>
                </c:pt>
                <c:pt idx="4">
                  <c:v>5.0533147889999996E-3</c:v>
                </c:pt>
                <c:pt idx="5">
                  <c:v>5.0842219130000001E-3</c:v>
                </c:pt>
                <c:pt idx="6">
                  <c:v>4.9915005410000003E-3</c:v>
                </c:pt>
                <c:pt idx="7">
                  <c:v>5.1460361610000003E-3</c:v>
                </c:pt>
                <c:pt idx="8">
                  <c:v>4.5588008040000003E-3</c:v>
                </c:pt>
                <c:pt idx="9">
                  <c:v>4.388811621E-3</c:v>
                </c:pt>
                <c:pt idx="10">
                  <c:v>3.7706691389999998E-3</c:v>
                </c:pt>
                <c:pt idx="11">
                  <c:v>3.4615978980000002E-3</c:v>
                </c:pt>
                <c:pt idx="12">
                  <c:v>1.9007881319999999E-3</c:v>
                </c:pt>
                <c:pt idx="13">
                  <c:v>1.715345387E-3</c:v>
                </c:pt>
                <c:pt idx="14">
                  <c:v>9.426672848E-4</c:v>
                </c:pt>
                <c:pt idx="15">
                  <c:v>9.1176016070000003E-4</c:v>
                </c:pt>
                <c:pt idx="16">
                  <c:v>7.5722454029999997E-4</c:v>
                </c:pt>
                <c:pt idx="17">
                  <c:v>6.6450316799999997E-4</c:v>
                </c:pt>
                <c:pt idx="18">
                  <c:v>5.408746716E-4</c:v>
                </c:pt>
                <c:pt idx="19">
                  <c:v>6.3359604390000001E-4</c:v>
                </c:pt>
                <c:pt idx="20">
                  <c:v>6.1814248179999998E-4</c:v>
                </c:pt>
                <c:pt idx="21">
                  <c:v>2.6271055479999998E-4</c:v>
                </c:pt>
                <c:pt idx="22">
                  <c:v>1.854427446E-4</c:v>
                </c:pt>
                <c:pt idx="23">
                  <c:v>7.7267810229999999E-5</c:v>
                </c:pt>
                <c:pt idx="24">
                  <c:v>2.4725699270000001E-4</c:v>
                </c:pt>
                <c:pt idx="25">
                  <c:v>9.2721372279999995E-5</c:v>
                </c:pt>
                <c:pt idx="26">
                  <c:v>-1.5453562049999999E-5</c:v>
                </c:pt>
                <c:pt idx="27">
                  <c:v>-1.0817493429999999E-4</c:v>
                </c:pt>
                <c:pt idx="28">
                  <c:v>-4.6360686139999997E-5</c:v>
                </c:pt>
                <c:pt idx="29">
                  <c:v>1.3908205840000001E-4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C-420D-9979-2746AB1DC8F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'Simultaneous_UV_and_TPD-032625'!$T$478:$T$507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'Simultaneous_UV_and_TPD-032625'!$AC$478:$AC$507</c:f>
              <c:numCache>
                <c:formatCode>General</c:formatCode>
                <c:ptCount val="30"/>
                <c:pt idx="0">
                  <c:v>2.0821086794999997E-3</c:v>
                </c:pt>
                <c:pt idx="1">
                  <c:v>3.3068284102500001E-3</c:v>
                </c:pt>
                <c:pt idx="2">
                  <c:v>3.9326443475E-3</c:v>
                </c:pt>
                <c:pt idx="3">
                  <c:v>4.3460871605000007E-3</c:v>
                </c:pt>
                <c:pt idx="4">
                  <c:v>4.70061275625E-3</c:v>
                </c:pt>
                <c:pt idx="5">
                  <c:v>4.8497877037499996E-3</c:v>
                </c:pt>
                <c:pt idx="6">
                  <c:v>4.8512868602499995E-3</c:v>
                </c:pt>
                <c:pt idx="7">
                  <c:v>4.6892090615000001E-3</c:v>
                </c:pt>
                <c:pt idx="8">
                  <c:v>4.4919968749999994E-3</c:v>
                </c:pt>
                <c:pt idx="9">
                  <c:v>4.2030598232499997E-3</c:v>
                </c:pt>
                <c:pt idx="10">
                  <c:v>3.8514822559999997E-3</c:v>
                </c:pt>
                <c:pt idx="11">
                  <c:v>3.0988422122499998E-3</c:v>
                </c:pt>
                <c:pt idx="12">
                  <c:v>2.2806512982500001E-3</c:v>
                </c:pt>
                <c:pt idx="13">
                  <c:v>1.2925979364749999E-3</c:v>
                </c:pt>
                <c:pt idx="14">
                  <c:v>9.0428413957499999E-4</c:v>
                </c:pt>
                <c:pt idx="15">
                  <c:v>6.4241933364999997E-4</c:v>
                </c:pt>
                <c:pt idx="16">
                  <c:v>6.6378185539999997E-4</c:v>
                </c:pt>
                <c:pt idx="17">
                  <c:v>5.549546715E-4</c:v>
                </c:pt>
                <c:pt idx="18">
                  <c:v>4.6468279607499998E-4</c:v>
                </c:pt>
                <c:pt idx="19">
                  <c:v>5.0020040322499995E-4</c:v>
                </c:pt>
                <c:pt idx="20">
                  <c:v>3.1153549144999999E-4</c:v>
                </c:pt>
                <c:pt idx="21">
                  <c:v>2.7519534725000002E-4</c:v>
                </c:pt>
                <c:pt idx="22">
                  <c:v>7.0476175747500002E-5</c:v>
                </c:pt>
                <c:pt idx="23">
                  <c:v>7.1979919277499998E-5</c:v>
                </c:pt>
                <c:pt idx="24">
                  <c:v>-7.1782672680000012E-5</c:v>
                </c:pt>
                <c:pt idx="25">
                  <c:v>-1.2791940695500002E-4</c:v>
                </c:pt>
                <c:pt idx="26">
                  <c:v>-1.5992459517500001E-4</c:v>
                </c:pt>
                <c:pt idx="27">
                  <c:v>-2.15634651185E-4</c:v>
                </c:pt>
                <c:pt idx="28">
                  <c:v>-1.2567806375499998E-4</c:v>
                </c:pt>
                <c:pt idx="29">
                  <c:v>-1.447817207E-4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7C-420D-9979-2746AB1DC8F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'Simultaneous_UV_and_TPD-032625'!$DB$477:$DB$481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'Simultaneous_UV_and_TPD-032625'!$DC$477:$DC$481</c:f>
              <c:numCache>
                <c:formatCode>General</c:formatCode>
                <c:ptCount val="5"/>
                <c:pt idx="0">
                  <c:v>3.8785504410000001E-3</c:v>
                </c:pt>
                <c:pt idx="1">
                  <c:v>6.2625899279999996E-3</c:v>
                </c:pt>
                <c:pt idx="2">
                  <c:v>8.0802844019999993E-3</c:v>
                </c:pt>
                <c:pt idx="3">
                  <c:v>4.6834876080000002E-3</c:v>
                </c:pt>
                <c:pt idx="4">
                  <c:v>4.2352941180000001E-3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7-40CD-A1FC-333787FE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589856"/>
        <c:axId val="1166586016"/>
      </c:scatterChart>
      <c:valAx>
        <c:axId val="116658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86016"/>
        <c:crosses val="autoZero"/>
        <c:crossBetween val="midCat"/>
      </c:valAx>
      <c:valAx>
        <c:axId val="11665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8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'Simultaneous_UV_and_TPD-032625'!$F$478:$F$513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'Simultaneous_UV_and_TPD-032625'!$Q$478:$Q$513</c:f>
              <c:numCache>
                <c:formatCode>General</c:formatCode>
                <c:ptCount val="36"/>
                <c:pt idx="0">
                  <c:v>2.5034630486666667E-3</c:v>
                </c:pt>
                <c:pt idx="1">
                  <c:v>3.0026837843333334E-3</c:v>
                </c:pt>
                <c:pt idx="2">
                  <c:v>3.5647931716666671E-3</c:v>
                </c:pt>
                <c:pt idx="3">
                  <c:v>3.550025087666667E-3</c:v>
                </c:pt>
                <c:pt idx="4">
                  <c:v>3.7279299059999999E-3</c:v>
                </c:pt>
                <c:pt idx="5">
                  <c:v>3.8670244993333331E-3</c:v>
                </c:pt>
                <c:pt idx="7">
                  <c:v>4.827643925666667E-3</c:v>
                </c:pt>
                <c:pt idx="9">
                  <c:v>5.7265679773333333E-3</c:v>
                </c:pt>
                <c:pt idx="11">
                  <c:v>5.3931222516666669E-3</c:v>
                </c:pt>
                <c:pt idx="13">
                  <c:v>5.0043489740000001E-3</c:v>
                </c:pt>
                <c:pt idx="15">
                  <c:v>4.2647702590000005E-3</c:v>
                </c:pt>
                <c:pt idx="17">
                  <c:v>2.6411388053333329E-3</c:v>
                </c:pt>
                <c:pt idx="19">
                  <c:v>1.152212128E-3</c:v>
                </c:pt>
                <c:pt idx="21">
                  <c:v>2.4055100423333331E-4</c:v>
                </c:pt>
                <c:pt idx="23">
                  <c:v>7.1322007824999999E-4</c:v>
                </c:pt>
                <c:pt idx="25">
                  <c:v>4.4982055675000002E-4</c:v>
                </c:pt>
                <c:pt idx="27">
                  <c:v>2.9564995895000002E-4</c:v>
                </c:pt>
                <c:pt idx="29">
                  <c:v>4.5363731999999981E-5</c:v>
                </c:pt>
                <c:pt idx="31">
                  <c:v>1.4029022149000001E-4</c:v>
                </c:pt>
                <c:pt idx="33">
                  <c:v>-1.8267593102999998E-4</c:v>
                </c:pt>
                <c:pt idx="35">
                  <c:v>-1.6086420000000011E-5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C1-4EAD-938E-3DC30B81645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'Simultaneous_UV_and_TPD-032625'!$AF$478:$AF$513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'Simultaneous_UV_and_TPD-032625'!$AK$478:$AK$513</c:f>
              <c:numCache>
                <c:formatCode>General</c:formatCode>
                <c:ptCount val="36"/>
                <c:pt idx="0">
                  <c:v>1.8381502814999999E-3</c:v>
                </c:pt>
                <c:pt idx="1">
                  <c:v>2.7872258149999997E-3</c:v>
                </c:pt>
                <c:pt idx="2">
                  <c:v>2.8605065930000003E-3</c:v>
                </c:pt>
                <c:pt idx="3">
                  <c:v>3.4802410815000001E-3</c:v>
                </c:pt>
                <c:pt idx="4">
                  <c:v>3.3873134075000002E-3</c:v>
                </c:pt>
                <c:pt idx="5">
                  <c:v>3.527818177E-3</c:v>
                </c:pt>
                <c:pt idx="6">
                  <c:v>3.8577073070000002E-3</c:v>
                </c:pt>
                <c:pt idx="7">
                  <c:v>4.4624922314999999E-3</c:v>
                </c:pt>
                <c:pt idx="8">
                  <c:v>4.5677518250000007E-3</c:v>
                </c:pt>
                <c:pt idx="9">
                  <c:v>5.2028504229999998E-3</c:v>
                </c:pt>
                <c:pt idx="10">
                  <c:v>5.5696827814999995E-3</c:v>
                </c:pt>
                <c:pt idx="11">
                  <c:v>5.2444219975000001E-3</c:v>
                </c:pt>
                <c:pt idx="12">
                  <c:v>5.3562402610000002E-3</c:v>
                </c:pt>
                <c:pt idx="13">
                  <c:v>5.0662955379999998E-3</c:v>
                </c:pt>
                <c:pt idx="14">
                  <c:v>4.9022034805E-3</c:v>
                </c:pt>
                <c:pt idx="15">
                  <c:v>4.4630928469999998E-3</c:v>
                </c:pt>
                <c:pt idx="16">
                  <c:v>4.0419120710000001E-3</c:v>
                </c:pt>
                <c:pt idx="17">
                  <c:v>3.5220303714999998E-3</c:v>
                </c:pt>
                <c:pt idx="18">
                  <c:v>2.258313998E-3</c:v>
                </c:pt>
                <c:pt idx="19">
                  <c:v>1.4514741975E-3</c:v>
                </c:pt>
                <c:pt idx="20">
                  <c:v>8.4209383779999998E-4</c:v>
                </c:pt>
                <c:pt idx="21">
                  <c:v>7.7219523990000008E-4</c:v>
                </c:pt>
                <c:pt idx="22">
                  <c:v>7.4086197490000002E-4</c:v>
                </c:pt>
                <c:pt idx="23">
                  <c:v>7.4928641319999998E-4</c:v>
                </c:pt>
                <c:pt idx="24">
                  <c:v>6.2158696645000003E-4</c:v>
                </c:pt>
                <c:pt idx="25">
                  <c:v>5.4262470834999998E-4</c:v>
                </c:pt>
                <c:pt idx="26">
                  <c:v>8.3027962499999979E-5</c:v>
                </c:pt>
                <c:pt idx="27">
                  <c:v>1.0194386747999999E-4</c:v>
                </c:pt>
                <c:pt idx="28">
                  <c:v>-1.5656126468000002E-4</c:v>
                </c:pt>
                <c:pt idx="29">
                  <c:v>-7.852176455E-5</c:v>
                </c:pt>
                <c:pt idx="30">
                  <c:v>-2.5388121610999998E-4</c:v>
                </c:pt>
                <c:pt idx="31">
                  <c:v>-1.6181427631499999E-4</c:v>
                </c:pt>
                <c:pt idx="32">
                  <c:v>-2.4940413130000001E-4</c:v>
                </c:pt>
                <c:pt idx="33">
                  <c:v>-2.3171097549999999E-4</c:v>
                </c:pt>
                <c:pt idx="34">
                  <c:v>-4.5570888444999998E-4</c:v>
                </c:pt>
                <c:pt idx="35">
                  <c:v>-1.4908300135E-4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1-4EAD-938E-3DC30B81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965840"/>
        <c:axId val="374963920"/>
      </c:scatterChart>
      <c:valAx>
        <c:axId val="37496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63920"/>
        <c:crosses val="autoZero"/>
        <c:crossBetween val="midCat"/>
      </c:valAx>
      <c:valAx>
        <c:axId val="37496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6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1162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'Simultaneous_UV_and_TPD-032625'!$B$536:$B$564</c:f>
              <c:numCache>
                <c:formatCode>General</c:formatCode>
                <c:ptCount val="29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</c:numCache>
            </c:numRef>
          </c:xVal>
          <c:yVal>
            <c:numRef>
              <c:f>'Simultaneous_UV_and_TPD-032625'!$D$536:$D$565</c:f>
              <c:numCache>
                <c:formatCode>General</c:formatCode>
                <c:ptCount val="30"/>
                <c:pt idx="0">
                  <c:v>1.953330243E-3</c:v>
                </c:pt>
                <c:pt idx="1">
                  <c:v>3.1447998760000002E-3</c:v>
                </c:pt>
                <c:pt idx="2">
                  <c:v>3.804666976E-3</c:v>
                </c:pt>
                <c:pt idx="3">
                  <c:v>4.2698191929999999E-3</c:v>
                </c:pt>
                <c:pt idx="4">
                  <c:v>4.6082522020000002E-3</c:v>
                </c:pt>
                <c:pt idx="5">
                  <c:v>4.7365167669999996E-3</c:v>
                </c:pt>
                <c:pt idx="6">
                  <c:v>4.7457889039999998E-3</c:v>
                </c:pt>
                <c:pt idx="7">
                  <c:v>4.6484314630000001E-3</c:v>
                </c:pt>
                <c:pt idx="8">
                  <c:v>4.5464379540000001E-3</c:v>
                </c:pt>
                <c:pt idx="9">
                  <c:v>4.1647349709999998E-3</c:v>
                </c:pt>
                <c:pt idx="10">
                  <c:v>3.4090557870000001E-3</c:v>
                </c:pt>
                <c:pt idx="11">
                  <c:v>2.8619996909999999E-3</c:v>
                </c:pt>
                <c:pt idx="12">
                  <c:v>1.7926131970000001E-3</c:v>
                </c:pt>
                <c:pt idx="13">
                  <c:v>1.6550764950000001E-3</c:v>
                </c:pt>
                <c:pt idx="14">
                  <c:v>1.067841137E-3</c:v>
                </c:pt>
                <c:pt idx="15">
                  <c:v>4.6515221760000001E-4</c:v>
                </c:pt>
                <c:pt idx="16">
                  <c:v>2.3180343069999999E-5</c:v>
                </c:pt>
                <c:pt idx="17">
                  <c:v>-6.3359604390000003E-5</c:v>
                </c:pt>
                <c:pt idx="18">
                  <c:v>-1.3908205839999999E-5</c:v>
                </c:pt>
                <c:pt idx="19">
                  <c:v>-1.777159635E-4</c:v>
                </c:pt>
                <c:pt idx="20">
                  <c:v>-2.5498377380000001E-4</c:v>
                </c:pt>
                <c:pt idx="21">
                  <c:v>-3.538865709E-4</c:v>
                </c:pt>
                <c:pt idx="22">
                  <c:v>-5.0996754750000004E-4</c:v>
                </c:pt>
                <c:pt idx="23">
                  <c:v>-5.408746716E-4</c:v>
                </c:pt>
                <c:pt idx="24">
                  <c:v>-4.388811621E-4</c:v>
                </c:pt>
                <c:pt idx="25">
                  <c:v>-2.426209241E-4</c:v>
                </c:pt>
                <c:pt idx="26">
                  <c:v>-1.452634832E-4</c:v>
                </c:pt>
                <c:pt idx="27">
                  <c:v>-1.128110029E-4</c:v>
                </c:pt>
                <c:pt idx="28">
                  <c:v>-2.4725699269999999E-5</c:v>
                </c:pt>
                <c:pt idx="29">
                  <c:v>3.8633905120000001E-5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9-4B49-8A2E-F8BAEE0D80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'Simultaneous_UV_and_TPD-032625'!$T$536:$T$565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'Simultaneous_UV_and_TPD-032625'!$AC$536:$AC$565</c:f>
              <c:numCache>
                <c:formatCode>General</c:formatCode>
                <c:ptCount val="30"/>
                <c:pt idx="0">
                  <c:v>1.6959342297500001E-3</c:v>
                </c:pt>
                <c:pt idx="1">
                  <c:v>2.8038965202500004E-3</c:v>
                </c:pt>
                <c:pt idx="2">
                  <c:v>3.5173842432499997E-3</c:v>
                </c:pt>
                <c:pt idx="3">
                  <c:v>4.0841105370000002E-3</c:v>
                </c:pt>
                <c:pt idx="4">
                  <c:v>4.3731727637499997E-3</c:v>
                </c:pt>
                <c:pt idx="5">
                  <c:v>4.5004552562499999E-3</c:v>
                </c:pt>
                <c:pt idx="6">
                  <c:v>4.5647227415000005E-3</c:v>
                </c:pt>
                <c:pt idx="7">
                  <c:v>4.5853404115000001E-3</c:v>
                </c:pt>
                <c:pt idx="8">
                  <c:v>4.4844178969999995E-3</c:v>
                </c:pt>
                <c:pt idx="9">
                  <c:v>4.2256096190000005E-3</c:v>
                </c:pt>
                <c:pt idx="10">
                  <c:v>3.4851387020000003E-3</c:v>
                </c:pt>
                <c:pt idx="11">
                  <c:v>2.8282995175000001E-3</c:v>
                </c:pt>
                <c:pt idx="12">
                  <c:v>1.8086590632499999E-3</c:v>
                </c:pt>
                <c:pt idx="13">
                  <c:v>1.50374649E-3</c:v>
                </c:pt>
                <c:pt idx="14">
                  <c:v>9.8023822910000007E-4</c:v>
                </c:pt>
                <c:pt idx="15">
                  <c:v>4.7518470574999997E-4</c:v>
                </c:pt>
                <c:pt idx="16">
                  <c:v>1.0219691700499999E-4</c:v>
                </c:pt>
                <c:pt idx="17">
                  <c:v>-5.4454609384999998E-5</c:v>
                </c:pt>
                <c:pt idx="18">
                  <c:v>-2.2450694402500001E-4</c:v>
                </c:pt>
                <c:pt idx="19">
                  <c:v>-3.7343948649999999E-4</c:v>
                </c:pt>
                <c:pt idx="20">
                  <c:v>-5.1778089844999996E-4</c:v>
                </c:pt>
                <c:pt idx="21">
                  <c:v>-6.8425061214999992E-4</c:v>
                </c:pt>
                <c:pt idx="22">
                  <c:v>-8.7390107137499994E-4</c:v>
                </c:pt>
                <c:pt idx="23">
                  <c:v>-9.3836994104999996E-4</c:v>
                </c:pt>
                <c:pt idx="24">
                  <c:v>-8.0793146300000001E-4</c:v>
                </c:pt>
                <c:pt idx="25">
                  <c:v>-7.7269707422499999E-4</c:v>
                </c:pt>
                <c:pt idx="26">
                  <c:v>-6.3028601675000002E-4</c:v>
                </c:pt>
                <c:pt idx="27">
                  <c:v>-4.9975806524999995E-4</c:v>
                </c:pt>
                <c:pt idx="28">
                  <c:v>-3.7679719492500003E-4</c:v>
                </c:pt>
                <c:pt idx="29">
                  <c:v>-2.5132225755749996E-4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3-45DD-AC3B-B4CCF4FE526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'Simultaneous_UV_and_TPD-032625'!$DB$535:$DB$539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'Simultaneous_UV_and_TPD-032625'!$DC$535:$DC$539</c:f>
              <c:numCache>
                <c:formatCode>General</c:formatCode>
                <c:ptCount val="5"/>
                <c:pt idx="0">
                  <c:v>3.0675808030000001E-3</c:v>
                </c:pt>
                <c:pt idx="1">
                  <c:v>3.8489208630000001E-3</c:v>
                </c:pt>
                <c:pt idx="2">
                  <c:v>3.7357428529999999E-3</c:v>
                </c:pt>
                <c:pt idx="3">
                  <c:v>2.0692744099999999E-3</c:v>
                </c:pt>
                <c:pt idx="4">
                  <c:v>3.5462184869999999E-4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1-49EF-8C43-60200C31D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479631"/>
        <c:axId val="2047460911"/>
      </c:scatterChart>
      <c:valAx>
        <c:axId val="204747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60911"/>
        <c:crosses val="autoZero"/>
        <c:crossBetween val="midCat"/>
      </c:valAx>
      <c:valAx>
        <c:axId val="20474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7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'Simultaneous_UV_and_TPD-032625'!$F$536:$F$571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'Simultaneous_UV_and_TPD-032625'!$Q$536:$Q$571</c:f>
              <c:numCache>
                <c:formatCode>General</c:formatCode>
                <c:ptCount val="36"/>
                <c:pt idx="0">
                  <c:v>1.1132505065E-3</c:v>
                </c:pt>
                <c:pt idx="1">
                  <c:v>2.1119035380000001E-3</c:v>
                </c:pt>
                <c:pt idx="2">
                  <c:v>2.5957095780000002E-3</c:v>
                </c:pt>
                <c:pt idx="3">
                  <c:v>2.9003795189999995E-3</c:v>
                </c:pt>
                <c:pt idx="4">
                  <c:v>2.9129435240000004E-3</c:v>
                </c:pt>
                <c:pt idx="5">
                  <c:v>3.2055881836666662E-3</c:v>
                </c:pt>
                <c:pt idx="7">
                  <c:v>3.9133417503333335E-3</c:v>
                </c:pt>
                <c:pt idx="9">
                  <c:v>4.3573292086666665E-3</c:v>
                </c:pt>
                <c:pt idx="11">
                  <c:v>4.5645203566666665E-3</c:v>
                </c:pt>
                <c:pt idx="13">
                  <c:v>4.3744582136666663E-3</c:v>
                </c:pt>
                <c:pt idx="15">
                  <c:v>3.6698372369999999E-3</c:v>
                </c:pt>
                <c:pt idx="17">
                  <c:v>2.2003781326666669E-3</c:v>
                </c:pt>
                <c:pt idx="19">
                  <c:v>1.1847734850000001E-3</c:v>
                </c:pt>
                <c:pt idx="21">
                  <c:v>3.7877877536666668E-4</c:v>
                </c:pt>
                <c:pt idx="23">
                  <c:v>6.5960614935E-5</c:v>
                </c:pt>
                <c:pt idx="25">
                  <c:v>-8.933911711500001E-5</c:v>
                </c:pt>
                <c:pt idx="27">
                  <c:v>-3.4267481795E-4</c:v>
                </c:pt>
                <c:pt idx="29">
                  <c:v>-4.3945881236666671E-4</c:v>
                </c:pt>
                <c:pt idx="31">
                  <c:v>-3.638462127E-4</c:v>
                </c:pt>
                <c:pt idx="33">
                  <c:v>-1.8142881279999999E-4</c:v>
                </c:pt>
                <c:pt idx="35">
                  <c:v>1.6044757899999999E-5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B-4B62-A7C2-5C8FC31C44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'Simultaneous_UV_and_TPD-032625'!$AF$536:$AF$571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'Simultaneous_UV_and_TPD-032625'!$AK$536:$AK$571</c:f>
              <c:numCache>
                <c:formatCode>General</c:formatCode>
                <c:ptCount val="36"/>
                <c:pt idx="0">
                  <c:v>1.4083558329999999E-3</c:v>
                </c:pt>
                <c:pt idx="1">
                  <c:v>2.1197060090000002E-3</c:v>
                </c:pt>
                <c:pt idx="2">
                  <c:v>2.4755785595000001E-3</c:v>
                </c:pt>
                <c:pt idx="3">
                  <c:v>2.7805158835000001E-3</c:v>
                </c:pt>
                <c:pt idx="4">
                  <c:v>2.8146066630000003E-3</c:v>
                </c:pt>
                <c:pt idx="5">
                  <c:v>2.94944451E-3</c:v>
                </c:pt>
                <c:pt idx="6">
                  <c:v>3.2949578684999996E-3</c:v>
                </c:pt>
                <c:pt idx="7">
                  <c:v>3.6635262520000001E-3</c:v>
                </c:pt>
                <c:pt idx="8">
                  <c:v>3.9961330240000006E-3</c:v>
                </c:pt>
                <c:pt idx="9">
                  <c:v>4.2568001184999996E-3</c:v>
                </c:pt>
                <c:pt idx="10">
                  <c:v>4.3539048859999995E-3</c:v>
                </c:pt>
                <c:pt idx="11">
                  <c:v>4.3432476019999999E-3</c:v>
                </c:pt>
                <c:pt idx="12">
                  <c:v>4.3286973924999998E-3</c:v>
                </c:pt>
                <c:pt idx="13">
                  <c:v>4.2230593284999993E-3</c:v>
                </c:pt>
                <c:pt idx="14">
                  <c:v>4.1316094595000002E-3</c:v>
                </c:pt>
                <c:pt idx="15">
                  <c:v>3.7534432539999998E-3</c:v>
                </c:pt>
                <c:pt idx="16">
                  <c:v>3.3323453875E-3</c:v>
                </c:pt>
                <c:pt idx="17">
                  <c:v>3.0250973705000001E-3</c:v>
                </c:pt>
                <c:pt idx="18">
                  <c:v>1.9520494969999999E-3</c:v>
                </c:pt>
                <c:pt idx="19">
                  <c:v>1.4442509900000002E-3</c:v>
                </c:pt>
                <c:pt idx="20">
                  <c:v>9.4829960645000002E-4</c:v>
                </c:pt>
                <c:pt idx="21">
                  <c:v>6.0838924939999998E-4</c:v>
                </c:pt>
                <c:pt idx="22">
                  <c:v>1.00448974255E-4</c:v>
                </c:pt>
                <c:pt idx="23">
                  <c:v>-5.1278253935E-5</c:v>
                </c:pt>
                <c:pt idx="24">
                  <c:v>-1.9572784584999999E-4</c:v>
                </c:pt>
                <c:pt idx="25">
                  <c:v>-2.6482709999999996E-4</c:v>
                </c:pt>
                <c:pt idx="26">
                  <c:v>-5.1046615095000001E-4</c:v>
                </c:pt>
                <c:pt idx="27">
                  <c:v>-6.9312665579999999E-4</c:v>
                </c:pt>
                <c:pt idx="28">
                  <c:v>-8.3034861009999999E-4</c:v>
                </c:pt>
                <c:pt idx="29">
                  <c:v>-8.4413491759999996E-4</c:v>
                </c:pt>
                <c:pt idx="30">
                  <c:v>-8.4995310264999991E-4</c:v>
                </c:pt>
                <c:pt idx="31">
                  <c:v>-6.6878495939999994E-4</c:v>
                </c:pt>
                <c:pt idx="32">
                  <c:v>-5.6738981014999999E-4</c:v>
                </c:pt>
                <c:pt idx="33">
                  <c:v>-5.1214774760000004E-4</c:v>
                </c:pt>
                <c:pt idx="34">
                  <c:v>-3.8313757949999999E-4</c:v>
                </c:pt>
                <c:pt idx="35">
                  <c:v>-3.528688405E-4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F-4063-B008-14AEB779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575695"/>
        <c:axId val="1545566095"/>
      </c:scatterChart>
      <c:valAx>
        <c:axId val="154557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566095"/>
        <c:crosses val="autoZero"/>
        <c:crossBetween val="midCat"/>
      </c:valAx>
      <c:valAx>
        <c:axId val="1545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57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1195/1212</a:t>
            </a:r>
            <a:r>
              <a:rPr lang="en-US" baseline="0"/>
              <a:t>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'Simultaneous_UV_and_TPD-032625'!$B$594:$B$623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'Simultaneous_UV_and_TPD-032625'!$D$594:$D$623</c:f>
              <c:numCache>
                <c:formatCode>General</c:formatCode>
                <c:ptCount val="30"/>
                <c:pt idx="0">
                  <c:v>7.0545510739999998E-3</c:v>
                </c:pt>
                <c:pt idx="1">
                  <c:v>6.9556482770000002E-3</c:v>
                </c:pt>
                <c:pt idx="2">
                  <c:v>5.8878071400000004E-3</c:v>
                </c:pt>
                <c:pt idx="3">
                  <c:v>5.2263946840000004E-3</c:v>
                </c:pt>
                <c:pt idx="4">
                  <c:v>4.2265492199999996E-3</c:v>
                </c:pt>
                <c:pt idx="5">
                  <c:v>4.5000772679999997E-3</c:v>
                </c:pt>
                <c:pt idx="6">
                  <c:v>4.6777932309999999E-3</c:v>
                </c:pt>
                <c:pt idx="7">
                  <c:v>4.8817802500000004E-3</c:v>
                </c:pt>
                <c:pt idx="8">
                  <c:v>5.3747488800000003E-3</c:v>
                </c:pt>
                <c:pt idx="9">
                  <c:v>5.8646267959999998E-3</c:v>
                </c:pt>
                <c:pt idx="10">
                  <c:v>6.2756915469999999E-3</c:v>
                </c:pt>
                <c:pt idx="11">
                  <c:v>6.3900479060000001E-3</c:v>
                </c:pt>
                <c:pt idx="12">
                  <c:v>6.5538556639999999E-3</c:v>
                </c:pt>
                <c:pt idx="13">
                  <c:v>6.482769278E-3</c:v>
                </c:pt>
                <c:pt idx="14">
                  <c:v>6.1474269819999997E-3</c:v>
                </c:pt>
                <c:pt idx="15">
                  <c:v>5.469015608E-3</c:v>
                </c:pt>
                <c:pt idx="16">
                  <c:v>4.8647813319999999E-3</c:v>
                </c:pt>
                <c:pt idx="17">
                  <c:v>4.5881625709999997E-3</c:v>
                </c:pt>
                <c:pt idx="18">
                  <c:v>4.2327306439999997E-3</c:v>
                </c:pt>
                <c:pt idx="19">
                  <c:v>3.7876680569999999E-3</c:v>
                </c:pt>
                <c:pt idx="20">
                  <c:v>3.3565136760000001E-3</c:v>
                </c:pt>
                <c:pt idx="21">
                  <c:v>2.959357132E-3</c:v>
                </c:pt>
                <c:pt idx="22">
                  <c:v>2.1866790299999998E-3</c:v>
                </c:pt>
                <c:pt idx="23">
                  <c:v>9.2721372279999995E-4</c:v>
                </c:pt>
                <c:pt idx="24">
                  <c:v>-1.854427446E-4</c:v>
                </c:pt>
                <c:pt idx="25">
                  <c:v>-5.4860145260000003E-4</c:v>
                </c:pt>
                <c:pt idx="26">
                  <c:v>-8.576726936E-4</c:v>
                </c:pt>
                <c:pt idx="27">
                  <c:v>-9.3957657240000003E-4</c:v>
                </c:pt>
                <c:pt idx="28">
                  <c:v>-8.3603770670000004E-4</c:v>
                </c:pt>
                <c:pt idx="29">
                  <c:v>-9.3184979140000001E-4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0-4D9A-9CFC-437F860E2D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'Simultaneous_UV_and_TPD-032625'!$AC$594:$AC$623</c:f>
              <c:numCache>
                <c:formatCode>General</c:formatCode>
                <c:ptCount val="30"/>
                <c:pt idx="0">
                  <c:v>7.0791937877499999E-3</c:v>
                </c:pt>
                <c:pt idx="1">
                  <c:v>6.7519377075000008E-3</c:v>
                </c:pt>
                <c:pt idx="2">
                  <c:v>6.0648536890000005E-3</c:v>
                </c:pt>
                <c:pt idx="3">
                  <c:v>5.1603548517500002E-3</c:v>
                </c:pt>
                <c:pt idx="4">
                  <c:v>4.176787849E-3</c:v>
                </c:pt>
                <c:pt idx="5">
                  <c:v>4.1613132657499999E-3</c:v>
                </c:pt>
                <c:pt idx="6">
                  <c:v>4.3379739974999994E-3</c:v>
                </c:pt>
                <c:pt idx="7">
                  <c:v>4.6282135094999994E-3</c:v>
                </c:pt>
                <c:pt idx="8">
                  <c:v>5.0322453139999999E-3</c:v>
                </c:pt>
                <c:pt idx="9">
                  <c:v>5.6070609977499995E-3</c:v>
                </c:pt>
                <c:pt idx="10">
                  <c:v>5.8485704779999998E-3</c:v>
                </c:pt>
                <c:pt idx="11">
                  <c:v>5.9095592609999994E-3</c:v>
                </c:pt>
                <c:pt idx="12">
                  <c:v>5.8710356500000001E-3</c:v>
                </c:pt>
                <c:pt idx="13">
                  <c:v>6.0100031395E-3</c:v>
                </c:pt>
                <c:pt idx="14">
                  <c:v>5.7730289597499995E-3</c:v>
                </c:pt>
                <c:pt idx="15">
                  <c:v>5.2400236282499997E-3</c:v>
                </c:pt>
                <c:pt idx="16">
                  <c:v>4.8241290652499998E-3</c:v>
                </c:pt>
                <c:pt idx="17">
                  <c:v>4.533923889E-3</c:v>
                </c:pt>
                <c:pt idx="18">
                  <c:v>4.3791101680000005E-3</c:v>
                </c:pt>
                <c:pt idx="19">
                  <c:v>3.8994743119999996E-3</c:v>
                </c:pt>
                <c:pt idx="20">
                  <c:v>3.0585935302500002E-3</c:v>
                </c:pt>
                <c:pt idx="21">
                  <c:v>2.004000254E-3</c:v>
                </c:pt>
                <c:pt idx="22">
                  <c:v>1.0322515147750001E-3</c:v>
                </c:pt>
                <c:pt idx="23">
                  <c:v>1.0716540339999999E-4</c:v>
                </c:pt>
                <c:pt idx="24">
                  <c:v>-3.8526224262499999E-4</c:v>
                </c:pt>
                <c:pt idx="25">
                  <c:v>-6.8228194904999991E-4</c:v>
                </c:pt>
                <c:pt idx="26">
                  <c:v>-9.1128235709999998E-4</c:v>
                </c:pt>
                <c:pt idx="27">
                  <c:v>-9.3033712679999991E-4</c:v>
                </c:pt>
                <c:pt idx="28">
                  <c:v>-1.0612136999749999E-3</c:v>
                </c:pt>
                <c:pt idx="29">
                  <c:v>-1.033424217525E-3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0-4D9A-9CFC-437F860E2DD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'Simultaneous_UV_and_TPD-032625'!$DB$593:$DB$597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'Simultaneous_UV_and_TPD-032625'!$DC$593:$DC$597</c:f>
              <c:numCache>
                <c:formatCode>General</c:formatCode>
                <c:ptCount val="5"/>
                <c:pt idx="0">
                  <c:v>6.7600391770000004E-3</c:v>
                </c:pt>
                <c:pt idx="1">
                  <c:v>5.8075539570000001E-3</c:v>
                </c:pt>
                <c:pt idx="2">
                  <c:v>4.6007998810000004E-3</c:v>
                </c:pt>
                <c:pt idx="3">
                  <c:v>5.1328754849999996E-3</c:v>
                </c:pt>
                <c:pt idx="4">
                  <c:v>5.304201681E-3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7-4BF0-91DB-4FD3FDB71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085616"/>
        <c:axId val="327085136"/>
      </c:scatterChart>
      <c:valAx>
        <c:axId val="32708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85136"/>
        <c:crosses val="autoZero"/>
        <c:crossBetween val="midCat"/>
      </c:valAx>
      <c:valAx>
        <c:axId val="3270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8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'Simultaneous_UV_and_TPD-032625'!$F$594:$F$629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'Simultaneous_UV_and_TPD-032625'!$Q$594:$Q$629</c:f>
              <c:numCache>
                <c:formatCode>General</c:formatCode>
                <c:ptCount val="36"/>
                <c:pt idx="0">
                  <c:v>7.7164699466666662E-3</c:v>
                </c:pt>
                <c:pt idx="1">
                  <c:v>8.0963189626666668E-3</c:v>
                </c:pt>
                <c:pt idx="2">
                  <c:v>7.9962720183333336E-3</c:v>
                </c:pt>
                <c:pt idx="3">
                  <c:v>7.8900217526666674E-3</c:v>
                </c:pt>
                <c:pt idx="4">
                  <c:v>7.6928583943333337E-3</c:v>
                </c:pt>
                <c:pt idx="5">
                  <c:v>7.5327718623333338E-3</c:v>
                </c:pt>
                <c:pt idx="7">
                  <c:v>6.2828153753333336E-3</c:v>
                </c:pt>
                <c:pt idx="9">
                  <c:v>5.0489251030000001E-3</c:v>
                </c:pt>
                <c:pt idx="11">
                  <c:v>5.2827652210000004E-3</c:v>
                </c:pt>
                <c:pt idx="13">
                  <c:v>5.569960995666666E-3</c:v>
                </c:pt>
                <c:pt idx="15">
                  <c:v>6.2138250606666662E-3</c:v>
                </c:pt>
                <c:pt idx="17">
                  <c:v>6.1594626120000003E-3</c:v>
                </c:pt>
                <c:pt idx="19">
                  <c:v>6.074873951333333E-3</c:v>
                </c:pt>
                <c:pt idx="21">
                  <c:v>4.6284356760000001E-3</c:v>
                </c:pt>
                <c:pt idx="23">
                  <c:v>3.9395794640000002E-3</c:v>
                </c:pt>
                <c:pt idx="25">
                  <c:v>2.4952807805E-3</c:v>
                </c:pt>
                <c:pt idx="27">
                  <c:v>1.1062335608000001E-3</c:v>
                </c:pt>
                <c:pt idx="29">
                  <c:v>-1.344182947E-4</c:v>
                </c:pt>
                <c:pt idx="31">
                  <c:v>-6.5733044549999998E-4</c:v>
                </c:pt>
                <c:pt idx="33">
                  <c:v>-9.8561142415000001E-4</c:v>
                </c:pt>
                <c:pt idx="35">
                  <c:v>-5.8773167635000007E-4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3-48CD-A285-DE2BE4B1686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'Simultaneous_UV_and_TPD-032625'!$AF$594:$AF$629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'Simultaneous_UV_and_TPD-032625'!$AK$594:$AK$629</c:f>
              <c:numCache>
                <c:formatCode>General</c:formatCode>
                <c:ptCount val="36"/>
                <c:pt idx="0">
                  <c:v>7.5278131144999993E-3</c:v>
                </c:pt>
                <c:pt idx="1">
                  <c:v>7.7658245394999995E-3</c:v>
                </c:pt>
                <c:pt idx="2">
                  <c:v>7.5902074999999996E-3</c:v>
                </c:pt>
                <c:pt idx="3">
                  <c:v>7.4093583354999997E-3</c:v>
                </c:pt>
                <c:pt idx="4">
                  <c:v>7.2528154240000002E-3</c:v>
                </c:pt>
                <c:pt idx="5">
                  <c:v>7.0976022215000004E-3</c:v>
                </c:pt>
                <c:pt idx="6">
                  <c:v>6.6518360855000007E-3</c:v>
                </c:pt>
                <c:pt idx="7">
                  <c:v>6.0064991780000004E-3</c:v>
                </c:pt>
                <c:pt idx="8">
                  <c:v>5.1393820180000004E-3</c:v>
                </c:pt>
                <c:pt idx="9">
                  <c:v>4.5960123945000004E-3</c:v>
                </c:pt>
                <c:pt idx="10">
                  <c:v>4.2038377365000001E-3</c:v>
                </c:pt>
                <c:pt idx="11">
                  <c:v>4.3964106104999994E-3</c:v>
                </c:pt>
                <c:pt idx="12">
                  <c:v>4.5877866850000002E-3</c:v>
                </c:pt>
                <c:pt idx="13">
                  <c:v>4.8558541965E-3</c:v>
                </c:pt>
                <c:pt idx="14">
                  <c:v>5.1769334565E-3</c:v>
                </c:pt>
                <c:pt idx="15">
                  <c:v>5.5583799459999993E-3</c:v>
                </c:pt>
                <c:pt idx="16">
                  <c:v>5.853064404E-3</c:v>
                </c:pt>
                <c:pt idx="17">
                  <c:v>6.1046469530000001E-3</c:v>
                </c:pt>
                <c:pt idx="18">
                  <c:v>5.7509667440000002E-3</c:v>
                </c:pt>
                <c:pt idx="19">
                  <c:v>5.7316084465000002E-3</c:v>
                </c:pt>
                <c:pt idx="20">
                  <c:v>5.5719061344999994E-3</c:v>
                </c:pt>
                <c:pt idx="21">
                  <c:v>5.1487222524999997E-3</c:v>
                </c:pt>
                <c:pt idx="22">
                  <c:v>4.6856813029999998E-3</c:v>
                </c:pt>
                <c:pt idx="23">
                  <c:v>4.5643342030000002E-3</c:v>
                </c:pt>
                <c:pt idx="24">
                  <c:v>4.2588222115000005E-3</c:v>
                </c:pt>
                <c:pt idx="25">
                  <c:v>3.6871584749999997E-3</c:v>
                </c:pt>
                <c:pt idx="26">
                  <c:v>2.3285530929999998E-3</c:v>
                </c:pt>
                <c:pt idx="27">
                  <c:v>1.2849885379999999E-3</c:v>
                </c:pt>
                <c:pt idx="28">
                  <c:v>2.3323624754999998E-4</c:v>
                </c:pt>
                <c:pt idx="29">
                  <c:v>-4.4455984189999999E-4</c:v>
                </c:pt>
                <c:pt idx="30">
                  <c:v>-9.2280604489999992E-4</c:v>
                </c:pt>
                <c:pt idx="31">
                  <c:v>-1.0556477469999999E-3</c:v>
                </c:pt>
                <c:pt idx="32">
                  <c:v>-1.2461865035E-3</c:v>
                </c:pt>
                <c:pt idx="33">
                  <c:v>-1.3230197094999999E-3</c:v>
                </c:pt>
                <c:pt idx="34">
                  <c:v>-1.348965157E-3</c:v>
                </c:pt>
                <c:pt idx="35">
                  <c:v>-1.2809443519999999E-3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03-48CD-A285-DE2BE4B1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79568"/>
        <c:axId val="383581008"/>
      </c:scatterChart>
      <c:valAx>
        <c:axId val="38357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81008"/>
        <c:crosses val="autoZero"/>
        <c:crossBetween val="midCat"/>
      </c:valAx>
      <c:valAx>
        <c:axId val="3835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7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'Simultaneous_UV_and_TPD-032625'!$V$594:$V$623</c:f>
              <c:numCache>
                <c:formatCode>General</c:formatCode>
                <c:ptCount val="30"/>
                <c:pt idx="0">
                  <c:v>7.3038433649999998E-3</c:v>
                </c:pt>
                <c:pt idx="1">
                  <c:v>6.7222625089999998E-3</c:v>
                </c:pt>
                <c:pt idx="2">
                  <c:v>5.8346627989999999E-3</c:v>
                </c:pt>
                <c:pt idx="3">
                  <c:v>4.8426395940000004E-3</c:v>
                </c:pt>
                <c:pt idx="4">
                  <c:v>4.1638868749999999E-3</c:v>
                </c:pt>
                <c:pt idx="5">
                  <c:v>4.3132704859999999E-3</c:v>
                </c:pt>
                <c:pt idx="6">
                  <c:v>4.6221899929999996E-3</c:v>
                </c:pt>
                <c:pt idx="7">
                  <c:v>4.9006526469999997E-3</c:v>
                </c:pt>
                <c:pt idx="8">
                  <c:v>5.0920957220000002E-3</c:v>
                </c:pt>
                <c:pt idx="9">
                  <c:v>5.7142857140000001E-3</c:v>
                </c:pt>
                <c:pt idx="10">
                  <c:v>5.6533720089999998E-3</c:v>
                </c:pt>
                <c:pt idx="11">
                  <c:v>5.7810007249999998E-3</c:v>
                </c:pt>
                <c:pt idx="12">
                  <c:v>5.849166062E-3</c:v>
                </c:pt>
                <c:pt idx="13">
                  <c:v>5.9463379260000001E-3</c:v>
                </c:pt>
                <c:pt idx="14">
                  <c:v>5.7664974619999997E-3</c:v>
                </c:pt>
                <c:pt idx="15">
                  <c:v>5.2849891230000003E-3</c:v>
                </c:pt>
                <c:pt idx="16">
                  <c:v>4.9209572149999997E-3</c:v>
                </c:pt>
                <c:pt idx="17">
                  <c:v>4.6439448879999996E-3</c:v>
                </c:pt>
                <c:pt idx="18">
                  <c:v>4.3248730960000004E-3</c:v>
                </c:pt>
                <c:pt idx="19">
                  <c:v>4.0681653370000003E-3</c:v>
                </c:pt>
                <c:pt idx="20">
                  <c:v>3.1124002900000001E-3</c:v>
                </c:pt>
                <c:pt idx="21">
                  <c:v>1.9390862939999999E-3</c:v>
                </c:pt>
                <c:pt idx="22">
                  <c:v>1.0862944160000001E-3</c:v>
                </c:pt>
                <c:pt idx="23">
                  <c:v>1.740391588E-4</c:v>
                </c:pt>
                <c:pt idx="24">
                  <c:v>-3.3647570699999997E-4</c:v>
                </c:pt>
                <c:pt idx="25">
                  <c:v>-5.3081943439999999E-4</c:v>
                </c:pt>
                <c:pt idx="26">
                  <c:v>-9.137055838E-4</c:v>
                </c:pt>
                <c:pt idx="27">
                  <c:v>-8.9195068889999995E-4</c:v>
                </c:pt>
                <c:pt idx="28">
                  <c:v>-9.0645395209999996E-4</c:v>
                </c:pt>
                <c:pt idx="29">
                  <c:v>-8.3683828860000003E-4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D-424B-9AB2-F133B1BB7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286736"/>
        <c:axId val="355274256"/>
      </c:scatterChart>
      <c:valAx>
        <c:axId val="35528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74256"/>
        <c:crosses val="autoZero"/>
        <c:crossBetween val="midCat"/>
      </c:valAx>
      <c:valAx>
        <c:axId val="35527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8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'Simultaneous_UV_and_TPD-032625'!$X$594:$X$623</c:f>
              <c:numCache>
                <c:formatCode>General</c:formatCode>
                <c:ptCount val="30"/>
                <c:pt idx="0">
                  <c:v>6.868734336E-3</c:v>
                </c:pt>
                <c:pt idx="1">
                  <c:v>6.6024436090000001E-3</c:v>
                </c:pt>
                <c:pt idx="2">
                  <c:v>6.1685463659999999E-3</c:v>
                </c:pt>
                <c:pt idx="3">
                  <c:v>5.3148496240000001E-3</c:v>
                </c:pt>
                <c:pt idx="4">
                  <c:v>4.20112782E-3</c:v>
                </c:pt>
                <c:pt idx="5">
                  <c:v>3.6575814539999999E-3</c:v>
                </c:pt>
                <c:pt idx="6">
                  <c:v>3.8909774439999999E-3</c:v>
                </c:pt>
                <c:pt idx="7">
                  <c:v>4.1181077690000002E-3</c:v>
                </c:pt>
                <c:pt idx="8">
                  <c:v>4.4689849620000001E-3</c:v>
                </c:pt>
                <c:pt idx="9">
                  <c:v>5.4119674189999998E-3</c:v>
                </c:pt>
                <c:pt idx="10">
                  <c:v>5.5889724309999998E-3</c:v>
                </c:pt>
                <c:pt idx="11">
                  <c:v>5.5310150380000001E-3</c:v>
                </c:pt>
                <c:pt idx="12">
                  <c:v>5.4934210530000003E-3</c:v>
                </c:pt>
                <c:pt idx="13">
                  <c:v>5.8114035089999998E-3</c:v>
                </c:pt>
                <c:pt idx="14">
                  <c:v>5.4135338349999996E-3</c:v>
                </c:pt>
                <c:pt idx="15">
                  <c:v>4.8825187969999996E-3</c:v>
                </c:pt>
                <c:pt idx="16">
                  <c:v>4.5661027569999998E-3</c:v>
                </c:pt>
                <c:pt idx="17">
                  <c:v>4.1400375940000003E-3</c:v>
                </c:pt>
                <c:pt idx="18">
                  <c:v>3.9959273180000003E-3</c:v>
                </c:pt>
                <c:pt idx="19">
                  <c:v>3.5369674189999999E-3</c:v>
                </c:pt>
                <c:pt idx="20">
                  <c:v>2.9182330830000002E-3</c:v>
                </c:pt>
                <c:pt idx="21">
                  <c:v>2.142857143E-3</c:v>
                </c:pt>
                <c:pt idx="22">
                  <c:v>1.1262531329999999E-3</c:v>
                </c:pt>
                <c:pt idx="23">
                  <c:v>2.976190476E-4</c:v>
                </c:pt>
                <c:pt idx="24">
                  <c:v>-2.2399749369999999E-4</c:v>
                </c:pt>
                <c:pt idx="25">
                  <c:v>-4.3859649120000003E-4</c:v>
                </c:pt>
                <c:pt idx="26">
                  <c:v>-6.5006265660000004E-4</c:v>
                </c:pt>
                <c:pt idx="27">
                  <c:v>-8.5056390980000002E-4</c:v>
                </c:pt>
                <c:pt idx="28">
                  <c:v>-8.114035088E-4</c:v>
                </c:pt>
                <c:pt idx="29">
                  <c:v>-8.7719298250000003E-4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D-41C6-A1A5-33F0FE0F7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6576"/>
        <c:axId val="65803296"/>
      </c:scatterChart>
      <c:valAx>
        <c:axId val="6579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3296"/>
        <c:crosses val="autoZero"/>
        <c:crossBetween val="midCat"/>
      </c:valAx>
      <c:valAx>
        <c:axId val="65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'Simultaneous_UV_and_TPD-032625'!$Z$594:$Z$623</c:f>
              <c:numCache>
                <c:formatCode>General</c:formatCode>
                <c:ptCount val="30"/>
                <c:pt idx="0">
                  <c:v>6.9884683619999997E-3</c:v>
                </c:pt>
                <c:pt idx="1">
                  <c:v>6.7105263160000001E-3</c:v>
                </c:pt>
                <c:pt idx="2">
                  <c:v>6.1516853930000002E-3</c:v>
                </c:pt>
                <c:pt idx="3">
                  <c:v>5.2143701949999999E-3</c:v>
                </c:pt>
                <c:pt idx="4">
                  <c:v>4.2829686579999998E-3</c:v>
                </c:pt>
                <c:pt idx="5">
                  <c:v>4.3539325839999999E-3</c:v>
                </c:pt>
                <c:pt idx="6">
                  <c:v>4.408633944E-3</c:v>
                </c:pt>
                <c:pt idx="7">
                  <c:v>4.6555292729999996E-3</c:v>
                </c:pt>
                <c:pt idx="8">
                  <c:v>5.1271437019999996E-3</c:v>
                </c:pt>
                <c:pt idx="9">
                  <c:v>5.6194559429999999E-3</c:v>
                </c:pt>
                <c:pt idx="10">
                  <c:v>6.0023654639999998E-3</c:v>
                </c:pt>
                <c:pt idx="11">
                  <c:v>5.9018332349999999E-3</c:v>
                </c:pt>
                <c:pt idx="12">
                  <c:v>5.8988764040000001E-3</c:v>
                </c:pt>
                <c:pt idx="13">
                  <c:v>6.1176818450000003E-3</c:v>
                </c:pt>
                <c:pt idx="14">
                  <c:v>5.7850384389999997E-3</c:v>
                </c:pt>
                <c:pt idx="15">
                  <c:v>5.258722649E-3</c:v>
                </c:pt>
                <c:pt idx="16">
                  <c:v>4.6555292729999996E-3</c:v>
                </c:pt>
                <c:pt idx="17">
                  <c:v>4.4470727380000004E-3</c:v>
                </c:pt>
                <c:pt idx="18">
                  <c:v>4.3450620930000003E-3</c:v>
                </c:pt>
                <c:pt idx="19">
                  <c:v>3.9636309879999996E-3</c:v>
                </c:pt>
                <c:pt idx="20">
                  <c:v>2.8503843879999998E-3</c:v>
                </c:pt>
                <c:pt idx="21">
                  <c:v>1.8391484330000001E-3</c:v>
                </c:pt>
                <c:pt idx="22">
                  <c:v>6.5050266110000001E-4</c:v>
                </c:pt>
                <c:pt idx="23">
                  <c:v>-3.2081608520000002E-4</c:v>
                </c:pt>
                <c:pt idx="24">
                  <c:v>-8.6043761089999999E-4</c:v>
                </c:pt>
                <c:pt idx="25">
                  <c:v>-1.0674157300000001E-3</c:v>
                </c:pt>
                <c:pt idx="26">
                  <c:v>-1.049674749E-3</c:v>
                </c:pt>
                <c:pt idx="27">
                  <c:v>-1.1709047900000001E-3</c:v>
                </c:pt>
                <c:pt idx="28">
                  <c:v>-1.2640449440000001E-3</c:v>
                </c:pt>
                <c:pt idx="29">
                  <c:v>-1.2137788289999999E-3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4-4A9F-9DD5-D6BEB8F60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51296"/>
        <c:axId val="65841696"/>
      </c:scatterChart>
      <c:valAx>
        <c:axId val="658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1696"/>
        <c:crosses val="autoZero"/>
        <c:crossBetween val="midCat"/>
      </c:valAx>
      <c:valAx>
        <c:axId val="658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'Simultaneous_UV_and_TPD-032625'!$AB$594:$AB$623</c:f>
              <c:numCache>
                <c:formatCode>General</c:formatCode>
                <c:ptCount val="30"/>
                <c:pt idx="0">
                  <c:v>7.1557290880000001E-3</c:v>
                </c:pt>
                <c:pt idx="1">
                  <c:v>6.9725183959999998E-3</c:v>
                </c:pt>
                <c:pt idx="2">
                  <c:v>6.1045201979999996E-3</c:v>
                </c:pt>
                <c:pt idx="3">
                  <c:v>5.2695599940000004E-3</c:v>
                </c:pt>
                <c:pt idx="4">
                  <c:v>4.0591680430000004E-3</c:v>
                </c:pt>
                <c:pt idx="5">
                  <c:v>4.3204685390000001E-3</c:v>
                </c:pt>
                <c:pt idx="6">
                  <c:v>4.4300946089999996E-3</c:v>
                </c:pt>
                <c:pt idx="7">
                  <c:v>4.838564349E-3</c:v>
                </c:pt>
                <c:pt idx="8">
                  <c:v>5.4407568699999997E-3</c:v>
                </c:pt>
                <c:pt idx="9">
                  <c:v>5.6825349149999997E-3</c:v>
                </c:pt>
                <c:pt idx="10">
                  <c:v>6.1495720079999998E-3</c:v>
                </c:pt>
                <c:pt idx="11">
                  <c:v>6.4243880460000003E-3</c:v>
                </c:pt>
                <c:pt idx="12">
                  <c:v>6.2426790810000002E-3</c:v>
                </c:pt>
                <c:pt idx="13">
                  <c:v>6.1645892779999996E-3</c:v>
                </c:pt>
                <c:pt idx="14">
                  <c:v>6.1270461029999997E-3</c:v>
                </c:pt>
                <c:pt idx="15">
                  <c:v>5.5338639439999997E-3</c:v>
                </c:pt>
                <c:pt idx="16">
                  <c:v>5.1539270159999999E-3</c:v>
                </c:pt>
                <c:pt idx="17">
                  <c:v>4.9046403360000004E-3</c:v>
                </c:pt>
                <c:pt idx="18">
                  <c:v>4.8505781650000001E-3</c:v>
                </c:pt>
                <c:pt idx="19">
                  <c:v>4.0291335039999996E-3</c:v>
                </c:pt>
                <c:pt idx="20">
                  <c:v>3.3533563599999999E-3</c:v>
                </c:pt>
                <c:pt idx="21">
                  <c:v>2.0949091460000001E-3</c:v>
                </c:pt>
                <c:pt idx="22">
                  <c:v>1.2659558489999999E-3</c:v>
                </c:pt>
                <c:pt idx="23">
                  <c:v>2.7781949240000001E-4</c:v>
                </c:pt>
                <c:pt idx="24">
                  <c:v>-1.201381589E-4</c:v>
                </c:pt>
                <c:pt idx="25">
                  <c:v>-6.9229614059999997E-4</c:v>
                </c:pt>
                <c:pt idx="26">
                  <c:v>-1.031686439E-3</c:v>
                </c:pt>
                <c:pt idx="27">
                  <c:v>-8.0792911850000005E-4</c:v>
                </c:pt>
                <c:pt idx="28">
                  <c:v>-1.2629523950000001E-3</c:v>
                </c:pt>
                <c:pt idx="29">
                  <c:v>-1.2058867699999999E-3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A-4B1F-AFAF-A3F01E9EE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8496"/>
        <c:axId val="65820576"/>
      </c:scatterChart>
      <c:valAx>
        <c:axId val="6579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0576"/>
        <c:crosses val="autoZero"/>
        <c:crossBetween val="midCat"/>
      </c:valAx>
      <c:valAx>
        <c:axId val="658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'Simultaneous_UV_and_TPD-032625'!$AF$594:$AF$629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'Simultaneous_UV_and_TPD-032625'!$AH$594:$AH$629</c:f>
              <c:numCache>
                <c:formatCode>General</c:formatCode>
                <c:ptCount val="36"/>
                <c:pt idx="0">
                  <c:v>7.4369682909999997E-3</c:v>
                </c:pt>
                <c:pt idx="1">
                  <c:v>7.610208817E-3</c:v>
                </c:pt>
                <c:pt idx="2">
                  <c:v>7.6272235109999999E-3</c:v>
                </c:pt>
                <c:pt idx="3">
                  <c:v>7.2327919569999998E-3</c:v>
                </c:pt>
                <c:pt idx="4">
                  <c:v>6.7904098990000002E-3</c:v>
                </c:pt>
                <c:pt idx="5">
                  <c:v>6.7811291570000001E-3</c:v>
                </c:pt>
                <c:pt idx="6">
                  <c:v>6.2382057230000003E-3</c:v>
                </c:pt>
                <c:pt idx="7">
                  <c:v>5.860788863E-3</c:v>
                </c:pt>
                <c:pt idx="8">
                  <c:v>4.7795823669999999E-3</c:v>
                </c:pt>
                <c:pt idx="9">
                  <c:v>4.3851508120000002E-3</c:v>
                </c:pt>
                <c:pt idx="10">
                  <c:v>4.0819798920000002E-3</c:v>
                </c:pt>
                <c:pt idx="11">
                  <c:v>4.3263727759999997E-3</c:v>
                </c:pt>
                <c:pt idx="12">
                  <c:v>4.5274555300000002E-3</c:v>
                </c:pt>
                <c:pt idx="13">
                  <c:v>4.8491879349999998E-3</c:v>
                </c:pt>
                <c:pt idx="14">
                  <c:v>5.177107502E-3</c:v>
                </c:pt>
                <c:pt idx="15">
                  <c:v>5.4833720029999998E-3</c:v>
                </c:pt>
                <c:pt idx="16">
                  <c:v>5.7339520489999999E-3</c:v>
                </c:pt>
                <c:pt idx="17">
                  <c:v>5.9752513529999999E-3</c:v>
                </c:pt>
                <c:pt idx="18">
                  <c:v>5.7509667440000002E-3</c:v>
                </c:pt>
                <c:pt idx="19">
                  <c:v>5.6612529000000002E-3</c:v>
                </c:pt>
                <c:pt idx="20">
                  <c:v>5.5529775720000001E-3</c:v>
                </c:pt>
                <c:pt idx="21">
                  <c:v>5.1059551430000004E-3</c:v>
                </c:pt>
                <c:pt idx="22">
                  <c:v>4.5661252899999996E-3</c:v>
                </c:pt>
                <c:pt idx="23">
                  <c:v>4.5460170149999998E-3</c:v>
                </c:pt>
                <c:pt idx="24">
                  <c:v>4.2737819030000002E-3</c:v>
                </c:pt>
                <c:pt idx="25">
                  <c:v>3.6983758699999998E-3</c:v>
                </c:pt>
                <c:pt idx="26">
                  <c:v>2.3805104410000002E-3</c:v>
                </c:pt>
                <c:pt idx="27">
                  <c:v>1.1477184840000001E-3</c:v>
                </c:pt>
                <c:pt idx="28">
                  <c:v>1.6860015469999999E-4</c:v>
                </c:pt>
                <c:pt idx="29">
                  <c:v>-4.7177107499999998E-4</c:v>
                </c:pt>
                <c:pt idx="30">
                  <c:v>-9.3890177879999998E-4</c:v>
                </c:pt>
                <c:pt idx="31">
                  <c:v>-1.0703789639999999E-3</c:v>
                </c:pt>
                <c:pt idx="32">
                  <c:v>-1.215777262E-3</c:v>
                </c:pt>
                <c:pt idx="33">
                  <c:v>-1.218870843E-3</c:v>
                </c:pt>
                <c:pt idx="34">
                  <c:v>-1.3116782679999999E-3</c:v>
                </c:pt>
                <c:pt idx="35">
                  <c:v>-1.2869296209999999E-3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D-45D5-9F2F-F830C461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4656"/>
        <c:axId val="65795136"/>
      </c:scatterChart>
      <c:valAx>
        <c:axId val="6579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5136"/>
        <c:crosses val="autoZero"/>
        <c:crossBetween val="midCat"/>
      </c:valAx>
      <c:valAx>
        <c:axId val="657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'Simultaneous_UV_and_TPD-032625'!$AF$594:$AF$629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'Simultaneous_UV_and_TPD-032625'!$AJ$594:$AJ$629</c:f>
              <c:numCache>
                <c:formatCode>General</c:formatCode>
                <c:ptCount val="36"/>
                <c:pt idx="0">
                  <c:v>7.6186579379999998E-3</c:v>
                </c:pt>
                <c:pt idx="1">
                  <c:v>7.9214402619999999E-3</c:v>
                </c:pt>
                <c:pt idx="2">
                  <c:v>7.5531914890000001E-3</c:v>
                </c:pt>
                <c:pt idx="3">
                  <c:v>7.5859247139999997E-3</c:v>
                </c:pt>
                <c:pt idx="4">
                  <c:v>7.7152209490000002E-3</c:v>
                </c:pt>
                <c:pt idx="5">
                  <c:v>7.4140752859999997E-3</c:v>
                </c:pt>
                <c:pt idx="6">
                  <c:v>7.0654664480000002E-3</c:v>
                </c:pt>
                <c:pt idx="7">
                  <c:v>6.1522094929999998E-3</c:v>
                </c:pt>
                <c:pt idx="8">
                  <c:v>5.4991816690000001E-3</c:v>
                </c:pt>
                <c:pt idx="9">
                  <c:v>4.8068739769999997E-3</c:v>
                </c:pt>
                <c:pt idx="10">
                  <c:v>4.3256955809999999E-3</c:v>
                </c:pt>
                <c:pt idx="11">
                  <c:v>4.466448445E-3</c:v>
                </c:pt>
                <c:pt idx="12">
                  <c:v>4.6481178400000003E-3</c:v>
                </c:pt>
                <c:pt idx="13">
                  <c:v>4.8625204580000003E-3</c:v>
                </c:pt>
                <c:pt idx="14">
                  <c:v>5.1767594110000001E-3</c:v>
                </c:pt>
                <c:pt idx="15">
                  <c:v>5.6333878889999996E-3</c:v>
                </c:pt>
                <c:pt idx="16">
                  <c:v>5.9721767590000001E-3</c:v>
                </c:pt>
                <c:pt idx="17">
                  <c:v>6.2340425530000004E-3</c:v>
                </c:pt>
                <c:pt idx="19">
                  <c:v>5.8019639930000002E-3</c:v>
                </c:pt>
                <c:pt idx="20">
                  <c:v>5.5908346969999996E-3</c:v>
                </c:pt>
                <c:pt idx="21">
                  <c:v>5.1914893619999999E-3</c:v>
                </c:pt>
                <c:pt idx="22">
                  <c:v>4.805237316E-3</c:v>
                </c:pt>
                <c:pt idx="23">
                  <c:v>4.5826513909999998E-3</c:v>
                </c:pt>
                <c:pt idx="24">
                  <c:v>4.2438625199999998E-3</c:v>
                </c:pt>
                <c:pt idx="25">
                  <c:v>3.67594108E-3</c:v>
                </c:pt>
                <c:pt idx="26">
                  <c:v>2.2765957449999998E-3</c:v>
                </c:pt>
                <c:pt idx="27">
                  <c:v>1.422258592E-3</c:v>
                </c:pt>
                <c:pt idx="28">
                  <c:v>2.9787234039999999E-4</c:v>
                </c:pt>
                <c:pt idx="29">
                  <c:v>-4.173486088E-4</c:v>
                </c:pt>
                <c:pt idx="30">
                  <c:v>-9.0671031099999997E-4</c:v>
                </c:pt>
                <c:pt idx="31">
                  <c:v>-1.0409165300000001E-3</c:v>
                </c:pt>
                <c:pt idx="32">
                  <c:v>-1.276595745E-3</c:v>
                </c:pt>
                <c:pt idx="33">
                  <c:v>-1.427168576E-3</c:v>
                </c:pt>
                <c:pt idx="34">
                  <c:v>-1.386252046E-3</c:v>
                </c:pt>
                <c:pt idx="35">
                  <c:v>-1.2749590830000001E-3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B-4A77-A9B9-B7E3FDED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60416"/>
        <c:axId val="224055136"/>
      </c:scatterChart>
      <c:valAx>
        <c:axId val="22406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55136"/>
        <c:crosses val="autoZero"/>
        <c:crossBetween val="midCat"/>
      </c:valAx>
      <c:valAx>
        <c:axId val="22405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6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1340/1376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'Simultaneous_UV_and_TPD-032625'!$B$652:$B$681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'Simultaneous_UV_and_TPD-032625'!$D$652:$D$681</c:f>
              <c:numCache>
                <c:formatCode>General</c:formatCode>
                <c:ptCount val="30"/>
                <c:pt idx="0">
                  <c:v>4.1554628339999997E-3</c:v>
                </c:pt>
                <c:pt idx="1">
                  <c:v>8.1239375680000007E-3</c:v>
                </c:pt>
                <c:pt idx="2">
                  <c:v>1.038479369E-2</c:v>
                </c:pt>
                <c:pt idx="3">
                  <c:v>1.238448462E-2</c:v>
                </c:pt>
                <c:pt idx="4">
                  <c:v>1.517076186E-2</c:v>
                </c:pt>
                <c:pt idx="5">
                  <c:v>1.6971101839999999E-2</c:v>
                </c:pt>
                <c:pt idx="6">
                  <c:v>1.776386957E-2</c:v>
                </c:pt>
                <c:pt idx="7">
                  <c:v>1.879771287E-2</c:v>
                </c:pt>
                <c:pt idx="8">
                  <c:v>1.913305517E-2</c:v>
                </c:pt>
                <c:pt idx="9">
                  <c:v>1.8569000150000001E-2</c:v>
                </c:pt>
                <c:pt idx="10">
                  <c:v>1.9695564830000001E-2</c:v>
                </c:pt>
                <c:pt idx="11">
                  <c:v>2.044660794E-2</c:v>
                </c:pt>
                <c:pt idx="12">
                  <c:v>1.8185751819999998E-2</c:v>
                </c:pt>
                <c:pt idx="13">
                  <c:v>1.524030289E-2</c:v>
                </c:pt>
                <c:pt idx="14">
                  <c:v>1.3072168130000001E-2</c:v>
                </c:pt>
                <c:pt idx="15">
                  <c:v>1.162416937E-2</c:v>
                </c:pt>
                <c:pt idx="16">
                  <c:v>9.684747334E-3</c:v>
                </c:pt>
                <c:pt idx="17">
                  <c:v>8.2831092569999997E-3</c:v>
                </c:pt>
                <c:pt idx="18">
                  <c:v>7.5042497299999998E-3</c:v>
                </c:pt>
                <c:pt idx="19">
                  <c:v>7.0715499920000003E-3</c:v>
                </c:pt>
                <c:pt idx="20">
                  <c:v>6.9541029210000004E-3</c:v>
                </c:pt>
                <c:pt idx="21">
                  <c:v>7.0097357440000001E-3</c:v>
                </c:pt>
                <c:pt idx="22">
                  <c:v>4.7519703290000003E-3</c:v>
                </c:pt>
                <c:pt idx="23">
                  <c:v>5.4133827850000003E-3</c:v>
                </c:pt>
                <c:pt idx="24">
                  <c:v>5.4782877450000001E-3</c:v>
                </c:pt>
                <c:pt idx="25">
                  <c:v>6.0794313089999998E-3</c:v>
                </c:pt>
                <c:pt idx="26">
                  <c:v>5.7626332869999998E-3</c:v>
                </c:pt>
                <c:pt idx="27">
                  <c:v>5.3577499610000003E-3</c:v>
                </c:pt>
                <c:pt idx="28">
                  <c:v>5.6111883790000002E-3</c:v>
                </c:pt>
                <c:pt idx="29">
                  <c:v>5.5169216500000002E-3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2-4395-9F95-DC5CE2949E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'Simultaneous_UV_and_TPD-032625'!$AC$652:$AC$681</c:f>
              <c:numCache>
                <c:formatCode>General</c:formatCode>
                <c:ptCount val="30"/>
                <c:pt idx="0">
                  <c:v>4.3897559822500005E-3</c:v>
                </c:pt>
                <c:pt idx="1">
                  <c:v>7.1074370727499999E-3</c:v>
                </c:pt>
                <c:pt idx="2">
                  <c:v>1.0078496961000001E-2</c:v>
                </c:pt>
                <c:pt idx="3">
                  <c:v>1.2935006464999999E-2</c:v>
                </c:pt>
                <c:pt idx="4">
                  <c:v>1.4841100787499999E-2</c:v>
                </c:pt>
                <c:pt idx="5">
                  <c:v>1.694802867E-2</c:v>
                </c:pt>
                <c:pt idx="6">
                  <c:v>1.8344897129999999E-2</c:v>
                </c:pt>
                <c:pt idx="7">
                  <c:v>1.9638768207499997E-2</c:v>
                </c:pt>
                <c:pt idx="8">
                  <c:v>2.0259105117499999E-2</c:v>
                </c:pt>
                <c:pt idx="9">
                  <c:v>2.0307187670000001E-2</c:v>
                </c:pt>
                <c:pt idx="10">
                  <c:v>2.0857121482499998E-2</c:v>
                </c:pt>
                <c:pt idx="11">
                  <c:v>2.2472741427500002E-2</c:v>
                </c:pt>
                <c:pt idx="12">
                  <c:v>2.1612724805000001E-2</c:v>
                </c:pt>
                <c:pt idx="13">
                  <c:v>1.6530110052500002E-2</c:v>
                </c:pt>
                <c:pt idx="14">
                  <c:v>1.4358050317500001E-2</c:v>
                </c:pt>
                <c:pt idx="15">
                  <c:v>1.2367255755000001E-2</c:v>
                </c:pt>
                <c:pt idx="16">
                  <c:v>1.124106122375E-2</c:v>
                </c:pt>
                <c:pt idx="17">
                  <c:v>1.006237512125E-2</c:v>
                </c:pt>
                <c:pt idx="18">
                  <c:v>8.9763106265000007E-3</c:v>
                </c:pt>
                <c:pt idx="19">
                  <c:v>8.3626159490000004E-3</c:v>
                </c:pt>
                <c:pt idx="20">
                  <c:v>7.1599619590000003E-3</c:v>
                </c:pt>
                <c:pt idx="21">
                  <c:v>6.1687792945E-3</c:v>
                </c:pt>
                <c:pt idx="22">
                  <c:v>6.5210961450000004E-3</c:v>
                </c:pt>
                <c:pt idx="23">
                  <c:v>6.6406458017500003E-3</c:v>
                </c:pt>
                <c:pt idx="24">
                  <c:v>7.0520187169999995E-3</c:v>
                </c:pt>
                <c:pt idx="25">
                  <c:v>7.1575565995000007E-3</c:v>
                </c:pt>
                <c:pt idx="26">
                  <c:v>7.2728822397499998E-3</c:v>
                </c:pt>
                <c:pt idx="27">
                  <c:v>7.2657583374999991E-3</c:v>
                </c:pt>
                <c:pt idx="28">
                  <c:v>7.4056780857500006E-3</c:v>
                </c:pt>
                <c:pt idx="29">
                  <c:v>7.5278250142499998E-3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72-4395-9F95-DC5CE2949ED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'Simultaneous_UV_and_TPD-032625'!$DB$651:$DB$655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'Simultaneous_UV_and_TPD-032625'!$DC$651:$DC$655</c:f>
              <c:numCache>
                <c:formatCode>General</c:formatCode>
                <c:ptCount val="5"/>
                <c:pt idx="0">
                  <c:v>-5.6807051910000002E-4</c:v>
                </c:pt>
                <c:pt idx="1">
                  <c:v>1.0775179859999999E-2</c:v>
                </c:pt>
                <c:pt idx="2">
                  <c:v>1.5754703009999999E-2</c:v>
                </c:pt>
                <c:pt idx="3">
                  <c:v>1.3869811879999999E-2</c:v>
                </c:pt>
                <c:pt idx="4">
                  <c:v>2.134453782E-4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F-4BCD-B31B-F34522EF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1568"/>
        <c:axId val="57472528"/>
      </c:scatterChart>
      <c:valAx>
        <c:axId val="574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2528"/>
        <c:crosses val="autoZero"/>
        <c:crossBetween val="midCat"/>
      </c:valAx>
      <c:valAx>
        <c:axId val="574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'Simultaneous_UV_and_TPD-032625'!$H$652:$H$687</c:f>
              <c:numCache>
                <c:formatCode>General</c:formatCode>
                <c:ptCount val="36"/>
                <c:pt idx="0">
                  <c:v>5.9167569240000002E-3</c:v>
                </c:pt>
                <c:pt idx="1">
                  <c:v>5.8610552380000003E-3</c:v>
                </c:pt>
                <c:pt idx="2">
                  <c:v>6.1240909790000004E-3</c:v>
                </c:pt>
                <c:pt idx="3">
                  <c:v>6.2138325849999997E-3</c:v>
                </c:pt>
                <c:pt idx="5">
                  <c:v>6.1581308989999998E-3</c:v>
                </c:pt>
                <c:pt idx="7">
                  <c:v>8.0225901280000008E-3</c:v>
                </c:pt>
                <c:pt idx="9">
                  <c:v>1.0406931770000001E-2</c:v>
                </c:pt>
                <c:pt idx="11">
                  <c:v>1.1149620920000001E-2</c:v>
                </c:pt>
                <c:pt idx="13">
                  <c:v>1.144669658E-2</c:v>
                </c:pt>
                <c:pt idx="15">
                  <c:v>1.0164010520000001E-2</c:v>
                </c:pt>
                <c:pt idx="17">
                  <c:v>1.005570169E-2</c:v>
                </c:pt>
                <c:pt idx="19">
                  <c:v>7.4005879619999998E-3</c:v>
                </c:pt>
                <c:pt idx="21">
                  <c:v>6.7522822220000001E-3</c:v>
                </c:pt>
                <c:pt idx="23">
                  <c:v>6.244777967E-3</c:v>
                </c:pt>
                <c:pt idx="25">
                  <c:v>3.5076589819999998E-3</c:v>
                </c:pt>
                <c:pt idx="27">
                  <c:v>4.5334983750000002E-3</c:v>
                </c:pt>
                <c:pt idx="29">
                  <c:v>4.7485687760000003E-3</c:v>
                </c:pt>
                <c:pt idx="31">
                  <c:v>4.3493733559999996E-3</c:v>
                </c:pt>
                <c:pt idx="33">
                  <c:v>4.5041002629999998E-3</c:v>
                </c:pt>
                <c:pt idx="35">
                  <c:v>4.058486771E-3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1-4C72-8627-97FC86282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32608"/>
        <c:axId val="121733568"/>
      </c:scatterChart>
      <c:valAx>
        <c:axId val="1217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3568"/>
        <c:crosses val="autoZero"/>
        <c:crossBetween val="midCat"/>
      </c:valAx>
      <c:valAx>
        <c:axId val="1217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'Simultaneous_UV_and_TPD-032625'!$J$652:$J$687</c:f>
              <c:numCache>
                <c:formatCode>General</c:formatCode>
                <c:ptCount val="36"/>
                <c:pt idx="0">
                  <c:v>5.943536404E-4</c:v>
                </c:pt>
                <c:pt idx="1">
                  <c:v>7.1693907880000004E-4</c:v>
                </c:pt>
                <c:pt idx="2">
                  <c:v>1.718053492E-3</c:v>
                </c:pt>
                <c:pt idx="3">
                  <c:v>1.378157504E-3</c:v>
                </c:pt>
                <c:pt idx="4">
                  <c:v>1.9297919759999999E-3</c:v>
                </c:pt>
                <c:pt idx="5">
                  <c:v>2.557578009E-3</c:v>
                </c:pt>
                <c:pt idx="7">
                  <c:v>5.8543833579999998E-3</c:v>
                </c:pt>
                <c:pt idx="9">
                  <c:v>1.0911961370000001E-2</c:v>
                </c:pt>
                <c:pt idx="11">
                  <c:v>1.6757057950000001E-2</c:v>
                </c:pt>
                <c:pt idx="13">
                  <c:v>1.743127786E-2</c:v>
                </c:pt>
                <c:pt idx="15">
                  <c:v>1.623699851E-2</c:v>
                </c:pt>
                <c:pt idx="17">
                  <c:v>1.6840638929999999E-2</c:v>
                </c:pt>
                <c:pt idx="19">
                  <c:v>1.104754829E-2</c:v>
                </c:pt>
                <c:pt idx="21">
                  <c:v>1.02358841E-2</c:v>
                </c:pt>
                <c:pt idx="23">
                  <c:v>1.0603640419999999E-2</c:v>
                </c:pt>
                <c:pt idx="29">
                  <c:v>6.6066121839999997E-3</c:v>
                </c:pt>
                <c:pt idx="31">
                  <c:v>5.1727340270000003E-3</c:v>
                </c:pt>
                <c:pt idx="33">
                  <c:v>2.1656760770000002E-3</c:v>
                </c:pt>
                <c:pt idx="35">
                  <c:v>1.132986627E-3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3-4B16-859D-AE80F841B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2976"/>
        <c:axId val="53972576"/>
      </c:scatterChart>
      <c:valAx>
        <c:axId val="539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2576"/>
        <c:crosses val="autoZero"/>
        <c:crossBetween val="midCat"/>
      </c:valAx>
      <c:valAx>
        <c:axId val="539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'Simultaneous_UV_and_TPD-032625'!$L$652:$L$687</c:f>
              <c:numCache>
                <c:formatCode>General</c:formatCode>
                <c:ptCount val="36"/>
                <c:pt idx="0">
                  <c:v>1.1910972E-3</c:v>
                </c:pt>
                <c:pt idx="1">
                  <c:v>1.2606503219999999E-3</c:v>
                </c:pt>
                <c:pt idx="2">
                  <c:v>1.930099113E-3</c:v>
                </c:pt>
                <c:pt idx="3">
                  <c:v>2.1770126930000001E-3</c:v>
                </c:pt>
                <c:pt idx="4">
                  <c:v>2.2900365150000002E-3</c:v>
                </c:pt>
                <c:pt idx="5">
                  <c:v>2.6447574330000002E-3</c:v>
                </c:pt>
                <c:pt idx="7">
                  <c:v>5.5903321160000003E-3</c:v>
                </c:pt>
                <c:pt idx="9">
                  <c:v>1.055294731E-2</c:v>
                </c:pt>
                <c:pt idx="11">
                  <c:v>1.3754129719999999E-2</c:v>
                </c:pt>
                <c:pt idx="13">
                  <c:v>1.5924187100000001E-2</c:v>
                </c:pt>
                <c:pt idx="15">
                  <c:v>1.6245870280000001E-2</c:v>
                </c:pt>
                <c:pt idx="17">
                  <c:v>1.7257868199999998E-2</c:v>
                </c:pt>
                <c:pt idx="19">
                  <c:v>1.149365328E-2</c:v>
                </c:pt>
                <c:pt idx="21">
                  <c:v>1.0076508430000001E-2</c:v>
                </c:pt>
                <c:pt idx="23">
                  <c:v>9.3427230049999994E-3</c:v>
                </c:pt>
                <c:pt idx="25">
                  <c:v>8.2350895499999997E-3</c:v>
                </c:pt>
                <c:pt idx="27">
                  <c:v>5.2286558860000004E-3</c:v>
                </c:pt>
                <c:pt idx="29">
                  <c:v>5.2477829939999998E-3</c:v>
                </c:pt>
                <c:pt idx="31">
                  <c:v>4.7087463049999998E-3</c:v>
                </c:pt>
                <c:pt idx="33">
                  <c:v>4.8408972349999998E-3</c:v>
                </c:pt>
                <c:pt idx="35">
                  <c:v>4.8600243439999996E-3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E-40A1-A5CF-AE0531E0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8768"/>
        <c:axId val="57476368"/>
      </c:scatterChart>
      <c:valAx>
        <c:axId val="5747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6368"/>
        <c:crosses val="autoZero"/>
        <c:crossBetween val="midCat"/>
      </c:valAx>
      <c:valAx>
        <c:axId val="574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'Simultaneous_UV_and_TPD-032625'!$F$652:$F$681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'Simultaneous_UV_and_TPD-032625'!$N$652:$N$681</c:f>
              <c:numCache>
                <c:formatCode>General</c:formatCode>
                <c:ptCount val="30"/>
                <c:pt idx="0">
                  <c:v>1.9492091780000001E-3</c:v>
                </c:pt>
                <c:pt idx="1">
                  <c:v>4.8266132030000002E-4</c:v>
                </c:pt>
                <c:pt idx="2">
                  <c:v>-2.3501893519999998E-3</c:v>
                </c:pt>
                <c:pt idx="3">
                  <c:v>-1.065196406E-2</c:v>
                </c:pt>
                <c:pt idx="4">
                  <c:v>-1.2066533009999999E-3</c:v>
                </c:pt>
                <c:pt idx="5">
                  <c:v>-2.5618177770000001E-4</c:v>
                </c:pt>
                <c:pt idx="7">
                  <c:v>7.5889210659999999E-3</c:v>
                </c:pt>
                <c:pt idx="9">
                  <c:v>2.4727110720000001E-2</c:v>
                </c:pt>
                <c:pt idx="11">
                  <c:v>2.1775451099999999E-2</c:v>
                </c:pt>
                <c:pt idx="13">
                  <c:v>2.3074923890000001E-2</c:v>
                </c:pt>
                <c:pt idx="15">
                  <c:v>7.7151555650000004E-3</c:v>
                </c:pt>
                <c:pt idx="17">
                  <c:v>2.9256701569999998E-3</c:v>
                </c:pt>
                <c:pt idx="19">
                  <c:v>-5.1978911409999998E-5</c:v>
                </c:pt>
                <c:pt idx="21">
                  <c:v>-1.3143239029999999E-3</c:v>
                </c:pt>
                <c:pt idx="23">
                  <c:v>-6.6681517780000001E-3</c:v>
                </c:pt>
                <c:pt idx="25">
                  <c:v>-1.3997178289999999E-3</c:v>
                </c:pt>
                <c:pt idx="27">
                  <c:v>4.678102027E-4</c:v>
                </c:pt>
                <c:pt idx="29">
                  <c:v>-3.0333407589999998E-3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DE-4D93-AD49-B764AB069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83152"/>
        <c:axId val="54194672"/>
      </c:scatterChart>
      <c:valAx>
        <c:axId val="5418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4672"/>
        <c:crosses val="autoZero"/>
        <c:crossBetween val="midCat"/>
      </c:valAx>
      <c:valAx>
        <c:axId val="54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'Simultaneous_UV_and_TPD-032625'!$Q$652:$Q$687</c:f>
              <c:numCache>
                <c:formatCode>General</c:formatCode>
                <c:ptCount val="36"/>
                <c:pt idx="0">
                  <c:v>2.5674025881333331E-3</c:v>
                </c:pt>
                <c:pt idx="1">
                  <c:v>2.6128815462666665E-3</c:v>
                </c:pt>
                <c:pt idx="2">
                  <c:v>3.2574145280000002E-3</c:v>
                </c:pt>
                <c:pt idx="3">
                  <c:v>3.2563342606666663E-3</c:v>
                </c:pt>
                <c:pt idx="4">
                  <c:v>2.1099142455000002E-3</c:v>
                </c:pt>
                <c:pt idx="5">
                  <c:v>3.7868221136666668E-3</c:v>
                </c:pt>
                <c:pt idx="7">
                  <c:v>6.4891018673333333E-3</c:v>
                </c:pt>
                <c:pt idx="9">
                  <c:v>1.0623946816666667E-2</c:v>
                </c:pt>
                <c:pt idx="11">
                  <c:v>1.3886936196666666E-2</c:v>
                </c:pt>
                <c:pt idx="13">
                  <c:v>1.4934053846666665E-2</c:v>
                </c:pt>
                <c:pt idx="15">
                  <c:v>1.4215626436666665E-2</c:v>
                </c:pt>
                <c:pt idx="17">
                  <c:v>1.4718069606666667E-2</c:v>
                </c:pt>
                <c:pt idx="19">
                  <c:v>9.9805965106666665E-3</c:v>
                </c:pt>
                <c:pt idx="21">
                  <c:v>9.0215582506666669E-3</c:v>
                </c:pt>
                <c:pt idx="23">
                  <c:v>8.7303804639999993E-3</c:v>
                </c:pt>
                <c:pt idx="25">
                  <c:v>5.8713742660000002E-3</c:v>
                </c:pt>
                <c:pt idx="27">
                  <c:v>4.8810771305000007E-3</c:v>
                </c:pt>
                <c:pt idx="29">
                  <c:v>5.5343213179999996E-3</c:v>
                </c:pt>
                <c:pt idx="31">
                  <c:v>4.7436178959999993E-3</c:v>
                </c:pt>
                <c:pt idx="33">
                  <c:v>3.8368911916666667E-3</c:v>
                </c:pt>
                <c:pt idx="35">
                  <c:v>3.3504992473333329E-3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C-4013-853C-E6877A195F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'Simultaneous_UV_and_TPD-032625'!$AF$652:$AF$687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'Simultaneous_UV_and_TPD-032625'!$AK$652:$AK$687</c:f>
              <c:numCache>
                <c:formatCode>General</c:formatCode>
                <c:ptCount val="36"/>
                <c:pt idx="0">
                  <c:v>1.9255483700000001E-3</c:v>
                </c:pt>
                <c:pt idx="1">
                  <c:v>2.3359889520000003E-3</c:v>
                </c:pt>
                <c:pt idx="2">
                  <c:v>3.8718379085000004E-3</c:v>
                </c:pt>
                <c:pt idx="3">
                  <c:v>2.8200894150000001E-3</c:v>
                </c:pt>
                <c:pt idx="4">
                  <c:v>3.0144970460000003E-3</c:v>
                </c:pt>
                <c:pt idx="5">
                  <c:v>3.189476129E-3</c:v>
                </c:pt>
                <c:pt idx="6">
                  <c:v>3.8239886685000001E-3</c:v>
                </c:pt>
                <c:pt idx="7">
                  <c:v>6.6941842199999997E-3</c:v>
                </c:pt>
                <c:pt idx="8">
                  <c:v>9.0270726294999996E-3</c:v>
                </c:pt>
                <c:pt idx="9">
                  <c:v>1.149020345E-2</c:v>
                </c:pt>
                <c:pt idx="10">
                  <c:v>1.3128155759999999E-2</c:v>
                </c:pt>
                <c:pt idx="11">
                  <c:v>1.4963090950000001E-2</c:v>
                </c:pt>
                <c:pt idx="12">
                  <c:v>1.55995952E-2</c:v>
                </c:pt>
                <c:pt idx="13">
                  <c:v>1.653757296E-2</c:v>
                </c:pt>
                <c:pt idx="14">
                  <c:v>1.7027318824999998E-2</c:v>
                </c:pt>
                <c:pt idx="15">
                  <c:v>1.6678250504999999E-2</c:v>
                </c:pt>
                <c:pt idx="16">
                  <c:v>1.6074426315000001E-2</c:v>
                </c:pt>
                <c:pt idx="17">
                  <c:v>1.6309211885000001E-2</c:v>
                </c:pt>
                <c:pt idx="18">
                  <c:v>1.5820572309999999E-2</c:v>
                </c:pt>
                <c:pt idx="19">
                  <c:v>1.2051492170000001E-2</c:v>
                </c:pt>
                <c:pt idx="20">
                  <c:v>1.0279234275999999E-2</c:v>
                </c:pt>
                <c:pt idx="21">
                  <c:v>9.7045832835000005E-3</c:v>
                </c:pt>
                <c:pt idx="22">
                  <c:v>8.5138299774999999E-3</c:v>
                </c:pt>
                <c:pt idx="23">
                  <c:v>7.7435106319999995E-3</c:v>
                </c:pt>
                <c:pt idx="24">
                  <c:v>7.1747676965000003E-3</c:v>
                </c:pt>
                <c:pt idx="25">
                  <c:v>6.9643168619999999E-3</c:v>
                </c:pt>
                <c:pt idx="26">
                  <c:v>4.9695597470000002E-3</c:v>
                </c:pt>
                <c:pt idx="27">
                  <c:v>4.2788507420000003E-3</c:v>
                </c:pt>
                <c:pt idx="28">
                  <c:v>4.9912154455E-3</c:v>
                </c:pt>
                <c:pt idx="29">
                  <c:v>5.1842585594999999E-3</c:v>
                </c:pt>
                <c:pt idx="30">
                  <c:v>5.6156092925000005E-3</c:v>
                </c:pt>
                <c:pt idx="31">
                  <c:v>5.5712352679999997E-3</c:v>
                </c:pt>
                <c:pt idx="32">
                  <c:v>5.6158675130000002E-3</c:v>
                </c:pt>
                <c:pt idx="33">
                  <c:v>5.7612512550000005E-3</c:v>
                </c:pt>
                <c:pt idx="34">
                  <c:v>6.0058188180000006E-3</c:v>
                </c:pt>
                <c:pt idx="35">
                  <c:v>5.6183104795000001E-3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C-4013-853C-E6877A19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059280"/>
        <c:axId val="451046800"/>
      </c:scatterChart>
      <c:valAx>
        <c:axId val="45105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46800"/>
        <c:crosses val="autoZero"/>
        <c:crossBetween val="midCat"/>
      </c:valAx>
      <c:valAx>
        <c:axId val="4510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5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'Simultaneous_UV_and_TPD-032625'!$V$652:$V$681</c:f>
              <c:numCache>
                <c:formatCode>General</c:formatCode>
                <c:ptCount val="30"/>
                <c:pt idx="0">
                  <c:v>4.3248730960000004E-3</c:v>
                </c:pt>
                <c:pt idx="1">
                  <c:v>6.8353879619999997E-3</c:v>
                </c:pt>
                <c:pt idx="2">
                  <c:v>9.678027556E-3</c:v>
                </c:pt>
                <c:pt idx="3">
                  <c:v>1.3222625090000001E-2</c:v>
                </c:pt>
                <c:pt idx="4">
                  <c:v>1.497316896E-2</c:v>
                </c:pt>
                <c:pt idx="5">
                  <c:v>1.7168963020000001E-2</c:v>
                </c:pt>
                <c:pt idx="6">
                  <c:v>1.9154459749999998E-2</c:v>
                </c:pt>
                <c:pt idx="7">
                  <c:v>2.0462654100000002E-2</c:v>
                </c:pt>
                <c:pt idx="8">
                  <c:v>2.1245830310000002E-2</c:v>
                </c:pt>
                <c:pt idx="9">
                  <c:v>2.1118201600000001E-2</c:v>
                </c:pt>
                <c:pt idx="10">
                  <c:v>2.275271936E-2</c:v>
                </c:pt>
                <c:pt idx="11">
                  <c:v>2.432632342E-2</c:v>
                </c:pt>
                <c:pt idx="12">
                  <c:v>2.3640319069999999E-2</c:v>
                </c:pt>
                <c:pt idx="13">
                  <c:v>1.7901377810000001E-2</c:v>
                </c:pt>
                <c:pt idx="14">
                  <c:v>1.546627991E-2</c:v>
                </c:pt>
                <c:pt idx="15">
                  <c:v>1.387092096E-2</c:v>
                </c:pt>
                <c:pt idx="16">
                  <c:v>1.2710659900000001E-2</c:v>
                </c:pt>
                <c:pt idx="17">
                  <c:v>1.1839013779999999E-2</c:v>
                </c:pt>
                <c:pt idx="18">
                  <c:v>9.9100797680000009E-3</c:v>
                </c:pt>
                <c:pt idx="19">
                  <c:v>9.0398839740000007E-3</c:v>
                </c:pt>
                <c:pt idx="20">
                  <c:v>8.6366932559999998E-3</c:v>
                </c:pt>
                <c:pt idx="21">
                  <c:v>6.0261058740000003E-3</c:v>
                </c:pt>
                <c:pt idx="22">
                  <c:v>6.9775199420000003E-3</c:v>
                </c:pt>
                <c:pt idx="23">
                  <c:v>6.736765772E-3</c:v>
                </c:pt>
                <c:pt idx="24">
                  <c:v>7.4909354599999997E-3</c:v>
                </c:pt>
                <c:pt idx="25">
                  <c:v>7.7070340829999999E-3</c:v>
                </c:pt>
                <c:pt idx="26">
                  <c:v>8.1044234950000005E-3</c:v>
                </c:pt>
                <c:pt idx="27">
                  <c:v>7.8810732410000001E-3</c:v>
                </c:pt>
                <c:pt idx="28">
                  <c:v>7.3981145760000002E-3</c:v>
                </c:pt>
                <c:pt idx="29">
                  <c:v>8.2189992749999996E-3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1-4301-BF02-17B0C3E3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9360"/>
        <c:axId val="394707920"/>
      </c:scatterChart>
      <c:valAx>
        <c:axId val="39470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7920"/>
        <c:crosses val="autoZero"/>
        <c:crossBetween val="midCat"/>
      </c:valAx>
      <c:valAx>
        <c:axId val="3947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'Simultaneous_UV_and_TPD-032625'!$X$652:$X$681</c:f>
              <c:numCache>
                <c:formatCode>General</c:formatCode>
                <c:ptCount val="30"/>
                <c:pt idx="0">
                  <c:v>4.8120300750000003E-3</c:v>
                </c:pt>
                <c:pt idx="1">
                  <c:v>7.4671052630000002E-3</c:v>
                </c:pt>
                <c:pt idx="2">
                  <c:v>1.023339599E-2</c:v>
                </c:pt>
                <c:pt idx="3">
                  <c:v>1.313753133E-2</c:v>
                </c:pt>
                <c:pt idx="4">
                  <c:v>1.508458647E-2</c:v>
                </c:pt>
                <c:pt idx="5">
                  <c:v>1.7559523810000002E-2</c:v>
                </c:pt>
                <c:pt idx="6">
                  <c:v>1.8724937340000001E-2</c:v>
                </c:pt>
                <c:pt idx="7">
                  <c:v>1.9929511279999999E-2</c:v>
                </c:pt>
                <c:pt idx="8">
                  <c:v>2.0021929819999999E-2</c:v>
                </c:pt>
                <c:pt idx="9">
                  <c:v>1.9768170429999999E-2</c:v>
                </c:pt>
                <c:pt idx="10">
                  <c:v>1.9343671680000001E-2</c:v>
                </c:pt>
                <c:pt idx="11">
                  <c:v>2.2012844609999999E-2</c:v>
                </c:pt>
                <c:pt idx="12">
                  <c:v>2.0606203010000001E-2</c:v>
                </c:pt>
                <c:pt idx="13">
                  <c:v>1.449561404E-2</c:v>
                </c:pt>
                <c:pt idx="14">
                  <c:v>1.2542293229999999E-2</c:v>
                </c:pt>
                <c:pt idx="15">
                  <c:v>1.049655388E-2</c:v>
                </c:pt>
                <c:pt idx="16">
                  <c:v>8.6011904759999997E-3</c:v>
                </c:pt>
                <c:pt idx="17">
                  <c:v>7.009711779E-3</c:v>
                </c:pt>
                <c:pt idx="18">
                  <c:v>6.1199874689999998E-3</c:v>
                </c:pt>
                <c:pt idx="19">
                  <c:v>5.5200501250000002E-3</c:v>
                </c:pt>
                <c:pt idx="20">
                  <c:v>2.9104010029999999E-3</c:v>
                </c:pt>
                <c:pt idx="21">
                  <c:v>3.2534461150000001E-3</c:v>
                </c:pt>
                <c:pt idx="22">
                  <c:v>3.414786967E-3</c:v>
                </c:pt>
                <c:pt idx="23">
                  <c:v>3.421052632E-3</c:v>
                </c:pt>
                <c:pt idx="24">
                  <c:v>3.6873433579999999E-3</c:v>
                </c:pt>
                <c:pt idx="25">
                  <c:v>4.2590852129999997E-3</c:v>
                </c:pt>
                <c:pt idx="26">
                  <c:v>4.3154761899999996E-3</c:v>
                </c:pt>
                <c:pt idx="27">
                  <c:v>3.9974937340000001E-3</c:v>
                </c:pt>
                <c:pt idx="28">
                  <c:v>4.5911654140000004E-3</c:v>
                </c:pt>
                <c:pt idx="29">
                  <c:v>4.371867168E-3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9-455D-83F6-29894D1E5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86800"/>
        <c:axId val="394701680"/>
      </c:scatterChart>
      <c:valAx>
        <c:axId val="3946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1680"/>
        <c:crosses val="autoZero"/>
        <c:crossBetween val="midCat"/>
      </c:valAx>
      <c:valAx>
        <c:axId val="3947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'Simultaneous_UV_and_TPD-032625'!$Z$652:$Z$681</c:f>
              <c:numCache>
                <c:formatCode>General</c:formatCode>
                <c:ptCount val="30"/>
                <c:pt idx="0">
                  <c:v>4.4485511530000001E-3</c:v>
                </c:pt>
                <c:pt idx="1">
                  <c:v>7.2057953869999998E-3</c:v>
                </c:pt>
                <c:pt idx="2">
                  <c:v>1.0755470140000001E-2</c:v>
                </c:pt>
                <c:pt idx="3">
                  <c:v>1.252808989E-2</c:v>
                </c:pt>
                <c:pt idx="4">
                  <c:v>1.454316972E-2</c:v>
                </c:pt>
                <c:pt idx="5">
                  <c:v>1.6469544650000001E-2</c:v>
                </c:pt>
                <c:pt idx="6">
                  <c:v>1.7945002960000001E-2</c:v>
                </c:pt>
                <c:pt idx="7">
                  <c:v>1.8982850379999999E-2</c:v>
                </c:pt>
                <c:pt idx="8">
                  <c:v>2.0195150799999999E-2</c:v>
                </c:pt>
                <c:pt idx="9">
                  <c:v>2.076286221E-2</c:v>
                </c:pt>
                <c:pt idx="10">
                  <c:v>2.1519810760000001E-2</c:v>
                </c:pt>
                <c:pt idx="11">
                  <c:v>2.2748373740000001E-2</c:v>
                </c:pt>
                <c:pt idx="12">
                  <c:v>2.2105263159999999E-2</c:v>
                </c:pt>
                <c:pt idx="13">
                  <c:v>1.8052927260000001E-2</c:v>
                </c:pt>
                <c:pt idx="14">
                  <c:v>1.645771733E-2</c:v>
                </c:pt>
                <c:pt idx="15">
                  <c:v>1.494086339E-2</c:v>
                </c:pt>
                <c:pt idx="16">
                  <c:v>1.3701951509999999E-2</c:v>
                </c:pt>
                <c:pt idx="17">
                  <c:v>1.287847428E-2</c:v>
                </c:pt>
                <c:pt idx="18">
                  <c:v>1.2106741569999999E-2</c:v>
                </c:pt>
                <c:pt idx="19">
                  <c:v>1.159964518E-2</c:v>
                </c:pt>
                <c:pt idx="20">
                  <c:v>9.8033707870000004E-3</c:v>
                </c:pt>
                <c:pt idx="21">
                  <c:v>1.000887049E-2</c:v>
                </c:pt>
                <c:pt idx="22">
                  <c:v>1.0156712E-2</c:v>
                </c:pt>
                <c:pt idx="23">
                  <c:v>1.0387344769999999E-2</c:v>
                </c:pt>
                <c:pt idx="24">
                  <c:v>1.046274394E-2</c:v>
                </c:pt>
                <c:pt idx="25">
                  <c:v>1.051153164E-2</c:v>
                </c:pt>
                <c:pt idx="26">
                  <c:v>1.0415434649999999E-2</c:v>
                </c:pt>
                <c:pt idx="27">
                  <c:v>1.0844175039999999E-2</c:v>
                </c:pt>
                <c:pt idx="28">
                  <c:v>1.1037847430000001E-2</c:v>
                </c:pt>
                <c:pt idx="29">
                  <c:v>1.087078652E-2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F-46FF-BD56-A46DF240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34240"/>
        <c:axId val="532625120"/>
      </c:scatterChart>
      <c:valAx>
        <c:axId val="5326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25120"/>
        <c:crosses val="autoZero"/>
        <c:crossBetween val="midCat"/>
      </c:valAx>
      <c:valAx>
        <c:axId val="5326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3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'Simultaneous_UV_and_TPD-032625'!$AB$652:$AB$681</c:f>
              <c:numCache>
                <c:formatCode>General</c:formatCode>
                <c:ptCount val="30"/>
                <c:pt idx="0">
                  <c:v>3.9735696050000003E-3</c:v>
                </c:pt>
                <c:pt idx="1">
                  <c:v>6.9214596789999999E-3</c:v>
                </c:pt>
                <c:pt idx="2">
                  <c:v>9.6470941580000004E-3</c:v>
                </c:pt>
                <c:pt idx="3">
                  <c:v>1.2851779549999999E-2</c:v>
                </c:pt>
                <c:pt idx="4">
                  <c:v>1.4763478E-2</c:v>
                </c:pt>
                <c:pt idx="5">
                  <c:v>1.6594083200000002E-2</c:v>
                </c:pt>
                <c:pt idx="6">
                  <c:v>1.755518847E-2</c:v>
                </c:pt>
                <c:pt idx="7">
                  <c:v>1.9180057069999999E-2</c:v>
                </c:pt>
                <c:pt idx="8">
                  <c:v>1.9573509539999999E-2</c:v>
                </c:pt>
                <c:pt idx="9">
                  <c:v>1.957951644E-2</c:v>
                </c:pt>
                <c:pt idx="10">
                  <c:v>1.981228413E-2</c:v>
                </c:pt>
                <c:pt idx="11">
                  <c:v>2.0803423939999999E-2</c:v>
                </c:pt>
                <c:pt idx="12">
                  <c:v>2.009911398E-2</c:v>
                </c:pt>
                <c:pt idx="13">
                  <c:v>1.5670521100000001E-2</c:v>
                </c:pt>
                <c:pt idx="14">
                  <c:v>1.2965910799999999E-2</c:v>
                </c:pt>
                <c:pt idx="15">
                  <c:v>1.0160684789999999E-2</c:v>
                </c:pt>
                <c:pt idx="16">
                  <c:v>9.9504430090000002E-3</c:v>
                </c:pt>
                <c:pt idx="17">
                  <c:v>8.522300646E-3</c:v>
                </c:pt>
                <c:pt idx="18">
                  <c:v>7.7684336990000002E-3</c:v>
                </c:pt>
                <c:pt idx="19">
                  <c:v>7.2908845170000002E-3</c:v>
                </c:pt>
                <c:pt idx="20">
                  <c:v>7.2893827899999999E-3</c:v>
                </c:pt>
                <c:pt idx="21">
                  <c:v>5.3866946990000003E-3</c:v>
                </c:pt>
                <c:pt idx="22">
                  <c:v>5.5353656709999999E-3</c:v>
                </c:pt>
                <c:pt idx="23">
                  <c:v>6.0174200330000002E-3</c:v>
                </c:pt>
                <c:pt idx="24">
                  <c:v>6.5670521099999999E-3</c:v>
                </c:pt>
                <c:pt idx="25">
                  <c:v>6.1525754620000003E-3</c:v>
                </c:pt>
                <c:pt idx="26">
                  <c:v>6.2561946239999998E-3</c:v>
                </c:pt>
                <c:pt idx="27">
                  <c:v>6.3402913349999996E-3</c:v>
                </c:pt>
                <c:pt idx="28">
                  <c:v>6.595584923E-3</c:v>
                </c:pt>
                <c:pt idx="29">
                  <c:v>6.6496470940000003E-3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1-4BEE-ACCB-90394DDAB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67872"/>
        <c:axId val="452162112"/>
      </c:scatterChart>
      <c:valAx>
        <c:axId val="45216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62112"/>
        <c:crosses val="autoZero"/>
        <c:crossBetween val="midCat"/>
      </c:valAx>
      <c:valAx>
        <c:axId val="4521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6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'Simultaneous_UV_and_TPD-032625'!$AF$652:$AF$687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'Simultaneous_UV_and_TPD-032625'!$AH$652:$AH$687</c:f>
              <c:numCache>
                <c:formatCode>General</c:formatCode>
                <c:ptCount val="36"/>
                <c:pt idx="0">
                  <c:v>1.914926527E-3</c:v>
                </c:pt>
                <c:pt idx="1">
                  <c:v>2.3217324050000001E-3</c:v>
                </c:pt>
                <c:pt idx="2">
                  <c:v>5.0595514310000003E-3</c:v>
                </c:pt>
                <c:pt idx="3">
                  <c:v>3.2915699920000002E-3</c:v>
                </c:pt>
                <c:pt idx="4">
                  <c:v>3.0502706880000002E-3</c:v>
                </c:pt>
                <c:pt idx="5">
                  <c:v>3.5622583140000001E-3</c:v>
                </c:pt>
                <c:pt idx="6">
                  <c:v>4.5939675170000001E-3</c:v>
                </c:pt>
                <c:pt idx="7">
                  <c:v>6.8368136119999999E-3</c:v>
                </c:pt>
                <c:pt idx="8">
                  <c:v>9.2652745549999995E-3</c:v>
                </c:pt>
                <c:pt idx="9">
                  <c:v>1.1802010829999999E-2</c:v>
                </c:pt>
                <c:pt idx="10">
                  <c:v>1.3588553749999999E-2</c:v>
                </c:pt>
                <c:pt idx="11">
                  <c:v>1.481979892E-2</c:v>
                </c:pt>
                <c:pt idx="12">
                  <c:v>1.6092807420000001E-2</c:v>
                </c:pt>
                <c:pt idx="13">
                  <c:v>1.6593967519999999E-2</c:v>
                </c:pt>
                <c:pt idx="14">
                  <c:v>1.7453982989999998E-2</c:v>
                </c:pt>
                <c:pt idx="15">
                  <c:v>1.690641918E-2</c:v>
                </c:pt>
                <c:pt idx="16">
                  <c:v>1.66774942E-2</c:v>
                </c:pt>
                <c:pt idx="17">
                  <c:v>1.6989945860000001E-2</c:v>
                </c:pt>
                <c:pt idx="18">
                  <c:v>1.5820572309999999E-2</c:v>
                </c:pt>
                <c:pt idx="19">
                  <c:v>1.30162413E-2</c:v>
                </c:pt>
                <c:pt idx="20">
                  <c:v>1.120494973E-2</c:v>
                </c:pt>
                <c:pt idx="21">
                  <c:v>1.053518948E-2</c:v>
                </c:pt>
                <c:pt idx="22">
                  <c:v>8.9605568450000003E-3</c:v>
                </c:pt>
                <c:pt idx="23">
                  <c:v>8.4346481049999995E-3</c:v>
                </c:pt>
                <c:pt idx="24">
                  <c:v>7.7587006960000001E-3</c:v>
                </c:pt>
                <c:pt idx="25">
                  <c:v>7.4818252129999997E-3</c:v>
                </c:pt>
                <c:pt idx="26">
                  <c:v>6.9914926529999998E-3</c:v>
                </c:pt>
                <c:pt idx="27">
                  <c:v>4.8801237430000002E-3</c:v>
                </c:pt>
                <c:pt idx="28">
                  <c:v>5.569992266E-3</c:v>
                </c:pt>
                <c:pt idx="29">
                  <c:v>5.4601701470000001E-3</c:v>
                </c:pt>
                <c:pt idx="30">
                  <c:v>5.9922660480000002E-3</c:v>
                </c:pt>
                <c:pt idx="31">
                  <c:v>6.2521268369999999E-3</c:v>
                </c:pt>
                <c:pt idx="32">
                  <c:v>6.3495746329999998E-3</c:v>
                </c:pt>
                <c:pt idx="33">
                  <c:v>6.3310131480000002E-3</c:v>
                </c:pt>
                <c:pt idx="34">
                  <c:v>6.5320959010000002E-3</c:v>
                </c:pt>
                <c:pt idx="35">
                  <c:v>6.1809744780000004E-3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5-4858-A923-F85A042F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508736"/>
        <c:axId val="1360497696"/>
      </c:scatterChart>
      <c:valAx>
        <c:axId val="13605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97696"/>
        <c:crosses val="autoZero"/>
        <c:crossBetween val="midCat"/>
      </c:valAx>
      <c:valAx>
        <c:axId val="13604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0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'Simultaneous_UV_and_TPD-032625'!$AF$652:$AF$687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'Simultaneous_UV_and_TPD-032625'!$AJ$652:$AJ$687</c:f>
              <c:numCache>
                <c:formatCode>General</c:formatCode>
                <c:ptCount val="36"/>
                <c:pt idx="0">
                  <c:v>1.9361702130000001E-3</c:v>
                </c:pt>
                <c:pt idx="1">
                  <c:v>2.3502454990000001E-3</c:v>
                </c:pt>
                <c:pt idx="2">
                  <c:v>2.6841243860000002E-3</c:v>
                </c:pt>
                <c:pt idx="3">
                  <c:v>2.348608838E-3</c:v>
                </c:pt>
                <c:pt idx="4">
                  <c:v>2.9787234040000001E-3</c:v>
                </c:pt>
                <c:pt idx="5">
                  <c:v>2.816693944E-3</c:v>
                </c:pt>
                <c:pt idx="6">
                  <c:v>3.0540098200000001E-3</c:v>
                </c:pt>
                <c:pt idx="7">
                  <c:v>6.5515548280000004E-3</c:v>
                </c:pt>
                <c:pt idx="8">
                  <c:v>8.7888707039999996E-3</c:v>
                </c:pt>
                <c:pt idx="9">
                  <c:v>1.1178396070000001E-2</c:v>
                </c:pt>
                <c:pt idx="10">
                  <c:v>1.266775777E-2</c:v>
                </c:pt>
                <c:pt idx="11">
                  <c:v>1.5106382979999999E-2</c:v>
                </c:pt>
                <c:pt idx="12">
                  <c:v>1.5106382979999999E-2</c:v>
                </c:pt>
                <c:pt idx="13">
                  <c:v>1.6481178400000001E-2</c:v>
                </c:pt>
                <c:pt idx="14">
                  <c:v>1.6600654659999999E-2</c:v>
                </c:pt>
                <c:pt idx="15">
                  <c:v>1.6450081830000001E-2</c:v>
                </c:pt>
                <c:pt idx="16">
                  <c:v>1.547135843E-2</c:v>
                </c:pt>
                <c:pt idx="17">
                  <c:v>1.5628477910000001E-2</c:v>
                </c:pt>
                <c:pt idx="19">
                  <c:v>1.1086743039999999E-2</c:v>
                </c:pt>
                <c:pt idx="20">
                  <c:v>9.3535188219999992E-3</c:v>
                </c:pt>
                <c:pt idx="21">
                  <c:v>8.8739770870000009E-3</c:v>
                </c:pt>
                <c:pt idx="22">
                  <c:v>8.0671031099999995E-3</c:v>
                </c:pt>
                <c:pt idx="23">
                  <c:v>7.0523731589999996E-3</c:v>
                </c:pt>
                <c:pt idx="24">
                  <c:v>6.5908346969999997E-3</c:v>
                </c:pt>
                <c:pt idx="25">
                  <c:v>6.4468085110000002E-3</c:v>
                </c:pt>
                <c:pt idx="26">
                  <c:v>2.9476268410000002E-3</c:v>
                </c:pt>
                <c:pt idx="27">
                  <c:v>3.6775777410000001E-3</c:v>
                </c:pt>
                <c:pt idx="28">
                  <c:v>4.412438625E-3</c:v>
                </c:pt>
                <c:pt idx="29">
                  <c:v>4.9083469719999996E-3</c:v>
                </c:pt>
                <c:pt idx="30">
                  <c:v>5.2389525369999999E-3</c:v>
                </c:pt>
                <c:pt idx="31">
                  <c:v>4.8903436990000004E-3</c:v>
                </c:pt>
                <c:pt idx="32">
                  <c:v>4.8821603929999997E-3</c:v>
                </c:pt>
                <c:pt idx="33">
                  <c:v>5.1914893619999999E-3</c:v>
                </c:pt>
                <c:pt idx="34">
                  <c:v>5.4795417350000002E-3</c:v>
                </c:pt>
                <c:pt idx="35">
                  <c:v>5.0556464809999998E-3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2-4686-8336-6CC4ADCCE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78816"/>
        <c:axId val="53974016"/>
      </c:scatterChart>
      <c:valAx>
        <c:axId val="5397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4016"/>
        <c:crosses val="autoZero"/>
        <c:crossBetween val="midCat"/>
      </c:valAx>
      <c:valAx>
        <c:axId val="5397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1460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'Simultaneous_UV_and_TPD-032625'!$B$725:$B$754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'Simultaneous_UV_and_TPD-032625'!$D$725:$D$754</c:f>
              <c:numCache>
                <c:formatCode>General</c:formatCode>
                <c:ptCount val="30"/>
                <c:pt idx="0">
                  <c:v>5.4705609999999997E-3</c:v>
                </c:pt>
                <c:pt idx="1">
                  <c:v>6.8273839999999997E-3</c:v>
                </c:pt>
                <c:pt idx="2">
                  <c:v>7.6077890000000002E-3</c:v>
                </c:pt>
                <c:pt idx="3">
                  <c:v>8.2877449999999991E-3</c:v>
                </c:pt>
                <c:pt idx="4">
                  <c:v>8.6509039999999992E-3</c:v>
                </c:pt>
                <c:pt idx="5">
                  <c:v>8.8116210000000004E-3</c:v>
                </c:pt>
                <c:pt idx="6">
                  <c:v>8.6555399999999998E-3</c:v>
                </c:pt>
                <c:pt idx="7">
                  <c:v>8.6215419999999994E-3</c:v>
                </c:pt>
                <c:pt idx="8">
                  <c:v>7.9740379999999993E-3</c:v>
                </c:pt>
                <c:pt idx="9">
                  <c:v>8.7127179999999995E-3</c:v>
                </c:pt>
                <c:pt idx="10">
                  <c:v>1.1834338E-2</c:v>
                </c:pt>
                <c:pt idx="11">
                  <c:v>1.3929841E-2</c:v>
                </c:pt>
                <c:pt idx="12">
                  <c:v>1.2925359000000001E-2</c:v>
                </c:pt>
                <c:pt idx="13">
                  <c:v>8.9058880000000007E-3</c:v>
                </c:pt>
                <c:pt idx="14">
                  <c:v>8.9522479999999995E-3</c:v>
                </c:pt>
                <c:pt idx="15">
                  <c:v>8.221295E-3</c:v>
                </c:pt>
                <c:pt idx="16">
                  <c:v>7.3064439999999996E-3</c:v>
                </c:pt>
                <c:pt idx="17">
                  <c:v>6.6481220000000002E-3</c:v>
                </c:pt>
                <c:pt idx="18">
                  <c:v>6.3065990000000004E-3</c:v>
                </c:pt>
                <c:pt idx="19">
                  <c:v>5.6745479999999997E-3</c:v>
                </c:pt>
                <c:pt idx="20">
                  <c:v>5.5632820000000001E-3</c:v>
                </c:pt>
                <c:pt idx="21">
                  <c:v>5.1769429999999998E-3</c:v>
                </c:pt>
                <c:pt idx="22">
                  <c:v>4.993819E-3</c:v>
                </c:pt>
                <c:pt idx="23">
                  <c:v>4.8106939999999999E-3</c:v>
                </c:pt>
                <c:pt idx="24">
                  <c:v>3.9406579999999997E-3</c:v>
                </c:pt>
                <c:pt idx="25">
                  <c:v>3.4523259999999999E-3</c:v>
                </c:pt>
                <c:pt idx="26">
                  <c:v>3.0258070000000001E-3</c:v>
                </c:pt>
                <c:pt idx="27">
                  <c:v>2.914542E-3</c:v>
                </c:pt>
                <c:pt idx="28">
                  <c:v>2.8403650000000001E-3</c:v>
                </c:pt>
                <c:pt idx="29">
                  <c:v>2.6672850000000001E-3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5-473E-8C84-ECC52B4008A8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'Simultaneous_UV_and_TPD-032625'!$AC$725:$AC$754</c:f>
              <c:numCache>
                <c:formatCode>General</c:formatCode>
                <c:ptCount val="30"/>
                <c:pt idx="0">
                  <c:v>4.9663593222500002E-3</c:v>
                </c:pt>
                <c:pt idx="1">
                  <c:v>6.3401707479999996E-3</c:v>
                </c:pt>
                <c:pt idx="2">
                  <c:v>7.3381094822500001E-3</c:v>
                </c:pt>
                <c:pt idx="3">
                  <c:v>8.223798656E-3</c:v>
                </c:pt>
                <c:pt idx="4">
                  <c:v>8.5784526519999994E-3</c:v>
                </c:pt>
                <c:pt idx="5">
                  <c:v>8.8334631405000003E-3</c:v>
                </c:pt>
                <c:pt idx="6">
                  <c:v>8.7515309494999999E-3</c:v>
                </c:pt>
                <c:pt idx="7">
                  <c:v>8.4230368352499994E-3</c:v>
                </c:pt>
                <c:pt idx="8">
                  <c:v>8.2119999024999994E-3</c:v>
                </c:pt>
                <c:pt idx="9">
                  <c:v>8.6582268537499993E-3</c:v>
                </c:pt>
                <c:pt idx="10">
                  <c:v>1.1602819432500001E-2</c:v>
                </c:pt>
                <c:pt idx="11">
                  <c:v>1.5280471802499999E-2</c:v>
                </c:pt>
                <c:pt idx="12">
                  <c:v>1.6018760315000002E-2</c:v>
                </c:pt>
                <c:pt idx="13">
                  <c:v>9.3301942087499999E-3</c:v>
                </c:pt>
                <c:pt idx="14">
                  <c:v>8.710492282E-3</c:v>
                </c:pt>
                <c:pt idx="15">
                  <c:v>7.9393479935000004E-3</c:v>
                </c:pt>
                <c:pt idx="16">
                  <c:v>7.3026359305E-3</c:v>
                </c:pt>
                <c:pt idx="17">
                  <c:v>6.5875645987500007E-3</c:v>
                </c:pt>
                <c:pt idx="18">
                  <c:v>6.0311078787499998E-3</c:v>
                </c:pt>
                <c:pt idx="19">
                  <c:v>5.6165868242499997E-3</c:v>
                </c:pt>
                <c:pt idx="20">
                  <c:v>5.5813234827499997E-3</c:v>
                </c:pt>
                <c:pt idx="21">
                  <c:v>5.1860446799999998E-3</c:v>
                </c:pt>
                <c:pt idx="22">
                  <c:v>4.6995041147499996E-3</c:v>
                </c:pt>
                <c:pt idx="23">
                  <c:v>4.3376181105000003E-3</c:v>
                </c:pt>
                <c:pt idx="24">
                  <c:v>3.9894811010000005E-3</c:v>
                </c:pt>
                <c:pt idx="25">
                  <c:v>3.6545883955000002E-3</c:v>
                </c:pt>
                <c:pt idx="26">
                  <c:v>3.355294103E-3</c:v>
                </c:pt>
                <c:pt idx="27">
                  <c:v>3.0944560976999998E-3</c:v>
                </c:pt>
                <c:pt idx="28">
                  <c:v>2.8037330830250002E-3</c:v>
                </c:pt>
                <c:pt idx="29">
                  <c:v>2.6145585448249997E-3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5-473E-8C84-ECC52B4008A8}"/>
            </c:ext>
          </c:extLst>
        </c:ser>
        <c:ser>
          <c:idx val="2"/>
          <c:order val="2"/>
          <c:tx>
            <c:v>14-19%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'Simultaneous_UV_and_TPD-032625'!$AN$725:$AN$754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'Simultaneous_UV_and_TPD-032625'!$AS$725:$AS$754</c:f>
              <c:numCache>
                <c:formatCode>General</c:formatCode>
                <c:ptCount val="30"/>
                <c:pt idx="0">
                  <c:v>4.0404040399999999E-3</c:v>
                </c:pt>
                <c:pt idx="1">
                  <c:v>3.4462269760000002E-3</c:v>
                </c:pt>
                <c:pt idx="2">
                  <c:v>7.7243018420000004E-3</c:v>
                </c:pt>
                <c:pt idx="3">
                  <c:v>1.069518717E-2</c:v>
                </c:pt>
                <c:pt idx="4">
                  <c:v>1.2596553769999999E-2</c:v>
                </c:pt>
                <c:pt idx="5">
                  <c:v>1.6399286990000001E-2</c:v>
                </c:pt>
                <c:pt idx="6">
                  <c:v>1.7825311940000001E-2</c:v>
                </c:pt>
                <c:pt idx="7">
                  <c:v>1.9251336899999999E-2</c:v>
                </c:pt>
                <c:pt idx="8">
                  <c:v>1.996434938E-2</c:v>
                </c:pt>
                <c:pt idx="9">
                  <c:v>1.9132501489999999E-2</c:v>
                </c:pt>
                <c:pt idx="10">
                  <c:v>2.150920974E-2</c:v>
                </c:pt>
                <c:pt idx="11">
                  <c:v>2.2222222220000001E-2</c:v>
                </c:pt>
                <c:pt idx="12">
                  <c:v>2.079619727E-2</c:v>
                </c:pt>
                <c:pt idx="13">
                  <c:v>1.55674391E-2</c:v>
                </c:pt>
                <c:pt idx="14">
                  <c:v>1.2715389190000001E-2</c:v>
                </c:pt>
                <c:pt idx="15">
                  <c:v>1.033868093E-2</c:v>
                </c:pt>
                <c:pt idx="16">
                  <c:v>7.4866310159999996E-3</c:v>
                </c:pt>
                <c:pt idx="17">
                  <c:v>5.585264409E-3</c:v>
                </c:pt>
                <c:pt idx="18">
                  <c:v>6.654783125E-3</c:v>
                </c:pt>
                <c:pt idx="19">
                  <c:v>5.585264409E-3</c:v>
                </c:pt>
                <c:pt idx="20">
                  <c:v>4.6345811049999996E-3</c:v>
                </c:pt>
                <c:pt idx="21">
                  <c:v>4.7534165180000004E-3</c:v>
                </c:pt>
                <c:pt idx="22">
                  <c:v>3.9215686269999999E-3</c:v>
                </c:pt>
                <c:pt idx="23">
                  <c:v>4.9910873440000003E-3</c:v>
                </c:pt>
                <c:pt idx="24">
                  <c:v>2.733214498E-3</c:v>
                </c:pt>
                <c:pt idx="25">
                  <c:v>1.901366607E-3</c:v>
                </c:pt>
                <c:pt idx="26">
                  <c:v>3.683897802E-3</c:v>
                </c:pt>
                <c:pt idx="27">
                  <c:v>3.802733214E-3</c:v>
                </c:pt>
                <c:pt idx="28">
                  <c:v>1.426024955E-3</c:v>
                </c:pt>
                <c:pt idx="29">
                  <c:v>2.9708853239999999E-3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A4-4F9E-B470-A19748361774}"/>
            </c:ext>
          </c:extLst>
        </c:ser>
        <c:ser>
          <c:idx val="3"/>
          <c:order val="3"/>
          <c:tx>
            <c:v>14-19%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'Simultaneous_UV_and_TPD-032625'!$BJ$725:$BJ$754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'Simultaneous_UV_and_TPD-032625'!$BO$725:$BO$754</c:f>
              <c:numCache>
                <c:formatCode>General</c:formatCode>
                <c:ptCount val="30"/>
                <c:pt idx="0">
                  <c:v>6.3664839619999997E-3</c:v>
                </c:pt>
                <c:pt idx="1">
                  <c:v>7.2413881024999995E-3</c:v>
                </c:pt>
                <c:pt idx="2">
                  <c:v>7.4992742064999996E-3</c:v>
                </c:pt>
                <c:pt idx="3">
                  <c:v>9.5483466715000007E-3</c:v>
                </c:pt>
                <c:pt idx="4">
                  <c:v>1.36809360645E-2</c:v>
                </c:pt>
                <c:pt idx="5">
                  <c:v>1.6613113734999997E-2</c:v>
                </c:pt>
                <c:pt idx="6">
                  <c:v>1.8716164095000001E-2</c:v>
                </c:pt>
                <c:pt idx="7">
                  <c:v>1.8614098160000002E-2</c:v>
                </c:pt>
                <c:pt idx="8">
                  <c:v>2.1642451914999999E-2</c:v>
                </c:pt>
                <c:pt idx="9">
                  <c:v>2.3991012229999997E-2</c:v>
                </c:pt>
                <c:pt idx="10">
                  <c:v>2.2018806075000001E-2</c:v>
                </c:pt>
                <c:pt idx="11">
                  <c:v>1.7381776854999999E-2</c:v>
                </c:pt>
                <c:pt idx="12">
                  <c:v>1.655369332E-2</c:v>
                </c:pt>
                <c:pt idx="13">
                  <c:v>1.13500453095E-2</c:v>
                </c:pt>
                <c:pt idx="14">
                  <c:v>1.3211164357499999E-2</c:v>
                </c:pt>
                <c:pt idx="15">
                  <c:v>1.03214085425E-2</c:v>
                </c:pt>
                <c:pt idx="16">
                  <c:v>6.8390142080000001E-3</c:v>
                </c:pt>
                <c:pt idx="17">
                  <c:v>6.6222825229999994E-3</c:v>
                </c:pt>
                <c:pt idx="18">
                  <c:v>5.9147545895000004E-3</c:v>
                </c:pt>
                <c:pt idx="19">
                  <c:v>6.6302599184999995E-3</c:v>
                </c:pt>
                <c:pt idx="20">
                  <c:v>3.7692823726999999E-3</c:v>
                </c:pt>
                <c:pt idx="21">
                  <c:v>3.2062422304999999E-3</c:v>
                </c:pt>
                <c:pt idx="22">
                  <c:v>2.8450227535000002E-3</c:v>
                </c:pt>
                <c:pt idx="23">
                  <c:v>5.6646222164999996E-3</c:v>
                </c:pt>
                <c:pt idx="24">
                  <c:v>6.5899256074999999E-3</c:v>
                </c:pt>
                <c:pt idx="25">
                  <c:v>8.5587767809999996E-3</c:v>
                </c:pt>
                <c:pt idx="26">
                  <c:v>7.5267850409999996E-3</c:v>
                </c:pt>
                <c:pt idx="27">
                  <c:v>5.4604903430000001E-3</c:v>
                </c:pt>
                <c:pt idx="28">
                  <c:v>6.5372151490000006E-3</c:v>
                </c:pt>
                <c:pt idx="29">
                  <c:v>7.8306716430000013E-3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A4-4F9E-B470-A19748361774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'Simultaneous_UV_and_TPD-032625'!$DB$724:$DB$728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'Simultaneous_UV_and_TPD-032625'!$DC$724:$DC$728</c:f>
              <c:numCache>
                <c:formatCode>General</c:formatCode>
                <c:ptCount val="5"/>
                <c:pt idx="0">
                  <c:v>6.0979431930000003E-3</c:v>
                </c:pt>
                <c:pt idx="1">
                  <c:v>7.9658273379999995E-3</c:v>
                </c:pt>
                <c:pt idx="2">
                  <c:v>8.6564953339999997E-3</c:v>
                </c:pt>
                <c:pt idx="3">
                  <c:v>9.0564347569999995E-3</c:v>
                </c:pt>
                <c:pt idx="4">
                  <c:v>2.226890756E-3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7-4EF8-953C-EE3675BB9B1E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'Simultaneous_UV_and_TPD-032625'!$DF$724:$DF$729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'Simultaneous_UV_and_TPD-032625'!$DG$724:$DG$729</c:f>
              <c:numCache>
                <c:formatCode>General</c:formatCode>
                <c:ptCount val="6"/>
                <c:pt idx="0">
                  <c:v>7.455293426E-3</c:v>
                </c:pt>
                <c:pt idx="1">
                  <c:v>1.046333231E-2</c:v>
                </c:pt>
                <c:pt idx="2">
                  <c:v>3.6585365849999998E-3</c:v>
                </c:pt>
                <c:pt idx="3">
                  <c:v>6.1948903460000001E-3</c:v>
                </c:pt>
                <c:pt idx="4">
                  <c:v>9.8419739399999997E-4</c:v>
                </c:pt>
                <c:pt idx="5">
                  <c:v>2.2686935719999999E-3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7-4EF8-953C-EE3675BB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643087"/>
        <c:axId val="1832642127"/>
      </c:scatterChart>
      <c:valAx>
        <c:axId val="1832643087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42127"/>
        <c:crosses val="autoZero"/>
        <c:crossBetween val="midCat"/>
      </c:valAx>
      <c:valAx>
        <c:axId val="18326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4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'Simultaneous_UV_and_TPD-032625'!$H$725:$H$760</c:f>
              <c:numCache>
                <c:formatCode>General</c:formatCode>
                <c:ptCount val="36"/>
                <c:pt idx="0">
                  <c:v>6.5712517410000003E-3</c:v>
                </c:pt>
                <c:pt idx="1">
                  <c:v>6.8482129040000001E-3</c:v>
                </c:pt>
                <c:pt idx="2">
                  <c:v>6.8930837069999997E-3</c:v>
                </c:pt>
                <c:pt idx="3">
                  <c:v>6.7429986069999998E-3</c:v>
                </c:pt>
                <c:pt idx="5">
                  <c:v>6.6749187679999997E-3</c:v>
                </c:pt>
                <c:pt idx="7">
                  <c:v>6.7399040689999998E-3</c:v>
                </c:pt>
                <c:pt idx="9">
                  <c:v>7.5228222189999997E-3</c:v>
                </c:pt>
                <c:pt idx="11">
                  <c:v>7.7750270769999996E-3</c:v>
                </c:pt>
                <c:pt idx="13">
                  <c:v>7.6295837849999996E-3</c:v>
                </c:pt>
                <c:pt idx="15">
                  <c:v>7.6992108930000001E-3</c:v>
                </c:pt>
                <c:pt idx="17">
                  <c:v>8.0225901280000008E-3</c:v>
                </c:pt>
                <c:pt idx="19">
                  <c:v>7.484140492E-3</c:v>
                </c:pt>
                <c:pt idx="21">
                  <c:v>6.8544019810000004E-3</c:v>
                </c:pt>
                <c:pt idx="23">
                  <c:v>5.49125793E-3</c:v>
                </c:pt>
                <c:pt idx="25">
                  <c:v>4.9497137549999997E-3</c:v>
                </c:pt>
                <c:pt idx="27">
                  <c:v>3.6298932379999998E-3</c:v>
                </c:pt>
                <c:pt idx="29">
                  <c:v>3.185827015E-3</c:v>
                </c:pt>
                <c:pt idx="31">
                  <c:v>2.792820672E-3</c:v>
                </c:pt>
                <c:pt idx="33">
                  <c:v>2.3270926810000001E-3</c:v>
                </c:pt>
                <c:pt idx="35">
                  <c:v>2.1182113569999999E-3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2-40F5-9F80-2BBDE86E6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241199"/>
        <c:axId val="1424238319"/>
      </c:scatterChart>
      <c:valAx>
        <c:axId val="142424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38319"/>
        <c:crosses val="autoZero"/>
        <c:crossBetween val="midCat"/>
      </c:valAx>
      <c:valAx>
        <c:axId val="14242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4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'Simultaneous_UV_and_TPD-032625'!$J$725:$J$760</c:f>
              <c:numCache>
                <c:formatCode>General</c:formatCode>
                <c:ptCount val="36"/>
                <c:pt idx="0">
                  <c:v>4.346210996E-3</c:v>
                </c:pt>
                <c:pt idx="1">
                  <c:v>3.7852897469999999E-3</c:v>
                </c:pt>
                <c:pt idx="2">
                  <c:v>5.9806835069999998E-3</c:v>
                </c:pt>
                <c:pt idx="3">
                  <c:v>6.9372213970000001E-3</c:v>
                </c:pt>
                <c:pt idx="4">
                  <c:v>8.4936849929999995E-3</c:v>
                </c:pt>
                <c:pt idx="5">
                  <c:v>1.011515602E-2</c:v>
                </c:pt>
                <c:pt idx="7">
                  <c:v>1.030089153E-2</c:v>
                </c:pt>
                <c:pt idx="9">
                  <c:v>9.7251114410000002E-3</c:v>
                </c:pt>
                <c:pt idx="11">
                  <c:v>1.56166419E-2</c:v>
                </c:pt>
                <c:pt idx="13">
                  <c:v>1.276002972E-2</c:v>
                </c:pt>
                <c:pt idx="15">
                  <c:v>8.4509658250000001E-3</c:v>
                </c:pt>
                <c:pt idx="17">
                  <c:v>1.59435364E-2</c:v>
                </c:pt>
                <c:pt idx="19">
                  <c:v>1.1255572070000001E-2</c:v>
                </c:pt>
                <c:pt idx="21">
                  <c:v>8.8038632990000004E-3</c:v>
                </c:pt>
                <c:pt idx="23">
                  <c:v>6.2035661220000001E-3</c:v>
                </c:pt>
                <c:pt idx="29">
                  <c:v>3.943164933E-3</c:v>
                </c:pt>
                <c:pt idx="31">
                  <c:v>3.4453937590000002E-3</c:v>
                </c:pt>
                <c:pt idx="33">
                  <c:v>8.4695393760000003E-4</c:v>
                </c:pt>
                <c:pt idx="35">
                  <c:v>-8.9338781579999997E-4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9-4063-BB82-D2AF1B98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27007"/>
        <c:axId val="1824106847"/>
      </c:scatterChart>
      <c:valAx>
        <c:axId val="182412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06847"/>
        <c:crosses val="autoZero"/>
        <c:crossBetween val="midCat"/>
      </c:valAx>
      <c:valAx>
        <c:axId val="18241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2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'Simultaneous_UV_and_TPD-032625'!$L$725:$L$760</c:f>
              <c:numCache>
                <c:formatCode>General</c:formatCode>
                <c:ptCount val="36"/>
                <c:pt idx="0">
                  <c:v>3.6915319069999999E-3</c:v>
                </c:pt>
                <c:pt idx="1">
                  <c:v>5.397322205E-3</c:v>
                </c:pt>
                <c:pt idx="2">
                  <c:v>6.6284124500000001E-3</c:v>
                </c:pt>
                <c:pt idx="3">
                  <c:v>6.4527908189999997E-3</c:v>
                </c:pt>
                <c:pt idx="4">
                  <c:v>6.649278386E-3</c:v>
                </c:pt>
                <c:pt idx="5">
                  <c:v>6.5519040170000003E-3</c:v>
                </c:pt>
                <c:pt idx="7">
                  <c:v>7.1170231259999996E-3</c:v>
                </c:pt>
                <c:pt idx="9">
                  <c:v>9.0436445839999994E-3</c:v>
                </c:pt>
                <c:pt idx="11">
                  <c:v>1.006955312E-2</c:v>
                </c:pt>
                <c:pt idx="13">
                  <c:v>9.7096157189999997E-3</c:v>
                </c:pt>
                <c:pt idx="15">
                  <c:v>1.0791166749999999E-2</c:v>
                </c:pt>
                <c:pt idx="17">
                  <c:v>1.3427230050000001E-2</c:v>
                </c:pt>
                <c:pt idx="19">
                  <c:v>9.5583376800000008E-3</c:v>
                </c:pt>
                <c:pt idx="21">
                  <c:v>9.1358024690000005E-3</c:v>
                </c:pt>
                <c:pt idx="23">
                  <c:v>7.3082942099999999E-3</c:v>
                </c:pt>
                <c:pt idx="25">
                  <c:v>5.4842636059999998E-3</c:v>
                </c:pt>
                <c:pt idx="27">
                  <c:v>4.8322030950000002E-3</c:v>
                </c:pt>
                <c:pt idx="29">
                  <c:v>4.8704573120000004E-3</c:v>
                </c:pt>
                <c:pt idx="31">
                  <c:v>4.3227264819999996E-3</c:v>
                </c:pt>
                <c:pt idx="33">
                  <c:v>4.2218744569999999E-3</c:v>
                </c:pt>
                <c:pt idx="35">
                  <c:v>3.8167275259999999E-3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7-4F8A-873F-EB749E55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400063"/>
        <c:axId val="1430730751"/>
      </c:scatterChart>
      <c:valAx>
        <c:axId val="73340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30751"/>
        <c:crosses val="autoZero"/>
        <c:crossBetween val="midCat"/>
      </c:valAx>
      <c:valAx>
        <c:axId val="1430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0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'Simultaneous_UV_and_TPD-032625'!$N$725:$N$754</c:f>
              <c:numCache>
                <c:formatCode>General</c:formatCode>
                <c:ptCount val="30"/>
                <c:pt idx="0">
                  <c:v>8.9106705279999999E-4</c:v>
                </c:pt>
                <c:pt idx="1">
                  <c:v>3.0073513030000002E-3</c:v>
                </c:pt>
                <c:pt idx="2">
                  <c:v>3.8501522239999999E-3</c:v>
                </c:pt>
                <c:pt idx="3">
                  <c:v>1.433132843E-2</c:v>
                </c:pt>
                <c:pt idx="4">
                  <c:v>8.8735427339999996E-3</c:v>
                </c:pt>
                <c:pt idx="5">
                  <c:v>1.0247271109999999E-2</c:v>
                </c:pt>
                <c:pt idx="7">
                  <c:v>1.128684934E-2</c:v>
                </c:pt>
                <c:pt idx="9">
                  <c:v>7.7968367119999997E-4</c:v>
                </c:pt>
                <c:pt idx="11">
                  <c:v>6.5344917210000001E-3</c:v>
                </c:pt>
                <c:pt idx="13">
                  <c:v>2.4430088360000001E-2</c:v>
                </c:pt>
                <c:pt idx="15">
                  <c:v>2.3353382339999999E-2</c:v>
                </c:pt>
                <c:pt idx="17">
                  <c:v>2.2425187499999999E-2</c:v>
                </c:pt>
                <c:pt idx="19">
                  <c:v>1.9306452809999999E-2</c:v>
                </c:pt>
                <c:pt idx="21">
                  <c:v>2.2165292940000001E-2</c:v>
                </c:pt>
                <c:pt idx="23">
                  <c:v>1.9046558250000001E-2</c:v>
                </c:pt>
                <c:pt idx="25">
                  <c:v>3.6385237989999999E-2</c:v>
                </c:pt>
                <c:pt idx="27">
                  <c:v>2.1719759410000001E-2</c:v>
                </c:pt>
                <c:pt idx="29">
                  <c:v>2.899680701E-2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9-44A2-8971-D8C3BEFF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56063"/>
        <c:axId val="1850755583"/>
      </c:scatterChart>
      <c:valAx>
        <c:axId val="18507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5583"/>
        <c:crosses val="autoZero"/>
        <c:crossBetween val="midCat"/>
      </c:valAx>
      <c:valAx>
        <c:axId val="18507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'Simultaneous_UV_and_TPD-032625'!$Q$725:$Q$760</c:f>
              <c:numCache>
                <c:formatCode>General</c:formatCode>
                <c:ptCount val="36"/>
                <c:pt idx="0">
                  <c:v>4.8696648813333328E-3</c:v>
                </c:pt>
                <c:pt idx="1">
                  <c:v>5.343608285333333E-3</c:v>
                </c:pt>
                <c:pt idx="2">
                  <c:v>6.5007265546666677E-3</c:v>
                </c:pt>
                <c:pt idx="3">
                  <c:v>6.7110036076666662E-3</c:v>
                </c:pt>
                <c:pt idx="4">
                  <c:v>7.5714816895000002E-3</c:v>
                </c:pt>
                <c:pt idx="5">
                  <c:v>7.7806596016666667E-3</c:v>
                </c:pt>
                <c:pt idx="7">
                  <c:v>8.0526062416666679E-3</c:v>
                </c:pt>
                <c:pt idx="9">
                  <c:v>8.7638594146666662E-3</c:v>
                </c:pt>
                <c:pt idx="11">
                  <c:v>1.1153740698999999E-2</c:v>
                </c:pt>
                <c:pt idx="13">
                  <c:v>1.0033076408E-2</c:v>
                </c:pt>
                <c:pt idx="15">
                  <c:v>8.9804478226666665E-3</c:v>
                </c:pt>
                <c:pt idx="17">
                  <c:v>1.2464452192666666E-2</c:v>
                </c:pt>
                <c:pt idx="19">
                  <c:v>9.4326834139999999E-3</c:v>
                </c:pt>
                <c:pt idx="21">
                  <c:v>8.2646892496666662E-3</c:v>
                </c:pt>
                <c:pt idx="23">
                  <c:v>6.334372754E-3</c:v>
                </c:pt>
                <c:pt idx="25">
                  <c:v>5.2169886804999998E-3</c:v>
                </c:pt>
                <c:pt idx="27">
                  <c:v>4.2310481664999998E-3</c:v>
                </c:pt>
                <c:pt idx="29">
                  <c:v>3.9998164199999998E-3</c:v>
                </c:pt>
                <c:pt idx="31">
                  <c:v>3.5203136376666666E-3</c:v>
                </c:pt>
                <c:pt idx="33">
                  <c:v>2.4653070252E-3</c:v>
                </c:pt>
                <c:pt idx="35">
                  <c:v>1.6805170223999999E-3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6-419C-B3D7-7ACA8B87E4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'Simultaneous_UV_and_TPD-032625'!$AF$725:$AF$760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'Simultaneous_UV_and_TPD-032625'!$AK$725:$AK$760</c:f>
              <c:numCache>
                <c:formatCode>General</c:formatCode>
                <c:ptCount val="36"/>
                <c:pt idx="0">
                  <c:v>4.489818651E-3</c:v>
                </c:pt>
                <c:pt idx="1">
                  <c:v>5.6892210729999997E-3</c:v>
                </c:pt>
                <c:pt idx="2">
                  <c:v>6.3008146594999998E-3</c:v>
                </c:pt>
                <c:pt idx="3">
                  <c:v>6.8535055310000002E-3</c:v>
                </c:pt>
                <c:pt idx="4">
                  <c:v>7.1613522644999993E-3</c:v>
                </c:pt>
                <c:pt idx="5">
                  <c:v>7.2179993494999994E-3</c:v>
                </c:pt>
                <c:pt idx="6">
                  <c:v>7.41776885E-3</c:v>
                </c:pt>
                <c:pt idx="7">
                  <c:v>7.9279818434999996E-3</c:v>
                </c:pt>
                <c:pt idx="8">
                  <c:v>8.8920544090000005E-3</c:v>
                </c:pt>
                <c:pt idx="9">
                  <c:v>9.3856381399999994E-3</c:v>
                </c:pt>
                <c:pt idx="10">
                  <c:v>9.4563196244999998E-3</c:v>
                </c:pt>
                <c:pt idx="11">
                  <c:v>9.8423090210000008E-3</c:v>
                </c:pt>
                <c:pt idx="12">
                  <c:v>9.9480534100000011E-3</c:v>
                </c:pt>
                <c:pt idx="13">
                  <c:v>9.6133156865E-3</c:v>
                </c:pt>
                <c:pt idx="14">
                  <c:v>9.3273512274999991E-3</c:v>
                </c:pt>
                <c:pt idx="15">
                  <c:v>9.8214153279999987E-3</c:v>
                </c:pt>
                <c:pt idx="16">
                  <c:v>1.04957089875E-2</c:v>
                </c:pt>
                <c:pt idx="17">
                  <c:v>1.1436495519999999E-2</c:v>
                </c:pt>
                <c:pt idx="18">
                  <c:v>1.1624129929999999E-2</c:v>
                </c:pt>
                <c:pt idx="19">
                  <c:v>1.0202561190000001E-2</c:v>
                </c:pt>
                <c:pt idx="20">
                  <c:v>1.0001514514E-2</c:v>
                </c:pt>
                <c:pt idx="21">
                  <c:v>8.5834627600000005E-3</c:v>
                </c:pt>
                <c:pt idx="22">
                  <c:v>7.0664278124999997E-3</c:v>
                </c:pt>
                <c:pt idx="23">
                  <c:v>6.6001989815E-3</c:v>
                </c:pt>
                <c:pt idx="24">
                  <c:v>6.0415576509999999E-3</c:v>
                </c:pt>
                <c:pt idx="25">
                  <c:v>5.6964556724999997E-3</c:v>
                </c:pt>
                <c:pt idx="26">
                  <c:v>5.3933062709999998E-3</c:v>
                </c:pt>
                <c:pt idx="27">
                  <c:v>5.2225327619999998E-3</c:v>
                </c:pt>
                <c:pt idx="28">
                  <c:v>4.9067014500000002E-3</c:v>
                </c:pt>
                <c:pt idx="29">
                  <c:v>4.6125752035000005E-3</c:v>
                </c:pt>
                <c:pt idx="30">
                  <c:v>4.1347618994999995E-3</c:v>
                </c:pt>
                <c:pt idx="31">
                  <c:v>3.8174312644999996E-3</c:v>
                </c:pt>
                <c:pt idx="32">
                  <c:v>3.6793555374999998E-3</c:v>
                </c:pt>
                <c:pt idx="33">
                  <c:v>3.5561515300000001E-3</c:v>
                </c:pt>
                <c:pt idx="34">
                  <c:v>3.4835751615E-3</c:v>
                </c:pt>
                <c:pt idx="35">
                  <c:v>3.4739064555000003E-3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6-419C-B3D7-7ACA8B87E4D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'Simultaneous_UV_and_TPD-032625'!$BG$725:$BG$760</c:f>
              <c:numCache>
                <c:formatCode>General</c:formatCode>
                <c:ptCount val="36"/>
                <c:pt idx="0">
                  <c:v>4.6704931734000005E-3</c:v>
                </c:pt>
                <c:pt idx="1">
                  <c:v>5.0734561842000004E-3</c:v>
                </c:pt>
                <c:pt idx="2">
                  <c:v>4.0644610330000004E-3</c:v>
                </c:pt>
                <c:pt idx="3">
                  <c:v>3.2699480522800002E-3</c:v>
                </c:pt>
                <c:pt idx="4">
                  <c:v>2.9381740263999998E-3</c:v>
                </c:pt>
                <c:pt idx="5">
                  <c:v>8.1843303560000004E-3</c:v>
                </c:pt>
                <c:pt idx="6">
                  <c:v>8.1975797072400009E-3</c:v>
                </c:pt>
                <c:pt idx="7">
                  <c:v>9.2232063333400009E-3</c:v>
                </c:pt>
                <c:pt idx="8">
                  <c:v>9.3480686496600005E-3</c:v>
                </c:pt>
                <c:pt idx="9">
                  <c:v>1.1670761427999998E-2</c:v>
                </c:pt>
                <c:pt idx="10">
                  <c:v>9.9750483052000009E-3</c:v>
                </c:pt>
                <c:pt idx="11">
                  <c:v>1.6020313371799998E-2</c:v>
                </c:pt>
                <c:pt idx="12">
                  <c:v>1.7221426154800001E-2</c:v>
                </c:pt>
                <c:pt idx="13">
                  <c:v>1.8113507098400004E-2</c:v>
                </c:pt>
                <c:pt idx="14">
                  <c:v>2.2281667949600001E-2</c:v>
                </c:pt>
                <c:pt idx="15">
                  <c:v>2.1141077850000002E-2</c:v>
                </c:pt>
                <c:pt idx="16">
                  <c:v>2.2466701412999997E-2</c:v>
                </c:pt>
                <c:pt idx="17">
                  <c:v>2.1142677358E-2</c:v>
                </c:pt>
                <c:pt idx="18">
                  <c:v>1.8587271524200002E-2</c:v>
                </c:pt>
                <c:pt idx="19">
                  <c:v>1.5270459826399999E-2</c:v>
                </c:pt>
                <c:pt idx="20">
                  <c:v>1.402491319347E-2</c:v>
                </c:pt>
                <c:pt idx="21">
                  <c:v>1.0996488576139999E-2</c:v>
                </c:pt>
                <c:pt idx="22">
                  <c:v>9.2401710297900005E-3</c:v>
                </c:pt>
                <c:pt idx="23">
                  <c:v>8.3208943195400009E-3</c:v>
                </c:pt>
                <c:pt idx="24">
                  <c:v>5.4995464763999994E-3</c:v>
                </c:pt>
                <c:pt idx="25">
                  <c:v>6.8866084940000004E-3</c:v>
                </c:pt>
                <c:pt idx="26">
                  <c:v>6.2943551622999996E-3</c:v>
                </c:pt>
                <c:pt idx="27">
                  <c:v>6.1753599771999998E-3</c:v>
                </c:pt>
                <c:pt idx="28">
                  <c:v>4.1347308570000001E-3</c:v>
                </c:pt>
                <c:pt idx="29">
                  <c:v>5.4605704242000003E-3</c:v>
                </c:pt>
                <c:pt idx="30">
                  <c:v>3.7640174654000004E-3</c:v>
                </c:pt>
                <c:pt idx="31">
                  <c:v>6.0178742385999986E-3</c:v>
                </c:pt>
                <c:pt idx="32">
                  <c:v>5.0342272938000004E-3</c:v>
                </c:pt>
                <c:pt idx="33">
                  <c:v>4.8632134129999996E-3</c:v>
                </c:pt>
                <c:pt idx="34">
                  <c:v>4.1965000159999996E-3</c:v>
                </c:pt>
                <c:pt idx="35">
                  <c:v>5.4740915026000011E-3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2-41D9-B495-5D44C4A2173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'Simultaneous_UV_and_TPD-032625'!$BR$725:$BR$759</c:f>
              <c:numCache>
                <c:formatCode>General</c:formatCode>
                <c:ptCount val="35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</c:numCache>
            </c:numRef>
          </c:xVal>
          <c:yVal>
            <c:numRef>
              <c:f>'Simultaneous_UV_and_TPD-032625'!$BT$725:$BT$760</c:f>
              <c:numCache>
                <c:formatCode>General</c:formatCode>
                <c:ptCount val="36"/>
                <c:pt idx="0">
                  <c:v>1.2680115269999999E-3</c:v>
                </c:pt>
                <c:pt idx="1">
                  <c:v>2.3054755040000001E-3</c:v>
                </c:pt>
                <c:pt idx="2">
                  <c:v>3.3429394809999999E-3</c:v>
                </c:pt>
                <c:pt idx="3">
                  <c:v>4.2651296829999998E-3</c:v>
                </c:pt>
                <c:pt idx="4">
                  <c:v>2.0749279539999999E-3</c:v>
                </c:pt>
                <c:pt idx="5">
                  <c:v>1.7291066280000001E-3</c:v>
                </c:pt>
                <c:pt idx="6">
                  <c:v>2.1902017289999998E-3</c:v>
                </c:pt>
                <c:pt idx="7">
                  <c:v>4.9567723340000003E-3</c:v>
                </c:pt>
                <c:pt idx="8">
                  <c:v>6.3400576370000001E-3</c:v>
                </c:pt>
                <c:pt idx="9">
                  <c:v>8.6455331410000003E-3</c:v>
                </c:pt>
                <c:pt idx="10">
                  <c:v>9.1066282420000002E-3</c:v>
                </c:pt>
                <c:pt idx="11">
                  <c:v>1.21037464E-2</c:v>
                </c:pt>
                <c:pt idx="12">
                  <c:v>1.4870316999999999E-2</c:v>
                </c:pt>
                <c:pt idx="13">
                  <c:v>1.7636887609999999E-2</c:v>
                </c:pt>
                <c:pt idx="14">
                  <c:v>1.9020172910000001E-2</c:v>
                </c:pt>
                <c:pt idx="15">
                  <c:v>2.1556195970000001E-2</c:v>
                </c:pt>
                <c:pt idx="16">
                  <c:v>2.4783861670000001E-2</c:v>
                </c:pt>
                <c:pt idx="17">
                  <c:v>2.1325648409999998E-2</c:v>
                </c:pt>
                <c:pt idx="18">
                  <c:v>1.6368876080000001E-2</c:v>
                </c:pt>
                <c:pt idx="19">
                  <c:v>1.3025936599999999E-2</c:v>
                </c:pt>
                <c:pt idx="20">
                  <c:v>9.9135446689999993E-3</c:v>
                </c:pt>
                <c:pt idx="21">
                  <c:v>5.9942363110000001E-3</c:v>
                </c:pt>
                <c:pt idx="22">
                  <c:v>4.4956772330000004E-3</c:v>
                </c:pt>
                <c:pt idx="23">
                  <c:v>3.227665706E-3</c:v>
                </c:pt>
                <c:pt idx="24">
                  <c:v>4.034582133E-3</c:v>
                </c:pt>
                <c:pt idx="25">
                  <c:v>1.7291066280000001E-3</c:v>
                </c:pt>
                <c:pt idx="26">
                  <c:v>1.037463977E-3</c:v>
                </c:pt>
                <c:pt idx="27">
                  <c:v>1.383285303E-3</c:v>
                </c:pt>
                <c:pt idx="28">
                  <c:v>2.1902017289999998E-3</c:v>
                </c:pt>
                <c:pt idx="29">
                  <c:v>1.4985590779999999E-3</c:v>
                </c:pt>
                <c:pt idx="30">
                  <c:v>1.844380403E-3</c:v>
                </c:pt>
                <c:pt idx="31">
                  <c:v>-2.5360230549999999E-3</c:v>
                </c:pt>
                <c:pt idx="32">
                  <c:v>1.844380403E-3</c:v>
                </c:pt>
                <c:pt idx="33">
                  <c:v>-2.42074928E-3</c:v>
                </c:pt>
                <c:pt idx="34">
                  <c:v>1.1527377520000001E-3</c:v>
                </c:pt>
                <c:pt idx="35">
                  <c:v>-1.4985590779999999E-3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2-41D9-B495-5D44C4A2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27471"/>
        <c:axId val="1709927951"/>
      </c:scatterChart>
      <c:valAx>
        <c:axId val="170992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27951"/>
        <c:crosses val="autoZero"/>
        <c:crossBetween val="midCat"/>
      </c:valAx>
      <c:valAx>
        <c:axId val="170992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2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'Simultaneous_UV_and_TPD-032625'!$V$725:$V$754</c:f>
              <c:numCache>
                <c:formatCode>General</c:formatCode>
                <c:ptCount val="30"/>
                <c:pt idx="0">
                  <c:v>5.3357505439999998E-3</c:v>
                </c:pt>
                <c:pt idx="1">
                  <c:v>6.2958665700000001E-3</c:v>
                </c:pt>
                <c:pt idx="2">
                  <c:v>7.4155184920000001E-3</c:v>
                </c:pt>
                <c:pt idx="3">
                  <c:v>7.9854967369999991E-3</c:v>
                </c:pt>
                <c:pt idx="4">
                  <c:v>8.0913705579999991E-3</c:v>
                </c:pt>
                <c:pt idx="5">
                  <c:v>8.5873821610000008E-3</c:v>
                </c:pt>
                <c:pt idx="6">
                  <c:v>8.1508339380000003E-3</c:v>
                </c:pt>
                <c:pt idx="7">
                  <c:v>7.6490210299999997E-3</c:v>
                </c:pt>
                <c:pt idx="8">
                  <c:v>7.3415518489999996E-3</c:v>
                </c:pt>
                <c:pt idx="9">
                  <c:v>7.5779550399999998E-3</c:v>
                </c:pt>
                <c:pt idx="10">
                  <c:v>1.086439449E-2</c:v>
                </c:pt>
                <c:pt idx="11">
                  <c:v>1.3795503989999999E-2</c:v>
                </c:pt>
                <c:pt idx="12">
                  <c:v>1.405801305E-2</c:v>
                </c:pt>
                <c:pt idx="13">
                  <c:v>7.1211022479999997E-3</c:v>
                </c:pt>
                <c:pt idx="14">
                  <c:v>6.4829586660000004E-3</c:v>
                </c:pt>
                <c:pt idx="15">
                  <c:v>6.1203770849999999E-3</c:v>
                </c:pt>
                <c:pt idx="16">
                  <c:v>5.2501812909999997E-3</c:v>
                </c:pt>
                <c:pt idx="17">
                  <c:v>4.5685279190000004E-3</c:v>
                </c:pt>
                <c:pt idx="18">
                  <c:v>3.9013778099999999E-3</c:v>
                </c:pt>
                <c:pt idx="19">
                  <c:v>3.1907179119999999E-3</c:v>
                </c:pt>
                <c:pt idx="20">
                  <c:v>2.6686004350000001E-3</c:v>
                </c:pt>
                <c:pt idx="21">
                  <c:v>2.8716461199999998E-3</c:v>
                </c:pt>
                <c:pt idx="22">
                  <c:v>2.284263959E-3</c:v>
                </c:pt>
                <c:pt idx="23">
                  <c:v>2.3350253809999999E-3</c:v>
                </c:pt>
                <c:pt idx="24">
                  <c:v>1.8912255259999999E-3</c:v>
                </c:pt>
                <c:pt idx="25">
                  <c:v>1.527193619E-3</c:v>
                </c:pt>
                <c:pt idx="26">
                  <c:v>1.0761421320000001E-3</c:v>
                </c:pt>
                <c:pt idx="27">
                  <c:v>7.1646120380000004E-4</c:v>
                </c:pt>
                <c:pt idx="28">
                  <c:v>8.571428571E-4</c:v>
                </c:pt>
                <c:pt idx="29">
                  <c:v>4.9456127630000005E-4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C-44B7-B51F-F03563CDB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889007"/>
        <c:axId val="1845890927"/>
      </c:scatterChart>
      <c:valAx>
        <c:axId val="184588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90927"/>
        <c:crosses val="autoZero"/>
        <c:crossBetween val="midCat"/>
      </c:valAx>
      <c:valAx>
        <c:axId val="18458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8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'Simultaneous_UV_and_TPD-032625'!$X$725:$X$754</c:f>
              <c:numCache>
                <c:formatCode>General</c:formatCode>
                <c:ptCount val="30"/>
                <c:pt idx="0">
                  <c:v>5.1174812029999997E-3</c:v>
                </c:pt>
                <c:pt idx="1">
                  <c:v>6.511591479E-3</c:v>
                </c:pt>
                <c:pt idx="2">
                  <c:v>7.1945488720000002E-3</c:v>
                </c:pt>
                <c:pt idx="3">
                  <c:v>8.0388471180000004E-3</c:v>
                </c:pt>
                <c:pt idx="4">
                  <c:v>8.5416666670000002E-3</c:v>
                </c:pt>
                <c:pt idx="5">
                  <c:v>8.6607142859999996E-3</c:v>
                </c:pt>
                <c:pt idx="6">
                  <c:v>8.8173558899999997E-3</c:v>
                </c:pt>
                <c:pt idx="7">
                  <c:v>8.356829574E-3</c:v>
                </c:pt>
                <c:pt idx="8">
                  <c:v>8.2659774440000007E-3</c:v>
                </c:pt>
                <c:pt idx="9">
                  <c:v>8.9974937340000002E-3</c:v>
                </c:pt>
                <c:pt idx="10">
                  <c:v>1.1616541350000001E-2</c:v>
                </c:pt>
                <c:pt idx="11">
                  <c:v>1.5761278199999999E-2</c:v>
                </c:pt>
                <c:pt idx="12">
                  <c:v>1.5830200499999999E-2</c:v>
                </c:pt>
                <c:pt idx="13">
                  <c:v>9.5238095240000008E-3</c:v>
                </c:pt>
                <c:pt idx="14">
                  <c:v>9.1635338349999994E-3</c:v>
                </c:pt>
                <c:pt idx="15">
                  <c:v>8.2346491229999992E-3</c:v>
                </c:pt>
                <c:pt idx="16">
                  <c:v>7.3511904760000003E-3</c:v>
                </c:pt>
                <c:pt idx="17">
                  <c:v>6.5664160400000001E-3</c:v>
                </c:pt>
                <c:pt idx="18">
                  <c:v>6.2343358399999998E-3</c:v>
                </c:pt>
                <c:pt idx="19">
                  <c:v>5.8991228070000004E-3</c:v>
                </c:pt>
                <c:pt idx="20">
                  <c:v>6.2938596490000002E-3</c:v>
                </c:pt>
                <c:pt idx="21">
                  <c:v>5.2114661650000003E-3</c:v>
                </c:pt>
                <c:pt idx="22">
                  <c:v>4.8840852130000003E-3</c:v>
                </c:pt>
                <c:pt idx="23">
                  <c:v>4.3499373429999998E-3</c:v>
                </c:pt>
                <c:pt idx="24">
                  <c:v>4.1807644109999997E-3</c:v>
                </c:pt>
                <c:pt idx="25">
                  <c:v>3.6575814539999999E-3</c:v>
                </c:pt>
                <c:pt idx="26">
                  <c:v>3.2832080200000001E-3</c:v>
                </c:pt>
                <c:pt idx="27">
                  <c:v>3.1876566420000001E-3</c:v>
                </c:pt>
                <c:pt idx="28">
                  <c:v>2.8336466170000001E-3</c:v>
                </c:pt>
                <c:pt idx="29">
                  <c:v>2.6926691730000001E-3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0-4245-BCC2-E71FD8BB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85087"/>
        <c:axId val="1824176927"/>
      </c:scatterChart>
      <c:valAx>
        <c:axId val="182418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76927"/>
        <c:crosses val="autoZero"/>
        <c:crossBetween val="midCat"/>
      </c:valAx>
      <c:valAx>
        <c:axId val="182417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'Simultaneous_UV_and_TPD-032625'!$Z$725:$Z$754</c:f>
              <c:numCache>
                <c:formatCode>General</c:formatCode>
                <c:ptCount val="30"/>
                <c:pt idx="0">
                  <c:v>4.2297457130000002E-3</c:v>
                </c:pt>
                <c:pt idx="1">
                  <c:v>5.9816676520000004E-3</c:v>
                </c:pt>
                <c:pt idx="2">
                  <c:v>7.1481371970000002E-3</c:v>
                </c:pt>
                <c:pt idx="3">
                  <c:v>8.4476641040000001E-3</c:v>
                </c:pt>
                <c:pt idx="4">
                  <c:v>8.8926670610000001E-3</c:v>
                </c:pt>
                <c:pt idx="5">
                  <c:v>9.209047901E-3</c:v>
                </c:pt>
                <c:pt idx="6">
                  <c:v>9.1942637490000003E-3</c:v>
                </c:pt>
                <c:pt idx="7">
                  <c:v>9.209047901E-3</c:v>
                </c:pt>
                <c:pt idx="8">
                  <c:v>9.1972205800000002E-3</c:v>
                </c:pt>
                <c:pt idx="9">
                  <c:v>9.6703134239999999E-3</c:v>
                </c:pt>
                <c:pt idx="10">
                  <c:v>1.3122412769999999E-2</c:v>
                </c:pt>
                <c:pt idx="11">
                  <c:v>1.7504435249999999E-2</c:v>
                </c:pt>
                <c:pt idx="12">
                  <c:v>1.8761088110000001E-2</c:v>
                </c:pt>
                <c:pt idx="13">
                  <c:v>1.0851567120000001E-2</c:v>
                </c:pt>
                <c:pt idx="14">
                  <c:v>1.026020106E-2</c:v>
                </c:pt>
                <c:pt idx="15">
                  <c:v>9.7871082200000001E-3</c:v>
                </c:pt>
                <c:pt idx="16">
                  <c:v>9.3287995269999997E-3</c:v>
                </c:pt>
                <c:pt idx="17">
                  <c:v>8.6782968659999994E-3</c:v>
                </c:pt>
                <c:pt idx="18">
                  <c:v>8.0869308100000002E-3</c:v>
                </c:pt>
                <c:pt idx="19">
                  <c:v>7.8651685389999997E-3</c:v>
                </c:pt>
                <c:pt idx="20">
                  <c:v>8.1608515669999993E-3</c:v>
                </c:pt>
                <c:pt idx="21">
                  <c:v>7.3329390890000002E-3</c:v>
                </c:pt>
                <c:pt idx="22">
                  <c:v>6.9337670020000004E-3</c:v>
                </c:pt>
                <c:pt idx="23">
                  <c:v>6.4606741570000003E-3</c:v>
                </c:pt>
                <c:pt idx="24">
                  <c:v>6.0910703730000003E-3</c:v>
                </c:pt>
                <c:pt idx="25">
                  <c:v>6.0171496160000004E-3</c:v>
                </c:pt>
                <c:pt idx="26">
                  <c:v>5.9742755770000001E-3</c:v>
                </c:pt>
                <c:pt idx="27">
                  <c:v>5.4627439379999997E-3</c:v>
                </c:pt>
                <c:pt idx="28">
                  <c:v>5.2069781190000001E-3</c:v>
                </c:pt>
                <c:pt idx="29">
                  <c:v>5.1655824959999999E-3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6-436F-81D5-A41EC64A0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680847"/>
        <c:axId val="1335679887"/>
      </c:scatterChart>
      <c:valAx>
        <c:axId val="133568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79887"/>
        <c:crosses val="autoZero"/>
        <c:crossBetween val="midCat"/>
      </c:valAx>
      <c:valAx>
        <c:axId val="13356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8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'Simultaneous_UV_and_TPD-032625'!$AB$725:$AB$754</c:f>
              <c:numCache>
                <c:formatCode>General</c:formatCode>
                <c:ptCount val="30"/>
                <c:pt idx="0">
                  <c:v>5.1824598290000001E-3</c:v>
                </c:pt>
                <c:pt idx="1">
                  <c:v>6.5715572909999997E-3</c:v>
                </c:pt>
                <c:pt idx="2">
                  <c:v>7.594233368E-3</c:v>
                </c:pt>
                <c:pt idx="3">
                  <c:v>8.4231866650000004E-3</c:v>
                </c:pt>
                <c:pt idx="4">
                  <c:v>8.788106322E-3</c:v>
                </c:pt>
                <c:pt idx="5">
                  <c:v>8.8767082140000005E-3</c:v>
                </c:pt>
                <c:pt idx="6">
                  <c:v>8.8436702209999992E-3</c:v>
                </c:pt>
                <c:pt idx="7">
                  <c:v>8.4772488359999999E-3</c:v>
                </c:pt>
                <c:pt idx="8">
                  <c:v>8.0432497369999998E-3</c:v>
                </c:pt>
                <c:pt idx="9">
                  <c:v>8.3871452169999999E-3</c:v>
                </c:pt>
                <c:pt idx="10">
                  <c:v>1.080792912E-2</c:v>
                </c:pt>
                <c:pt idx="11">
                  <c:v>1.4060669770000001E-2</c:v>
                </c:pt>
                <c:pt idx="12">
                  <c:v>1.54257396E-2</c:v>
                </c:pt>
                <c:pt idx="13">
                  <c:v>9.8242979430000002E-3</c:v>
                </c:pt>
                <c:pt idx="14">
                  <c:v>8.9352755670000002E-3</c:v>
                </c:pt>
                <c:pt idx="15">
                  <c:v>7.6152575459999998E-3</c:v>
                </c:pt>
                <c:pt idx="16">
                  <c:v>7.2803724280000003E-3</c:v>
                </c:pt>
                <c:pt idx="17">
                  <c:v>6.5370175700000003E-3</c:v>
                </c:pt>
                <c:pt idx="18">
                  <c:v>5.9017870549999997E-3</c:v>
                </c:pt>
                <c:pt idx="19">
                  <c:v>5.5113380389999996E-3</c:v>
                </c:pt>
                <c:pt idx="20">
                  <c:v>5.2019822799999997E-3</c:v>
                </c:pt>
                <c:pt idx="21">
                  <c:v>5.3281273459999997E-3</c:v>
                </c:pt>
                <c:pt idx="22">
                  <c:v>4.6959002850000004E-3</c:v>
                </c:pt>
                <c:pt idx="23">
                  <c:v>4.2048355609999996E-3</c:v>
                </c:pt>
                <c:pt idx="24">
                  <c:v>3.7948640939999998E-3</c:v>
                </c:pt>
                <c:pt idx="25">
                  <c:v>3.4164288929999999E-3</c:v>
                </c:pt>
                <c:pt idx="26">
                  <c:v>3.087550683E-3</c:v>
                </c:pt>
                <c:pt idx="27">
                  <c:v>3.010962607E-3</c:v>
                </c:pt>
                <c:pt idx="28">
                  <c:v>2.3171647390000001E-3</c:v>
                </c:pt>
                <c:pt idx="29">
                  <c:v>2.105421234E-3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6-470D-8A40-FDD3D01D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294559"/>
        <c:axId val="1712289759"/>
      </c:scatterChart>
      <c:valAx>
        <c:axId val="171229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89759"/>
        <c:crosses val="autoZero"/>
        <c:crossBetween val="midCat"/>
      </c:valAx>
      <c:valAx>
        <c:axId val="17122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9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'Simultaneous_UV_and_TPD-032625'!$AF$725:$AF$760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'Simultaneous_UV_and_TPD-032625'!$AH$725:$AH$760</c:f>
              <c:numCache>
                <c:formatCode>General</c:formatCode>
                <c:ptCount val="36"/>
                <c:pt idx="0">
                  <c:v>4.4068058779999997E-3</c:v>
                </c:pt>
                <c:pt idx="1">
                  <c:v>5.8808971379999998E-3</c:v>
                </c:pt>
                <c:pt idx="2">
                  <c:v>6.0959010050000003E-3</c:v>
                </c:pt>
                <c:pt idx="3">
                  <c:v>6.7610208820000003E-3</c:v>
                </c:pt>
                <c:pt idx="4">
                  <c:v>7.3472544469999996E-3</c:v>
                </c:pt>
                <c:pt idx="5">
                  <c:v>7.4818252129999997E-3</c:v>
                </c:pt>
                <c:pt idx="6">
                  <c:v>7.3658159320000001E-3</c:v>
                </c:pt>
                <c:pt idx="7">
                  <c:v>7.7184841450000001E-3</c:v>
                </c:pt>
                <c:pt idx="8">
                  <c:v>8.6171693740000003E-3</c:v>
                </c:pt>
                <c:pt idx="9">
                  <c:v>8.8662026300000002E-3</c:v>
                </c:pt>
                <c:pt idx="10">
                  <c:v>8.8275328689999995E-3</c:v>
                </c:pt>
                <c:pt idx="11">
                  <c:v>8.7238979119999994E-3</c:v>
                </c:pt>
                <c:pt idx="12">
                  <c:v>8.7177107499999996E-3</c:v>
                </c:pt>
                <c:pt idx="13">
                  <c:v>8.4655839130000007E-3</c:v>
                </c:pt>
                <c:pt idx="14">
                  <c:v>8.0556844549999999E-3</c:v>
                </c:pt>
                <c:pt idx="15">
                  <c:v>8.5135344159999998E-3</c:v>
                </c:pt>
                <c:pt idx="16">
                  <c:v>9.4153132249999993E-3</c:v>
                </c:pt>
                <c:pt idx="17">
                  <c:v>1.108739366E-2</c:v>
                </c:pt>
                <c:pt idx="18">
                  <c:v>1.1624129929999999E-2</c:v>
                </c:pt>
                <c:pt idx="19">
                  <c:v>8.6047950500000008E-3</c:v>
                </c:pt>
                <c:pt idx="20">
                  <c:v>8.7084300079999996E-3</c:v>
                </c:pt>
                <c:pt idx="21">
                  <c:v>8.1129157000000007E-3</c:v>
                </c:pt>
                <c:pt idx="22">
                  <c:v>6.9528228919999999E-3</c:v>
                </c:pt>
                <c:pt idx="23">
                  <c:v>6.6635730860000004E-3</c:v>
                </c:pt>
                <c:pt idx="24">
                  <c:v>6.1469450890000001E-3</c:v>
                </c:pt>
                <c:pt idx="25">
                  <c:v>5.6318638819999999E-3</c:v>
                </c:pt>
                <c:pt idx="26">
                  <c:v>5.221964424E-3</c:v>
                </c:pt>
                <c:pt idx="27">
                  <c:v>5.0440835269999996E-3</c:v>
                </c:pt>
                <c:pt idx="28">
                  <c:v>4.5073472539999999E-3</c:v>
                </c:pt>
                <c:pt idx="29">
                  <c:v>4.293890178E-3</c:v>
                </c:pt>
                <c:pt idx="30">
                  <c:v>3.896365043E-3</c:v>
                </c:pt>
                <c:pt idx="31">
                  <c:v>3.4957463260000001E-3</c:v>
                </c:pt>
                <c:pt idx="32">
                  <c:v>3.347254447E-3</c:v>
                </c:pt>
                <c:pt idx="33">
                  <c:v>3.0812064970000001E-3</c:v>
                </c:pt>
                <c:pt idx="34">
                  <c:v>2.762567672E-3</c:v>
                </c:pt>
                <c:pt idx="35">
                  <c:v>2.6728538279999999E-3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F-486F-9ACD-7E4CC4597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515183"/>
        <c:axId val="1708522863"/>
      </c:scatterChart>
      <c:valAx>
        <c:axId val="170851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22863"/>
        <c:crosses val="autoZero"/>
        <c:crossBetween val="midCat"/>
      </c:valAx>
      <c:valAx>
        <c:axId val="17085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1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'Simultaneous_UV_and_TPD-032625'!$AF$725:$AF$760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'Simultaneous_UV_and_TPD-032625'!$AJ$725:$AJ$760</c:f>
              <c:numCache>
                <c:formatCode>General</c:formatCode>
                <c:ptCount val="36"/>
                <c:pt idx="0">
                  <c:v>4.5728314240000003E-3</c:v>
                </c:pt>
                <c:pt idx="1">
                  <c:v>5.4975450080000004E-3</c:v>
                </c:pt>
                <c:pt idx="2">
                  <c:v>6.5057283140000002E-3</c:v>
                </c:pt>
                <c:pt idx="3">
                  <c:v>6.9459901800000001E-3</c:v>
                </c:pt>
                <c:pt idx="4">
                  <c:v>6.9754500819999999E-3</c:v>
                </c:pt>
                <c:pt idx="5">
                  <c:v>6.9541734859999999E-3</c:v>
                </c:pt>
                <c:pt idx="6">
                  <c:v>7.4697217679999999E-3</c:v>
                </c:pt>
                <c:pt idx="7">
                  <c:v>8.137479542E-3</c:v>
                </c:pt>
                <c:pt idx="8">
                  <c:v>9.1669394440000006E-3</c:v>
                </c:pt>
                <c:pt idx="9">
                  <c:v>9.9050736500000004E-3</c:v>
                </c:pt>
                <c:pt idx="10">
                  <c:v>1.008510638E-2</c:v>
                </c:pt>
                <c:pt idx="11">
                  <c:v>1.0960720130000001E-2</c:v>
                </c:pt>
                <c:pt idx="12">
                  <c:v>1.1178396070000001E-2</c:v>
                </c:pt>
                <c:pt idx="13">
                  <c:v>1.0761047459999999E-2</c:v>
                </c:pt>
                <c:pt idx="14">
                  <c:v>1.0599018E-2</c:v>
                </c:pt>
                <c:pt idx="15">
                  <c:v>1.1129296239999999E-2</c:v>
                </c:pt>
                <c:pt idx="16">
                  <c:v>1.157610475E-2</c:v>
                </c:pt>
                <c:pt idx="17">
                  <c:v>1.178559738E-2</c:v>
                </c:pt>
                <c:pt idx="19">
                  <c:v>1.1800327330000001E-2</c:v>
                </c:pt>
                <c:pt idx="20">
                  <c:v>1.1294599020000001E-2</c:v>
                </c:pt>
                <c:pt idx="21">
                  <c:v>9.0540098200000002E-3</c:v>
                </c:pt>
                <c:pt idx="22">
                  <c:v>7.1800327330000004E-3</c:v>
                </c:pt>
                <c:pt idx="23">
                  <c:v>6.5368248769999996E-3</c:v>
                </c:pt>
                <c:pt idx="24">
                  <c:v>5.9361702129999997E-3</c:v>
                </c:pt>
                <c:pt idx="25">
                  <c:v>5.7610474630000004E-3</c:v>
                </c:pt>
                <c:pt idx="26">
                  <c:v>5.5646481179999997E-3</c:v>
                </c:pt>
                <c:pt idx="27">
                  <c:v>5.4009819969999999E-3</c:v>
                </c:pt>
                <c:pt idx="28">
                  <c:v>5.3060556459999996E-3</c:v>
                </c:pt>
                <c:pt idx="29">
                  <c:v>4.9312602290000002E-3</c:v>
                </c:pt>
                <c:pt idx="30">
                  <c:v>4.3731587559999998E-3</c:v>
                </c:pt>
                <c:pt idx="31">
                  <c:v>4.1391162029999996E-3</c:v>
                </c:pt>
                <c:pt idx="32">
                  <c:v>4.0114566280000001E-3</c:v>
                </c:pt>
                <c:pt idx="33">
                  <c:v>4.0310965630000004E-3</c:v>
                </c:pt>
                <c:pt idx="34">
                  <c:v>4.2045826509999997E-3</c:v>
                </c:pt>
                <c:pt idx="35">
                  <c:v>4.2749590830000002E-3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B-46B7-9F42-A6B059A62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300799"/>
        <c:axId val="1712280639"/>
      </c:scatterChart>
      <c:valAx>
        <c:axId val="171230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80639"/>
        <c:crosses val="autoZero"/>
        <c:crossBetween val="midCat"/>
      </c:valAx>
      <c:valAx>
        <c:axId val="17122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0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1746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'Simultaneous_UV_and_TPD-032625'!$B$798:$B$827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'Simultaneous_UV_and_TPD-032625'!$D$798:$D$827</c:f>
              <c:numCache>
                <c:formatCode>General</c:formatCode>
                <c:ptCount val="30"/>
                <c:pt idx="0">
                  <c:v>2.5034770509999997E-4</c:v>
                </c:pt>
                <c:pt idx="1">
                  <c:v>3.028898161E-4</c:v>
                </c:pt>
                <c:pt idx="2">
                  <c:v>6.1968783799999996E-4</c:v>
                </c:pt>
                <c:pt idx="3">
                  <c:v>1.6442590019999999E-3</c:v>
                </c:pt>
                <c:pt idx="4">
                  <c:v>2.4787513519999999E-3</c:v>
                </c:pt>
                <c:pt idx="5">
                  <c:v>2.8218204300000001E-3</c:v>
                </c:pt>
                <c:pt idx="6">
                  <c:v>3.251429454E-3</c:v>
                </c:pt>
                <c:pt idx="7">
                  <c:v>3.2452480299999999E-3</c:v>
                </c:pt>
                <c:pt idx="8">
                  <c:v>3.3426054710000001E-3</c:v>
                </c:pt>
                <c:pt idx="9">
                  <c:v>3.2900633600000001E-3</c:v>
                </c:pt>
                <c:pt idx="10">
                  <c:v>3.1587080820000002E-3</c:v>
                </c:pt>
                <c:pt idx="11">
                  <c:v>2.438572091E-3</c:v>
                </c:pt>
                <c:pt idx="12">
                  <c:v>1.2857363620000001E-3</c:v>
                </c:pt>
                <c:pt idx="13">
                  <c:v>5.2542110959999996E-4</c:v>
                </c:pt>
                <c:pt idx="14">
                  <c:v>-2.4725699270000001E-4</c:v>
                </c:pt>
                <c:pt idx="15">
                  <c:v>-3.6006799569999998E-4</c:v>
                </c:pt>
                <c:pt idx="16">
                  <c:v>-4.713336424E-4</c:v>
                </c:pt>
                <c:pt idx="17">
                  <c:v>-6.8613815479999995E-4</c:v>
                </c:pt>
                <c:pt idx="18">
                  <c:v>-8.4840055630000001E-4</c:v>
                </c:pt>
                <c:pt idx="19">
                  <c:v>-9.6275691549999997E-4</c:v>
                </c:pt>
                <c:pt idx="20">
                  <c:v>-9.6430227169999995E-4</c:v>
                </c:pt>
                <c:pt idx="21">
                  <c:v>-8.4685520010000003E-4</c:v>
                </c:pt>
                <c:pt idx="22">
                  <c:v>-8.0049451400000002E-4</c:v>
                </c:pt>
                <c:pt idx="23">
                  <c:v>-7.5413382780000003E-4</c:v>
                </c:pt>
                <c:pt idx="24">
                  <c:v>-8.0976665120000002E-4</c:v>
                </c:pt>
                <c:pt idx="25">
                  <c:v>-5.7950857669999999E-4</c:v>
                </c:pt>
                <c:pt idx="26">
                  <c:v>-3.6779477670000001E-4</c:v>
                </c:pt>
                <c:pt idx="27">
                  <c:v>-4.6515221760000001E-4</c:v>
                </c:pt>
                <c:pt idx="28">
                  <c:v>-3.183433781E-4</c:v>
                </c:pt>
                <c:pt idx="29">
                  <c:v>-1.4680883940000001E-4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9-452E-9FD1-2B787563CC0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'Simultaneous_UV_and_TPD-032625'!$AC$798:$AC$827</c:f>
              <c:numCache>
                <c:formatCode>General</c:formatCode>
                <c:ptCount val="30"/>
                <c:pt idx="0">
                  <c:v>6.3956285792899996E-4</c:v>
                </c:pt>
                <c:pt idx="1">
                  <c:v>9.2344354192499991E-4</c:v>
                </c:pt>
                <c:pt idx="2">
                  <c:v>1.3198615685E-3</c:v>
                </c:pt>
                <c:pt idx="3">
                  <c:v>2.1014354515000002E-3</c:v>
                </c:pt>
                <c:pt idx="4">
                  <c:v>2.7601290057500004E-3</c:v>
                </c:pt>
                <c:pt idx="5">
                  <c:v>3.2362222102500001E-3</c:v>
                </c:pt>
                <c:pt idx="6">
                  <c:v>3.2292080282499999E-3</c:v>
                </c:pt>
                <c:pt idx="7">
                  <c:v>3.4971908992499998E-3</c:v>
                </c:pt>
                <c:pt idx="8">
                  <c:v>3.6201230949999999E-3</c:v>
                </c:pt>
                <c:pt idx="9">
                  <c:v>3.3325987854999997E-3</c:v>
                </c:pt>
                <c:pt idx="10">
                  <c:v>3.3757867947499997E-3</c:v>
                </c:pt>
                <c:pt idx="11">
                  <c:v>2.9912245004999997E-3</c:v>
                </c:pt>
                <c:pt idx="12">
                  <c:v>2.1954937387499997E-3</c:v>
                </c:pt>
                <c:pt idx="13">
                  <c:v>1.4748216084000002E-3</c:v>
                </c:pt>
                <c:pt idx="14">
                  <c:v>9.0451076084999995E-4</c:v>
                </c:pt>
                <c:pt idx="15">
                  <c:v>7.1521188495500012E-4</c:v>
                </c:pt>
                <c:pt idx="16">
                  <c:v>6.6980715976000006E-4</c:v>
                </c:pt>
                <c:pt idx="17">
                  <c:v>4.24226686175E-4</c:v>
                </c:pt>
                <c:pt idx="18">
                  <c:v>3.7611280005000005E-4</c:v>
                </c:pt>
                <c:pt idx="19">
                  <c:v>-3.3884659602499989E-5</c:v>
                </c:pt>
                <c:pt idx="20">
                  <c:v>-1.0366217994999999E-4</c:v>
                </c:pt>
                <c:pt idx="21">
                  <c:v>-2.7978776390749996E-4</c:v>
                </c:pt>
                <c:pt idx="22">
                  <c:v>-3.8892653800000006E-5</c:v>
                </c:pt>
                <c:pt idx="23">
                  <c:v>-1.0072249412500001E-4</c:v>
                </c:pt>
                <c:pt idx="24">
                  <c:v>-8.507644087500001E-5</c:v>
                </c:pt>
                <c:pt idx="25">
                  <c:v>1.8439656600000015E-5</c:v>
                </c:pt>
                <c:pt idx="26">
                  <c:v>3.6492120700000019E-5</c:v>
                </c:pt>
                <c:pt idx="27">
                  <c:v>2.0458406850000006E-5</c:v>
                </c:pt>
                <c:pt idx="28">
                  <c:v>-6.1270284224999969E-5</c:v>
                </c:pt>
                <c:pt idx="29">
                  <c:v>1.8801241125000003E-4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1-4DDF-A6BA-18267937529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'Simultaneous_UV_and_TPD-032625'!$DB$797:$DB$801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'Simultaneous_UV_and_TPD-032625'!$DC$797:$DC$801</c:f>
              <c:numCache>
                <c:formatCode>General</c:formatCode>
                <c:ptCount val="5"/>
                <c:pt idx="0">
                  <c:v>1.1753183149999999E-4</c:v>
                </c:pt>
                <c:pt idx="1">
                  <c:v>-1.798561151E-4</c:v>
                </c:pt>
                <c:pt idx="2">
                  <c:v>2.4588949790000001E-3</c:v>
                </c:pt>
                <c:pt idx="3">
                  <c:v>3.4487906840000001E-3</c:v>
                </c:pt>
                <c:pt idx="4">
                  <c:v>2.235294118E-4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8-442C-87AA-36493B26A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661647"/>
        <c:axId val="1539637647"/>
      </c:scatterChart>
      <c:valAx>
        <c:axId val="1539661647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37647"/>
        <c:crosses val="autoZero"/>
        <c:crossBetween val="midCat"/>
        <c:majorUnit val="1E+18"/>
      </c:valAx>
      <c:valAx>
        <c:axId val="15396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6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'Simultaneous_UV_and_TPD-032625'!$H$798:$H$833</c:f>
              <c:numCache>
                <c:formatCode>General</c:formatCode>
                <c:ptCount val="36"/>
                <c:pt idx="0">
                  <c:v>-4.7501160449999998E-4</c:v>
                </c:pt>
                <c:pt idx="1">
                  <c:v>-7.0710196499999996E-4</c:v>
                </c:pt>
                <c:pt idx="2">
                  <c:v>-7.4887822989999999E-4</c:v>
                </c:pt>
                <c:pt idx="3">
                  <c:v>-1.0970137709999999E-3</c:v>
                </c:pt>
                <c:pt idx="5">
                  <c:v>-1.0413120840000001E-3</c:v>
                </c:pt>
                <c:pt idx="7">
                  <c:v>-5.5701686519999999E-4</c:v>
                </c:pt>
                <c:pt idx="9">
                  <c:v>1.152715457E-3</c:v>
                </c:pt>
                <c:pt idx="11">
                  <c:v>2.1104750120000001E-3</c:v>
                </c:pt>
                <c:pt idx="13">
                  <c:v>1.992882562E-3</c:v>
                </c:pt>
                <c:pt idx="15">
                  <c:v>1.4993037289999999E-3</c:v>
                </c:pt>
                <c:pt idx="17">
                  <c:v>3.8836453659999999E-4</c:v>
                </c:pt>
                <c:pt idx="19">
                  <c:v>-5.724895559E-4</c:v>
                </c:pt>
                <c:pt idx="21">
                  <c:v>-1.058332044E-3</c:v>
                </c:pt>
                <c:pt idx="23">
                  <c:v>-6.6687296919999998E-4</c:v>
                </c:pt>
                <c:pt idx="25">
                  <c:v>-7.4733096090000002E-4</c:v>
                </c:pt>
                <c:pt idx="27">
                  <c:v>-9.7477951420000002E-4</c:v>
                </c:pt>
                <c:pt idx="29">
                  <c:v>-6.6532570010000003E-4</c:v>
                </c:pt>
                <c:pt idx="31">
                  <c:v>-6.7615658359999995E-4</c:v>
                </c:pt>
                <c:pt idx="33">
                  <c:v>-3.171901594E-4</c:v>
                </c:pt>
                <c:pt idx="35">
                  <c:v>-5.5237505800000001E-4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A7-4506-8948-2A3CCCEEE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23"/>
        <c:axId val="1682943"/>
      </c:scatterChart>
      <c:valAx>
        <c:axId val="168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43"/>
        <c:crosses val="autoZero"/>
        <c:crossBetween val="midCat"/>
      </c:valAx>
      <c:valAx>
        <c:axId val="16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'Simultaneous_UV_and_TPD-032625'!$J$798:$J$833</c:f>
              <c:numCache>
                <c:formatCode>General</c:formatCode>
                <c:ptCount val="36"/>
                <c:pt idx="0">
                  <c:v>-1.114413076E-4</c:v>
                </c:pt>
                <c:pt idx="1">
                  <c:v>-3.3432392269999999E-4</c:v>
                </c:pt>
                <c:pt idx="2">
                  <c:v>2.6002971770000002E-4</c:v>
                </c:pt>
                <c:pt idx="3">
                  <c:v>-9.286775632E-5</c:v>
                </c:pt>
                <c:pt idx="4">
                  <c:v>9.1010401190000001E-5</c:v>
                </c:pt>
                <c:pt idx="5">
                  <c:v>1.1348439819999999E-3</c:v>
                </c:pt>
                <c:pt idx="7">
                  <c:v>1.541604755E-3</c:v>
                </c:pt>
                <c:pt idx="9">
                  <c:v>1.653046062E-3</c:v>
                </c:pt>
                <c:pt idx="11">
                  <c:v>3.6924219909999999E-3</c:v>
                </c:pt>
                <c:pt idx="13">
                  <c:v>2.6820208020000001E-3</c:v>
                </c:pt>
                <c:pt idx="15">
                  <c:v>8.9153046060000003E-5</c:v>
                </c:pt>
                <c:pt idx="17">
                  <c:v>2.7860326890000002E-4</c:v>
                </c:pt>
                <c:pt idx="19">
                  <c:v>-1.3001485879999999E-4</c:v>
                </c:pt>
                <c:pt idx="21">
                  <c:v>3.4732540860000003E-4</c:v>
                </c:pt>
                <c:pt idx="23">
                  <c:v>-1.3001485879999999E-4</c:v>
                </c:pt>
                <c:pt idx="29">
                  <c:v>1.244427935E-4</c:v>
                </c:pt>
                <c:pt idx="31">
                  <c:v>-4.550520059E-4</c:v>
                </c:pt>
                <c:pt idx="33">
                  <c:v>-1.2184249629999999E-3</c:v>
                </c:pt>
                <c:pt idx="35">
                  <c:v>-1.4041604750000001E-3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0-4932-8325-4A05D905F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75679"/>
        <c:axId val="1734376639"/>
      </c:scatterChart>
      <c:valAx>
        <c:axId val="173437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76639"/>
        <c:crosses val="autoZero"/>
        <c:crossBetween val="midCat"/>
      </c:valAx>
      <c:valAx>
        <c:axId val="17343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7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'Simultaneous_UV_and_TPD-032625'!$L$798:$L$833</c:f>
              <c:numCache>
                <c:formatCode>General</c:formatCode>
                <c:ptCount val="36"/>
                <c:pt idx="0">
                  <c:v>-5.3555903320000005E-4</c:v>
                </c:pt>
                <c:pt idx="1">
                  <c:v>1.7562163099999999E-4</c:v>
                </c:pt>
                <c:pt idx="2">
                  <c:v>7.4769605289999995E-5</c:v>
                </c:pt>
                <c:pt idx="3">
                  <c:v>-1.025908538E-4</c:v>
                </c:pt>
                <c:pt idx="4">
                  <c:v>1.0432968179999999E-5</c:v>
                </c:pt>
                <c:pt idx="5">
                  <c:v>1.321509303E-4</c:v>
                </c:pt>
                <c:pt idx="7">
                  <c:v>3.2689966959999997E-4</c:v>
                </c:pt>
                <c:pt idx="9">
                  <c:v>1.5562510869999999E-3</c:v>
                </c:pt>
                <c:pt idx="11">
                  <c:v>2.6986611019999998E-3</c:v>
                </c:pt>
                <c:pt idx="13">
                  <c:v>2.4743522870000001E-3</c:v>
                </c:pt>
                <c:pt idx="15">
                  <c:v>2.8029907839999999E-3</c:v>
                </c:pt>
                <c:pt idx="17">
                  <c:v>1.7370892020000001E-3</c:v>
                </c:pt>
                <c:pt idx="19">
                  <c:v>1.8779342719999999E-4</c:v>
                </c:pt>
                <c:pt idx="21">
                  <c:v>4.3992349160000002E-4</c:v>
                </c:pt>
                <c:pt idx="23">
                  <c:v>-2.799513128E-4</c:v>
                </c:pt>
                <c:pt idx="25">
                  <c:v>-5.3729786120000004E-4</c:v>
                </c:pt>
                <c:pt idx="27">
                  <c:v>-1.130238219E-4</c:v>
                </c:pt>
                <c:pt idx="29">
                  <c:v>2.7125717269999998E-4</c:v>
                </c:pt>
                <c:pt idx="31">
                  <c:v>3.1994435749999999E-4</c:v>
                </c:pt>
                <c:pt idx="33">
                  <c:v>6.7466527560000003E-4</c:v>
                </c:pt>
                <c:pt idx="35">
                  <c:v>4.8513302030000002E-4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9-4881-816E-9B25A9CD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23391"/>
        <c:axId val="625623871"/>
      </c:scatterChart>
      <c:valAx>
        <c:axId val="62562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623871"/>
        <c:crosses val="autoZero"/>
        <c:crossBetween val="midCat"/>
      </c:valAx>
      <c:valAx>
        <c:axId val="6256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62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'Simultaneous_UV_and_TPD-032625'!$N$798:$N$827</c:f>
              <c:numCache>
                <c:formatCode>General</c:formatCode>
                <c:ptCount val="30"/>
                <c:pt idx="0">
                  <c:v>-1.7821341059999999E-3</c:v>
                </c:pt>
                <c:pt idx="1">
                  <c:v>-1.299472785E-3</c:v>
                </c:pt>
                <c:pt idx="2">
                  <c:v>-4.0840573249999998E-4</c:v>
                </c:pt>
                <c:pt idx="3">
                  <c:v>-1.262344991E-3</c:v>
                </c:pt>
                <c:pt idx="4">
                  <c:v>1.0395782279999999E-3</c:v>
                </c:pt>
                <c:pt idx="5">
                  <c:v>5.9404470190000002E-5</c:v>
                </c:pt>
                <c:pt idx="7">
                  <c:v>-2.6360733650000002E-4</c:v>
                </c:pt>
                <c:pt idx="9">
                  <c:v>-6.077819856E-3</c:v>
                </c:pt>
                <c:pt idx="11">
                  <c:v>-1.0767060219999999E-2</c:v>
                </c:pt>
                <c:pt idx="13">
                  <c:v>-2.2870721019999998E-3</c:v>
                </c:pt>
                <c:pt idx="15">
                  <c:v>2.194252618E-3</c:v>
                </c:pt>
                <c:pt idx="17">
                  <c:v>9.2819484669999996E-5</c:v>
                </c:pt>
                <c:pt idx="19">
                  <c:v>-2.6583500410000001E-3</c:v>
                </c:pt>
                <c:pt idx="21">
                  <c:v>-2.3390510139999999E-4</c:v>
                </c:pt>
                <c:pt idx="23">
                  <c:v>-3.4231825940000001E-3</c:v>
                </c:pt>
                <c:pt idx="25">
                  <c:v>2.9293829360000001E-3</c:v>
                </c:pt>
                <c:pt idx="27">
                  <c:v>-7.2399198040000001E-4</c:v>
                </c:pt>
                <c:pt idx="29">
                  <c:v>-5.5691690800000002E-4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5-4E78-ACB2-DADB08099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07039"/>
        <c:axId val="1734303199"/>
      </c:scatterChart>
      <c:valAx>
        <c:axId val="173430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03199"/>
        <c:crosses val="autoZero"/>
        <c:crossBetween val="midCat"/>
      </c:valAx>
      <c:valAx>
        <c:axId val="17343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0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'Simultaneous_UV_and_TPD-032625'!$Q$798:$Q$833</c:f>
              <c:numCache>
                <c:formatCode>General</c:formatCode>
                <c:ptCount val="36"/>
                <c:pt idx="0">
                  <c:v>-3.7400398176666675E-4</c:v>
                </c:pt>
                <c:pt idx="1">
                  <c:v>-2.8860141890000001E-4</c:v>
                </c:pt>
                <c:pt idx="2">
                  <c:v>-1.3802630230333332E-4</c:v>
                </c:pt>
                <c:pt idx="3">
                  <c:v>-4.3082412704E-4</c:v>
                </c:pt>
                <c:pt idx="4">
                  <c:v>5.0721684684999999E-5</c:v>
                </c:pt>
                <c:pt idx="5">
                  <c:v>7.522760943333327E-5</c:v>
                </c:pt>
                <c:pt idx="7">
                  <c:v>4.3716251979999997E-4</c:v>
                </c:pt>
                <c:pt idx="9">
                  <c:v>1.4540042019999999E-3</c:v>
                </c:pt>
                <c:pt idx="11">
                  <c:v>2.8338527016666666E-3</c:v>
                </c:pt>
                <c:pt idx="13">
                  <c:v>2.3830852170000001E-3</c:v>
                </c:pt>
                <c:pt idx="15">
                  <c:v>1.4638158530200002E-3</c:v>
                </c:pt>
                <c:pt idx="17">
                  <c:v>8.0135233583333333E-4</c:v>
                </c:pt>
                <c:pt idx="19">
                  <c:v>-1.7157032916666667E-4</c:v>
                </c:pt>
                <c:pt idx="21">
                  <c:v>-9.0361047933333312E-5</c:v>
                </c:pt>
                <c:pt idx="23">
                  <c:v>-3.5894638026666664E-4</c:v>
                </c:pt>
                <c:pt idx="25">
                  <c:v>-6.4231441104999998E-4</c:v>
                </c:pt>
                <c:pt idx="27">
                  <c:v>-5.4390166805000004E-4</c:v>
                </c:pt>
                <c:pt idx="29">
                  <c:v>-8.9875244633333341E-5</c:v>
                </c:pt>
                <c:pt idx="31">
                  <c:v>-2.7042141066666665E-4</c:v>
                </c:pt>
                <c:pt idx="33">
                  <c:v>-2.8698328226666662E-4</c:v>
                </c:pt>
                <c:pt idx="35">
                  <c:v>-4.9046750423333333E-4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1-4E43-B9BB-F689A5BD9B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'Simultaneous_UV_and_TPD-032625'!$AF$798:$AF$833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'Simultaneous_UV_and_TPD-032625'!$AK$798:$AK$833</c:f>
              <c:numCache>
                <c:formatCode>General</c:formatCode>
                <c:ptCount val="36"/>
                <c:pt idx="0">
                  <c:v>-2.5815514234999999E-4</c:v>
                </c:pt>
                <c:pt idx="1">
                  <c:v>-3.2581962799999996E-5</c:v>
                </c:pt>
                <c:pt idx="2">
                  <c:v>-1.5476638025E-4</c:v>
                </c:pt>
                <c:pt idx="3">
                  <c:v>-2.0949516659999999E-4</c:v>
                </c:pt>
                <c:pt idx="4">
                  <c:v>-3.0212981139999997E-4</c:v>
                </c:pt>
                <c:pt idx="5">
                  <c:v>-3.2935243659999996E-4</c:v>
                </c:pt>
                <c:pt idx="6">
                  <c:v>-3.5754465374999999E-4</c:v>
                </c:pt>
                <c:pt idx="7">
                  <c:v>2.9477622805000001E-4</c:v>
                </c:pt>
                <c:pt idx="8">
                  <c:v>9.2932357640000002E-4</c:v>
                </c:pt>
                <c:pt idx="9">
                  <c:v>1.6617680751000001E-3</c:v>
                </c:pt>
                <c:pt idx="10">
                  <c:v>2.3541074119999999E-3</c:v>
                </c:pt>
                <c:pt idx="11">
                  <c:v>2.8972833699999999E-3</c:v>
                </c:pt>
                <c:pt idx="12">
                  <c:v>2.9016421039999999E-3</c:v>
                </c:pt>
                <c:pt idx="13">
                  <c:v>2.8027778934999999E-3</c:v>
                </c:pt>
                <c:pt idx="14">
                  <c:v>2.9202959915E-3</c:v>
                </c:pt>
                <c:pt idx="15">
                  <c:v>2.60448873E-3</c:v>
                </c:pt>
                <c:pt idx="16">
                  <c:v>2.3435191130000001E-3</c:v>
                </c:pt>
                <c:pt idx="17">
                  <c:v>2.2979166430000001E-3</c:v>
                </c:pt>
                <c:pt idx="18">
                  <c:v>7.6566125290000004E-4</c:v>
                </c:pt>
                <c:pt idx="19">
                  <c:v>-2.5039144450000005E-5</c:v>
                </c:pt>
                <c:pt idx="20">
                  <c:v>-8.2768982659999998E-4</c:v>
                </c:pt>
                <c:pt idx="21">
                  <c:v>-8.4492476800000012E-5</c:v>
                </c:pt>
                <c:pt idx="22">
                  <c:v>-5.2945863599999996E-4</c:v>
                </c:pt>
                <c:pt idx="23">
                  <c:v>-8.6377042189999999E-4</c:v>
                </c:pt>
                <c:pt idx="24">
                  <c:v>-8.1052703524999998E-4</c:v>
                </c:pt>
                <c:pt idx="25">
                  <c:v>-7.6249615519999997E-4</c:v>
                </c:pt>
                <c:pt idx="26">
                  <c:v>-5.9293147164999997E-4</c:v>
                </c:pt>
                <c:pt idx="27">
                  <c:v>-6.6082000143500002E-4</c:v>
                </c:pt>
                <c:pt idx="28">
                  <c:v>-7.5039397574999992E-4</c:v>
                </c:pt>
                <c:pt idx="29">
                  <c:v>-5.7436049345000004E-4</c:v>
                </c:pt>
                <c:pt idx="30">
                  <c:v>-5.1863363475999999E-4</c:v>
                </c:pt>
                <c:pt idx="31">
                  <c:v>-2.7600082529999998E-4</c:v>
                </c:pt>
                <c:pt idx="32">
                  <c:v>-2.4548842250000002E-4</c:v>
                </c:pt>
                <c:pt idx="33">
                  <c:v>-3.5039106465000001E-4</c:v>
                </c:pt>
                <c:pt idx="34">
                  <c:v>-6.9403043000000044E-6</c:v>
                </c:pt>
                <c:pt idx="35">
                  <c:v>2.3053442740000001E-4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01-4E43-B9BB-F689A5BD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855983"/>
        <c:axId val="627867023"/>
      </c:scatterChart>
      <c:valAx>
        <c:axId val="62785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67023"/>
        <c:crosses val="autoZero"/>
        <c:crossBetween val="midCat"/>
      </c:valAx>
      <c:valAx>
        <c:axId val="6278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5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'Simultaneous_UV_and_TPD-032625'!$V$798:$V$827</c:f>
              <c:numCache>
                <c:formatCode>General</c:formatCode>
                <c:ptCount val="30"/>
                <c:pt idx="0">
                  <c:v>8.4263959389999999E-4</c:v>
                </c:pt>
                <c:pt idx="1">
                  <c:v>1.3836113129999999E-3</c:v>
                </c:pt>
                <c:pt idx="2">
                  <c:v>1.4517766499999999E-3</c:v>
                </c:pt>
                <c:pt idx="3">
                  <c:v>2.158085569E-3</c:v>
                </c:pt>
                <c:pt idx="4">
                  <c:v>2.8571428570000001E-3</c:v>
                </c:pt>
                <c:pt idx="5">
                  <c:v>3.0326323419999999E-3</c:v>
                </c:pt>
                <c:pt idx="6">
                  <c:v>2.6207396659999999E-3</c:v>
                </c:pt>
                <c:pt idx="7">
                  <c:v>2.76142132E-3</c:v>
                </c:pt>
                <c:pt idx="8">
                  <c:v>3.1065989849999999E-3</c:v>
                </c:pt>
                <c:pt idx="9">
                  <c:v>2.687454677E-3</c:v>
                </c:pt>
                <c:pt idx="10">
                  <c:v>3.0166787530000001E-3</c:v>
                </c:pt>
                <c:pt idx="11">
                  <c:v>2.7759245830000002E-3</c:v>
                </c:pt>
                <c:pt idx="12">
                  <c:v>2.1015228429999999E-3</c:v>
                </c:pt>
                <c:pt idx="13">
                  <c:v>1.1660623640000001E-3</c:v>
                </c:pt>
                <c:pt idx="14">
                  <c:v>7.3386511970000002E-4</c:v>
                </c:pt>
                <c:pt idx="15">
                  <c:v>5.3081943439999999E-4</c:v>
                </c:pt>
                <c:pt idx="16">
                  <c:v>3.6258158089999998E-4</c:v>
                </c:pt>
                <c:pt idx="17">
                  <c:v>4.3509789699999999E-5</c:v>
                </c:pt>
                <c:pt idx="18">
                  <c:v>1.653372009E-4</c:v>
                </c:pt>
                <c:pt idx="19">
                  <c:v>4.6410442349999998E-5</c:v>
                </c:pt>
                <c:pt idx="20">
                  <c:v>1.725888325E-4</c:v>
                </c:pt>
                <c:pt idx="21">
                  <c:v>5.3662073970000002E-5</c:v>
                </c:pt>
                <c:pt idx="22">
                  <c:v>1.7693981149999999E-4</c:v>
                </c:pt>
                <c:pt idx="23">
                  <c:v>7.1211022479999997E-4</c:v>
                </c:pt>
                <c:pt idx="24">
                  <c:v>7.3966642489999999E-4</c:v>
                </c:pt>
                <c:pt idx="25">
                  <c:v>9.3981145760000002E-4</c:v>
                </c:pt>
                <c:pt idx="26">
                  <c:v>8.1943437269999995E-4</c:v>
                </c:pt>
                <c:pt idx="27">
                  <c:v>9.7026831040000002E-4</c:v>
                </c:pt>
                <c:pt idx="28">
                  <c:v>8.3683828860000003E-4</c:v>
                </c:pt>
                <c:pt idx="29">
                  <c:v>1.4561276290000001E-3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A-4854-86CF-2FBF596E3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23839"/>
        <c:axId val="1734332479"/>
      </c:scatterChart>
      <c:valAx>
        <c:axId val="173432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32479"/>
        <c:crosses val="autoZero"/>
        <c:crossBetween val="midCat"/>
      </c:valAx>
      <c:valAx>
        <c:axId val="17343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2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'Simultaneous_UV_and_TPD-032625'!$X$798:$X$827</c:f>
              <c:numCache>
                <c:formatCode>General</c:formatCode>
                <c:ptCount val="30"/>
                <c:pt idx="0">
                  <c:v>1.143483709E-4</c:v>
                </c:pt>
                <c:pt idx="1">
                  <c:v>2.6942355889999998E-4</c:v>
                </c:pt>
                <c:pt idx="2">
                  <c:v>5.3884711779999997E-4</c:v>
                </c:pt>
                <c:pt idx="3">
                  <c:v>1.455200501E-3</c:v>
                </c:pt>
                <c:pt idx="4">
                  <c:v>2.0441729320000001E-3</c:v>
                </c:pt>
                <c:pt idx="5">
                  <c:v>2.5140977439999999E-3</c:v>
                </c:pt>
                <c:pt idx="6">
                  <c:v>2.8399122810000002E-3</c:v>
                </c:pt>
                <c:pt idx="7">
                  <c:v>2.9871553880000002E-3</c:v>
                </c:pt>
                <c:pt idx="8">
                  <c:v>3.054511278E-3</c:v>
                </c:pt>
                <c:pt idx="9">
                  <c:v>2.664473684E-3</c:v>
                </c:pt>
                <c:pt idx="10">
                  <c:v>2.6723057639999998E-3</c:v>
                </c:pt>
                <c:pt idx="11">
                  <c:v>2.4812030079999999E-3</c:v>
                </c:pt>
                <c:pt idx="12">
                  <c:v>1.5209899749999999E-3</c:v>
                </c:pt>
                <c:pt idx="13">
                  <c:v>6.3596491230000001E-4</c:v>
                </c:pt>
                <c:pt idx="14">
                  <c:v>1.7857142860000001E-4</c:v>
                </c:pt>
                <c:pt idx="15">
                  <c:v>-6.5789473679999999E-5</c:v>
                </c:pt>
                <c:pt idx="16">
                  <c:v>5.6390977439999999E-5</c:v>
                </c:pt>
                <c:pt idx="17">
                  <c:v>-4.4172932330000002E-4</c:v>
                </c:pt>
                <c:pt idx="18">
                  <c:v>-5.2161654139999995E-4</c:v>
                </c:pt>
                <c:pt idx="19">
                  <c:v>-6.5006265660000001E-5</c:v>
                </c:pt>
                <c:pt idx="20">
                  <c:v>-2.929197995E-4</c:v>
                </c:pt>
                <c:pt idx="21">
                  <c:v>-5.5451127819999997E-4</c:v>
                </c:pt>
                <c:pt idx="22">
                  <c:v>-3.11716792E-4</c:v>
                </c:pt>
                <c:pt idx="23">
                  <c:v>-6.8922305759999995E-4</c:v>
                </c:pt>
                <c:pt idx="24">
                  <c:v>-6.4066416040000002E-4</c:v>
                </c:pt>
                <c:pt idx="25">
                  <c:v>-5.5764411029999997E-4</c:v>
                </c:pt>
                <c:pt idx="26">
                  <c:v>-5.0751879699999995E-4</c:v>
                </c:pt>
                <c:pt idx="27">
                  <c:v>-5.9993734339999999E-4</c:v>
                </c:pt>
                <c:pt idx="28">
                  <c:v>-5.3728070179999996E-4</c:v>
                </c:pt>
                <c:pt idx="29">
                  <c:v>-5.8897243109999999E-4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9-401A-A91A-C3EC1A001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640463"/>
        <c:axId val="1732656783"/>
      </c:scatterChart>
      <c:valAx>
        <c:axId val="173264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56783"/>
        <c:crosses val="autoZero"/>
        <c:crossBetween val="midCat"/>
      </c:valAx>
      <c:valAx>
        <c:axId val="173265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4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'Simultaneous_UV_and_TPD-032625'!$Z$798:$Z$827</c:f>
              <c:numCache>
                <c:formatCode>General</c:formatCode>
                <c:ptCount val="30"/>
                <c:pt idx="0">
                  <c:v>1.5922531050000001E-3</c:v>
                </c:pt>
                <c:pt idx="1">
                  <c:v>1.9115907750000001E-3</c:v>
                </c:pt>
                <c:pt idx="2">
                  <c:v>2.6641040800000002E-3</c:v>
                </c:pt>
                <c:pt idx="3">
                  <c:v>3.4003548200000002E-3</c:v>
                </c:pt>
                <c:pt idx="4">
                  <c:v>4.0863394440000004E-3</c:v>
                </c:pt>
                <c:pt idx="5">
                  <c:v>4.7205795389999999E-3</c:v>
                </c:pt>
                <c:pt idx="6">
                  <c:v>4.6599645179999996E-3</c:v>
                </c:pt>
                <c:pt idx="7">
                  <c:v>5.2247191010000001E-3</c:v>
                </c:pt>
                <c:pt idx="8">
                  <c:v>5.2498521580000004E-3</c:v>
                </c:pt>
                <c:pt idx="9">
                  <c:v>5.2513305739999997E-3</c:v>
                </c:pt>
                <c:pt idx="10">
                  <c:v>5.1951507980000002E-3</c:v>
                </c:pt>
                <c:pt idx="11">
                  <c:v>4.7900650500000003E-3</c:v>
                </c:pt>
                <c:pt idx="12">
                  <c:v>3.839444116E-3</c:v>
                </c:pt>
                <c:pt idx="13">
                  <c:v>3.4890597280000002E-3</c:v>
                </c:pt>
                <c:pt idx="14">
                  <c:v>2.6034890599999998E-3</c:v>
                </c:pt>
                <c:pt idx="15">
                  <c:v>2.7261975160000002E-3</c:v>
                </c:pt>
                <c:pt idx="16">
                  <c:v>2.6567120049999999E-3</c:v>
                </c:pt>
                <c:pt idx="17">
                  <c:v>2.5576581900000001E-3</c:v>
                </c:pt>
                <c:pt idx="18">
                  <c:v>2.4704316970000002E-3</c:v>
                </c:pt>
                <c:pt idx="19">
                  <c:v>2.4497338850000002E-4</c:v>
                </c:pt>
                <c:pt idx="20">
                  <c:v>2.4630396219999998E-4</c:v>
                </c:pt>
                <c:pt idx="21">
                  <c:v>2.4068598460000001E-4</c:v>
                </c:pt>
                <c:pt idx="22">
                  <c:v>2.3299822590000001E-4</c:v>
                </c:pt>
                <c:pt idx="23">
                  <c:v>2.5000000000000001E-4</c:v>
                </c:pt>
                <c:pt idx="24">
                  <c:v>2.6049674749999998E-4</c:v>
                </c:pt>
                <c:pt idx="25">
                  <c:v>2.637492608E-4</c:v>
                </c:pt>
                <c:pt idx="26">
                  <c:v>2.5753991720000002E-4</c:v>
                </c:pt>
                <c:pt idx="27">
                  <c:v>2.5813128329999998E-4</c:v>
                </c:pt>
                <c:pt idx="28">
                  <c:v>2.7380248369999999E-4</c:v>
                </c:pt>
                <c:pt idx="29">
                  <c:v>2.9036073330000002E-4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4-4A97-9D44-E79F797B1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831471"/>
        <c:axId val="1714832431"/>
      </c:scatterChart>
      <c:valAx>
        <c:axId val="171483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32431"/>
        <c:crosses val="autoZero"/>
        <c:crossBetween val="midCat"/>
      </c:valAx>
      <c:valAx>
        <c:axId val="171483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3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'Simultaneous_UV_and_TPD-032625'!$AB$798:$AB$827</c:f>
              <c:numCache>
                <c:formatCode>General</c:formatCode>
                <c:ptCount val="30"/>
                <c:pt idx="0">
                  <c:v>9.0103619160000005E-6</c:v>
                </c:pt>
                <c:pt idx="1">
                  <c:v>1.2914852080000001E-4</c:v>
                </c:pt>
                <c:pt idx="2">
                  <c:v>6.2471842620000001E-4</c:v>
                </c:pt>
                <c:pt idx="3">
                  <c:v>1.3921009160000001E-3</c:v>
                </c:pt>
                <c:pt idx="4">
                  <c:v>2.05286079E-3</c:v>
                </c:pt>
                <c:pt idx="5">
                  <c:v>2.6775792159999998E-3</c:v>
                </c:pt>
                <c:pt idx="6">
                  <c:v>2.7962156479999999E-3</c:v>
                </c:pt>
                <c:pt idx="7">
                  <c:v>3.0154677879999999E-3</c:v>
                </c:pt>
                <c:pt idx="8">
                  <c:v>3.0695299590000002E-3</c:v>
                </c:pt>
                <c:pt idx="9">
                  <c:v>2.7271362069999998E-3</c:v>
                </c:pt>
                <c:pt idx="10">
                  <c:v>2.6190118640000001E-3</c:v>
                </c:pt>
                <c:pt idx="11">
                  <c:v>1.9177053610000001E-3</c:v>
                </c:pt>
                <c:pt idx="12">
                  <c:v>1.320018021E-3</c:v>
                </c:pt>
                <c:pt idx="13">
                  <c:v>6.0819942929999998E-4</c:v>
                </c:pt>
                <c:pt idx="14">
                  <c:v>1.021174351E-4</c:v>
                </c:pt>
                <c:pt idx="15">
                  <c:v>-3.3037993690000002E-4</c:v>
                </c:pt>
                <c:pt idx="16">
                  <c:v>-3.9645592430000002E-4</c:v>
                </c:pt>
                <c:pt idx="17">
                  <c:v>-4.6253191170000002E-4</c:v>
                </c:pt>
                <c:pt idx="18">
                  <c:v>-6.097011563E-4</c:v>
                </c:pt>
                <c:pt idx="19">
                  <c:v>-3.6191620359999997E-4</c:v>
                </c:pt>
                <c:pt idx="20">
                  <c:v>-5.4062171499999999E-4</c:v>
                </c:pt>
                <c:pt idx="21">
                  <c:v>-8.5898783599999999E-4</c:v>
                </c:pt>
                <c:pt idx="22">
                  <c:v>-2.5379186060000002E-4</c:v>
                </c:pt>
                <c:pt idx="23">
                  <c:v>-6.7577714370000005E-4</c:v>
                </c:pt>
                <c:pt idx="24">
                  <c:v>-6.9980477549999999E-4</c:v>
                </c:pt>
                <c:pt idx="25">
                  <c:v>-5.7215798170000005E-4</c:v>
                </c:pt>
                <c:pt idx="26">
                  <c:v>-4.234870101E-4</c:v>
                </c:pt>
                <c:pt idx="27">
                  <c:v>-5.4662862289999998E-4</c:v>
                </c:pt>
                <c:pt idx="28">
                  <c:v>-8.184412074E-4</c:v>
                </c:pt>
                <c:pt idx="29">
                  <c:v>-4.054662862E-4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B-499B-BD05-D37A77B9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05599"/>
        <c:axId val="1734310879"/>
      </c:scatterChart>
      <c:valAx>
        <c:axId val="173430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10879"/>
        <c:crosses val="autoZero"/>
        <c:crossBetween val="midCat"/>
      </c:valAx>
      <c:valAx>
        <c:axId val="17343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0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'Simultaneous_UV_and_TPD-032625'!$AF$798:$AF$833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'Simultaneous_UV_and_TPD-032625'!$AH$798:$AH$833</c:f>
              <c:numCache>
                <c:formatCode>General</c:formatCode>
                <c:ptCount val="36"/>
                <c:pt idx="0">
                  <c:v>-1.8406805880000001E-4</c:v>
                </c:pt>
                <c:pt idx="1">
                  <c:v>-8.9713843769999996E-5</c:v>
                </c:pt>
                <c:pt idx="2">
                  <c:v>-1.655065739E-4</c:v>
                </c:pt>
                <c:pt idx="3">
                  <c:v>-1.4075792730000001E-4</c:v>
                </c:pt>
                <c:pt idx="4">
                  <c:v>-2.1964423819999999E-4</c:v>
                </c:pt>
                <c:pt idx="5">
                  <c:v>-3.2482598609999999E-4</c:v>
                </c:pt>
                <c:pt idx="6">
                  <c:v>-3.4029389020000001E-4</c:v>
                </c:pt>
                <c:pt idx="7">
                  <c:v>-1.4694508889999999E-4</c:v>
                </c:pt>
                <c:pt idx="8">
                  <c:v>3.2018561479999998E-4</c:v>
                </c:pt>
                <c:pt idx="9">
                  <c:v>9.667440062E-4</c:v>
                </c:pt>
                <c:pt idx="10">
                  <c:v>1.7262180969999999E-3</c:v>
                </c:pt>
                <c:pt idx="11">
                  <c:v>2.352668213E-3</c:v>
                </c:pt>
                <c:pt idx="12">
                  <c:v>2.2026295440000002E-3</c:v>
                </c:pt>
                <c:pt idx="13">
                  <c:v>2.253673627E-3</c:v>
                </c:pt>
                <c:pt idx="14">
                  <c:v>2.3774168599999999E-3</c:v>
                </c:pt>
                <c:pt idx="15">
                  <c:v>2.177880897E-3</c:v>
                </c:pt>
                <c:pt idx="16">
                  <c:v>2.0061871620000002E-3</c:v>
                </c:pt>
                <c:pt idx="17">
                  <c:v>1.4632637279999999E-3</c:v>
                </c:pt>
                <c:pt idx="18">
                  <c:v>7.6566125290000004E-4</c:v>
                </c:pt>
                <c:pt idx="19">
                  <c:v>2.9853054909999998E-4</c:v>
                </c:pt>
                <c:pt idx="20">
                  <c:v>-3.820572312E-4</c:v>
                </c:pt>
                <c:pt idx="21">
                  <c:v>-8.6620262950000003E-4</c:v>
                </c:pt>
                <c:pt idx="22">
                  <c:v>-9.2962103629999995E-4</c:v>
                </c:pt>
                <c:pt idx="23">
                  <c:v>-9.9922660479999999E-4</c:v>
                </c:pt>
                <c:pt idx="24">
                  <c:v>-1.113689095E-3</c:v>
                </c:pt>
                <c:pt idx="25">
                  <c:v>-1.048723898E-3</c:v>
                </c:pt>
                <c:pt idx="26">
                  <c:v>-1.082753287E-3</c:v>
                </c:pt>
                <c:pt idx="27">
                  <c:v>-1.2529002320000001E-3</c:v>
                </c:pt>
                <c:pt idx="28">
                  <c:v>-1.1554524359999999E-3</c:v>
                </c:pt>
                <c:pt idx="29">
                  <c:v>-1.01778809E-3</c:v>
                </c:pt>
                <c:pt idx="30">
                  <c:v>-1.048723898E-3</c:v>
                </c:pt>
                <c:pt idx="31">
                  <c:v>-9.2188708429999996E-4</c:v>
                </c:pt>
                <c:pt idx="32">
                  <c:v>-9.0177880900000002E-4</c:v>
                </c:pt>
                <c:pt idx="33">
                  <c:v>-1.09358082E-3</c:v>
                </c:pt>
                <c:pt idx="34">
                  <c:v>-8.8785769530000001E-4</c:v>
                </c:pt>
                <c:pt idx="35">
                  <c:v>-5.5529775720000003E-4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5-4320-8C79-4C46AE45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41119"/>
        <c:axId val="1734335359"/>
      </c:scatterChart>
      <c:valAx>
        <c:axId val="173434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35359"/>
        <c:crosses val="autoZero"/>
        <c:crossBetween val="midCat"/>
      </c:valAx>
      <c:valAx>
        <c:axId val="17343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4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'Simultaneous_UV_and_TPD-032625'!$AF$798:$AF$833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'Simultaneous_UV_and_TPD-032625'!$AJ$798:$AJ$833</c:f>
              <c:numCache>
                <c:formatCode>General</c:formatCode>
                <c:ptCount val="36"/>
                <c:pt idx="0">
                  <c:v>-3.3224222589999999E-4</c:v>
                </c:pt>
                <c:pt idx="1">
                  <c:v>2.454991817E-5</c:v>
                </c:pt>
                <c:pt idx="2">
                  <c:v>-1.440261866E-4</c:v>
                </c:pt>
                <c:pt idx="3">
                  <c:v>-2.7823240589999997E-4</c:v>
                </c:pt>
                <c:pt idx="4">
                  <c:v>-3.846153846E-4</c:v>
                </c:pt>
                <c:pt idx="5">
                  <c:v>-3.3387888709999997E-4</c:v>
                </c:pt>
                <c:pt idx="6">
                  <c:v>-3.7479541729999998E-4</c:v>
                </c:pt>
                <c:pt idx="7">
                  <c:v>7.3649754500000001E-4</c:v>
                </c:pt>
                <c:pt idx="8">
                  <c:v>1.5384615380000001E-3</c:v>
                </c:pt>
                <c:pt idx="9">
                  <c:v>2.3567921440000002E-3</c:v>
                </c:pt>
                <c:pt idx="10">
                  <c:v>2.9819967269999999E-3</c:v>
                </c:pt>
                <c:pt idx="11">
                  <c:v>3.4418985270000002E-3</c:v>
                </c:pt>
                <c:pt idx="12">
                  <c:v>3.600654664E-3</c:v>
                </c:pt>
                <c:pt idx="13">
                  <c:v>3.3518821599999998E-3</c:v>
                </c:pt>
                <c:pt idx="14">
                  <c:v>3.4631751230000001E-3</c:v>
                </c:pt>
                <c:pt idx="15">
                  <c:v>3.031096563E-3</c:v>
                </c:pt>
                <c:pt idx="16">
                  <c:v>2.6808510639999999E-3</c:v>
                </c:pt>
                <c:pt idx="17">
                  <c:v>3.1325695579999999E-3</c:v>
                </c:pt>
                <c:pt idx="19">
                  <c:v>-3.4860883799999999E-4</c:v>
                </c:pt>
                <c:pt idx="20">
                  <c:v>-1.273322422E-3</c:v>
                </c:pt>
                <c:pt idx="21">
                  <c:v>6.9721767590000001E-4</c:v>
                </c:pt>
                <c:pt idx="22">
                  <c:v>-1.2929623570000001E-4</c:v>
                </c:pt>
                <c:pt idx="23">
                  <c:v>-7.28314239E-4</c:v>
                </c:pt>
                <c:pt idx="24">
                  <c:v>-5.0736497549999995E-4</c:v>
                </c:pt>
                <c:pt idx="25">
                  <c:v>-4.7626841240000001E-4</c:v>
                </c:pt>
                <c:pt idx="26">
                  <c:v>-1.031096563E-4</c:v>
                </c:pt>
                <c:pt idx="27">
                  <c:v>-6.8739770870000002E-5</c:v>
                </c:pt>
                <c:pt idx="28">
                  <c:v>-3.453355155E-4</c:v>
                </c:pt>
                <c:pt idx="29">
                  <c:v>-1.3093289689999999E-4</c:v>
                </c:pt>
                <c:pt idx="30">
                  <c:v>1.145662848E-5</c:v>
                </c:pt>
                <c:pt idx="31">
                  <c:v>3.6988543369999999E-4</c:v>
                </c:pt>
                <c:pt idx="32">
                  <c:v>4.1080196400000002E-4</c:v>
                </c:pt>
                <c:pt idx="33">
                  <c:v>3.9279869069999999E-4</c:v>
                </c:pt>
                <c:pt idx="34">
                  <c:v>8.739770867E-4</c:v>
                </c:pt>
                <c:pt idx="35">
                  <c:v>1.016366612E-3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1-4EBD-AA24-51C9853DE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56639"/>
        <c:axId val="1729455199"/>
      </c:scatterChart>
      <c:valAx>
        <c:axId val="172945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55199"/>
        <c:crosses val="autoZero"/>
        <c:crossBetween val="midCat"/>
      </c:valAx>
      <c:valAx>
        <c:axId val="17294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5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'Simultaneous_UV_and_TPD-032625'!$AV$64:$AV$100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'Simultaneous_UV_and_TPD-032625'!$AX$64:$AX$100</c:f>
              <c:numCache>
                <c:formatCode>General</c:formatCode>
                <c:ptCount val="37"/>
                <c:pt idx="0">
                  <c:v>2.7432333579999998E-4</c:v>
                </c:pt>
                <c:pt idx="1">
                  <c:v>3.2004389170000002E-4</c:v>
                </c:pt>
                <c:pt idx="2">
                  <c:v>6.7666422820000002E-4</c:v>
                </c:pt>
                <c:pt idx="3">
                  <c:v>1.088149232E-3</c:v>
                </c:pt>
                <c:pt idx="4">
                  <c:v>1.079005121E-3</c:v>
                </c:pt>
                <c:pt idx="5">
                  <c:v>1.5727871249999999E-3</c:v>
                </c:pt>
                <c:pt idx="6">
                  <c:v>1.5636430139999999E-3</c:v>
                </c:pt>
                <c:pt idx="7">
                  <c:v>1.5956474030000001E-3</c:v>
                </c:pt>
                <c:pt idx="8">
                  <c:v>1.627651792E-3</c:v>
                </c:pt>
                <c:pt idx="9">
                  <c:v>1.8013899049999999E-3</c:v>
                </c:pt>
                <c:pt idx="10">
                  <c:v>1.975128018E-3</c:v>
                </c:pt>
                <c:pt idx="11">
                  <c:v>2.0665691295E-3</c:v>
                </c:pt>
                <c:pt idx="12">
                  <c:v>2.158010241E-3</c:v>
                </c:pt>
                <c:pt idx="13">
                  <c:v>2.0437088514999998E-3</c:v>
                </c:pt>
                <c:pt idx="14">
                  <c:v>1.9294074620000001E-3</c:v>
                </c:pt>
                <c:pt idx="15">
                  <c:v>2.0391367959999998E-3</c:v>
                </c:pt>
                <c:pt idx="16">
                  <c:v>2.1488661300000001E-3</c:v>
                </c:pt>
                <c:pt idx="17">
                  <c:v>1.9614118505E-3</c:v>
                </c:pt>
                <c:pt idx="18">
                  <c:v>1.7739575709999999E-3</c:v>
                </c:pt>
                <c:pt idx="19">
                  <c:v>1.2756035112E-3</c:v>
                </c:pt>
                <c:pt idx="20">
                  <c:v>7.7724945139999999E-4</c:v>
                </c:pt>
                <c:pt idx="21">
                  <c:v>5.2121433800000005E-4</c:v>
                </c:pt>
                <c:pt idx="22">
                  <c:v>2.6517922459999999E-4</c:v>
                </c:pt>
                <c:pt idx="23">
                  <c:v>2.7432333579999998E-4</c:v>
                </c:pt>
                <c:pt idx="24">
                  <c:v>2.8346744699999998E-4</c:v>
                </c:pt>
                <c:pt idx="25">
                  <c:v>3.2004389175000001E-4</c:v>
                </c:pt>
                <c:pt idx="26">
                  <c:v>3.5662033649999999E-4</c:v>
                </c:pt>
                <c:pt idx="27">
                  <c:v>4.2520117044999998E-4</c:v>
                </c:pt>
                <c:pt idx="28">
                  <c:v>4.9378200440000001E-4</c:v>
                </c:pt>
                <c:pt idx="29">
                  <c:v>3.4290416970000003E-4</c:v>
                </c:pt>
                <c:pt idx="30">
                  <c:v>1.92026335E-4</c:v>
                </c:pt>
                <c:pt idx="31">
                  <c:v>1.5087783464999999E-4</c:v>
                </c:pt>
                <c:pt idx="32">
                  <c:v>1.097293343E-4</c:v>
                </c:pt>
                <c:pt idx="33">
                  <c:v>2.5146305780000003E-4</c:v>
                </c:pt>
                <c:pt idx="34">
                  <c:v>3.9319678130000002E-4</c:v>
                </c:pt>
                <c:pt idx="35">
                  <c:v>3.1089978055000002E-4</c:v>
                </c:pt>
                <c:pt idx="36">
                  <c:v>2.2860277979999999E-4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2-4BC0-995B-1A10DCC86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630703"/>
        <c:axId val="1709650383"/>
      </c:scatterChart>
      <c:valAx>
        <c:axId val="170963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650383"/>
        <c:crosses val="autoZero"/>
        <c:crossBetween val="midCat"/>
      </c:valAx>
      <c:valAx>
        <c:axId val="17096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63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'Simultaneous_UV_and_TPD-032625'!$B$871:$B$900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'Simultaneous_UV_and_TPD-032625'!$D$871:$D$900</c:f>
              <c:numCache>
                <c:formatCode>General</c:formatCode>
                <c:ptCount val="30"/>
                <c:pt idx="0">
                  <c:v>5.057641786E-2</c:v>
                </c:pt>
                <c:pt idx="1">
                  <c:v>6.8867253899999994E-2</c:v>
                </c:pt>
                <c:pt idx="2">
                  <c:v>8.5951166740000001E-2</c:v>
                </c:pt>
                <c:pt idx="3">
                  <c:v>0.1027290991</c:v>
                </c:pt>
                <c:pt idx="4">
                  <c:v>0.10594344</c:v>
                </c:pt>
                <c:pt idx="5">
                  <c:v>0.1117045279</c:v>
                </c:pt>
                <c:pt idx="6">
                  <c:v>0.11291299640000001</c:v>
                </c:pt>
                <c:pt idx="7">
                  <c:v>0.11295008500000001</c:v>
                </c:pt>
                <c:pt idx="8">
                  <c:v>0.1088193479</c:v>
                </c:pt>
                <c:pt idx="9">
                  <c:v>0.11366249420000001</c:v>
                </c:pt>
                <c:pt idx="10">
                  <c:v>0.12530675320000001</c:v>
                </c:pt>
                <c:pt idx="11">
                  <c:v>0.13251738530000001</c:v>
                </c:pt>
                <c:pt idx="12">
                  <c:v>0.1422160408</c:v>
                </c:pt>
                <c:pt idx="13">
                  <c:v>0.13047442440000001</c:v>
                </c:pt>
                <c:pt idx="14">
                  <c:v>0.12637923039999999</c:v>
                </c:pt>
                <c:pt idx="15">
                  <c:v>0.11594343999999999</c:v>
                </c:pt>
                <c:pt idx="16">
                  <c:v>0.1069927368</c:v>
                </c:pt>
                <c:pt idx="17">
                  <c:v>0.10568072940000001</c:v>
                </c:pt>
                <c:pt idx="18">
                  <c:v>0.103154072</c:v>
                </c:pt>
                <c:pt idx="19">
                  <c:v>0.1054195642</c:v>
                </c:pt>
                <c:pt idx="20">
                  <c:v>9.7119456029999995E-2</c:v>
                </c:pt>
                <c:pt idx="21">
                  <c:v>9.4501622620000003E-2</c:v>
                </c:pt>
                <c:pt idx="22">
                  <c:v>8.5384021020000006E-2</c:v>
                </c:pt>
                <c:pt idx="23">
                  <c:v>7.8074486169999999E-2</c:v>
                </c:pt>
                <c:pt idx="24">
                  <c:v>7.1821974969999994E-2</c:v>
                </c:pt>
                <c:pt idx="25">
                  <c:v>6.41709164E-2</c:v>
                </c:pt>
                <c:pt idx="26">
                  <c:v>5.7923041260000002E-2</c:v>
                </c:pt>
                <c:pt idx="27">
                  <c:v>5.4673157159999999E-2</c:v>
                </c:pt>
                <c:pt idx="28">
                  <c:v>5.3784577350000001E-2</c:v>
                </c:pt>
                <c:pt idx="29">
                  <c:v>3.8100757220000003E-2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7-4969-80E1-8A8E543A75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'Simultaneous_UV_and_TPD-032625'!$AC$871:$AC$900</c:f>
              <c:numCache>
                <c:formatCode>General</c:formatCode>
                <c:ptCount val="30"/>
                <c:pt idx="0">
                  <c:v>3.3812187547499997E-2</c:v>
                </c:pt>
                <c:pt idx="1">
                  <c:v>5.1558920455000004E-2</c:v>
                </c:pt>
                <c:pt idx="2">
                  <c:v>6.2976486252500005E-2</c:v>
                </c:pt>
                <c:pt idx="3">
                  <c:v>6.7675988872499995E-2</c:v>
                </c:pt>
                <c:pt idx="4">
                  <c:v>7.0708626755000004E-2</c:v>
                </c:pt>
                <c:pt idx="5">
                  <c:v>7.2906609692499999E-2</c:v>
                </c:pt>
                <c:pt idx="6">
                  <c:v>7.2863447472499995E-2</c:v>
                </c:pt>
                <c:pt idx="7">
                  <c:v>7.3523261487500005E-2</c:v>
                </c:pt>
                <c:pt idx="8">
                  <c:v>7.3874324739999997E-2</c:v>
                </c:pt>
                <c:pt idx="9">
                  <c:v>7.8894772282500011E-2</c:v>
                </c:pt>
                <c:pt idx="10">
                  <c:v>8.959760156749999E-2</c:v>
                </c:pt>
                <c:pt idx="11">
                  <c:v>0.1027264735575</c:v>
                </c:pt>
                <c:pt idx="12">
                  <c:v>0.1069609404425</c:v>
                </c:pt>
                <c:pt idx="13">
                  <c:v>0.10209107516</c:v>
                </c:pt>
                <c:pt idx="14">
                  <c:v>9.4633756639999997E-2</c:v>
                </c:pt>
                <c:pt idx="15">
                  <c:v>8.6394465617499999E-2</c:v>
                </c:pt>
                <c:pt idx="16">
                  <c:v>7.8315405487500003E-2</c:v>
                </c:pt>
                <c:pt idx="17">
                  <c:v>7.5166818057500001E-2</c:v>
                </c:pt>
                <c:pt idx="18">
                  <c:v>7.5221073287499995E-2</c:v>
                </c:pt>
                <c:pt idx="19">
                  <c:v>7.6080566057499993E-2</c:v>
                </c:pt>
                <c:pt idx="20">
                  <c:v>7.2352354324999993E-2</c:v>
                </c:pt>
                <c:pt idx="21">
                  <c:v>6.7573690245000012E-2</c:v>
                </c:pt>
                <c:pt idx="22">
                  <c:v>6.2337404564999997E-2</c:v>
                </c:pt>
                <c:pt idx="23">
                  <c:v>5.4834391977499994E-2</c:v>
                </c:pt>
                <c:pt idx="24">
                  <c:v>5.0894099392500003E-2</c:v>
                </c:pt>
                <c:pt idx="25">
                  <c:v>4.6238195735000001E-2</c:v>
                </c:pt>
                <c:pt idx="26">
                  <c:v>4.108733832E-2</c:v>
                </c:pt>
                <c:pt idx="27">
                  <c:v>3.66191206925E-2</c:v>
                </c:pt>
                <c:pt idx="28">
                  <c:v>3.1477743662500002E-2</c:v>
                </c:pt>
                <c:pt idx="29">
                  <c:v>2.770088360925E-2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E-4201-891B-B747F80A6CF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'Simultaneous_UV_and_TPD-032625'!$AN$871:$AN$900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'Simultaneous_UV_and_TPD-032625'!$AS$871:$AS$900</c:f>
              <c:numCache>
                <c:formatCode>General</c:formatCode>
                <c:ptCount val="30"/>
                <c:pt idx="0">
                  <c:v>0.20321381199999999</c:v>
                </c:pt>
                <c:pt idx="1">
                  <c:v>0.25967085099999998</c:v>
                </c:pt>
                <c:pt idx="2">
                  <c:v>0.346389487</c:v>
                </c:pt>
                <c:pt idx="3">
                  <c:v>0.38146658499999997</c:v>
                </c:pt>
                <c:pt idx="4">
                  <c:v>0.40240616600000001</c:v>
                </c:pt>
                <c:pt idx="5">
                  <c:v>0.40399788000000003</c:v>
                </c:pt>
                <c:pt idx="6">
                  <c:v>0.40633282599999998</c:v>
                </c:pt>
                <c:pt idx="7">
                  <c:v>0.42733901150000003</c:v>
                </c:pt>
                <c:pt idx="8">
                  <c:v>0.42393555999999999</c:v>
                </c:pt>
                <c:pt idx="9">
                  <c:v>0.40771791150000003</c:v>
                </c:pt>
                <c:pt idx="10">
                  <c:v>0.40353858349999999</c:v>
                </c:pt>
                <c:pt idx="11">
                  <c:v>0.33994493450000002</c:v>
                </c:pt>
                <c:pt idx="12">
                  <c:v>0.27857216699999998</c:v>
                </c:pt>
                <c:pt idx="13">
                  <c:v>0.26932177749999997</c:v>
                </c:pt>
                <c:pt idx="14">
                  <c:v>0.27672836499999998</c:v>
                </c:pt>
                <c:pt idx="15">
                  <c:v>0.2236029605</c:v>
                </c:pt>
                <c:pt idx="16">
                  <c:v>0.15968311200000002</c:v>
                </c:pt>
                <c:pt idx="17">
                  <c:v>0.131734294</c:v>
                </c:pt>
                <c:pt idx="18">
                  <c:v>0.110790609</c:v>
                </c:pt>
                <c:pt idx="19">
                  <c:v>8.7516159999999996E-2</c:v>
                </c:pt>
                <c:pt idx="20">
                  <c:v>6.1113942499999997E-2</c:v>
                </c:pt>
                <c:pt idx="21">
                  <c:v>4.8040514499999999E-2</c:v>
                </c:pt>
                <c:pt idx="22">
                  <c:v>4.3257051500000004E-2</c:v>
                </c:pt>
                <c:pt idx="23">
                  <c:v>3.5093204000000003E-2</c:v>
                </c:pt>
                <c:pt idx="24">
                  <c:v>2.1145404E-2</c:v>
                </c:pt>
                <c:pt idx="25">
                  <c:v>-1.4292375000000005E-3</c:v>
                </c:pt>
                <c:pt idx="26">
                  <c:v>5.4054615E-3</c:v>
                </c:pt>
                <c:pt idx="27">
                  <c:v>8.7942190000000007E-3</c:v>
                </c:pt>
                <c:pt idx="28">
                  <c:v>-1.9075499499999999E-2</c:v>
                </c:pt>
                <c:pt idx="29">
                  <c:v>-3.2818108499999998E-2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2E-4201-891B-B747F80A6CF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'Simultaneous_UV_and_TPD-032625'!$BJ$871:$BJ$900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'Simultaneous_UV_and_TPD-032625'!$BO$871:$BO$900</c:f>
              <c:numCache>
                <c:formatCode>General</c:formatCode>
                <c:ptCount val="30"/>
                <c:pt idx="0">
                  <c:v>0.1535</c:v>
                </c:pt>
                <c:pt idx="1">
                  <c:v>0.22799999999999998</c:v>
                </c:pt>
                <c:pt idx="2">
                  <c:v>0.27350000000000002</c:v>
                </c:pt>
                <c:pt idx="3">
                  <c:v>0.29849999999999999</c:v>
                </c:pt>
                <c:pt idx="4">
                  <c:v>0.313</c:v>
                </c:pt>
                <c:pt idx="5">
                  <c:v>0.29099999999999998</c:v>
                </c:pt>
                <c:pt idx="6">
                  <c:v>0.29000000000000004</c:v>
                </c:pt>
                <c:pt idx="7">
                  <c:v>0.29949999999999999</c:v>
                </c:pt>
                <c:pt idx="8">
                  <c:v>0.29599999999999999</c:v>
                </c:pt>
                <c:pt idx="9">
                  <c:v>0.29399999999999998</c:v>
                </c:pt>
                <c:pt idx="10">
                  <c:v>0.27949999999999997</c:v>
                </c:pt>
                <c:pt idx="11">
                  <c:v>0.219</c:v>
                </c:pt>
                <c:pt idx="12">
                  <c:v>0.188</c:v>
                </c:pt>
                <c:pt idx="13">
                  <c:v>0.222</c:v>
                </c:pt>
                <c:pt idx="14">
                  <c:v>0.22999999999999998</c:v>
                </c:pt>
                <c:pt idx="15">
                  <c:v>0.16950000000000001</c:v>
                </c:pt>
                <c:pt idx="16">
                  <c:v>0.1202</c:v>
                </c:pt>
                <c:pt idx="17">
                  <c:v>9.509999999999999E-2</c:v>
                </c:pt>
                <c:pt idx="18">
                  <c:v>9.98E-2</c:v>
                </c:pt>
                <c:pt idx="19">
                  <c:v>8.3299999999999999E-2</c:v>
                </c:pt>
                <c:pt idx="20">
                  <c:v>5.7400000000000007E-2</c:v>
                </c:pt>
                <c:pt idx="21">
                  <c:v>5.5400000000000005E-2</c:v>
                </c:pt>
                <c:pt idx="22">
                  <c:v>5.4050000000000001E-2</c:v>
                </c:pt>
                <c:pt idx="23">
                  <c:v>4.3999999999999997E-2</c:v>
                </c:pt>
                <c:pt idx="24">
                  <c:v>2.2794999999999999E-2</c:v>
                </c:pt>
                <c:pt idx="25">
                  <c:v>2.7E-2</c:v>
                </c:pt>
                <c:pt idx="26">
                  <c:v>-5.6999999999999985E-3</c:v>
                </c:pt>
                <c:pt idx="27">
                  <c:v>6.8999999999999999E-3</c:v>
                </c:pt>
                <c:pt idx="28">
                  <c:v>2.5999999999999999E-3</c:v>
                </c:pt>
                <c:pt idx="29">
                  <c:v>-2.137E-2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2E-4201-891B-B747F80A6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206512"/>
        <c:axId val="1330210352"/>
      </c:scatterChart>
      <c:valAx>
        <c:axId val="133020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10352"/>
        <c:crosses val="autoZero"/>
        <c:crossBetween val="midCat"/>
      </c:valAx>
      <c:valAx>
        <c:axId val="13302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0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'Simultaneous_UV_and_TPD-032625'!$H$871:$H$906</c:f>
              <c:numCache>
                <c:formatCode>General</c:formatCode>
                <c:ptCount val="36"/>
                <c:pt idx="0">
                  <c:v>0.1172876373</c:v>
                </c:pt>
                <c:pt idx="1">
                  <c:v>0.14291041309999999</c:v>
                </c:pt>
                <c:pt idx="2">
                  <c:v>0.15017174690000001</c:v>
                </c:pt>
                <c:pt idx="3">
                  <c:v>0.159494043</c:v>
                </c:pt>
                <c:pt idx="4">
                  <c:v>0.16098406310000002</c:v>
                </c:pt>
                <c:pt idx="5">
                  <c:v>0.16247408320000001</c:v>
                </c:pt>
                <c:pt idx="7">
                  <c:v>0.16863685589999999</c:v>
                </c:pt>
                <c:pt idx="9">
                  <c:v>0.17932074889999999</c:v>
                </c:pt>
                <c:pt idx="11">
                  <c:v>0.16796534120000001</c:v>
                </c:pt>
                <c:pt idx="13">
                  <c:v>0.15081541079999999</c:v>
                </c:pt>
                <c:pt idx="15">
                  <c:v>0.15019495590000001</c:v>
                </c:pt>
                <c:pt idx="17">
                  <c:v>0.15177007579999999</c:v>
                </c:pt>
                <c:pt idx="19">
                  <c:v>0.16750734950000001</c:v>
                </c:pt>
                <c:pt idx="21">
                  <c:v>0.1413058951</c:v>
                </c:pt>
                <c:pt idx="23">
                  <c:v>0.1188906081</c:v>
                </c:pt>
                <c:pt idx="25">
                  <c:v>9.7736345350000003E-2</c:v>
                </c:pt>
                <c:pt idx="27">
                  <c:v>7.7146835829999996E-2</c:v>
                </c:pt>
                <c:pt idx="29">
                  <c:v>5.8873588120000001E-2</c:v>
                </c:pt>
                <c:pt idx="31">
                  <c:v>4.3099179949999997E-2</c:v>
                </c:pt>
                <c:pt idx="33">
                  <c:v>3.030635928E-2</c:v>
                </c:pt>
                <c:pt idx="35">
                  <c:v>2.0481200679999999E-2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5-4734-A941-773B509C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660896"/>
        <c:axId val="1528648416"/>
      </c:scatterChart>
      <c:valAx>
        <c:axId val="152866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48416"/>
        <c:crosses val="autoZero"/>
        <c:crossBetween val="midCat"/>
      </c:valAx>
      <c:valAx>
        <c:axId val="15286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6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'Simultaneous_UV_and_TPD-032625'!$J$871:$J$906</c:f>
              <c:numCache>
                <c:formatCode>General</c:formatCode>
                <c:ptCount val="36"/>
                <c:pt idx="0">
                  <c:v>3.7147102529999997E-2</c:v>
                </c:pt>
                <c:pt idx="1">
                  <c:v>5.4253343240000002E-2</c:v>
                </c:pt>
                <c:pt idx="2">
                  <c:v>6.7403417529999995E-2</c:v>
                </c:pt>
                <c:pt idx="3">
                  <c:v>7.9141901929999994E-2</c:v>
                </c:pt>
                <c:pt idx="4">
                  <c:v>8.6220282319999994E-2</c:v>
                </c:pt>
                <c:pt idx="5">
                  <c:v>9.8790861810000005E-2</c:v>
                </c:pt>
                <c:pt idx="7">
                  <c:v>8.9524517090000005E-2</c:v>
                </c:pt>
                <c:pt idx="9">
                  <c:v>9.0100297179999997E-2</c:v>
                </c:pt>
                <c:pt idx="11">
                  <c:v>8.5052005939999994E-2</c:v>
                </c:pt>
                <c:pt idx="13">
                  <c:v>7.9561664190000006E-2</c:v>
                </c:pt>
                <c:pt idx="15">
                  <c:v>7.7121099550000002E-2</c:v>
                </c:pt>
                <c:pt idx="17">
                  <c:v>9.9071322439999998E-2</c:v>
                </c:pt>
                <c:pt idx="19">
                  <c:v>0.10072436849999999</c:v>
                </c:pt>
                <c:pt idx="21">
                  <c:v>8.6446879640000002E-2</c:v>
                </c:pt>
                <c:pt idx="23">
                  <c:v>8.3098068349999998E-2</c:v>
                </c:pt>
                <c:pt idx="25">
                  <c:v>8.6998514119999995E-2</c:v>
                </c:pt>
                <c:pt idx="27">
                  <c:v>9.8086924219999996E-2</c:v>
                </c:pt>
                <c:pt idx="29">
                  <c:v>6.9322065380000006E-2</c:v>
                </c:pt>
                <c:pt idx="31">
                  <c:v>6.1302005940000001E-2</c:v>
                </c:pt>
                <c:pt idx="33">
                  <c:v>5.543090639E-2</c:v>
                </c:pt>
                <c:pt idx="35">
                  <c:v>4.3023774149999999E-2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D-4FB5-B437-749C50E45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54816"/>
        <c:axId val="1528549536"/>
      </c:scatterChart>
      <c:valAx>
        <c:axId val="15285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49536"/>
        <c:crosses val="autoZero"/>
        <c:crossBetween val="midCat"/>
      </c:valAx>
      <c:valAx>
        <c:axId val="15285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'Simultaneous_UV_and_TPD-032625'!$L$871:$L$906</c:f>
              <c:numCache>
                <c:formatCode>General</c:formatCode>
                <c:ptCount val="36"/>
                <c:pt idx="0">
                  <c:v>5.1994435749999998E-2</c:v>
                </c:pt>
                <c:pt idx="1">
                  <c:v>6.956877065E-2</c:v>
                </c:pt>
                <c:pt idx="2">
                  <c:v>7.7981220660000003E-2</c:v>
                </c:pt>
                <c:pt idx="3">
                  <c:v>8.5830290379999993E-2</c:v>
                </c:pt>
                <c:pt idx="4">
                  <c:v>9.6407581290000002E-2</c:v>
                </c:pt>
                <c:pt idx="5">
                  <c:v>0.10329334029999999</c:v>
                </c:pt>
                <c:pt idx="7">
                  <c:v>0.1084541819</c:v>
                </c:pt>
                <c:pt idx="9">
                  <c:v>0.1105981568</c:v>
                </c:pt>
                <c:pt idx="11">
                  <c:v>9.9996522340000005E-2</c:v>
                </c:pt>
                <c:pt idx="13">
                  <c:v>9.7177882110000002E-2</c:v>
                </c:pt>
                <c:pt idx="15">
                  <c:v>9.7962093550000004E-2</c:v>
                </c:pt>
                <c:pt idx="17">
                  <c:v>0.1092523039</c:v>
                </c:pt>
                <c:pt idx="19">
                  <c:v>0.12104329680000001</c:v>
                </c:pt>
                <c:pt idx="21">
                  <c:v>9.9612241350000005E-2</c:v>
                </c:pt>
                <c:pt idx="23">
                  <c:v>9.1651886629999998E-2</c:v>
                </c:pt>
                <c:pt idx="25">
                  <c:v>9.0177360459999995E-2</c:v>
                </c:pt>
                <c:pt idx="27">
                  <c:v>8.3385498170000003E-2</c:v>
                </c:pt>
                <c:pt idx="29">
                  <c:v>7.9280125199999996E-2</c:v>
                </c:pt>
                <c:pt idx="31">
                  <c:v>6.4677447400000004E-2</c:v>
                </c:pt>
                <c:pt idx="33">
                  <c:v>5.321161537E-2</c:v>
                </c:pt>
                <c:pt idx="35">
                  <c:v>4.6289340980000003E-2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A-42E1-877B-6E571202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650816"/>
        <c:axId val="1528669536"/>
      </c:scatterChart>
      <c:valAx>
        <c:axId val="152865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69536"/>
        <c:crosses val="autoZero"/>
        <c:crossBetween val="midCat"/>
      </c:valAx>
      <c:valAx>
        <c:axId val="15286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5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'Simultaneous_UV_and_TPD-032625'!$Q$871:$Q$907</c:f>
              <c:numCache>
                <c:formatCode>General</c:formatCode>
                <c:ptCount val="37"/>
                <c:pt idx="0">
                  <c:v>6.8809725193333338E-2</c:v>
                </c:pt>
                <c:pt idx="1">
                  <c:v>9.6812336472499996E-2</c:v>
                </c:pt>
                <c:pt idx="2">
                  <c:v>0.12377028732250001</c:v>
                </c:pt>
                <c:pt idx="3">
                  <c:v>0.1282038834025</c:v>
                </c:pt>
                <c:pt idx="4">
                  <c:v>0.1385409114275</c:v>
                </c:pt>
                <c:pt idx="5">
                  <c:v>0.1323829811525</c:v>
                </c:pt>
                <c:pt idx="7">
                  <c:v>0.12445536639749999</c:v>
                </c:pt>
                <c:pt idx="9">
                  <c:v>0.13964447547</c:v>
                </c:pt>
                <c:pt idx="11">
                  <c:v>0.131433091645</c:v>
                </c:pt>
                <c:pt idx="13">
                  <c:v>0.13069693709999999</c:v>
                </c:pt>
                <c:pt idx="15">
                  <c:v>0.13341818580000001</c:v>
                </c:pt>
                <c:pt idx="17">
                  <c:v>0.13120278991000001</c:v>
                </c:pt>
                <c:pt idx="19">
                  <c:v>0.129131703875</c:v>
                </c:pt>
                <c:pt idx="21">
                  <c:v>0.1246746616225</c:v>
                </c:pt>
                <c:pt idx="23">
                  <c:v>9.0310712537500004E-2</c:v>
                </c:pt>
                <c:pt idx="25">
                  <c:v>8.9539111640000002E-2</c:v>
                </c:pt>
                <c:pt idx="27">
                  <c:v>8.1599011479999997E-2</c:v>
                </c:pt>
                <c:pt idx="29">
                  <c:v>6.0955972225000002E-2</c:v>
                </c:pt>
                <c:pt idx="31">
                  <c:v>5.6359544429999998E-2</c:v>
                </c:pt>
                <c:pt idx="33">
                  <c:v>4.6316293680000002E-2</c:v>
                </c:pt>
                <c:pt idx="35">
                  <c:v>3.6598105270000007E-2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5-4DF0-9CD6-2E32CFB29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69216"/>
        <c:axId val="1528575936"/>
      </c:scatterChart>
      <c:valAx>
        <c:axId val="152856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75936"/>
        <c:crosses val="autoZero"/>
        <c:crossBetween val="midCat"/>
      </c:valAx>
      <c:valAx>
        <c:axId val="15285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6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'Simultaneous_UV_and_TPD-032625'!$V$871:$V$900</c:f>
              <c:numCache>
                <c:formatCode>General</c:formatCode>
                <c:ptCount val="30"/>
                <c:pt idx="0">
                  <c:v>3.9360406090000001E-2</c:v>
                </c:pt>
                <c:pt idx="1">
                  <c:v>5.976214648E-2</c:v>
                </c:pt>
                <c:pt idx="2">
                  <c:v>7.5110949960000006E-2</c:v>
                </c:pt>
                <c:pt idx="3">
                  <c:v>8.1337200870000001E-2</c:v>
                </c:pt>
                <c:pt idx="4">
                  <c:v>8.5685279190000005E-2</c:v>
                </c:pt>
                <c:pt idx="5">
                  <c:v>8.923712835E-2</c:v>
                </c:pt>
                <c:pt idx="6">
                  <c:v>9.1229876720000005E-2</c:v>
                </c:pt>
                <c:pt idx="7">
                  <c:v>9.4598984770000005E-2</c:v>
                </c:pt>
                <c:pt idx="8">
                  <c:v>9.6748368380000005E-2</c:v>
                </c:pt>
                <c:pt idx="9">
                  <c:v>0.1008078318</c:v>
                </c:pt>
                <c:pt idx="10">
                  <c:v>0.11318346629999999</c:v>
                </c:pt>
                <c:pt idx="11">
                  <c:v>0.12656417689999999</c:v>
                </c:pt>
                <c:pt idx="12">
                  <c:v>0.1338955765</c:v>
                </c:pt>
                <c:pt idx="13">
                  <c:v>0.12840609140000001</c:v>
                </c:pt>
                <c:pt idx="14">
                  <c:v>0.1233415518</c:v>
                </c:pt>
                <c:pt idx="15">
                  <c:v>0.11725018130000001</c:v>
                </c:pt>
                <c:pt idx="16">
                  <c:v>0.1078462654</c:v>
                </c:pt>
                <c:pt idx="17">
                  <c:v>0.1045685279</c:v>
                </c:pt>
                <c:pt idx="18">
                  <c:v>0.1063321247</c:v>
                </c:pt>
                <c:pt idx="19">
                  <c:v>0.1074662799</c:v>
                </c:pt>
                <c:pt idx="20">
                  <c:v>0.10018999269999999</c:v>
                </c:pt>
                <c:pt idx="21">
                  <c:v>9.5798404640000001E-2</c:v>
                </c:pt>
                <c:pt idx="22">
                  <c:v>9.0004350979999995E-2</c:v>
                </c:pt>
                <c:pt idx="23">
                  <c:v>7.8852791879999995E-2</c:v>
                </c:pt>
                <c:pt idx="24">
                  <c:v>7.567802756E-2</c:v>
                </c:pt>
                <c:pt idx="25">
                  <c:v>7.0822335030000003E-2</c:v>
                </c:pt>
                <c:pt idx="26">
                  <c:v>6.6548223350000005E-2</c:v>
                </c:pt>
                <c:pt idx="27">
                  <c:v>6.2263959389999998E-2</c:v>
                </c:pt>
                <c:pt idx="28">
                  <c:v>5.9467730240000002E-2</c:v>
                </c:pt>
                <c:pt idx="29">
                  <c:v>5.6136330669999998E-2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1-4E33-8C1E-756AD55F0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66864"/>
        <c:axId val="547245264"/>
      </c:scatterChart>
      <c:valAx>
        <c:axId val="54726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45264"/>
        <c:crosses val="autoZero"/>
        <c:crossBetween val="midCat"/>
      </c:valAx>
      <c:valAx>
        <c:axId val="5472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6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'Simultaneous_UV_and_TPD-032625'!$X$871:$X$900</c:f>
              <c:numCache>
                <c:formatCode>General</c:formatCode>
                <c:ptCount val="30"/>
                <c:pt idx="0">
                  <c:v>2.9851190480000001E-2</c:v>
                </c:pt>
                <c:pt idx="1">
                  <c:v>4.562656642E-2</c:v>
                </c:pt>
                <c:pt idx="2">
                  <c:v>5.9501879700000003E-2</c:v>
                </c:pt>
                <c:pt idx="3">
                  <c:v>6.5133145360000005E-2</c:v>
                </c:pt>
                <c:pt idx="4">
                  <c:v>6.8350563909999995E-2</c:v>
                </c:pt>
                <c:pt idx="5">
                  <c:v>6.9290413529999997E-2</c:v>
                </c:pt>
                <c:pt idx="6">
                  <c:v>6.9324874689999996E-2</c:v>
                </c:pt>
                <c:pt idx="7">
                  <c:v>6.9396929819999995E-2</c:v>
                </c:pt>
                <c:pt idx="8">
                  <c:v>6.9956140350000001E-2</c:v>
                </c:pt>
                <c:pt idx="9">
                  <c:v>8.1749686720000006E-2</c:v>
                </c:pt>
                <c:pt idx="10">
                  <c:v>9.0811403509999999E-2</c:v>
                </c:pt>
                <c:pt idx="11">
                  <c:v>0.1014974937</c:v>
                </c:pt>
                <c:pt idx="12">
                  <c:v>0.1065460526</c:v>
                </c:pt>
                <c:pt idx="13">
                  <c:v>0.1000689223</c:v>
                </c:pt>
                <c:pt idx="14">
                  <c:v>8.5755012529999994E-2</c:v>
                </c:pt>
                <c:pt idx="15">
                  <c:v>7.7785087720000007E-2</c:v>
                </c:pt>
                <c:pt idx="16">
                  <c:v>6.4746240600000005E-2</c:v>
                </c:pt>
                <c:pt idx="17">
                  <c:v>6.3640350880000002E-2</c:v>
                </c:pt>
                <c:pt idx="18">
                  <c:v>6.2103696739999999E-2</c:v>
                </c:pt>
                <c:pt idx="19">
                  <c:v>6.2779605259999996E-2</c:v>
                </c:pt>
                <c:pt idx="20">
                  <c:v>5.8854949869999999E-2</c:v>
                </c:pt>
                <c:pt idx="21">
                  <c:v>5.3988095239999999E-2</c:v>
                </c:pt>
                <c:pt idx="22">
                  <c:v>5.056547619E-2</c:v>
                </c:pt>
                <c:pt idx="23">
                  <c:v>4.5708020049999999E-2</c:v>
                </c:pt>
                <c:pt idx="24">
                  <c:v>4.1401942359999999E-2</c:v>
                </c:pt>
                <c:pt idx="25">
                  <c:v>3.7882205510000003E-2</c:v>
                </c:pt>
                <c:pt idx="26">
                  <c:v>3.429824561E-2</c:v>
                </c:pt>
                <c:pt idx="27">
                  <c:v>3.0603070180000001E-2</c:v>
                </c:pt>
                <c:pt idx="28">
                  <c:v>2.5606203009999998E-2</c:v>
                </c:pt>
                <c:pt idx="29">
                  <c:v>2.1607142860000001E-2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0-4D13-B629-8C7BD66ED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58576"/>
        <c:axId val="686872496"/>
      </c:scatterChart>
      <c:valAx>
        <c:axId val="68685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72496"/>
        <c:crosses val="autoZero"/>
        <c:crossBetween val="midCat"/>
      </c:valAx>
      <c:valAx>
        <c:axId val="6868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5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'Simultaneous_UV_and_TPD-032625'!$Z$871:$Z$900</c:f>
              <c:numCache>
                <c:formatCode>General</c:formatCode>
                <c:ptCount val="30"/>
                <c:pt idx="0">
                  <c:v>3.2272324069999997E-2</c:v>
                </c:pt>
                <c:pt idx="1">
                  <c:v>4.790508575E-2</c:v>
                </c:pt>
                <c:pt idx="2">
                  <c:v>5.4334713190000002E-2</c:v>
                </c:pt>
                <c:pt idx="3">
                  <c:v>5.665138971E-2</c:v>
                </c:pt>
                <c:pt idx="4">
                  <c:v>5.4759018329999999E-2</c:v>
                </c:pt>
                <c:pt idx="5">
                  <c:v>5.7851862800000001E-2</c:v>
                </c:pt>
                <c:pt idx="6">
                  <c:v>5.5650502659999997E-2</c:v>
                </c:pt>
                <c:pt idx="7">
                  <c:v>5.4887640449999997E-2</c:v>
                </c:pt>
                <c:pt idx="8">
                  <c:v>5.3321998820000001E-2</c:v>
                </c:pt>
                <c:pt idx="9">
                  <c:v>5.4565345949999997E-2</c:v>
                </c:pt>
                <c:pt idx="10">
                  <c:v>6.5048787699999999E-2</c:v>
                </c:pt>
                <c:pt idx="11">
                  <c:v>7.8860141930000002E-2</c:v>
                </c:pt>
                <c:pt idx="12">
                  <c:v>7.9801892370000002E-2</c:v>
                </c:pt>
                <c:pt idx="13">
                  <c:v>7.4926079239999999E-2</c:v>
                </c:pt>
                <c:pt idx="14">
                  <c:v>7.2183619160000004E-2</c:v>
                </c:pt>
                <c:pt idx="15">
                  <c:v>6.9779716140000003E-2</c:v>
                </c:pt>
                <c:pt idx="16">
                  <c:v>6.0708160849999998E-2</c:v>
                </c:pt>
                <c:pt idx="17">
                  <c:v>5.723388527E-2</c:v>
                </c:pt>
                <c:pt idx="18">
                  <c:v>5.6815493789999998E-2</c:v>
                </c:pt>
                <c:pt idx="19">
                  <c:v>5.7384683620000002E-2</c:v>
                </c:pt>
                <c:pt idx="20">
                  <c:v>5.6599645179999998E-2</c:v>
                </c:pt>
                <c:pt idx="21">
                  <c:v>5.2242755770000003E-2</c:v>
                </c:pt>
                <c:pt idx="22">
                  <c:v>4.6051153159999997E-2</c:v>
                </c:pt>
                <c:pt idx="23">
                  <c:v>3.9062684799999997E-2</c:v>
                </c:pt>
                <c:pt idx="24">
                  <c:v>3.5717031339999997E-2</c:v>
                </c:pt>
                <c:pt idx="25">
                  <c:v>2.8885274990000001E-2</c:v>
                </c:pt>
                <c:pt idx="26">
                  <c:v>2.3755174449999999E-2</c:v>
                </c:pt>
                <c:pt idx="27">
                  <c:v>1.8234772319999999E-2</c:v>
                </c:pt>
                <c:pt idx="28">
                  <c:v>1.4248965109999999E-2</c:v>
                </c:pt>
                <c:pt idx="29">
                  <c:v>9.6481371970000007E-3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4-4908-962A-AC76D5A70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909456"/>
        <c:axId val="686908496"/>
      </c:scatterChart>
      <c:valAx>
        <c:axId val="68690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08496"/>
        <c:crosses val="autoZero"/>
        <c:crossBetween val="midCat"/>
      </c:valAx>
      <c:valAx>
        <c:axId val="6869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0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'Simultaneous_UV_and_TPD-032625'!$AB$871:$AB$900</c:f>
              <c:numCache>
                <c:formatCode>General</c:formatCode>
                <c:ptCount val="30"/>
                <c:pt idx="0">
                  <c:v>3.376482955E-2</c:v>
                </c:pt>
                <c:pt idx="1">
                  <c:v>5.2941883170000002E-2</c:v>
                </c:pt>
                <c:pt idx="2">
                  <c:v>6.2958402159999996E-2</c:v>
                </c:pt>
                <c:pt idx="3">
                  <c:v>6.7582219550000003E-2</c:v>
                </c:pt>
                <c:pt idx="4">
                  <c:v>7.4039645589999994E-2</c:v>
                </c:pt>
                <c:pt idx="5">
                  <c:v>7.5247034089999998E-2</c:v>
                </c:pt>
                <c:pt idx="6">
                  <c:v>7.5248535820000004E-2</c:v>
                </c:pt>
                <c:pt idx="7">
                  <c:v>7.5209490909999996E-2</c:v>
                </c:pt>
                <c:pt idx="8">
                  <c:v>7.5470791410000002E-2</c:v>
                </c:pt>
                <c:pt idx="9">
                  <c:v>7.8456224660000004E-2</c:v>
                </c:pt>
                <c:pt idx="10">
                  <c:v>8.9346748759999997E-2</c:v>
                </c:pt>
                <c:pt idx="11">
                  <c:v>0.10398408169999999</c:v>
                </c:pt>
                <c:pt idx="12">
                  <c:v>0.1076002403</c:v>
                </c:pt>
                <c:pt idx="13">
                  <c:v>0.10496320770000001</c:v>
                </c:pt>
                <c:pt idx="14">
                  <c:v>9.7254843069999999E-2</c:v>
                </c:pt>
                <c:pt idx="15">
                  <c:v>8.0762877309999995E-2</c:v>
                </c:pt>
                <c:pt idx="16">
                  <c:v>7.9960955099999995E-2</c:v>
                </c:pt>
                <c:pt idx="17">
                  <c:v>7.5224508179999997E-2</c:v>
                </c:pt>
                <c:pt idx="18">
                  <c:v>7.5632977919999997E-2</c:v>
                </c:pt>
                <c:pt idx="19">
                  <c:v>7.669169545E-2</c:v>
                </c:pt>
                <c:pt idx="20">
                  <c:v>7.3764829549999994E-2</c:v>
                </c:pt>
                <c:pt idx="21">
                  <c:v>6.8265505330000004E-2</c:v>
                </c:pt>
                <c:pt idx="22">
                  <c:v>6.2728637929999997E-2</c:v>
                </c:pt>
                <c:pt idx="23">
                  <c:v>5.5714071179999998E-2</c:v>
                </c:pt>
                <c:pt idx="24">
                  <c:v>5.0779396310000002E-2</c:v>
                </c:pt>
                <c:pt idx="25">
                  <c:v>4.7362967409999998E-2</c:v>
                </c:pt>
                <c:pt idx="26">
                  <c:v>3.9747709870000002E-2</c:v>
                </c:pt>
                <c:pt idx="27">
                  <c:v>3.5374680880000002E-2</c:v>
                </c:pt>
                <c:pt idx="28">
                  <c:v>2.6588076289999998E-2</c:v>
                </c:pt>
                <c:pt idx="29">
                  <c:v>2.3411923710000001E-2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6-4545-9236-A22B6A301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64816"/>
        <c:axId val="686878736"/>
      </c:scatterChart>
      <c:valAx>
        <c:axId val="68686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78736"/>
        <c:crosses val="autoZero"/>
        <c:crossBetween val="midCat"/>
      </c:valAx>
      <c:valAx>
        <c:axId val="6868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6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'Simultaneous_UV_and_TPD-032625'!$AF$871:$AF$906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'Simultaneous_UV_and_TPD-032625'!$AH$871:$AH$906</c:f>
              <c:numCache>
                <c:formatCode>General</c:formatCode>
                <c:ptCount val="36"/>
                <c:pt idx="0">
                  <c:v>3.4665119879999998E-2</c:v>
                </c:pt>
                <c:pt idx="1">
                  <c:v>5.7961330239999997E-2</c:v>
                </c:pt>
                <c:pt idx="2">
                  <c:v>7.0878576949999994E-2</c:v>
                </c:pt>
                <c:pt idx="3">
                  <c:v>7.8559938130000007E-2</c:v>
                </c:pt>
                <c:pt idx="4">
                  <c:v>8.6261407580000005E-2</c:v>
                </c:pt>
                <c:pt idx="5">
                  <c:v>8.9914926529999994E-2</c:v>
                </c:pt>
                <c:pt idx="6">
                  <c:v>9.2080433099999998E-2</c:v>
                </c:pt>
                <c:pt idx="7">
                  <c:v>9.5228151590000004E-2</c:v>
                </c:pt>
                <c:pt idx="8">
                  <c:v>9.7715390560000004E-2</c:v>
                </c:pt>
                <c:pt idx="9">
                  <c:v>9.7146171690000005E-2</c:v>
                </c:pt>
                <c:pt idx="10">
                  <c:v>9.7577726219999994E-2</c:v>
                </c:pt>
                <c:pt idx="11">
                  <c:v>9.4399071929999995E-2</c:v>
                </c:pt>
                <c:pt idx="12">
                  <c:v>9.2136117559999994E-2</c:v>
                </c:pt>
                <c:pt idx="13">
                  <c:v>8.8728538280000005E-2</c:v>
                </c:pt>
                <c:pt idx="14">
                  <c:v>8.6222737820000006E-2</c:v>
                </c:pt>
                <c:pt idx="15">
                  <c:v>9.0536736270000001E-2</c:v>
                </c:pt>
                <c:pt idx="16">
                  <c:v>9.7204949730000004E-2</c:v>
                </c:pt>
                <c:pt idx="17">
                  <c:v>0.1059458623</c:v>
                </c:pt>
                <c:pt idx="18">
                  <c:v>0.1144238206</c:v>
                </c:pt>
                <c:pt idx="19">
                  <c:v>0.11229234339999999</c:v>
                </c:pt>
                <c:pt idx="20">
                  <c:v>0.10551121419999999</c:v>
                </c:pt>
                <c:pt idx="21">
                  <c:v>9.7540603249999996E-2</c:v>
                </c:pt>
                <c:pt idx="22">
                  <c:v>8.7964423819999998E-2</c:v>
                </c:pt>
                <c:pt idx="23">
                  <c:v>8.5466357310000005E-2</c:v>
                </c:pt>
                <c:pt idx="24">
                  <c:v>8.5197215780000002E-2</c:v>
                </c:pt>
                <c:pt idx="25">
                  <c:v>8.2864655839999996E-2</c:v>
                </c:pt>
                <c:pt idx="26">
                  <c:v>8.0928074249999996E-2</c:v>
                </c:pt>
                <c:pt idx="27">
                  <c:v>7.9443155449999997E-2</c:v>
                </c:pt>
                <c:pt idx="28">
                  <c:v>7.2812064970000007E-2</c:v>
                </c:pt>
                <c:pt idx="29">
                  <c:v>6.8417633409999998E-2</c:v>
                </c:pt>
                <c:pt idx="30">
                  <c:v>6.0095901010000001E-2</c:v>
                </c:pt>
                <c:pt idx="31">
                  <c:v>5.3834493429999998E-2</c:v>
                </c:pt>
                <c:pt idx="32">
                  <c:v>4.9090487240000001E-2</c:v>
                </c:pt>
                <c:pt idx="33">
                  <c:v>4.7166279970000002E-2</c:v>
                </c:pt>
                <c:pt idx="34">
                  <c:v>4.0148491879999998E-2</c:v>
                </c:pt>
                <c:pt idx="35">
                  <c:v>3.3922660479999998E-2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40-407C-8006-5962CF9CE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40944"/>
        <c:axId val="547264464"/>
      </c:scatterChart>
      <c:valAx>
        <c:axId val="54724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64464"/>
        <c:crosses val="autoZero"/>
        <c:crossBetween val="midCat"/>
      </c:valAx>
      <c:valAx>
        <c:axId val="5472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4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'Simultaneous_UV_and_TPD-032625'!$AF$871:$AF$906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'Simultaneous_UV_and_TPD-032625'!$AJ$871:$AJ$906</c:f>
              <c:numCache>
                <c:formatCode>General</c:formatCode>
                <c:ptCount val="36"/>
                <c:pt idx="0">
                  <c:v>3.1091653029999999E-2</c:v>
                </c:pt>
                <c:pt idx="1">
                  <c:v>4.4001636660000003E-2</c:v>
                </c:pt>
                <c:pt idx="2">
                  <c:v>5.2720130929999998E-2</c:v>
                </c:pt>
                <c:pt idx="3">
                  <c:v>6.0114566279999997E-2</c:v>
                </c:pt>
                <c:pt idx="4">
                  <c:v>6.8027823239999993E-2</c:v>
                </c:pt>
                <c:pt idx="5">
                  <c:v>6.8896890340000003E-2</c:v>
                </c:pt>
                <c:pt idx="6">
                  <c:v>7.4093289689999994E-2</c:v>
                </c:pt>
                <c:pt idx="7">
                  <c:v>7.5040916530000001E-2</c:v>
                </c:pt>
                <c:pt idx="8">
                  <c:v>7.5384615380000006E-2</c:v>
                </c:pt>
                <c:pt idx="9">
                  <c:v>6.9492635019999999E-2</c:v>
                </c:pt>
                <c:pt idx="10">
                  <c:v>7.4104746319999998E-2</c:v>
                </c:pt>
                <c:pt idx="11">
                  <c:v>6.5297872339999993E-2</c:v>
                </c:pt>
                <c:pt idx="12">
                  <c:v>6.1374795420000003E-2</c:v>
                </c:pt>
                <c:pt idx="13">
                  <c:v>5.5567921440000001E-2</c:v>
                </c:pt>
                <c:pt idx="14">
                  <c:v>5.6602291329999999E-2</c:v>
                </c:pt>
                <c:pt idx="15">
                  <c:v>5.7198036010000002E-2</c:v>
                </c:pt>
                <c:pt idx="16">
                  <c:v>6.0985270049999998E-2</c:v>
                </c:pt>
                <c:pt idx="17">
                  <c:v>7.4772504089999997E-2</c:v>
                </c:pt>
                <c:pt idx="18">
                  <c:v>7.0927168575000005E-2</c:v>
                </c:pt>
                <c:pt idx="19">
                  <c:v>6.7081833059999998E-2</c:v>
                </c:pt>
                <c:pt idx="20">
                  <c:v>5.8628477909999997E-2</c:v>
                </c:pt>
                <c:pt idx="21">
                  <c:v>6.5751227499999995E-2</c:v>
                </c:pt>
                <c:pt idx="22">
                  <c:v>6.5664484450000005E-2</c:v>
                </c:pt>
                <c:pt idx="23">
                  <c:v>6.3265139119999994E-2</c:v>
                </c:pt>
                <c:pt idx="24">
                  <c:v>6.2831423900000002E-2</c:v>
                </c:pt>
                <c:pt idx="25">
                  <c:v>6.2207855970000003E-2</c:v>
                </c:pt>
                <c:pt idx="26">
                  <c:v>4.1959083469999998E-2</c:v>
                </c:pt>
                <c:pt idx="27">
                  <c:v>3.8458265140000003E-2</c:v>
                </c:pt>
                <c:pt idx="28">
                  <c:v>4.4319148939999997E-2</c:v>
                </c:pt>
                <c:pt idx="29">
                  <c:v>4.0049099839999998E-2</c:v>
                </c:pt>
                <c:pt idx="30">
                  <c:v>3.6878887069999998E-2</c:v>
                </c:pt>
                <c:pt idx="31">
                  <c:v>3.0710310970000002E-2</c:v>
                </c:pt>
                <c:pt idx="32">
                  <c:v>2.3042553189999999E-2</c:v>
                </c:pt>
                <c:pt idx="33">
                  <c:v>1.901800327E-2</c:v>
                </c:pt>
                <c:pt idx="34">
                  <c:v>1.2759410800000001E-2</c:v>
                </c:pt>
                <c:pt idx="35">
                  <c:v>8.116202946E-3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E-45D5-8466-5A06B1618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50544"/>
        <c:axId val="547238064"/>
      </c:scatterChart>
      <c:valAx>
        <c:axId val="54725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38064"/>
        <c:crosses val="autoZero"/>
        <c:crossBetween val="midCat"/>
      </c:valAx>
      <c:valAx>
        <c:axId val="54723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5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'Simultaneous_UV_and_TPD-032625'!$AF$871:$AF$906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'Simultaneous_UV_and_TPD-032625'!$AK$871:$AK$906</c:f>
              <c:numCache>
                <c:formatCode>General</c:formatCode>
                <c:ptCount val="36"/>
                <c:pt idx="0">
                  <c:v>3.2878386454999999E-2</c:v>
                </c:pt>
                <c:pt idx="1">
                  <c:v>5.0981483450000004E-2</c:v>
                </c:pt>
                <c:pt idx="2">
                  <c:v>6.1799353939999996E-2</c:v>
                </c:pt>
                <c:pt idx="3">
                  <c:v>6.9337252205000005E-2</c:v>
                </c:pt>
                <c:pt idx="4">
                  <c:v>7.7144615410000006E-2</c:v>
                </c:pt>
                <c:pt idx="5">
                  <c:v>7.9405908435000006E-2</c:v>
                </c:pt>
                <c:pt idx="6">
                  <c:v>8.3086861394999989E-2</c:v>
                </c:pt>
                <c:pt idx="7">
                  <c:v>8.5134534060000003E-2</c:v>
                </c:pt>
                <c:pt idx="8">
                  <c:v>8.6550002970000012E-2</c:v>
                </c:pt>
                <c:pt idx="9">
                  <c:v>8.3319403355000002E-2</c:v>
                </c:pt>
                <c:pt idx="10">
                  <c:v>8.5841236269999996E-2</c:v>
                </c:pt>
                <c:pt idx="11">
                  <c:v>7.9848472134999987E-2</c:v>
                </c:pt>
                <c:pt idx="12">
                  <c:v>7.6755456489999999E-2</c:v>
                </c:pt>
                <c:pt idx="13">
                  <c:v>7.2148229859999996E-2</c:v>
                </c:pt>
                <c:pt idx="14">
                  <c:v>7.1412514575000002E-2</c:v>
                </c:pt>
                <c:pt idx="15">
                  <c:v>7.3867386140000005E-2</c:v>
                </c:pt>
                <c:pt idx="16">
                  <c:v>7.9095109890000001E-2</c:v>
                </c:pt>
                <c:pt idx="17">
                  <c:v>9.0359183194999998E-2</c:v>
                </c:pt>
                <c:pt idx="18">
                  <c:v>9.2675494587500004E-2</c:v>
                </c:pt>
                <c:pt idx="19">
                  <c:v>8.9687088229999989E-2</c:v>
                </c:pt>
                <c:pt idx="20">
                  <c:v>8.2069846054999993E-2</c:v>
                </c:pt>
                <c:pt idx="21">
                  <c:v>8.1645915374999989E-2</c:v>
                </c:pt>
                <c:pt idx="22">
                  <c:v>7.6814454135000002E-2</c:v>
                </c:pt>
                <c:pt idx="23">
                  <c:v>7.4365748214999999E-2</c:v>
                </c:pt>
                <c:pt idx="24">
                  <c:v>7.4014319840000009E-2</c:v>
                </c:pt>
                <c:pt idx="25">
                  <c:v>7.2536255904999999E-2</c:v>
                </c:pt>
                <c:pt idx="26">
                  <c:v>6.144357886E-2</c:v>
                </c:pt>
                <c:pt idx="27">
                  <c:v>5.8950710295E-2</c:v>
                </c:pt>
                <c:pt idx="28">
                  <c:v>5.8565606955000002E-2</c:v>
                </c:pt>
                <c:pt idx="29">
                  <c:v>5.4233366625000001E-2</c:v>
                </c:pt>
                <c:pt idx="30">
                  <c:v>4.8487394039999999E-2</c:v>
                </c:pt>
                <c:pt idx="31">
                  <c:v>4.2272402200000003E-2</c:v>
                </c:pt>
                <c:pt idx="32">
                  <c:v>3.6066520215000002E-2</c:v>
                </c:pt>
                <c:pt idx="33">
                  <c:v>3.3092141620000001E-2</c:v>
                </c:pt>
                <c:pt idx="34">
                  <c:v>2.645395134E-2</c:v>
                </c:pt>
                <c:pt idx="35">
                  <c:v>2.1019431712999997E-2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E-4BB2-9DEB-48F063E58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92176"/>
        <c:axId val="686896976"/>
      </c:scatterChart>
      <c:valAx>
        <c:axId val="68689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96976"/>
        <c:crosses val="autoZero"/>
        <c:crossBetween val="midCat"/>
      </c:valAx>
      <c:valAx>
        <c:axId val="6868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9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1126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'Simultaneous_UV_and_TPD-032625'!$B$930:$B$959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'Simultaneous_UV_and_TPD-032625'!$D$930:$D$959</c:f>
              <c:numCache>
                <c:formatCode>General</c:formatCode>
                <c:ptCount val="30"/>
                <c:pt idx="0">
                  <c:v>9.3494050380000006E-3</c:v>
                </c:pt>
                <c:pt idx="1">
                  <c:v>1.435635914E-2</c:v>
                </c:pt>
                <c:pt idx="2">
                  <c:v>1.7508885799999999E-2</c:v>
                </c:pt>
                <c:pt idx="3">
                  <c:v>1.954875599E-2</c:v>
                </c:pt>
                <c:pt idx="4">
                  <c:v>2.066141246E-2</c:v>
                </c:pt>
                <c:pt idx="5">
                  <c:v>2.064595889E-2</c:v>
                </c:pt>
                <c:pt idx="6">
                  <c:v>2.013599135E-2</c:v>
                </c:pt>
                <c:pt idx="7">
                  <c:v>1.937876681E-2</c:v>
                </c:pt>
                <c:pt idx="8">
                  <c:v>1.8034306909999999E-2</c:v>
                </c:pt>
                <c:pt idx="9">
                  <c:v>1.6921650440000002E-2</c:v>
                </c:pt>
                <c:pt idx="10">
                  <c:v>1.1404728790000001E-2</c:v>
                </c:pt>
                <c:pt idx="11">
                  <c:v>9.3803121620000002E-3</c:v>
                </c:pt>
                <c:pt idx="12">
                  <c:v>8.9939731109999997E-3</c:v>
                </c:pt>
                <c:pt idx="13">
                  <c:v>1.151290372E-2</c:v>
                </c:pt>
                <c:pt idx="14">
                  <c:v>9.1485087309999998E-3</c:v>
                </c:pt>
                <c:pt idx="15">
                  <c:v>6.3514140010000001E-3</c:v>
                </c:pt>
                <c:pt idx="16">
                  <c:v>4.4506258690000002E-3</c:v>
                </c:pt>
                <c:pt idx="17">
                  <c:v>3.5852263950000001E-3</c:v>
                </c:pt>
                <c:pt idx="18">
                  <c:v>3.3534229640000001E-3</c:v>
                </c:pt>
                <c:pt idx="19">
                  <c:v>3.0598052849999998E-3</c:v>
                </c:pt>
                <c:pt idx="20">
                  <c:v>3.1525266570000001E-3</c:v>
                </c:pt>
                <c:pt idx="21">
                  <c:v>2.9052696650000002E-3</c:v>
                </c:pt>
                <c:pt idx="22">
                  <c:v>3.47705146E-3</c:v>
                </c:pt>
                <c:pt idx="23">
                  <c:v>2.7970947300000001E-3</c:v>
                </c:pt>
                <c:pt idx="24">
                  <c:v>1.7926131970000001E-3</c:v>
                </c:pt>
                <c:pt idx="25">
                  <c:v>1.267192088E-3</c:v>
                </c:pt>
                <c:pt idx="26">
                  <c:v>8.0358522639999998E-4</c:v>
                </c:pt>
                <c:pt idx="27">
                  <c:v>6.3359604390000001E-4</c:v>
                </c:pt>
                <c:pt idx="28">
                  <c:v>4.7906042340000002E-4</c:v>
                </c:pt>
                <c:pt idx="29">
                  <c:v>1.3908205840000001E-4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F-4990-A34D-96543C65302E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'Simultaneous_UV_and_TPD-032625'!$AC$930:$AC$959</c:f>
              <c:numCache>
                <c:formatCode>General</c:formatCode>
                <c:ptCount val="30"/>
                <c:pt idx="0">
                  <c:v>8.3645948857500006E-3</c:v>
                </c:pt>
                <c:pt idx="1">
                  <c:v>1.3473591707500001E-2</c:v>
                </c:pt>
                <c:pt idx="2">
                  <c:v>1.6492969577500002E-2</c:v>
                </c:pt>
                <c:pt idx="3">
                  <c:v>1.9481359699999999E-2</c:v>
                </c:pt>
                <c:pt idx="4">
                  <c:v>2.0889907525000001E-2</c:v>
                </c:pt>
                <c:pt idx="5">
                  <c:v>2.1065693405000002E-2</c:v>
                </c:pt>
                <c:pt idx="6">
                  <c:v>2.0859844004999999E-2</c:v>
                </c:pt>
                <c:pt idx="7">
                  <c:v>1.9900589855000001E-2</c:v>
                </c:pt>
                <c:pt idx="8">
                  <c:v>1.9339681267499999E-2</c:v>
                </c:pt>
                <c:pt idx="9">
                  <c:v>1.7658772937500001E-2</c:v>
                </c:pt>
                <c:pt idx="10">
                  <c:v>1.2933448105000002E-2</c:v>
                </c:pt>
                <c:pt idx="11">
                  <c:v>8.8617480119999991E-3</c:v>
                </c:pt>
                <c:pt idx="12">
                  <c:v>7.2133050750000007E-3</c:v>
                </c:pt>
                <c:pt idx="13">
                  <c:v>1.1352924114999999E-2</c:v>
                </c:pt>
                <c:pt idx="14">
                  <c:v>8.8932197987499993E-3</c:v>
                </c:pt>
                <c:pt idx="15">
                  <c:v>5.8711744102500005E-3</c:v>
                </c:pt>
                <c:pt idx="16">
                  <c:v>4.4926846484999996E-3</c:v>
                </c:pt>
                <c:pt idx="17">
                  <c:v>3.7593303695000004E-3</c:v>
                </c:pt>
                <c:pt idx="18">
                  <c:v>3.5827061005E-3</c:v>
                </c:pt>
                <c:pt idx="19">
                  <c:v>3.5547829912499999E-3</c:v>
                </c:pt>
                <c:pt idx="20">
                  <c:v>3.7731918807499998E-3</c:v>
                </c:pt>
                <c:pt idx="21">
                  <c:v>3.8035514264999999E-3</c:v>
                </c:pt>
                <c:pt idx="22">
                  <c:v>3.2024736140000001E-3</c:v>
                </c:pt>
                <c:pt idx="23">
                  <c:v>2.4994976940000001E-3</c:v>
                </c:pt>
                <c:pt idx="24">
                  <c:v>1.8749906542500001E-3</c:v>
                </c:pt>
                <c:pt idx="25">
                  <c:v>1.4808817094999998E-3</c:v>
                </c:pt>
                <c:pt idx="26">
                  <c:v>9.7590667604999996E-4</c:v>
                </c:pt>
                <c:pt idx="27">
                  <c:v>6.0232585875000006E-4</c:v>
                </c:pt>
                <c:pt idx="28">
                  <c:v>4.1213486982499993E-4</c:v>
                </c:pt>
                <c:pt idx="29">
                  <c:v>2.0518784105E-4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9F-4990-A34D-96543C65302E}"/>
            </c:ext>
          </c:extLst>
        </c:ser>
        <c:ser>
          <c:idx val="2"/>
          <c:order val="2"/>
          <c:tx>
            <c:v>14-19%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'Simultaneous_UV_and_TPD-032625'!$AN$930:$AN$959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'Simultaneous_UV_and_TPD-032625'!$AS$930:$AS$959</c:f>
              <c:numCache>
                <c:formatCode>General</c:formatCode>
                <c:ptCount val="30"/>
                <c:pt idx="0">
                  <c:v>3.1753906440000002E-3</c:v>
                </c:pt>
                <c:pt idx="1">
                  <c:v>4.4425515979999997E-3</c:v>
                </c:pt>
                <c:pt idx="2">
                  <c:v>6.14681975E-3</c:v>
                </c:pt>
                <c:pt idx="3">
                  <c:v>6.8032096299999994E-3</c:v>
                </c:pt>
                <c:pt idx="4">
                  <c:v>7.2373970299999995E-3</c:v>
                </c:pt>
                <c:pt idx="5">
                  <c:v>7.8274680209999992E-3</c:v>
                </c:pt>
                <c:pt idx="6">
                  <c:v>7.3528554529999996E-3</c:v>
                </c:pt>
                <c:pt idx="7">
                  <c:v>7.0189490700000006E-3</c:v>
                </c:pt>
                <c:pt idx="8">
                  <c:v>6.2213542489999996E-3</c:v>
                </c:pt>
                <c:pt idx="9">
                  <c:v>6.3280983060000004E-3</c:v>
                </c:pt>
                <c:pt idx="10">
                  <c:v>5.1022578554999996E-3</c:v>
                </c:pt>
                <c:pt idx="11">
                  <c:v>4.3432525055000001E-3</c:v>
                </c:pt>
                <c:pt idx="12">
                  <c:v>3.9623522764999997E-3</c:v>
                </c:pt>
                <c:pt idx="13">
                  <c:v>4.2173080954999997E-3</c:v>
                </c:pt>
                <c:pt idx="14">
                  <c:v>4.0492915855E-3</c:v>
                </c:pt>
                <c:pt idx="15">
                  <c:v>2.6467808715000003E-3</c:v>
                </c:pt>
                <c:pt idx="16">
                  <c:v>2.2189318214999999E-3</c:v>
                </c:pt>
                <c:pt idx="17">
                  <c:v>1.7332704346500001E-3</c:v>
                </c:pt>
                <c:pt idx="18">
                  <c:v>9.6129744308999998E-4</c:v>
                </c:pt>
                <c:pt idx="19">
                  <c:v>1.2342863892500001E-3</c:v>
                </c:pt>
                <c:pt idx="20">
                  <c:v>7.4762402800000001E-4</c:v>
                </c:pt>
                <c:pt idx="21">
                  <c:v>7.2883930429999992E-4</c:v>
                </c:pt>
                <c:pt idx="22">
                  <c:v>1.3651698650000001E-4</c:v>
                </c:pt>
                <c:pt idx="23">
                  <c:v>-5.3727911250000008E-4</c:v>
                </c:pt>
                <c:pt idx="24">
                  <c:v>-8.0284560750000001E-4</c:v>
                </c:pt>
                <c:pt idx="25">
                  <c:v>-9.8920869849999991E-4</c:v>
                </c:pt>
                <c:pt idx="26">
                  <c:v>-1.3178002184500001E-3</c:v>
                </c:pt>
                <c:pt idx="27">
                  <c:v>-1.3618933175000001E-3</c:v>
                </c:pt>
                <c:pt idx="28">
                  <c:v>-2.0399236418999996E-3</c:v>
                </c:pt>
                <c:pt idx="29">
                  <c:v>-1.768498502E-3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9F-4990-A34D-96543C65302E}"/>
            </c:ext>
          </c:extLst>
        </c:ser>
        <c:ser>
          <c:idx val="3"/>
          <c:order val="3"/>
          <c:tx>
            <c:v>14-19%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'Simultaneous_UV_and_TPD-032625'!$BJ$930:$BJ$959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'Simultaneous_UV_and_TPD-032625'!$BO$930:$BO$959</c:f>
              <c:numCache>
                <c:formatCode>General</c:formatCode>
                <c:ptCount val="30"/>
                <c:pt idx="0">
                  <c:v>6.2565077295400002E-4</c:v>
                </c:pt>
                <c:pt idx="1">
                  <c:v>2.4758184249999999E-3</c:v>
                </c:pt>
                <c:pt idx="2">
                  <c:v>2.8743974639999998E-3</c:v>
                </c:pt>
                <c:pt idx="3">
                  <c:v>3.8764851564999999E-3</c:v>
                </c:pt>
                <c:pt idx="4">
                  <c:v>3.9056362019999997E-3</c:v>
                </c:pt>
                <c:pt idx="5">
                  <c:v>5.109880057E-3</c:v>
                </c:pt>
                <c:pt idx="6">
                  <c:v>6.1560298154999995E-3</c:v>
                </c:pt>
                <c:pt idx="7">
                  <c:v>7.098831289E-3</c:v>
                </c:pt>
                <c:pt idx="8">
                  <c:v>8.1751385869999992E-3</c:v>
                </c:pt>
                <c:pt idx="9">
                  <c:v>8.9848144670000001E-3</c:v>
                </c:pt>
                <c:pt idx="10">
                  <c:v>9.0081054819999996E-3</c:v>
                </c:pt>
                <c:pt idx="11">
                  <c:v>7.1161802615000002E-3</c:v>
                </c:pt>
                <c:pt idx="12">
                  <c:v>7.1983996299999995E-3</c:v>
                </c:pt>
                <c:pt idx="13">
                  <c:v>7.4270377660000005E-3</c:v>
                </c:pt>
                <c:pt idx="14">
                  <c:v>5.7989481469999998E-3</c:v>
                </c:pt>
                <c:pt idx="15">
                  <c:v>3.3160097090000002E-3</c:v>
                </c:pt>
                <c:pt idx="16">
                  <c:v>3.0671895065E-3</c:v>
                </c:pt>
                <c:pt idx="17">
                  <c:v>3.0077765445E-3</c:v>
                </c:pt>
                <c:pt idx="18">
                  <c:v>2.6355751010000003E-3</c:v>
                </c:pt>
                <c:pt idx="19">
                  <c:v>3.066496144E-3</c:v>
                </c:pt>
                <c:pt idx="20">
                  <c:v>3.089891536E-3</c:v>
                </c:pt>
                <c:pt idx="21">
                  <c:v>2.6770724715E-3</c:v>
                </c:pt>
                <c:pt idx="22">
                  <c:v>2.6208728345000001E-3</c:v>
                </c:pt>
                <c:pt idx="23">
                  <c:v>2.5263891519999998E-3</c:v>
                </c:pt>
                <c:pt idx="24">
                  <c:v>2.1905407765000001E-3</c:v>
                </c:pt>
                <c:pt idx="25">
                  <c:v>2.0296508630000001E-3</c:v>
                </c:pt>
                <c:pt idx="26">
                  <c:v>1.9195851635000001E-3</c:v>
                </c:pt>
                <c:pt idx="27">
                  <c:v>1.3916381084999999E-3</c:v>
                </c:pt>
                <c:pt idx="28">
                  <c:v>1.815565883E-3</c:v>
                </c:pt>
                <c:pt idx="29">
                  <c:v>1.05679622685E-3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9F-4990-A34D-96543C65302E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'Simultaneous_UV_and_TPD-032625'!$DB$929:$DB$933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'Simultaneous_UV_and_TPD-032625'!$DC$929:$DC$933</c:f>
              <c:numCache>
                <c:formatCode>General</c:formatCode>
                <c:ptCount val="5"/>
                <c:pt idx="0">
                  <c:v>4.7012732620000004E-3</c:v>
                </c:pt>
                <c:pt idx="1">
                  <c:v>1.9460431649999999E-2</c:v>
                </c:pt>
                <c:pt idx="2">
                  <c:v>2.1137609240000001E-2</c:v>
                </c:pt>
                <c:pt idx="3">
                  <c:v>1.4153478650000001E-2</c:v>
                </c:pt>
                <c:pt idx="4">
                  <c:v>9.0252100840000002E-3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00-44A5-AB32-91EF9A7ECCD5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'Simultaneous_UV_and_TPD-032625'!$DF$929:$DF$934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'Simultaneous_UV_and_TPD-032625'!$DG$929:$DG$934</c:f>
              <c:numCache>
                <c:formatCode>General</c:formatCode>
                <c:ptCount val="6"/>
                <c:pt idx="0">
                  <c:v>3.542943498E-3</c:v>
                </c:pt>
                <c:pt idx="1">
                  <c:v>5.8504653780000002E-3</c:v>
                </c:pt>
                <c:pt idx="2">
                  <c:v>5.4988913530000004E-3</c:v>
                </c:pt>
                <c:pt idx="3">
                  <c:v>1.2887180650000001E-3</c:v>
                </c:pt>
                <c:pt idx="4">
                  <c:v>-4.3665095649999999E-4</c:v>
                </c:pt>
                <c:pt idx="5">
                  <c:v>-1.6204954089999999E-4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0-44A5-AB32-91EF9A7E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75919"/>
        <c:axId val="1125689839"/>
      </c:scatterChart>
      <c:valAx>
        <c:axId val="1125675919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89839"/>
        <c:crosses val="autoZero"/>
        <c:crossBetween val="midCat"/>
      </c:valAx>
      <c:valAx>
        <c:axId val="11256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'Simultaneous_UV_and_TPD-032625'!$H$930:$H$965</c:f>
              <c:numCache>
                <c:formatCode>General</c:formatCode>
                <c:ptCount val="36"/>
                <c:pt idx="0">
                  <c:v>7.7827634230000003E-3</c:v>
                </c:pt>
                <c:pt idx="1">
                  <c:v>8.9741606070000007E-3</c:v>
                </c:pt>
                <c:pt idx="2">
                  <c:v>9.5775955440000008E-3</c:v>
                </c:pt>
                <c:pt idx="3">
                  <c:v>1.0648305740000001E-2</c:v>
                </c:pt>
                <c:pt idx="4">
                  <c:v>1.066068389E-2</c:v>
                </c:pt>
                <c:pt idx="5">
                  <c:v>1.329104131E-2</c:v>
                </c:pt>
                <c:pt idx="7">
                  <c:v>1.329104131E-2</c:v>
                </c:pt>
                <c:pt idx="9">
                  <c:v>1.482283769E-2</c:v>
                </c:pt>
                <c:pt idx="11">
                  <c:v>1.469905617E-2</c:v>
                </c:pt>
                <c:pt idx="13">
                  <c:v>1.299706019E-2</c:v>
                </c:pt>
                <c:pt idx="15">
                  <c:v>1.0846356180000001E-2</c:v>
                </c:pt>
                <c:pt idx="17">
                  <c:v>7.0400742689999997E-3</c:v>
                </c:pt>
                <c:pt idx="19">
                  <c:v>6.3283304970000002E-3</c:v>
                </c:pt>
                <c:pt idx="21">
                  <c:v>4.3942441590000001E-3</c:v>
                </c:pt>
                <c:pt idx="23">
                  <c:v>2.6458301100000001E-3</c:v>
                </c:pt>
                <c:pt idx="25">
                  <c:v>2.8779204699999998E-3</c:v>
                </c:pt>
                <c:pt idx="27">
                  <c:v>1.6710505960000001E-3</c:v>
                </c:pt>
                <c:pt idx="29">
                  <c:v>9.1288875139999999E-4</c:v>
                </c:pt>
                <c:pt idx="31">
                  <c:v>3.4039919540000002E-4</c:v>
                </c:pt>
                <c:pt idx="33">
                  <c:v>-9.2836144209999997E-5</c:v>
                </c:pt>
                <c:pt idx="35">
                  <c:v>-2.3209036050000001E-4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0-4222-976A-9E93B860F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76399"/>
        <c:axId val="1125677359"/>
      </c:scatterChart>
      <c:valAx>
        <c:axId val="112567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7359"/>
        <c:crosses val="autoZero"/>
        <c:crossBetween val="midCat"/>
      </c:valAx>
      <c:valAx>
        <c:axId val="11256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'Simultaneous_UV_and_TPD-032625'!$J$930:$J$965</c:f>
              <c:numCache>
                <c:formatCode>General</c:formatCode>
                <c:ptCount val="36"/>
                <c:pt idx="0">
                  <c:v>6.1069836550000003E-3</c:v>
                </c:pt>
                <c:pt idx="1">
                  <c:v>7.6448736999999998E-3</c:v>
                </c:pt>
                <c:pt idx="2">
                  <c:v>8.9023031199999998E-3</c:v>
                </c:pt>
                <c:pt idx="3">
                  <c:v>9.3963595839999994E-3</c:v>
                </c:pt>
                <c:pt idx="4">
                  <c:v>1.0020430909999999E-2</c:v>
                </c:pt>
                <c:pt idx="7">
                  <c:v>1.4782689450000001E-2</c:v>
                </c:pt>
                <c:pt idx="9">
                  <c:v>1.8683135220000001E-2</c:v>
                </c:pt>
                <c:pt idx="11">
                  <c:v>1.965081724E-2</c:v>
                </c:pt>
                <c:pt idx="13">
                  <c:v>1.8536404159999999E-2</c:v>
                </c:pt>
                <c:pt idx="15">
                  <c:v>1.54717682E-2</c:v>
                </c:pt>
                <c:pt idx="17">
                  <c:v>7.4294205050000001E-3</c:v>
                </c:pt>
                <c:pt idx="19">
                  <c:v>9.3796433880000002E-3</c:v>
                </c:pt>
                <c:pt idx="21">
                  <c:v>5.0891530459999997E-3</c:v>
                </c:pt>
                <c:pt idx="23">
                  <c:v>4.6433878159999999E-3</c:v>
                </c:pt>
                <c:pt idx="29">
                  <c:v>1.6214710250000001E-3</c:v>
                </c:pt>
                <c:pt idx="31">
                  <c:v>6.649331352E-4</c:v>
                </c:pt>
                <c:pt idx="33">
                  <c:v>2.228826152E-4</c:v>
                </c:pt>
                <c:pt idx="35">
                  <c:v>-1.690193165E-4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F-4CD1-9D3A-1404D9D3A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61151"/>
        <c:axId val="1468060671"/>
      </c:scatterChart>
      <c:valAx>
        <c:axId val="146806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0671"/>
        <c:crosses val="autoZero"/>
        <c:crossBetween val="midCat"/>
      </c:valAx>
      <c:valAx>
        <c:axId val="14680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'Simultaneous_UV_and_TPD-032625'!$L$930:$L$965</c:f>
              <c:numCache>
                <c:formatCode>General</c:formatCode>
                <c:ptCount val="36"/>
                <c:pt idx="0">
                  <c:v>4.868718484E-3</c:v>
                </c:pt>
                <c:pt idx="1">
                  <c:v>6.1206746649999999E-3</c:v>
                </c:pt>
                <c:pt idx="2">
                  <c:v>7.1291949230000004E-3</c:v>
                </c:pt>
                <c:pt idx="3">
                  <c:v>7.7030081720000001E-3</c:v>
                </c:pt>
                <c:pt idx="4">
                  <c:v>8.3289862630000003E-3</c:v>
                </c:pt>
                <c:pt idx="5">
                  <c:v>8.5550339069999995E-3</c:v>
                </c:pt>
                <c:pt idx="7">
                  <c:v>1.2936880539999999E-2</c:v>
                </c:pt>
                <c:pt idx="9">
                  <c:v>1.6518866279999999E-2</c:v>
                </c:pt>
                <c:pt idx="11">
                  <c:v>1.8362024000000001E-2</c:v>
                </c:pt>
                <c:pt idx="13">
                  <c:v>1.8362024000000001E-2</c:v>
                </c:pt>
                <c:pt idx="15">
                  <c:v>1.63275952E-2</c:v>
                </c:pt>
                <c:pt idx="17">
                  <c:v>8.7289167099999995E-3</c:v>
                </c:pt>
                <c:pt idx="19">
                  <c:v>9.5287776039999997E-3</c:v>
                </c:pt>
                <c:pt idx="21">
                  <c:v>5.459920014E-3</c:v>
                </c:pt>
                <c:pt idx="23">
                  <c:v>3.1125021739999998E-3</c:v>
                </c:pt>
                <c:pt idx="25">
                  <c:v>2.2256998780000002E-3</c:v>
                </c:pt>
                <c:pt idx="27">
                  <c:v>2.5039123629999999E-3</c:v>
                </c:pt>
                <c:pt idx="29">
                  <c:v>1.895322553E-3</c:v>
                </c:pt>
                <c:pt idx="31">
                  <c:v>1.130238219E-3</c:v>
                </c:pt>
                <c:pt idx="33">
                  <c:v>2.260476439E-4</c:v>
                </c:pt>
                <c:pt idx="35">
                  <c:v>1.217179621E-4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8-4B3C-823B-F553098F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03919"/>
        <c:axId val="1125589519"/>
      </c:scatterChart>
      <c:valAx>
        <c:axId val="112560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9519"/>
        <c:crosses val="autoZero"/>
        <c:crossBetween val="midCat"/>
      </c:valAx>
      <c:valAx>
        <c:axId val="112558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0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'Simultaneous_UV_and_TPD-032625'!$N$930:$N$959</c:f>
              <c:numCache>
                <c:formatCode>General</c:formatCode>
                <c:ptCount val="30"/>
                <c:pt idx="0">
                  <c:v>5.7919358430000003E-3</c:v>
                </c:pt>
                <c:pt idx="1">
                  <c:v>7.9453478869999997E-3</c:v>
                </c:pt>
                <c:pt idx="2">
                  <c:v>9.8017375809999994E-3</c:v>
                </c:pt>
                <c:pt idx="3">
                  <c:v>1.113833816E-2</c:v>
                </c:pt>
                <c:pt idx="4">
                  <c:v>1.195514963E-2</c:v>
                </c:pt>
                <c:pt idx="5">
                  <c:v>1.280908888E-2</c:v>
                </c:pt>
                <c:pt idx="7">
                  <c:v>1.8155491199999998E-2</c:v>
                </c:pt>
                <c:pt idx="9">
                  <c:v>2.1868270589999999E-2</c:v>
                </c:pt>
                <c:pt idx="11">
                  <c:v>2.1534120439999999E-2</c:v>
                </c:pt>
                <c:pt idx="13">
                  <c:v>1.9454963990000001E-2</c:v>
                </c:pt>
                <c:pt idx="15">
                  <c:v>1.6150590329999999E-2</c:v>
                </c:pt>
                <c:pt idx="17">
                  <c:v>1.039578228E-2</c:v>
                </c:pt>
                <c:pt idx="19">
                  <c:v>8.5022647950000006E-3</c:v>
                </c:pt>
                <c:pt idx="21">
                  <c:v>4.9751243780000003E-3</c:v>
                </c:pt>
                <c:pt idx="23">
                  <c:v>2.8217123340000001E-3</c:v>
                </c:pt>
                <c:pt idx="25">
                  <c:v>3.2672458599999998E-3</c:v>
                </c:pt>
                <c:pt idx="27">
                  <c:v>2.1162842499999998E-3</c:v>
                </c:pt>
                <c:pt idx="29">
                  <c:v>1.15096161E-3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DFA-BA85-F25F87E90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29311"/>
        <c:axId val="1468143711"/>
      </c:scatterChart>
      <c:valAx>
        <c:axId val="146812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43711"/>
        <c:crosses val="autoZero"/>
        <c:crossBetween val="midCat"/>
      </c:valAx>
      <c:valAx>
        <c:axId val="146814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2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'Simultaneous_UV_and_TPD-032625'!$Q$930:$Q$965</c:f>
              <c:numCache>
                <c:formatCode>General</c:formatCode>
                <c:ptCount val="36"/>
                <c:pt idx="0">
                  <c:v>5.5892126606666669E-3</c:v>
                </c:pt>
                <c:pt idx="1">
                  <c:v>7.2369654173333325E-3</c:v>
                </c:pt>
                <c:pt idx="2">
                  <c:v>8.6110785413333335E-3</c:v>
                </c:pt>
                <c:pt idx="3">
                  <c:v>9.4125686386666661E-3</c:v>
                </c:pt>
                <c:pt idx="4">
                  <c:v>1.0101522267666667E-2</c:v>
                </c:pt>
                <c:pt idx="5">
                  <c:v>1.06820613935E-2</c:v>
                </c:pt>
                <c:pt idx="7">
                  <c:v>1.5291687063333332E-2</c:v>
                </c:pt>
                <c:pt idx="9">
                  <c:v>1.902342403E-2</c:v>
                </c:pt>
                <c:pt idx="11">
                  <c:v>1.9848987226666667E-2</c:v>
                </c:pt>
                <c:pt idx="13">
                  <c:v>1.8784464050000001E-2</c:v>
                </c:pt>
                <c:pt idx="15">
                  <c:v>1.5983317909999999E-2</c:v>
                </c:pt>
                <c:pt idx="17">
                  <c:v>8.8513731650000007E-3</c:v>
                </c:pt>
                <c:pt idx="19">
                  <c:v>9.1368952623333329E-3</c:v>
                </c:pt>
                <c:pt idx="21">
                  <c:v>5.1747324793333339E-3</c:v>
                </c:pt>
                <c:pt idx="23">
                  <c:v>3.525867441333333E-3</c:v>
                </c:pt>
                <c:pt idx="25">
                  <c:v>2.7464728690000002E-3</c:v>
                </c:pt>
                <c:pt idx="27">
                  <c:v>2.3100983064999999E-3</c:v>
                </c:pt>
                <c:pt idx="29">
                  <c:v>1.555918396E-3</c:v>
                </c:pt>
                <c:pt idx="31">
                  <c:v>8.9758567709999999E-4</c:v>
                </c:pt>
                <c:pt idx="33">
                  <c:v>2.2446512954999999E-4</c:v>
                </c:pt>
                <c:pt idx="35">
                  <c:v>-2.3650677200000001E-5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A-43C6-AA2B-8079ADA6341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'Simultaneous_UV_and_TPD-032625'!$AF$930:$AF$965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'Simultaneous_UV_and_TPD-032625'!$AK$930:$AK$965</c:f>
              <c:numCache>
                <c:formatCode>General</c:formatCode>
                <c:ptCount val="36"/>
                <c:pt idx="0">
                  <c:v>4.9225718739999997E-3</c:v>
                </c:pt>
                <c:pt idx="1">
                  <c:v>7.1829174589999999E-3</c:v>
                </c:pt>
                <c:pt idx="2">
                  <c:v>7.5391982260000004E-3</c:v>
                </c:pt>
                <c:pt idx="3">
                  <c:v>9.4071944739999996E-3</c:v>
                </c:pt>
                <c:pt idx="4">
                  <c:v>9.9711337510000001E-3</c:v>
                </c:pt>
                <c:pt idx="5">
                  <c:v>1.0138489635000001E-2</c:v>
                </c:pt>
                <c:pt idx="6">
                  <c:v>1.2446941414999999E-2</c:v>
                </c:pt>
                <c:pt idx="7">
                  <c:v>1.51155536E-2</c:v>
                </c:pt>
                <c:pt idx="8">
                  <c:v>1.7516268515000002E-2</c:v>
                </c:pt>
                <c:pt idx="9">
                  <c:v>1.961275811E-2</c:v>
                </c:pt>
                <c:pt idx="10">
                  <c:v>2.0480023999999999E-2</c:v>
                </c:pt>
                <c:pt idx="11">
                  <c:v>2.066833497E-2</c:v>
                </c:pt>
                <c:pt idx="12">
                  <c:v>2.0358622469999997E-2</c:v>
                </c:pt>
                <c:pt idx="13">
                  <c:v>1.9492799575000001E-2</c:v>
                </c:pt>
                <c:pt idx="14">
                  <c:v>1.856042166E-2</c:v>
                </c:pt>
                <c:pt idx="15">
                  <c:v>1.7187847695000001E-2</c:v>
                </c:pt>
                <c:pt idx="16">
                  <c:v>1.475870323E-2</c:v>
                </c:pt>
                <c:pt idx="17">
                  <c:v>1.30339623E-2</c:v>
                </c:pt>
                <c:pt idx="18">
                  <c:v>9.5436968289999997E-3</c:v>
                </c:pt>
                <c:pt idx="19">
                  <c:v>1.0923378179999998E-2</c:v>
                </c:pt>
                <c:pt idx="20">
                  <c:v>8.6026989084999998E-3</c:v>
                </c:pt>
                <c:pt idx="21">
                  <c:v>6.3501822095E-3</c:v>
                </c:pt>
                <c:pt idx="22">
                  <c:v>4.5491903400000002E-3</c:v>
                </c:pt>
                <c:pt idx="23">
                  <c:v>4.1003616349999999E-3</c:v>
                </c:pt>
                <c:pt idx="24">
                  <c:v>4.1653787294999994E-3</c:v>
                </c:pt>
                <c:pt idx="25">
                  <c:v>4.1176269554999995E-3</c:v>
                </c:pt>
                <c:pt idx="26">
                  <c:v>4.602144495E-3</c:v>
                </c:pt>
                <c:pt idx="27">
                  <c:v>4.4204092794999997E-3</c:v>
                </c:pt>
                <c:pt idx="28">
                  <c:v>3.5881233839999997E-3</c:v>
                </c:pt>
                <c:pt idx="29">
                  <c:v>2.583538707E-3</c:v>
                </c:pt>
                <c:pt idx="30">
                  <c:v>1.9395637849999999E-3</c:v>
                </c:pt>
                <c:pt idx="31">
                  <c:v>1.1310240335000001E-3</c:v>
                </c:pt>
                <c:pt idx="32">
                  <c:v>7.940654892E-4</c:v>
                </c:pt>
                <c:pt idx="33">
                  <c:v>4.6160048505E-4</c:v>
                </c:pt>
                <c:pt idx="34">
                  <c:v>1.9874104930000001E-4</c:v>
                </c:pt>
                <c:pt idx="35">
                  <c:v>6.4567740434999995E-5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7A-43C6-AA2B-8079ADA6341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'Simultaneous_UV_and_TPD-032625'!$BG$930:$BG$965</c:f>
              <c:numCache>
                <c:formatCode>General</c:formatCode>
                <c:ptCount val="36"/>
                <c:pt idx="0">
                  <c:v>5.0512884100249993E-4</c:v>
                </c:pt>
                <c:pt idx="1">
                  <c:v>7.3726134002500003E-4</c:v>
                </c:pt>
                <c:pt idx="2">
                  <c:v>1.215689239975E-3</c:v>
                </c:pt>
                <c:pt idx="3">
                  <c:v>8.9435709137499994E-4</c:v>
                </c:pt>
                <c:pt idx="4">
                  <c:v>1.0036726556175001E-3</c:v>
                </c:pt>
                <c:pt idx="5">
                  <c:v>8.9150746060000002E-4</c:v>
                </c:pt>
                <c:pt idx="6">
                  <c:v>1.4818948859750001E-3</c:v>
                </c:pt>
                <c:pt idx="7">
                  <c:v>2.3675991582500001E-3</c:v>
                </c:pt>
                <c:pt idx="8">
                  <c:v>3.0346987540000002E-3</c:v>
                </c:pt>
                <c:pt idx="9">
                  <c:v>3.2546089092500004E-3</c:v>
                </c:pt>
                <c:pt idx="10">
                  <c:v>3.893843031E-3</c:v>
                </c:pt>
                <c:pt idx="11">
                  <c:v>4.1499105222499999E-3</c:v>
                </c:pt>
                <c:pt idx="12">
                  <c:v>4.7923235237499993E-3</c:v>
                </c:pt>
                <c:pt idx="13">
                  <c:v>5.0915519929999997E-3</c:v>
                </c:pt>
                <c:pt idx="14">
                  <c:v>5.0482580579999997E-3</c:v>
                </c:pt>
                <c:pt idx="15">
                  <c:v>4.8823385504999997E-3</c:v>
                </c:pt>
                <c:pt idx="16">
                  <c:v>4.3723844082499998E-3</c:v>
                </c:pt>
                <c:pt idx="17">
                  <c:v>3.5353791359999998E-3</c:v>
                </c:pt>
                <c:pt idx="18">
                  <c:v>3.7822426342499996E-3</c:v>
                </c:pt>
                <c:pt idx="19">
                  <c:v>4.18366683275E-3</c:v>
                </c:pt>
                <c:pt idx="20">
                  <c:v>4.0187758845000006E-3</c:v>
                </c:pt>
                <c:pt idx="21">
                  <c:v>2.6400630725000001E-3</c:v>
                </c:pt>
                <c:pt idx="22">
                  <c:v>1.8614247465000002E-3</c:v>
                </c:pt>
                <c:pt idx="23">
                  <c:v>2.3666856419999999E-3</c:v>
                </c:pt>
                <c:pt idx="24">
                  <c:v>2.8421450642499998E-3</c:v>
                </c:pt>
                <c:pt idx="25">
                  <c:v>2.40229508775E-3</c:v>
                </c:pt>
                <c:pt idx="26">
                  <c:v>2.3950587972499998E-3</c:v>
                </c:pt>
                <c:pt idx="27">
                  <c:v>2.2217932152500002E-3</c:v>
                </c:pt>
                <c:pt idx="28">
                  <c:v>2.4281514407500002E-3</c:v>
                </c:pt>
                <c:pt idx="29">
                  <c:v>2.1948140657499999E-3</c:v>
                </c:pt>
                <c:pt idx="30">
                  <c:v>2.2027367445000001E-3</c:v>
                </c:pt>
                <c:pt idx="31">
                  <c:v>2.167920064E-3</c:v>
                </c:pt>
                <c:pt idx="32">
                  <c:v>2.0815408467499998E-3</c:v>
                </c:pt>
                <c:pt idx="33">
                  <c:v>1.8844652507500003E-3</c:v>
                </c:pt>
                <c:pt idx="34">
                  <c:v>1.6755766983000001E-3</c:v>
                </c:pt>
                <c:pt idx="35">
                  <c:v>2.0056400355E-3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7A-43C6-AA2B-8079ADA6341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'Simultaneous_UV_and_TPD-032625'!$BR$930:$BR$964</c:f>
              <c:numCache>
                <c:formatCode>General</c:formatCode>
                <c:ptCount val="35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</c:numCache>
            </c:numRef>
          </c:xVal>
          <c:yVal>
            <c:numRef>
              <c:f>'Simultaneous_UV_and_TPD-032625'!$BS$930:$BS$964</c:f>
              <c:numCache>
                <c:formatCode>General</c:formatCode>
                <c:ptCount val="35"/>
                <c:pt idx="0">
                  <c:v>-5.0000000000000002E-5</c:v>
                </c:pt>
                <c:pt idx="1">
                  <c:v>-2.5999999999999998E-4</c:v>
                </c:pt>
                <c:pt idx="2">
                  <c:v>2.5999999999999998E-4</c:v>
                </c:pt>
                <c:pt idx="3">
                  <c:v>2.7999999999999998E-4</c:v>
                </c:pt>
                <c:pt idx="4">
                  <c:v>2.3000000000000001E-4</c:v>
                </c:pt>
                <c:pt idx="5">
                  <c:v>4.8000000000000001E-4</c:v>
                </c:pt>
                <c:pt idx="6">
                  <c:v>1.15E-3</c:v>
                </c:pt>
                <c:pt idx="7">
                  <c:v>1.41E-3</c:v>
                </c:pt>
                <c:pt idx="8">
                  <c:v>2.2000000000000001E-3</c:v>
                </c:pt>
                <c:pt idx="9">
                  <c:v>2.7699999999999999E-3</c:v>
                </c:pt>
                <c:pt idx="10">
                  <c:v>4.2700000000000004E-3</c:v>
                </c:pt>
                <c:pt idx="11">
                  <c:v>3.98E-3</c:v>
                </c:pt>
                <c:pt idx="12">
                  <c:v>4.4200000000000003E-3</c:v>
                </c:pt>
                <c:pt idx="13">
                  <c:v>4.8599999999999997E-3</c:v>
                </c:pt>
                <c:pt idx="14">
                  <c:v>4.4600000000000004E-3</c:v>
                </c:pt>
                <c:pt idx="15">
                  <c:v>4.8399999999999997E-3</c:v>
                </c:pt>
                <c:pt idx="16">
                  <c:v>3.8700000000000002E-3</c:v>
                </c:pt>
                <c:pt idx="17">
                  <c:v>2.2599999999999999E-3</c:v>
                </c:pt>
                <c:pt idx="18">
                  <c:v>3.3500000000000001E-3</c:v>
                </c:pt>
                <c:pt idx="19">
                  <c:v>3.6700000000000001E-3</c:v>
                </c:pt>
                <c:pt idx="20">
                  <c:v>3.7100000000000002E-3</c:v>
                </c:pt>
                <c:pt idx="21">
                  <c:v>2.6099999999999999E-3</c:v>
                </c:pt>
                <c:pt idx="22">
                  <c:v>1.5100000000000001E-3</c:v>
                </c:pt>
                <c:pt idx="23">
                  <c:v>2.0300000000000001E-3</c:v>
                </c:pt>
                <c:pt idx="24">
                  <c:v>2.2499999999999998E-3</c:v>
                </c:pt>
                <c:pt idx="25">
                  <c:v>1.9599999999999999E-3</c:v>
                </c:pt>
                <c:pt idx="26">
                  <c:v>2.0600000000000002E-3</c:v>
                </c:pt>
                <c:pt idx="27">
                  <c:v>1.89E-3</c:v>
                </c:pt>
                <c:pt idx="28">
                  <c:v>2.14E-3</c:v>
                </c:pt>
                <c:pt idx="29">
                  <c:v>2.0999999999999999E-3</c:v>
                </c:pt>
                <c:pt idx="30">
                  <c:v>1.34E-3</c:v>
                </c:pt>
                <c:pt idx="31">
                  <c:v>1.6299999999999999E-3</c:v>
                </c:pt>
                <c:pt idx="32">
                  <c:v>1.8799999999999999E-3</c:v>
                </c:pt>
                <c:pt idx="33">
                  <c:v>1.9599999999999999E-3</c:v>
                </c:pt>
                <c:pt idx="34">
                  <c:v>1.5100000000000001E-3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7A-43C6-AA2B-8079ADA6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53151"/>
        <c:axId val="1467947391"/>
      </c:scatterChart>
      <c:valAx>
        <c:axId val="146795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47391"/>
        <c:crosses val="autoZero"/>
        <c:crossBetween val="midCat"/>
      </c:valAx>
      <c:valAx>
        <c:axId val="146794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5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'Simultaneous_UV_and_TPD-032625'!$V$930:$V$959</c:f>
              <c:numCache>
                <c:formatCode>General</c:formatCode>
                <c:ptCount val="30"/>
                <c:pt idx="0">
                  <c:v>8.8905003630000007E-3</c:v>
                </c:pt>
                <c:pt idx="1">
                  <c:v>1.401015228E-2</c:v>
                </c:pt>
                <c:pt idx="2">
                  <c:v>1.7345902829999999E-2</c:v>
                </c:pt>
                <c:pt idx="3">
                  <c:v>1.95649021E-2</c:v>
                </c:pt>
                <c:pt idx="4">
                  <c:v>2.1015228430000001E-2</c:v>
                </c:pt>
                <c:pt idx="5">
                  <c:v>2.0942712110000001E-2</c:v>
                </c:pt>
                <c:pt idx="6">
                  <c:v>2.0536620740000001E-2</c:v>
                </c:pt>
                <c:pt idx="7">
                  <c:v>1.95649021E-2</c:v>
                </c:pt>
                <c:pt idx="8">
                  <c:v>1.90137781E-2</c:v>
                </c:pt>
                <c:pt idx="9">
                  <c:v>1.7505438719999999E-2</c:v>
                </c:pt>
                <c:pt idx="10">
                  <c:v>1.205221175E-2</c:v>
                </c:pt>
                <c:pt idx="11">
                  <c:v>8.3393763599999993E-3</c:v>
                </c:pt>
                <c:pt idx="12">
                  <c:v>7.4111675129999999E-3</c:v>
                </c:pt>
                <c:pt idx="13">
                  <c:v>1.1153009429999999E-2</c:v>
                </c:pt>
                <c:pt idx="14">
                  <c:v>8.905003626E-3</c:v>
                </c:pt>
                <c:pt idx="15">
                  <c:v>6.3959390860000003E-3</c:v>
                </c:pt>
                <c:pt idx="16">
                  <c:v>4.5105148660000002E-3</c:v>
                </c:pt>
                <c:pt idx="17">
                  <c:v>3.8143582309999998E-3</c:v>
                </c:pt>
                <c:pt idx="18">
                  <c:v>3.6403190720000001E-3</c:v>
                </c:pt>
                <c:pt idx="19">
                  <c:v>3.5387962289999998E-3</c:v>
                </c:pt>
                <c:pt idx="20">
                  <c:v>3.480783176E-3</c:v>
                </c:pt>
                <c:pt idx="21">
                  <c:v>3.7563451780000001E-3</c:v>
                </c:pt>
                <c:pt idx="22">
                  <c:v>3.2342277009999999E-3</c:v>
                </c:pt>
                <c:pt idx="23">
                  <c:v>2.4800580130000002E-3</c:v>
                </c:pt>
                <c:pt idx="24">
                  <c:v>1.8854242199999999E-3</c:v>
                </c:pt>
                <c:pt idx="25">
                  <c:v>1.6098622190000001E-3</c:v>
                </c:pt>
                <c:pt idx="26">
                  <c:v>8.846990573E-4</c:v>
                </c:pt>
                <c:pt idx="27">
                  <c:v>6.2364031909999996E-4</c:v>
                </c:pt>
                <c:pt idx="28">
                  <c:v>4.7860768670000001E-4</c:v>
                </c:pt>
                <c:pt idx="29">
                  <c:v>1.450326323E-4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5-487F-8AD3-BCA56E2B0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86159"/>
        <c:axId val="1125584239"/>
      </c:scatterChart>
      <c:valAx>
        <c:axId val="112558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4239"/>
        <c:crosses val="autoZero"/>
        <c:crossBetween val="midCat"/>
      </c:valAx>
      <c:valAx>
        <c:axId val="11255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'Simultaneous_UV_and_TPD-032625'!$X$930:$X$959</c:f>
              <c:numCache>
                <c:formatCode>General</c:formatCode>
                <c:ptCount val="30"/>
                <c:pt idx="0">
                  <c:v>7.4874686719999996E-3</c:v>
                </c:pt>
                <c:pt idx="1">
                  <c:v>1.268796992E-2</c:v>
                </c:pt>
                <c:pt idx="2">
                  <c:v>1.6259398500000001E-2</c:v>
                </c:pt>
                <c:pt idx="3">
                  <c:v>1.906328321E-2</c:v>
                </c:pt>
                <c:pt idx="4">
                  <c:v>2.061403509E-2</c:v>
                </c:pt>
                <c:pt idx="5">
                  <c:v>2.0895989970000001E-2</c:v>
                </c:pt>
                <c:pt idx="6">
                  <c:v>2.1240601500000001E-2</c:v>
                </c:pt>
                <c:pt idx="7">
                  <c:v>2.058270677E-2</c:v>
                </c:pt>
                <c:pt idx="8">
                  <c:v>2.0300751879999999E-2</c:v>
                </c:pt>
                <c:pt idx="9">
                  <c:v>1.765350877E-2</c:v>
                </c:pt>
                <c:pt idx="10">
                  <c:v>1.3142230580000001E-2</c:v>
                </c:pt>
                <c:pt idx="11">
                  <c:v>9.3045112779999994E-3</c:v>
                </c:pt>
                <c:pt idx="12">
                  <c:v>8.0670426070000006E-3</c:v>
                </c:pt>
                <c:pt idx="13">
                  <c:v>1.138784461E-2</c:v>
                </c:pt>
                <c:pt idx="14">
                  <c:v>8.8189223059999995E-3</c:v>
                </c:pt>
                <c:pt idx="15">
                  <c:v>6.0307017539999999E-3</c:v>
                </c:pt>
                <c:pt idx="16">
                  <c:v>4.4329573930000001E-3</c:v>
                </c:pt>
                <c:pt idx="17">
                  <c:v>3.493107769E-3</c:v>
                </c:pt>
                <c:pt idx="18">
                  <c:v>3.2424812029999998E-3</c:v>
                </c:pt>
                <c:pt idx="19">
                  <c:v>3.0075187970000001E-3</c:v>
                </c:pt>
                <c:pt idx="20">
                  <c:v>3.5714285710000001E-3</c:v>
                </c:pt>
                <c:pt idx="21">
                  <c:v>3.2894736840000001E-3</c:v>
                </c:pt>
                <c:pt idx="22">
                  <c:v>2.913533835E-3</c:v>
                </c:pt>
                <c:pt idx="23">
                  <c:v>2.2869674190000001E-3</c:v>
                </c:pt>
                <c:pt idx="24">
                  <c:v>1.738721805E-3</c:v>
                </c:pt>
                <c:pt idx="25">
                  <c:v>1.4097744359999999E-3</c:v>
                </c:pt>
                <c:pt idx="26">
                  <c:v>1.1278195489999999E-3</c:v>
                </c:pt>
                <c:pt idx="27">
                  <c:v>5.9523809520000001E-4</c:v>
                </c:pt>
                <c:pt idx="28">
                  <c:v>5.3258145359999997E-4</c:v>
                </c:pt>
                <c:pt idx="29">
                  <c:v>1.5664160400000001E-4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1-4694-B84A-44E6D7448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448399"/>
        <c:axId val="1125427759"/>
      </c:scatterChart>
      <c:valAx>
        <c:axId val="112544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27759"/>
        <c:crosses val="autoZero"/>
        <c:crossBetween val="midCat"/>
      </c:valAx>
      <c:valAx>
        <c:axId val="11254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4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'Simultaneous_UV_and_TPD-032625'!$Z$930:$Z$959</c:f>
              <c:numCache>
                <c:formatCode>General</c:formatCode>
                <c:ptCount val="30"/>
                <c:pt idx="0">
                  <c:v>8.2052040209999993E-3</c:v>
                </c:pt>
                <c:pt idx="1">
                  <c:v>1.333530455E-2</c:v>
                </c:pt>
                <c:pt idx="2">
                  <c:v>1.496156121E-2</c:v>
                </c:pt>
                <c:pt idx="3">
                  <c:v>1.923418096E-2</c:v>
                </c:pt>
                <c:pt idx="4">
                  <c:v>2.0816085160000001E-2</c:v>
                </c:pt>
                <c:pt idx="5">
                  <c:v>2.093435837E-2</c:v>
                </c:pt>
                <c:pt idx="6">
                  <c:v>2.0683027789999999E-2</c:v>
                </c:pt>
                <c:pt idx="7">
                  <c:v>1.972205795E-2</c:v>
                </c:pt>
                <c:pt idx="8">
                  <c:v>1.8701951509999998E-2</c:v>
                </c:pt>
                <c:pt idx="9">
                  <c:v>1.7755765820000002E-2</c:v>
                </c:pt>
                <c:pt idx="10">
                  <c:v>1.213778829E-2</c:v>
                </c:pt>
                <c:pt idx="11">
                  <c:v>8.0869308100000002E-3</c:v>
                </c:pt>
                <c:pt idx="12">
                  <c:v>7.0076877590000003E-3</c:v>
                </c:pt>
                <c:pt idx="13">
                  <c:v>1.145771733E-2</c:v>
                </c:pt>
                <c:pt idx="14">
                  <c:v>8.988764045E-3</c:v>
                </c:pt>
                <c:pt idx="15">
                  <c:v>6.3276167950000002E-3</c:v>
                </c:pt>
                <c:pt idx="16">
                  <c:v>4.6422235359999996E-3</c:v>
                </c:pt>
                <c:pt idx="17">
                  <c:v>4.0656416320000001E-3</c:v>
                </c:pt>
                <c:pt idx="18">
                  <c:v>3.843879361E-3</c:v>
                </c:pt>
                <c:pt idx="19">
                  <c:v>3.8734476639999999E-3</c:v>
                </c:pt>
                <c:pt idx="20">
                  <c:v>4.3613246599999997E-3</c:v>
                </c:pt>
                <c:pt idx="21">
                  <c:v>3.8734476639999999E-3</c:v>
                </c:pt>
                <c:pt idx="22">
                  <c:v>3.2081608519999999E-3</c:v>
                </c:pt>
                <c:pt idx="23">
                  <c:v>2.5428740389999999E-3</c:v>
                </c:pt>
                <c:pt idx="24">
                  <c:v>1.818450621E-3</c:v>
                </c:pt>
                <c:pt idx="25">
                  <c:v>1.5523358960000001E-3</c:v>
                </c:pt>
                <c:pt idx="26">
                  <c:v>1.020106446E-3</c:v>
                </c:pt>
                <c:pt idx="27">
                  <c:v>6.9485511529999999E-4</c:v>
                </c:pt>
                <c:pt idx="28">
                  <c:v>5.3222944999999999E-4</c:v>
                </c:pt>
                <c:pt idx="29">
                  <c:v>4.1395623889999998E-4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8-4BD4-AD96-A6D73304A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94319"/>
        <c:axId val="1125600079"/>
      </c:scatterChart>
      <c:valAx>
        <c:axId val="112559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00079"/>
        <c:crosses val="autoZero"/>
        <c:crossBetween val="midCat"/>
      </c:valAx>
      <c:valAx>
        <c:axId val="11256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'Simultaneous_UV_and_TPD-032625'!$AB$930:$AB$959</c:f>
              <c:numCache>
                <c:formatCode>General</c:formatCode>
                <c:ptCount val="30"/>
                <c:pt idx="0">
                  <c:v>8.8752064869999994E-3</c:v>
                </c:pt>
                <c:pt idx="1">
                  <c:v>1.386094008E-2</c:v>
                </c:pt>
                <c:pt idx="2">
                  <c:v>1.7405015770000001E-2</c:v>
                </c:pt>
                <c:pt idx="3">
                  <c:v>2.006307253E-2</c:v>
                </c:pt>
                <c:pt idx="4">
                  <c:v>2.1114281419999999E-2</c:v>
                </c:pt>
                <c:pt idx="5">
                  <c:v>2.1489713170000001E-2</c:v>
                </c:pt>
                <c:pt idx="6">
                  <c:v>2.097912599E-2</c:v>
                </c:pt>
                <c:pt idx="7">
                  <c:v>1.9732692600000001E-2</c:v>
                </c:pt>
                <c:pt idx="8">
                  <c:v>1.9342243580000001E-2</c:v>
                </c:pt>
                <c:pt idx="9">
                  <c:v>1.772037844E-2</c:v>
                </c:pt>
                <c:pt idx="10">
                  <c:v>1.44015618E-2</c:v>
                </c:pt>
                <c:pt idx="11">
                  <c:v>9.7161735999999992E-3</c:v>
                </c:pt>
                <c:pt idx="12">
                  <c:v>6.3673224210000004E-3</c:v>
                </c:pt>
                <c:pt idx="13">
                  <c:v>1.141312509E-2</c:v>
                </c:pt>
                <c:pt idx="14">
                  <c:v>8.8601892179999992E-3</c:v>
                </c:pt>
                <c:pt idx="15">
                  <c:v>4.7304400059999998E-3</c:v>
                </c:pt>
                <c:pt idx="16">
                  <c:v>4.3850427990000003E-3</c:v>
                </c:pt>
                <c:pt idx="17">
                  <c:v>3.664213846E-3</c:v>
                </c:pt>
                <c:pt idx="18">
                  <c:v>3.6041447660000001E-3</c:v>
                </c:pt>
                <c:pt idx="19">
                  <c:v>3.7993692750000001E-3</c:v>
                </c:pt>
                <c:pt idx="20">
                  <c:v>3.6792311159999998E-3</c:v>
                </c:pt>
                <c:pt idx="21">
                  <c:v>4.2949391800000004E-3</c:v>
                </c:pt>
                <c:pt idx="22">
                  <c:v>3.4539720680000002E-3</c:v>
                </c:pt>
                <c:pt idx="23">
                  <c:v>2.6880913050000002E-3</c:v>
                </c:pt>
                <c:pt idx="24">
                  <c:v>2.0573659709999998E-3</c:v>
                </c:pt>
                <c:pt idx="25">
                  <c:v>1.351554287E-3</c:v>
                </c:pt>
                <c:pt idx="26">
                  <c:v>8.7100165189999996E-4</c:v>
                </c:pt>
                <c:pt idx="27">
                  <c:v>4.9556990540000005E-4</c:v>
                </c:pt>
                <c:pt idx="28">
                  <c:v>1.0512088899999999E-4</c:v>
                </c:pt>
                <c:pt idx="29">
                  <c:v>1.0512088899999999E-4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D-4C7F-966D-02A017611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07279"/>
        <c:axId val="1125595759"/>
      </c:scatterChart>
      <c:valAx>
        <c:axId val="11256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5759"/>
        <c:crosses val="autoZero"/>
        <c:crossBetween val="midCat"/>
      </c:valAx>
      <c:valAx>
        <c:axId val="11255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0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'Simultaneous_UV_and_TPD-032625'!$AF$930:$AF$965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'Simultaneous_UV_and_TPD-032625'!$AH$930:$AH$965</c:f>
              <c:numCache>
                <c:formatCode>General</c:formatCode>
                <c:ptCount val="36"/>
                <c:pt idx="0">
                  <c:v>4.9187935029999996E-3</c:v>
                </c:pt>
                <c:pt idx="1">
                  <c:v>7.3936581589999998E-3</c:v>
                </c:pt>
                <c:pt idx="2">
                  <c:v>6.9605568450000002E-3</c:v>
                </c:pt>
                <c:pt idx="3">
                  <c:v>9.4199535959999994E-3</c:v>
                </c:pt>
                <c:pt idx="4">
                  <c:v>1.000773395E-2</c:v>
                </c:pt>
                <c:pt idx="5">
                  <c:v>1.016241299E-2</c:v>
                </c:pt>
                <c:pt idx="6">
                  <c:v>1.238979118E-2</c:v>
                </c:pt>
                <c:pt idx="7">
                  <c:v>1.489559165E-2</c:v>
                </c:pt>
                <c:pt idx="8">
                  <c:v>1.7045630320000001E-2</c:v>
                </c:pt>
                <c:pt idx="9">
                  <c:v>1.8963650429999999E-2</c:v>
                </c:pt>
                <c:pt idx="10">
                  <c:v>1.9814385149999999E-2</c:v>
                </c:pt>
                <c:pt idx="11">
                  <c:v>2.0092807420000001E-2</c:v>
                </c:pt>
                <c:pt idx="12">
                  <c:v>1.9767981439999999E-2</c:v>
                </c:pt>
                <c:pt idx="13">
                  <c:v>1.914926527E-2</c:v>
                </c:pt>
                <c:pt idx="14">
                  <c:v>1.8004640370000002E-2</c:v>
                </c:pt>
                <c:pt idx="15">
                  <c:v>1.6519721580000001E-2</c:v>
                </c:pt>
                <c:pt idx="16">
                  <c:v>1.365815932E-2</c:v>
                </c:pt>
                <c:pt idx="17">
                  <c:v>1.13379737E-2</c:v>
                </c:pt>
                <c:pt idx="18">
                  <c:v>9.5436968289999997E-3</c:v>
                </c:pt>
                <c:pt idx="19">
                  <c:v>1.0750193349999999E-2</c:v>
                </c:pt>
                <c:pt idx="20">
                  <c:v>8.6620262949999999E-3</c:v>
                </c:pt>
                <c:pt idx="21">
                  <c:v>6.4810518169999996E-3</c:v>
                </c:pt>
                <c:pt idx="22">
                  <c:v>4.5320959010000002E-3</c:v>
                </c:pt>
                <c:pt idx="23">
                  <c:v>4.2072699149999998E-3</c:v>
                </c:pt>
                <c:pt idx="24">
                  <c:v>4.2227378189999996E-3</c:v>
                </c:pt>
                <c:pt idx="25">
                  <c:v>4.1763341070000003E-3</c:v>
                </c:pt>
                <c:pt idx="26">
                  <c:v>3.8360402170000002E-3</c:v>
                </c:pt>
                <c:pt idx="27">
                  <c:v>4.1763341070000003E-3</c:v>
                </c:pt>
                <c:pt idx="28">
                  <c:v>3.2482598609999999E-3</c:v>
                </c:pt>
                <c:pt idx="29">
                  <c:v>2.3356535190000001E-3</c:v>
                </c:pt>
                <c:pt idx="30">
                  <c:v>1.6860015470000001E-3</c:v>
                </c:pt>
                <c:pt idx="31">
                  <c:v>1.0672853830000001E-3</c:v>
                </c:pt>
                <c:pt idx="32">
                  <c:v>8.352668213E-4</c:v>
                </c:pt>
                <c:pt idx="33">
                  <c:v>4.4856921890000002E-4</c:v>
                </c:pt>
                <c:pt idx="34">
                  <c:v>2.0108275330000001E-4</c:v>
                </c:pt>
                <c:pt idx="35">
                  <c:v>3.0935808200000001E-5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8-40E9-AAB7-F8C0FE56E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447919"/>
        <c:axId val="1125435919"/>
      </c:scatterChart>
      <c:valAx>
        <c:axId val="112544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35919"/>
        <c:crosses val="autoZero"/>
        <c:crossBetween val="midCat"/>
      </c:valAx>
      <c:valAx>
        <c:axId val="112543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4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'Simultaneous_UV_and_TPD-032625'!$AF$930:$AF$965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'Simultaneous_UV_and_TPD-032625'!$AJ$930:$AJ$965</c:f>
              <c:numCache>
                <c:formatCode>General</c:formatCode>
                <c:ptCount val="36"/>
                <c:pt idx="0">
                  <c:v>4.9263502449999998E-3</c:v>
                </c:pt>
                <c:pt idx="1">
                  <c:v>6.9721767590000001E-3</c:v>
                </c:pt>
                <c:pt idx="2">
                  <c:v>8.1178396070000006E-3</c:v>
                </c:pt>
                <c:pt idx="3">
                  <c:v>9.3944353519999999E-3</c:v>
                </c:pt>
                <c:pt idx="4">
                  <c:v>9.9345335520000001E-3</c:v>
                </c:pt>
                <c:pt idx="5">
                  <c:v>1.0114566280000001E-2</c:v>
                </c:pt>
                <c:pt idx="6">
                  <c:v>1.250409165E-2</c:v>
                </c:pt>
                <c:pt idx="7">
                  <c:v>1.533551555E-2</c:v>
                </c:pt>
                <c:pt idx="8">
                  <c:v>1.798690671E-2</c:v>
                </c:pt>
                <c:pt idx="9">
                  <c:v>2.026186579E-2</c:v>
                </c:pt>
                <c:pt idx="10">
                  <c:v>2.114566285E-2</c:v>
                </c:pt>
                <c:pt idx="11">
                  <c:v>2.124386252E-2</c:v>
                </c:pt>
                <c:pt idx="12">
                  <c:v>2.0949263499999999E-2</c:v>
                </c:pt>
                <c:pt idx="13">
                  <c:v>1.9836333880000001E-2</c:v>
                </c:pt>
                <c:pt idx="14">
                  <c:v>1.9116202950000001E-2</c:v>
                </c:pt>
                <c:pt idx="15">
                  <c:v>1.7855973809999998E-2</c:v>
                </c:pt>
                <c:pt idx="16">
                  <c:v>1.5859247140000001E-2</c:v>
                </c:pt>
                <c:pt idx="17">
                  <c:v>1.47299509E-2</c:v>
                </c:pt>
                <c:pt idx="19">
                  <c:v>1.1096563009999999E-2</c:v>
                </c:pt>
                <c:pt idx="20">
                  <c:v>8.5433715219999998E-3</c:v>
                </c:pt>
                <c:pt idx="21">
                  <c:v>6.2193126019999996E-3</c:v>
                </c:pt>
                <c:pt idx="22">
                  <c:v>4.5662847790000002E-3</c:v>
                </c:pt>
                <c:pt idx="23">
                  <c:v>3.993453355E-3</c:v>
                </c:pt>
                <c:pt idx="24">
                  <c:v>4.1080196400000001E-3</c:v>
                </c:pt>
                <c:pt idx="25">
                  <c:v>4.0589198039999996E-3</c:v>
                </c:pt>
                <c:pt idx="26">
                  <c:v>5.3682487729999999E-3</c:v>
                </c:pt>
                <c:pt idx="27">
                  <c:v>4.6644844519999999E-3</c:v>
                </c:pt>
                <c:pt idx="28">
                  <c:v>3.9279869069999999E-3</c:v>
                </c:pt>
                <c:pt idx="29">
                  <c:v>2.8314238949999999E-3</c:v>
                </c:pt>
                <c:pt idx="30">
                  <c:v>2.193126023E-3</c:v>
                </c:pt>
                <c:pt idx="31">
                  <c:v>1.1947626839999999E-3</c:v>
                </c:pt>
                <c:pt idx="32">
                  <c:v>7.5286415710000001E-4</c:v>
                </c:pt>
                <c:pt idx="33">
                  <c:v>4.7463175119999998E-4</c:v>
                </c:pt>
                <c:pt idx="34">
                  <c:v>1.9639934530000001E-4</c:v>
                </c:pt>
                <c:pt idx="35">
                  <c:v>9.8199672669999996E-5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D-4256-A2C0-93F1E981F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02431"/>
        <c:axId val="1468096671"/>
      </c:scatterChart>
      <c:valAx>
        <c:axId val="146810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96671"/>
        <c:crosses val="autoZero"/>
        <c:crossBetween val="midCat"/>
      </c:valAx>
      <c:valAx>
        <c:axId val="14680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0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'Simultaneous_UV_and_TPD-032625'!$AN$930:$AN$959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'Simultaneous_UV_and_TPD-032625'!$AP$930:$AP$959</c:f>
              <c:numCache>
                <c:formatCode>General</c:formatCode>
                <c:ptCount val="30"/>
                <c:pt idx="0">
                  <c:v>3.0184194889999998E-3</c:v>
                </c:pt>
                <c:pt idx="1">
                  <c:v>5.4070112889999999E-3</c:v>
                </c:pt>
                <c:pt idx="2">
                  <c:v>7.5816993460000003E-3</c:v>
                </c:pt>
                <c:pt idx="3">
                  <c:v>7.7480689249999997E-3</c:v>
                </c:pt>
                <c:pt idx="4">
                  <c:v>8.3541295309999992E-3</c:v>
                </c:pt>
                <c:pt idx="5">
                  <c:v>8.6987522279999997E-3</c:v>
                </c:pt>
                <c:pt idx="6">
                  <c:v>8.2352941179999993E-3</c:v>
                </c:pt>
                <c:pt idx="7">
                  <c:v>7.3440285200000004E-3</c:v>
                </c:pt>
                <c:pt idx="8">
                  <c:v>6.3220439690000003E-3</c:v>
                </c:pt>
                <c:pt idx="9">
                  <c:v>6.0011883539999996E-3</c:v>
                </c:pt>
                <c:pt idx="10">
                  <c:v>4.3850267379999999E-3</c:v>
                </c:pt>
                <c:pt idx="11">
                  <c:v>4.0522875820000002E-3</c:v>
                </c:pt>
                <c:pt idx="12">
                  <c:v>4.4563279859999999E-3</c:v>
                </c:pt>
                <c:pt idx="13">
                  <c:v>3.57694593E-3</c:v>
                </c:pt>
                <c:pt idx="14">
                  <c:v>3.1729055259999998E-3</c:v>
                </c:pt>
                <c:pt idx="15">
                  <c:v>2.4955436720000002E-3</c:v>
                </c:pt>
                <c:pt idx="16">
                  <c:v>1.5329768270000001E-3</c:v>
                </c:pt>
                <c:pt idx="17">
                  <c:v>4.1592394530000002E-4</c:v>
                </c:pt>
                <c:pt idx="18">
                  <c:v>4.7534165179999997E-5</c:v>
                </c:pt>
                <c:pt idx="19">
                  <c:v>-2.614379085E-4</c:v>
                </c:pt>
                <c:pt idx="20">
                  <c:v>-1.176470588E-3</c:v>
                </c:pt>
                <c:pt idx="21">
                  <c:v>-9.0314913840000002E-4</c:v>
                </c:pt>
                <c:pt idx="22">
                  <c:v>-1.485442662E-3</c:v>
                </c:pt>
                <c:pt idx="23">
                  <c:v>-3.386809269E-3</c:v>
                </c:pt>
                <c:pt idx="24">
                  <c:v>-3.422459893E-3</c:v>
                </c:pt>
                <c:pt idx="25">
                  <c:v>-3.8146167559999999E-3</c:v>
                </c:pt>
                <c:pt idx="26">
                  <c:v>-3.5294117650000001E-3</c:v>
                </c:pt>
                <c:pt idx="27">
                  <c:v>-4.4919786099999999E-3</c:v>
                </c:pt>
                <c:pt idx="28">
                  <c:v>-4.7890671419999996E-3</c:v>
                </c:pt>
                <c:pt idx="29">
                  <c:v>-4.9554367200000003E-3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B-4CC7-A077-98766056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30799"/>
        <c:axId val="1125639919"/>
      </c:scatterChart>
      <c:valAx>
        <c:axId val="112563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39919"/>
        <c:crosses val="autoZero"/>
        <c:crossBetween val="midCat"/>
      </c:valAx>
      <c:valAx>
        <c:axId val="112563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3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'Simultaneous_UV_and_TPD-032625'!$AN$930:$AN$959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'Simultaneous_UV_and_TPD-032625'!$AR$930:$AR$959</c:f>
              <c:numCache>
                <c:formatCode>General</c:formatCode>
                <c:ptCount val="30"/>
                <c:pt idx="0">
                  <c:v>3.3323617990000001E-3</c:v>
                </c:pt>
                <c:pt idx="1">
                  <c:v>3.4780919069999998E-3</c:v>
                </c:pt>
                <c:pt idx="2">
                  <c:v>4.7119401539999998E-3</c:v>
                </c:pt>
                <c:pt idx="3">
                  <c:v>5.858350335E-3</c:v>
                </c:pt>
                <c:pt idx="4">
                  <c:v>6.1206645289999997E-3</c:v>
                </c:pt>
                <c:pt idx="5">
                  <c:v>6.9561838139999997E-3</c:v>
                </c:pt>
                <c:pt idx="6">
                  <c:v>6.470416788E-3</c:v>
                </c:pt>
                <c:pt idx="7">
                  <c:v>6.69386962E-3</c:v>
                </c:pt>
                <c:pt idx="8">
                  <c:v>6.1206645289999997E-3</c:v>
                </c:pt>
                <c:pt idx="9">
                  <c:v>6.6550082580000003E-3</c:v>
                </c:pt>
                <c:pt idx="10">
                  <c:v>5.8194889730000003E-3</c:v>
                </c:pt>
                <c:pt idx="11">
                  <c:v>4.634217429E-3</c:v>
                </c:pt>
                <c:pt idx="12">
                  <c:v>3.4683765669999999E-3</c:v>
                </c:pt>
                <c:pt idx="13">
                  <c:v>4.857670261E-3</c:v>
                </c:pt>
                <c:pt idx="14">
                  <c:v>4.9256776450000003E-3</c:v>
                </c:pt>
                <c:pt idx="15">
                  <c:v>2.7980180709999999E-3</c:v>
                </c:pt>
                <c:pt idx="16">
                  <c:v>2.904886816E-3</c:v>
                </c:pt>
                <c:pt idx="17">
                  <c:v>3.0506169240000001E-3</c:v>
                </c:pt>
                <c:pt idx="18">
                  <c:v>1.8750607209999999E-3</c:v>
                </c:pt>
                <c:pt idx="19">
                  <c:v>2.730010687E-3</c:v>
                </c:pt>
                <c:pt idx="20">
                  <c:v>2.671718644E-3</c:v>
                </c:pt>
                <c:pt idx="21">
                  <c:v>2.3608277469999999E-3</c:v>
                </c:pt>
                <c:pt idx="22">
                  <c:v>1.758476635E-3</c:v>
                </c:pt>
                <c:pt idx="23">
                  <c:v>2.3122510439999998E-3</c:v>
                </c:pt>
                <c:pt idx="24">
                  <c:v>1.816768678E-3</c:v>
                </c:pt>
                <c:pt idx="25">
                  <c:v>1.836199359E-3</c:v>
                </c:pt>
                <c:pt idx="26">
                  <c:v>8.9381132809999997E-4</c:v>
                </c:pt>
                <c:pt idx="27">
                  <c:v>1.7681919749999999E-3</c:v>
                </c:pt>
                <c:pt idx="28">
                  <c:v>7.0921985819999997E-4</c:v>
                </c:pt>
                <c:pt idx="29">
                  <c:v>1.418439716E-3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B-4A2B-9B49-06063896C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40831"/>
        <c:axId val="1468144671"/>
      </c:scatterChart>
      <c:valAx>
        <c:axId val="14681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44671"/>
        <c:crosses val="autoZero"/>
        <c:crossBetween val="midCat"/>
      </c:valAx>
      <c:valAx>
        <c:axId val="14681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4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'Simultaneous_UV_and_TPD-032625'!$AX$930:$AX$965</c:f>
              <c:numCache>
                <c:formatCode>General</c:formatCode>
                <c:ptCount val="36"/>
                <c:pt idx="0">
                  <c:v>-9.601316752E-4</c:v>
                </c:pt>
                <c:pt idx="1">
                  <c:v>-5.7607900510000002E-4</c:v>
                </c:pt>
                <c:pt idx="2">
                  <c:v>-4.0234089250000001E-4</c:v>
                </c:pt>
                <c:pt idx="3">
                  <c:v>-1.0607168980000001E-3</c:v>
                </c:pt>
                <c:pt idx="4">
                  <c:v>-5.3035844919999998E-4</c:v>
                </c:pt>
                <c:pt idx="5">
                  <c:v>-4.5720555959999999E-4</c:v>
                </c:pt>
                <c:pt idx="7">
                  <c:v>3.9319678130000002E-4</c:v>
                </c:pt>
                <c:pt idx="9">
                  <c:v>5.6693489389999998E-4</c:v>
                </c:pt>
                <c:pt idx="11">
                  <c:v>1.5727871249999999E-3</c:v>
                </c:pt>
                <c:pt idx="13">
                  <c:v>1.856254572E-3</c:v>
                </c:pt>
                <c:pt idx="15">
                  <c:v>1.984272129E-3</c:v>
                </c:pt>
                <c:pt idx="17">
                  <c:v>1.216166789E-3</c:v>
                </c:pt>
                <c:pt idx="19">
                  <c:v>1.216166789E-3</c:v>
                </c:pt>
                <c:pt idx="21">
                  <c:v>8.6869056330000005E-4</c:v>
                </c:pt>
                <c:pt idx="23">
                  <c:v>1.207022677E-3</c:v>
                </c:pt>
                <c:pt idx="25">
                  <c:v>1.1430138989999999E-3</c:v>
                </c:pt>
                <c:pt idx="27">
                  <c:v>6.7666422820000002E-4</c:v>
                </c:pt>
                <c:pt idx="29">
                  <c:v>6.3094367229999998E-4</c:v>
                </c:pt>
                <c:pt idx="31">
                  <c:v>8.8697878570000003E-4</c:v>
                </c:pt>
                <c:pt idx="33">
                  <c:v>7.8639356249999995E-4</c:v>
                </c:pt>
                <c:pt idx="35">
                  <c:v>6.5837600590000001E-4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53-461C-8FD0-E12D9E5E1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11119"/>
        <c:axId val="1125621679"/>
      </c:scatterChart>
      <c:valAx>
        <c:axId val="112561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21679"/>
        <c:crosses val="autoZero"/>
        <c:crossBetween val="midCat"/>
      </c:valAx>
      <c:valAx>
        <c:axId val="11256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1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'Simultaneous_UV_and_TPD-032625'!$AZ$930:$AZ$966</c:f>
              <c:numCache>
                <c:formatCode>General</c:formatCode>
                <c:ptCount val="37"/>
                <c:pt idx="0">
                  <c:v>1.6025641030000001E-4</c:v>
                </c:pt>
                <c:pt idx="1">
                  <c:v>3.8728632480000002E-4</c:v>
                </c:pt>
                <c:pt idx="2">
                  <c:v>6.5438034190000004E-4</c:v>
                </c:pt>
                <c:pt idx="3">
                  <c:v>4.273504274E-4</c:v>
                </c:pt>
                <c:pt idx="4">
                  <c:v>6.6773504270000003E-5</c:v>
                </c:pt>
                <c:pt idx="5">
                  <c:v>2.9380341879999997E-4</c:v>
                </c:pt>
                <c:pt idx="6">
                  <c:v>7.4786324789999999E-4</c:v>
                </c:pt>
                <c:pt idx="7">
                  <c:v>2.0966880340000001E-3</c:v>
                </c:pt>
                <c:pt idx="8">
                  <c:v>2.6575854699999999E-3</c:v>
                </c:pt>
                <c:pt idx="9">
                  <c:v>2.5774572649999998E-3</c:v>
                </c:pt>
                <c:pt idx="10">
                  <c:v>2.737713675E-3</c:v>
                </c:pt>
                <c:pt idx="11">
                  <c:v>3.485576923E-3</c:v>
                </c:pt>
                <c:pt idx="12">
                  <c:v>4.9412393159999997E-3</c:v>
                </c:pt>
                <c:pt idx="13">
                  <c:v>4.9813034189999999E-3</c:v>
                </c:pt>
                <c:pt idx="14">
                  <c:v>4.740918803E-3</c:v>
                </c:pt>
                <c:pt idx="15">
                  <c:v>4.5138888890000001E-3</c:v>
                </c:pt>
                <c:pt idx="16">
                  <c:v>4.2601495730000003E-3</c:v>
                </c:pt>
                <c:pt idx="17">
                  <c:v>4.2467948719999999E-3</c:v>
                </c:pt>
                <c:pt idx="18">
                  <c:v>4.4204059829999996E-3</c:v>
                </c:pt>
                <c:pt idx="19">
                  <c:v>4.7275641030000001E-3</c:v>
                </c:pt>
                <c:pt idx="20">
                  <c:v>3.9129273500000004E-3</c:v>
                </c:pt>
                <c:pt idx="21">
                  <c:v>2.323717949E-3</c:v>
                </c:pt>
                <c:pt idx="22">
                  <c:v>2.0966880340000001E-3</c:v>
                </c:pt>
                <c:pt idx="23">
                  <c:v>2.3637820509999998E-3</c:v>
                </c:pt>
                <c:pt idx="24">
                  <c:v>2.3637820509999998E-3</c:v>
                </c:pt>
                <c:pt idx="25">
                  <c:v>1.9230769229999999E-3</c:v>
                </c:pt>
                <c:pt idx="26">
                  <c:v>2.7777777779999999E-3</c:v>
                </c:pt>
                <c:pt idx="27">
                  <c:v>2.9380341880000001E-3</c:v>
                </c:pt>
                <c:pt idx="28">
                  <c:v>2.7243589740000001E-3</c:v>
                </c:pt>
                <c:pt idx="29">
                  <c:v>2.110042735E-3</c:v>
                </c:pt>
                <c:pt idx="30">
                  <c:v>2.6041666670000001E-3</c:v>
                </c:pt>
                <c:pt idx="31">
                  <c:v>2.2836538460000002E-3</c:v>
                </c:pt>
                <c:pt idx="32">
                  <c:v>1.6025641029999999E-3</c:v>
                </c:pt>
                <c:pt idx="33">
                  <c:v>1.6159188030000001E-3</c:v>
                </c:pt>
                <c:pt idx="34">
                  <c:v>9.8824786320000002E-4</c:v>
                </c:pt>
                <c:pt idx="35">
                  <c:v>1.896367521E-3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C-4F68-A36C-71F4ABAEE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61631"/>
        <c:axId val="1468046271"/>
      </c:scatterChart>
      <c:valAx>
        <c:axId val="14680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46271"/>
        <c:crosses val="autoZero"/>
        <c:crossBetween val="midCat"/>
      </c:valAx>
      <c:valAx>
        <c:axId val="146804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'Simultaneous_UV_and_TPD-032625'!$BB$930:$BB$965</c:f>
              <c:numCache>
                <c:formatCode>General</c:formatCode>
                <c:ptCount val="36"/>
                <c:pt idx="0">
                  <c:v>4.2575838209999997E-5</c:v>
                </c:pt>
                <c:pt idx="1">
                  <c:v>5.641298563E-4</c:v>
                </c:pt>
                <c:pt idx="2">
                  <c:v>1.170835551E-3</c:v>
                </c:pt>
                <c:pt idx="3">
                  <c:v>4.2575838210000001E-4</c:v>
                </c:pt>
                <c:pt idx="4">
                  <c:v>8.5151676420000002E-4</c:v>
                </c:pt>
                <c:pt idx="5">
                  <c:v>7.2378924960000003E-4</c:v>
                </c:pt>
                <c:pt idx="6">
                  <c:v>1.4795103780000001E-3</c:v>
                </c:pt>
                <c:pt idx="7">
                  <c:v>1.7349654070000001E-3</c:v>
                </c:pt>
                <c:pt idx="8">
                  <c:v>2.5971261309999999E-3</c:v>
                </c:pt>
                <c:pt idx="9">
                  <c:v>3.4167110160000002E-3</c:v>
                </c:pt>
                <c:pt idx="10">
                  <c:v>3.8105375200000002E-3</c:v>
                </c:pt>
                <c:pt idx="11">
                  <c:v>4.1511442259999998E-3</c:v>
                </c:pt>
                <c:pt idx="12">
                  <c:v>5.0239489089999997E-3</c:v>
                </c:pt>
                <c:pt idx="13">
                  <c:v>4.981373071E-3</c:v>
                </c:pt>
                <c:pt idx="14">
                  <c:v>5.0345928689999996E-3</c:v>
                </c:pt>
                <c:pt idx="15">
                  <c:v>5.1410324640000001E-3</c:v>
                </c:pt>
                <c:pt idx="16">
                  <c:v>4.3746673759999999E-3</c:v>
                </c:pt>
                <c:pt idx="17">
                  <c:v>3.3422032999999999E-3</c:v>
                </c:pt>
                <c:pt idx="18">
                  <c:v>3.8744012770000002E-3</c:v>
                </c:pt>
                <c:pt idx="19">
                  <c:v>3.7147418840000001E-3</c:v>
                </c:pt>
                <c:pt idx="20">
                  <c:v>4.0766365089999999E-3</c:v>
                </c:pt>
                <c:pt idx="21">
                  <c:v>2.8419372010000002E-3</c:v>
                </c:pt>
                <c:pt idx="22">
                  <c:v>1.8414050029999999E-3</c:v>
                </c:pt>
                <c:pt idx="23">
                  <c:v>2.3629590209999999E-3</c:v>
                </c:pt>
                <c:pt idx="24">
                  <c:v>3.1080361889999999E-3</c:v>
                </c:pt>
                <c:pt idx="25">
                  <c:v>2.4800425759999999E-3</c:v>
                </c:pt>
                <c:pt idx="26">
                  <c:v>2.3948908990000001E-3</c:v>
                </c:pt>
                <c:pt idx="27">
                  <c:v>2.5545502930000002E-3</c:v>
                </c:pt>
                <c:pt idx="28">
                  <c:v>2.5013304950000002E-3</c:v>
                </c:pt>
                <c:pt idx="29">
                  <c:v>1.745609367E-3</c:v>
                </c:pt>
                <c:pt idx="30">
                  <c:v>1.9904204360000001E-3</c:v>
                </c:pt>
                <c:pt idx="31">
                  <c:v>2.118147951E-3</c:v>
                </c:pt>
                <c:pt idx="32">
                  <c:v>2.235231506E-3</c:v>
                </c:pt>
                <c:pt idx="33">
                  <c:v>1.266631187E-3</c:v>
                </c:pt>
                <c:pt idx="34">
                  <c:v>1.8946248E-3</c:v>
                </c:pt>
                <c:pt idx="35">
                  <c:v>1.8946248E-3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A-4F95-97F6-E1BA60CF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50959"/>
        <c:axId val="1125669199"/>
      </c:scatterChart>
      <c:valAx>
        <c:axId val="112565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69199"/>
        <c:crosses val="autoZero"/>
        <c:crossBetween val="midCat"/>
      </c:valAx>
      <c:valAx>
        <c:axId val="112566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5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'Simultaneous_UV_and_TPD-032625'!$BD$930:$BD$965</c:f>
              <c:numCache>
                <c:formatCode>General</c:formatCode>
                <c:ptCount val="36"/>
                <c:pt idx="0">
                  <c:v>1.3861614879999999E-3</c:v>
                </c:pt>
                <c:pt idx="1">
                  <c:v>1.155134573E-3</c:v>
                </c:pt>
                <c:pt idx="2">
                  <c:v>1.7327018599999999E-3</c:v>
                </c:pt>
                <c:pt idx="3">
                  <c:v>1.5016749450000001E-3</c:v>
                </c:pt>
                <c:pt idx="4">
                  <c:v>2.0792422320000002E-3</c:v>
                </c:pt>
                <c:pt idx="5">
                  <c:v>1.3977128340000001E-3</c:v>
                </c:pt>
                <c:pt idx="6">
                  <c:v>1.778907243E-3</c:v>
                </c:pt>
                <c:pt idx="7">
                  <c:v>2.9571445069999998E-3</c:v>
                </c:pt>
                <c:pt idx="8">
                  <c:v>3.6271225599999999E-3</c:v>
                </c:pt>
                <c:pt idx="9">
                  <c:v>3.315236225E-3</c:v>
                </c:pt>
                <c:pt idx="10">
                  <c:v>4.3317546489999997E-3</c:v>
                </c:pt>
                <c:pt idx="11">
                  <c:v>4.3086519579999998E-3</c:v>
                </c:pt>
                <c:pt idx="12">
                  <c:v>4.7245004039999997E-3</c:v>
                </c:pt>
                <c:pt idx="13">
                  <c:v>4.8862192450000001E-3</c:v>
                </c:pt>
                <c:pt idx="14">
                  <c:v>5.1056948129999998E-3</c:v>
                </c:pt>
                <c:pt idx="15">
                  <c:v>4.8400138619999998E-3</c:v>
                </c:pt>
                <c:pt idx="16">
                  <c:v>4.8169111700000003E-3</c:v>
                </c:pt>
                <c:pt idx="17">
                  <c:v>3.9736629319999999E-3</c:v>
                </c:pt>
                <c:pt idx="18">
                  <c:v>3.3614416079999999E-3</c:v>
                </c:pt>
                <c:pt idx="19">
                  <c:v>4.5627815639999996E-3</c:v>
                </c:pt>
                <c:pt idx="20">
                  <c:v>4.6436409839999996E-3</c:v>
                </c:pt>
                <c:pt idx="21">
                  <c:v>3.1650687310000002E-3</c:v>
                </c:pt>
                <c:pt idx="22">
                  <c:v>1.709599168E-3</c:v>
                </c:pt>
                <c:pt idx="23">
                  <c:v>2.5412960609999999E-3</c:v>
                </c:pt>
                <c:pt idx="24">
                  <c:v>3.153517385E-3</c:v>
                </c:pt>
                <c:pt idx="25">
                  <c:v>2.7607716300000001E-3</c:v>
                </c:pt>
                <c:pt idx="26">
                  <c:v>2.229409726E-3</c:v>
                </c:pt>
                <c:pt idx="27">
                  <c:v>1.709599168E-3</c:v>
                </c:pt>
                <c:pt idx="28">
                  <c:v>2.6683608639999998E-3</c:v>
                </c:pt>
                <c:pt idx="29">
                  <c:v>2.622155481E-3</c:v>
                </c:pt>
                <c:pt idx="30">
                  <c:v>1.986831466E-3</c:v>
                </c:pt>
                <c:pt idx="31">
                  <c:v>2.6568095180000001E-3</c:v>
                </c:pt>
                <c:pt idx="32">
                  <c:v>2.4026799119999998E-3</c:v>
                </c:pt>
                <c:pt idx="33">
                  <c:v>2.4257826040000002E-3</c:v>
                </c:pt>
                <c:pt idx="34">
                  <c:v>2.1138962689999999E-3</c:v>
                </c:pt>
                <c:pt idx="35">
                  <c:v>2.3102691460000001E-3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2-433A-9FEF-9E6A4305D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08191"/>
        <c:axId val="1468110111"/>
      </c:scatterChart>
      <c:valAx>
        <c:axId val="146810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10111"/>
        <c:crosses val="autoZero"/>
        <c:crossBetween val="midCat"/>
      </c:valAx>
      <c:valAx>
        <c:axId val="14681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0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'Simultaneous_UV_and_TPD-032625'!$BF$930:$BF$965</c:f>
              <c:numCache>
                <c:formatCode>General</c:formatCode>
                <c:ptCount val="36"/>
                <c:pt idx="0">
                  <c:v>4.3152162750000002E-4</c:v>
                </c:pt>
                <c:pt idx="1">
                  <c:v>8.4249460600000002E-4</c:v>
                </c:pt>
                <c:pt idx="2">
                  <c:v>1.304839207E-3</c:v>
                </c:pt>
                <c:pt idx="3">
                  <c:v>1.2226446110000001E-3</c:v>
                </c:pt>
                <c:pt idx="4">
                  <c:v>1.0171581219999999E-3</c:v>
                </c:pt>
                <c:pt idx="5">
                  <c:v>1.15072434E-3</c:v>
                </c:pt>
                <c:pt idx="6">
                  <c:v>1.921298675E-3</c:v>
                </c:pt>
                <c:pt idx="7">
                  <c:v>2.6815986850000002E-3</c:v>
                </c:pt>
                <c:pt idx="8">
                  <c:v>3.2569608550000002E-3</c:v>
                </c:pt>
                <c:pt idx="9">
                  <c:v>3.7090311310000001E-3</c:v>
                </c:pt>
                <c:pt idx="10">
                  <c:v>4.69536628E-3</c:v>
                </c:pt>
                <c:pt idx="11">
                  <c:v>4.654268982E-3</c:v>
                </c:pt>
                <c:pt idx="12">
                  <c:v>4.4796054660000001E-3</c:v>
                </c:pt>
                <c:pt idx="13">
                  <c:v>5.5173122370000003E-3</c:v>
                </c:pt>
                <c:pt idx="14">
                  <c:v>5.3118257470000001E-3</c:v>
                </c:pt>
                <c:pt idx="15">
                  <c:v>5.0344189869999997E-3</c:v>
                </c:pt>
                <c:pt idx="16">
                  <c:v>4.0378095140000004E-3</c:v>
                </c:pt>
                <c:pt idx="17">
                  <c:v>2.5788554400000001E-3</c:v>
                </c:pt>
                <c:pt idx="18">
                  <c:v>3.4727216690000002E-3</c:v>
                </c:pt>
                <c:pt idx="19">
                  <c:v>3.7295797800000001E-3</c:v>
                </c:pt>
                <c:pt idx="20">
                  <c:v>3.4418986949999999E-3</c:v>
                </c:pt>
                <c:pt idx="21">
                  <c:v>2.2295284089999998E-3</c:v>
                </c:pt>
                <c:pt idx="22">
                  <c:v>1.7980067809999999E-3</c:v>
                </c:pt>
                <c:pt idx="23">
                  <c:v>2.198705435E-3</c:v>
                </c:pt>
                <c:pt idx="24">
                  <c:v>2.7432446319999998E-3</c:v>
                </c:pt>
                <c:pt idx="25">
                  <c:v>2.4452892220000002E-3</c:v>
                </c:pt>
                <c:pt idx="26">
                  <c:v>2.178156786E-3</c:v>
                </c:pt>
                <c:pt idx="27">
                  <c:v>1.684989212E-3</c:v>
                </c:pt>
                <c:pt idx="28">
                  <c:v>1.8185554299999999E-3</c:v>
                </c:pt>
                <c:pt idx="29">
                  <c:v>2.3014486800000001E-3</c:v>
                </c:pt>
                <c:pt idx="30">
                  <c:v>2.2295284089999998E-3</c:v>
                </c:pt>
                <c:pt idx="31">
                  <c:v>1.613068941E-3</c:v>
                </c:pt>
                <c:pt idx="32">
                  <c:v>2.0856878660000001E-3</c:v>
                </c:pt>
                <c:pt idx="33">
                  <c:v>2.2295284089999998E-3</c:v>
                </c:pt>
                <c:pt idx="34">
                  <c:v>1.7055378610000001E-3</c:v>
                </c:pt>
                <c:pt idx="35">
                  <c:v>1.921298675E-3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7-40F1-AEB0-EB6B32B65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76191"/>
        <c:axId val="1467990111"/>
      </c:scatterChart>
      <c:valAx>
        <c:axId val="146797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90111"/>
        <c:crosses val="autoZero"/>
        <c:crossBetween val="midCat"/>
      </c:valAx>
      <c:valAx>
        <c:axId val="14679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7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'Simultaneous_UV_and_TPD-032625'!$BJ$930:$BJ$959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'Simultaneous_UV_and_TPD-032625'!$BL$930:$BL$959</c:f>
              <c:numCache>
                <c:formatCode>General</c:formatCode>
                <c:ptCount val="30"/>
                <c:pt idx="0">
                  <c:v>1.444877908E-6</c:v>
                </c:pt>
                <c:pt idx="1">
                  <c:v>2.2684583150000001E-3</c:v>
                </c:pt>
                <c:pt idx="2">
                  <c:v>2.297355873E-3</c:v>
                </c:pt>
                <c:pt idx="3">
                  <c:v>3.0631411649999999E-3</c:v>
                </c:pt>
                <c:pt idx="4">
                  <c:v>3.9011703510000001E-3</c:v>
                </c:pt>
                <c:pt idx="5">
                  <c:v>4.6814044209999997E-3</c:v>
                </c:pt>
                <c:pt idx="6">
                  <c:v>6.4297066900000002E-3</c:v>
                </c:pt>
                <c:pt idx="7">
                  <c:v>7.0654529689999999E-3</c:v>
                </c:pt>
                <c:pt idx="8">
                  <c:v>8.8282040169999996E-3</c:v>
                </c:pt>
                <c:pt idx="9">
                  <c:v>9.5072966329999998E-3</c:v>
                </c:pt>
                <c:pt idx="10">
                  <c:v>9.9552087849999991E-3</c:v>
                </c:pt>
                <c:pt idx="11">
                  <c:v>8.1780089579999993E-3</c:v>
                </c:pt>
                <c:pt idx="12">
                  <c:v>8.3080479699999994E-3</c:v>
                </c:pt>
                <c:pt idx="13">
                  <c:v>8.1346626210000005E-3</c:v>
                </c:pt>
                <c:pt idx="14">
                  <c:v>6.025140876E-3</c:v>
                </c:pt>
                <c:pt idx="15">
                  <c:v>3.4099118619999999E-3</c:v>
                </c:pt>
                <c:pt idx="16">
                  <c:v>3.5543996530000002E-3</c:v>
                </c:pt>
                <c:pt idx="17">
                  <c:v>3.034243606E-3</c:v>
                </c:pt>
                <c:pt idx="18">
                  <c:v>3.149833839E-3</c:v>
                </c:pt>
                <c:pt idx="19">
                  <c:v>3.381014304E-3</c:v>
                </c:pt>
                <c:pt idx="20">
                  <c:v>3.496604537E-3</c:v>
                </c:pt>
                <c:pt idx="21">
                  <c:v>2.7741655830000002E-3</c:v>
                </c:pt>
                <c:pt idx="22">
                  <c:v>2.3407022110000001E-3</c:v>
                </c:pt>
                <c:pt idx="23">
                  <c:v>2.369599769E-3</c:v>
                </c:pt>
                <c:pt idx="24">
                  <c:v>2.6152290130000001E-3</c:v>
                </c:pt>
                <c:pt idx="25">
                  <c:v>2.1673168619999999E-3</c:v>
                </c:pt>
                <c:pt idx="26">
                  <c:v>2.600780234E-3</c:v>
                </c:pt>
                <c:pt idx="27">
                  <c:v>1.7627510479999999E-3</c:v>
                </c:pt>
                <c:pt idx="28">
                  <c:v>2.0372778500000002E-3</c:v>
                </c:pt>
                <c:pt idx="29">
                  <c:v>1.184799884E-3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7-4040-B50B-4A137DD5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22911"/>
        <c:axId val="1467939711"/>
      </c:scatterChart>
      <c:valAx>
        <c:axId val="146792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39711"/>
        <c:crosses val="autoZero"/>
        <c:crossBetween val="midCat"/>
      </c:valAx>
      <c:valAx>
        <c:axId val="14679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2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'Simultaneous_UV_and_TPD-032625'!$BJ$930:$BJ$959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'Simultaneous_UV_and_TPD-032625'!$BN$930:$BN$959</c:f>
              <c:numCache>
                <c:formatCode>General</c:formatCode>
                <c:ptCount val="30"/>
                <c:pt idx="0">
                  <c:v>1.2498566680000001E-3</c:v>
                </c:pt>
                <c:pt idx="1">
                  <c:v>2.6831785350000001E-3</c:v>
                </c:pt>
                <c:pt idx="2">
                  <c:v>3.4514390549999999E-3</c:v>
                </c:pt>
                <c:pt idx="3">
                  <c:v>4.6898291479999998E-3</c:v>
                </c:pt>
                <c:pt idx="4">
                  <c:v>3.9101020529999997E-3</c:v>
                </c:pt>
                <c:pt idx="5">
                  <c:v>5.5383556930000003E-3</c:v>
                </c:pt>
                <c:pt idx="6">
                  <c:v>5.8823529409999997E-3</c:v>
                </c:pt>
                <c:pt idx="7">
                  <c:v>7.1322096090000002E-3</c:v>
                </c:pt>
                <c:pt idx="8">
                  <c:v>7.5220731569999996E-3</c:v>
                </c:pt>
                <c:pt idx="9">
                  <c:v>8.4623323010000005E-3</c:v>
                </c:pt>
                <c:pt idx="10">
                  <c:v>8.061002179E-3</c:v>
                </c:pt>
                <c:pt idx="11">
                  <c:v>6.0543515650000003E-3</c:v>
                </c:pt>
                <c:pt idx="12">
                  <c:v>6.0887512899999996E-3</c:v>
                </c:pt>
                <c:pt idx="13">
                  <c:v>6.7194129110000004E-3</c:v>
                </c:pt>
                <c:pt idx="14">
                  <c:v>5.5727554179999996E-3</c:v>
                </c:pt>
                <c:pt idx="15">
                  <c:v>3.222107556E-3</c:v>
                </c:pt>
                <c:pt idx="16">
                  <c:v>2.5799793599999999E-3</c:v>
                </c:pt>
                <c:pt idx="17">
                  <c:v>2.9813094829999999E-3</c:v>
                </c:pt>
                <c:pt idx="18">
                  <c:v>2.1213163630000001E-3</c:v>
                </c:pt>
                <c:pt idx="19">
                  <c:v>2.751977984E-3</c:v>
                </c:pt>
                <c:pt idx="20">
                  <c:v>2.6831785350000001E-3</c:v>
                </c:pt>
                <c:pt idx="21">
                  <c:v>2.5799793599999999E-3</c:v>
                </c:pt>
                <c:pt idx="22">
                  <c:v>2.9010434580000002E-3</c:v>
                </c:pt>
                <c:pt idx="23">
                  <c:v>2.6831785350000001E-3</c:v>
                </c:pt>
                <c:pt idx="24">
                  <c:v>1.7658525400000001E-3</c:v>
                </c:pt>
                <c:pt idx="25">
                  <c:v>1.891984864E-3</c:v>
                </c:pt>
                <c:pt idx="26">
                  <c:v>1.2383900930000001E-3</c:v>
                </c:pt>
                <c:pt idx="27">
                  <c:v>1.020525169E-3</c:v>
                </c:pt>
                <c:pt idx="28">
                  <c:v>1.5938539159999999E-3</c:v>
                </c:pt>
                <c:pt idx="29">
                  <c:v>9.2879256969999996E-4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C-42F2-979F-92BDE2ED8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73519"/>
        <c:axId val="1125685999"/>
      </c:scatterChart>
      <c:valAx>
        <c:axId val="112567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85999"/>
        <c:crosses val="autoZero"/>
        <c:crossBetween val="midCat"/>
      </c:valAx>
      <c:valAx>
        <c:axId val="112568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'Simultaneous_UV_and_TPD-032625'!$BR$930:$BR$965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'Simultaneous_UV_and_TPD-032625'!$BT$930:$BT$965</c:f>
              <c:numCache>
                <c:formatCode>General</c:formatCode>
                <c:ptCount val="36"/>
                <c:pt idx="0">
                  <c:v>-5.7636887610000001E-5</c:v>
                </c:pt>
                <c:pt idx="1">
                  <c:v>-2.997118156E-4</c:v>
                </c:pt>
                <c:pt idx="2">
                  <c:v>2.997118156E-4</c:v>
                </c:pt>
                <c:pt idx="3">
                  <c:v>3.2276657060000002E-4</c:v>
                </c:pt>
                <c:pt idx="4">
                  <c:v>2.65129683E-4</c:v>
                </c:pt>
                <c:pt idx="5">
                  <c:v>5.5331412100000001E-4</c:v>
                </c:pt>
                <c:pt idx="6">
                  <c:v>1.3256484150000001E-3</c:v>
                </c:pt>
                <c:pt idx="7">
                  <c:v>1.6253602309999999E-3</c:v>
                </c:pt>
                <c:pt idx="8">
                  <c:v>2.5360230549999999E-3</c:v>
                </c:pt>
                <c:pt idx="9">
                  <c:v>3.1930835730000001E-3</c:v>
                </c:pt>
                <c:pt idx="10">
                  <c:v>4.922190202E-3</c:v>
                </c:pt>
                <c:pt idx="11">
                  <c:v>4.587896254E-3</c:v>
                </c:pt>
                <c:pt idx="12">
                  <c:v>5.0951008650000004E-3</c:v>
                </c:pt>
                <c:pt idx="13">
                  <c:v>5.602305476E-3</c:v>
                </c:pt>
                <c:pt idx="14">
                  <c:v>5.141210375E-3</c:v>
                </c:pt>
                <c:pt idx="15">
                  <c:v>5.5792507199999997E-3</c:v>
                </c:pt>
                <c:pt idx="16">
                  <c:v>4.461095101E-3</c:v>
                </c:pt>
                <c:pt idx="17">
                  <c:v>2.6051873200000002E-3</c:v>
                </c:pt>
                <c:pt idx="18">
                  <c:v>3.86167147E-3</c:v>
                </c:pt>
                <c:pt idx="19">
                  <c:v>4.2305475499999998E-3</c:v>
                </c:pt>
                <c:pt idx="20">
                  <c:v>4.2766570609999999E-3</c:v>
                </c:pt>
                <c:pt idx="21">
                  <c:v>3.0086455329999999E-3</c:v>
                </c:pt>
                <c:pt idx="22">
                  <c:v>1.740634006E-3</c:v>
                </c:pt>
                <c:pt idx="23">
                  <c:v>2.340057637E-3</c:v>
                </c:pt>
                <c:pt idx="24">
                  <c:v>2.593659942E-3</c:v>
                </c:pt>
                <c:pt idx="25">
                  <c:v>2.2593659940000001E-3</c:v>
                </c:pt>
                <c:pt idx="26">
                  <c:v>2.374639769E-3</c:v>
                </c:pt>
                <c:pt idx="27">
                  <c:v>2.1786743520000001E-3</c:v>
                </c:pt>
                <c:pt idx="28">
                  <c:v>2.46685879E-3</c:v>
                </c:pt>
                <c:pt idx="29">
                  <c:v>2.42074928E-3</c:v>
                </c:pt>
                <c:pt idx="30">
                  <c:v>1.5446685879999999E-3</c:v>
                </c:pt>
                <c:pt idx="31">
                  <c:v>1.8789625360000001E-3</c:v>
                </c:pt>
                <c:pt idx="32">
                  <c:v>2.167146974E-3</c:v>
                </c:pt>
                <c:pt idx="33">
                  <c:v>2.2593659940000001E-3</c:v>
                </c:pt>
                <c:pt idx="34">
                  <c:v>1.740634006E-3</c:v>
                </c:pt>
                <c:pt idx="35">
                  <c:v>1.187319885E-3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8-4A71-A554-342998818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98159"/>
        <c:axId val="1125585679"/>
      </c:scatterChart>
      <c:valAx>
        <c:axId val="112559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5679"/>
        <c:crosses val="autoZero"/>
        <c:crossBetween val="midCat"/>
      </c:valAx>
      <c:valAx>
        <c:axId val="11255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'Simultaneous_UV_and_TPD-032625'!$H$122:$H$158</c:f>
              <c:numCache>
                <c:formatCode>General</c:formatCode>
                <c:ptCount val="37"/>
                <c:pt idx="0">
                  <c:v>3.0945381400000001E-4</c:v>
                </c:pt>
                <c:pt idx="1">
                  <c:v>2.6334519569999999E-2</c:v>
                </c:pt>
                <c:pt idx="2">
                  <c:v>4.3896023520000001E-2</c:v>
                </c:pt>
                <c:pt idx="3">
                  <c:v>6.0188766829999997E-2</c:v>
                </c:pt>
                <c:pt idx="4">
                  <c:v>8.7327866320000003E-2</c:v>
                </c:pt>
                <c:pt idx="6">
                  <c:v>9.8932384339999999E-2</c:v>
                </c:pt>
                <c:pt idx="8">
                  <c:v>9.9690546190000007E-2</c:v>
                </c:pt>
                <c:pt idx="10">
                  <c:v>5.9322296150000002E-2</c:v>
                </c:pt>
                <c:pt idx="12">
                  <c:v>4.5133838769999997E-2</c:v>
                </c:pt>
                <c:pt idx="14">
                  <c:v>2.772706174E-2</c:v>
                </c:pt>
                <c:pt idx="16">
                  <c:v>1.432771159E-2</c:v>
                </c:pt>
                <c:pt idx="18">
                  <c:v>4.5489710660000003E-3</c:v>
                </c:pt>
                <c:pt idx="20">
                  <c:v>1.005724896E-3</c:v>
                </c:pt>
                <c:pt idx="22">
                  <c:v>-4.6418072099999997E-5</c:v>
                </c:pt>
                <c:pt idx="24">
                  <c:v>3.5587188610000002E-4</c:v>
                </c:pt>
                <c:pt idx="26">
                  <c:v>-2.0114497909999999E-4</c:v>
                </c:pt>
                <c:pt idx="28">
                  <c:v>-3.4039919540000002E-4</c:v>
                </c:pt>
                <c:pt idx="30">
                  <c:v>-3.8681726749999998E-4</c:v>
                </c:pt>
                <c:pt idx="32">
                  <c:v>-2.3209036050000001E-4</c:v>
                </c:pt>
                <c:pt idx="34">
                  <c:v>3.2492650470000001E-4</c:v>
                </c:pt>
                <c:pt idx="36">
                  <c:v>-1.54726907E-6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E-4EC0-A7DC-4713EF4C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88064"/>
        <c:axId val="172397664"/>
      </c:scatterChart>
      <c:valAx>
        <c:axId val="17238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7664"/>
        <c:crosses val="autoZero"/>
        <c:crossBetween val="midCat"/>
      </c:valAx>
      <c:valAx>
        <c:axId val="17239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'Simultaneous_UV_and_TPD-032625'!$J$122:$J$158</c:f>
              <c:numCache>
                <c:formatCode>General</c:formatCode>
                <c:ptCount val="37"/>
                <c:pt idx="0">
                  <c:v>1.5601783059999999E-4</c:v>
                </c:pt>
                <c:pt idx="1">
                  <c:v>6.2035661220000001E-3</c:v>
                </c:pt>
                <c:pt idx="2">
                  <c:v>1.2951337300000001E-2</c:v>
                </c:pt>
                <c:pt idx="3">
                  <c:v>1.9418647850000002E-2</c:v>
                </c:pt>
                <c:pt idx="4">
                  <c:v>2.6002971770000001E-2</c:v>
                </c:pt>
                <c:pt idx="5">
                  <c:v>3.1593610699999997E-2</c:v>
                </c:pt>
                <c:pt idx="6">
                  <c:v>3.7202823179999997E-2</c:v>
                </c:pt>
                <c:pt idx="8">
                  <c:v>4.3499257059999998E-2</c:v>
                </c:pt>
                <c:pt idx="10">
                  <c:v>3.2113670130000001E-2</c:v>
                </c:pt>
                <c:pt idx="12">
                  <c:v>2.4665676080000001E-2</c:v>
                </c:pt>
                <c:pt idx="14">
                  <c:v>1.7239970279999999E-2</c:v>
                </c:pt>
                <c:pt idx="16">
                  <c:v>8.6645616640000003E-3</c:v>
                </c:pt>
                <c:pt idx="18">
                  <c:v>2.683878158E-3</c:v>
                </c:pt>
                <c:pt idx="20">
                  <c:v>3.4918276370000001E-4</c:v>
                </c:pt>
                <c:pt idx="22">
                  <c:v>-1.430163447E-4</c:v>
                </c:pt>
                <c:pt idx="30">
                  <c:v>-2.1173848440000001E-4</c:v>
                </c:pt>
                <c:pt idx="32">
                  <c:v>-4.2719167899999997E-5</c:v>
                </c:pt>
                <c:pt idx="34">
                  <c:v>-1.8759286780000001E-4</c:v>
                </c:pt>
                <c:pt idx="36">
                  <c:v>-1.0772659730000001E-4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C-4512-8468-86FD53E3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437856"/>
        <c:axId val="320458496"/>
      </c:scatterChart>
      <c:valAx>
        <c:axId val="3204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58496"/>
        <c:crosses val="autoZero"/>
        <c:crossBetween val="midCat"/>
      </c:valAx>
      <c:valAx>
        <c:axId val="3204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'Simultaneous_UV_and_TPD-032625'!$L$122:$L$159</c:f>
              <c:numCache>
                <c:formatCode>General</c:formatCode>
                <c:ptCount val="38"/>
                <c:pt idx="0">
                  <c:v>3.6341505829999999E-4</c:v>
                </c:pt>
                <c:pt idx="1">
                  <c:v>5.3538515040000003E-3</c:v>
                </c:pt>
                <c:pt idx="2">
                  <c:v>9.4557468270000007E-3</c:v>
                </c:pt>
                <c:pt idx="3">
                  <c:v>1.423926274E-2</c:v>
                </c:pt>
                <c:pt idx="4">
                  <c:v>1.9883498520000001E-2</c:v>
                </c:pt>
                <c:pt idx="5">
                  <c:v>2.4569640060000002E-2</c:v>
                </c:pt>
                <c:pt idx="6">
                  <c:v>2.8568944530000001E-2</c:v>
                </c:pt>
                <c:pt idx="8">
                  <c:v>3.4185359069999997E-2</c:v>
                </c:pt>
                <c:pt idx="10">
                  <c:v>2.6325856370000001E-2</c:v>
                </c:pt>
                <c:pt idx="12">
                  <c:v>2.0778994960000002E-2</c:v>
                </c:pt>
                <c:pt idx="14">
                  <c:v>1.477308294E-2</c:v>
                </c:pt>
                <c:pt idx="16">
                  <c:v>7.1222396110000004E-3</c:v>
                </c:pt>
                <c:pt idx="18">
                  <c:v>2.018779343E-3</c:v>
                </c:pt>
                <c:pt idx="20">
                  <c:v>3.7906451049999999E-4</c:v>
                </c:pt>
                <c:pt idx="22">
                  <c:v>2.7125717269999998E-4</c:v>
                </c:pt>
                <c:pt idx="24">
                  <c:v>1.73882803E-4</c:v>
                </c:pt>
                <c:pt idx="26">
                  <c:v>1.947487393E-4</c:v>
                </c:pt>
                <c:pt idx="28">
                  <c:v>1.9300991129999999E-4</c:v>
                </c:pt>
                <c:pt idx="30">
                  <c:v>2.7299600070000002E-4</c:v>
                </c:pt>
                <c:pt idx="32">
                  <c:v>-1.7388280300000001E-5</c:v>
                </c:pt>
                <c:pt idx="34">
                  <c:v>-8.6941401500000002E-5</c:v>
                </c:pt>
                <c:pt idx="36">
                  <c:v>-1.3388975830000001E-4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C-4B0F-BC6E-C043316B5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24384"/>
        <c:axId val="172204224"/>
      </c:scatterChart>
      <c:valAx>
        <c:axId val="17222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4224"/>
        <c:crosses val="autoZero"/>
        <c:crossBetween val="midCat"/>
      </c:valAx>
      <c:valAx>
        <c:axId val="1722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'Simultaneous_UV_and_TPD-032625'!$N$122:$N$152</c:f>
              <c:numCache>
                <c:formatCode>General</c:formatCode>
                <c:ptCount val="31"/>
                <c:pt idx="0">
                  <c:v>-9.6532264049999995E-4</c:v>
                </c:pt>
                <c:pt idx="1">
                  <c:v>2.858840128E-3</c:v>
                </c:pt>
                <c:pt idx="2">
                  <c:v>7.3141753920000002E-3</c:v>
                </c:pt>
                <c:pt idx="3">
                  <c:v>1.355164476E-2</c:v>
                </c:pt>
                <c:pt idx="4">
                  <c:v>1.867528031E-2</c:v>
                </c:pt>
                <c:pt idx="5">
                  <c:v>2.368753249E-2</c:v>
                </c:pt>
                <c:pt idx="6">
                  <c:v>2.9590851710000001E-2</c:v>
                </c:pt>
                <c:pt idx="8">
                  <c:v>3.8947055770000003E-2</c:v>
                </c:pt>
                <c:pt idx="10">
                  <c:v>3.3600653449999997E-2</c:v>
                </c:pt>
                <c:pt idx="12">
                  <c:v>2.7437439670000001E-2</c:v>
                </c:pt>
                <c:pt idx="14">
                  <c:v>1.9826241920000001E-2</c:v>
                </c:pt>
                <c:pt idx="16">
                  <c:v>1.006163214E-2</c:v>
                </c:pt>
                <c:pt idx="18">
                  <c:v>3.5642682109999998E-3</c:v>
                </c:pt>
                <c:pt idx="20">
                  <c:v>2.9702235090000001E-4</c:v>
                </c:pt>
                <c:pt idx="22">
                  <c:v>-2.9702235090000001E-4</c:v>
                </c:pt>
                <c:pt idx="24">
                  <c:v>-5.1978911409999995E-4</c:v>
                </c:pt>
                <c:pt idx="26">
                  <c:v>-8.1681146510000004E-4</c:v>
                </c:pt>
                <c:pt idx="28">
                  <c:v>-1.1880894039999999E-3</c:v>
                </c:pt>
                <c:pt idx="30">
                  <c:v>5.9404470189999999E-4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D-4340-A516-BB6FC1635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27616"/>
        <c:axId val="320501216"/>
      </c:scatterChart>
      <c:valAx>
        <c:axId val="32052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01216"/>
        <c:crosses val="autoZero"/>
        <c:crossBetween val="midCat"/>
      </c:valAx>
      <c:valAx>
        <c:axId val="32050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2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'Simultaneous_UV_and_TPD-032625'!$AF$122:$AF$158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'Simultaneous_UV_and_TPD-032625'!$AH$122:$AH$158</c:f>
              <c:numCache>
                <c:formatCode>General</c:formatCode>
                <c:ptCount val="37"/>
                <c:pt idx="0">
                  <c:v>-3.5576179429999998E-5</c:v>
                </c:pt>
                <c:pt idx="1">
                  <c:v>3.7602474860000002E-3</c:v>
                </c:pt>
                <c:pt idx="2">
                  <c:v>9.7710750190000001E-3</c:v>
                </c:pt>
                <c:pt idx="3">
                  <c:v>1.631090487E-2</c:v>
                </c:pt>
                <c:pt idx="4">
                  <c:v>2.1918020109999999E-2</c:v>
                </c:pt>
                <c:pt idx="5">
                  <c:v>2.8445475639999999E-2</c:v>
                </c:pt>
                <c:pt idx="6">
                  <c:v>3.3565351889999998E-2</c:v>
                </c:pt>
                <c:pt idx="7">
                  <c:v>3.9087393659999997E-2</c:v>
                </c:pt>
                <c:pt idx="8">
                  <c:v>4.2180974480000001E-2</c:v>
                </c:pt>
                <c:pt idx="9">
                  <c:v>3.6318638819999999E-2</c:v>
                </c:pt>
                <c:pt idx="10">
                  <c:v>3.2606341839999997E-2</c:v>
                </c:pt>
                <c:pt idx="11">
                  <c:v>2.946635731E-2</c:v>
                </c:pt>
                <c:pt idx="12">
                  <c:v>2.5382830629999999E-2</c:v>
                </c:pt>
                <c:pt idx="13">
                  <c:v>2.2660479510000001E-2</c:v>
                </c:pt>
                <c:pt idx="14">
                  <c:v>1.907192575E-2</c:v>
                </c:pt>
                <c:pt idx="15">
                  <c:v>1.489404486E-2</c:v>
                </c:pt>
                <c:pt idx="16">
                  <c:v>9.5607115239999992E-3</c:v>
                </c:pt>
                <c:pt idx="17">
                  <c:v>6.3232791960000003E-3</c:v>
                </c:pt>
                <c:pt idx="18">
                  <c:v>3.1709203400000002E-3</c:v>
                </c:pt>
                <c:pt idx="19">
                  <c:v>1.3085846870000001E-3</c:v>
                </c:pt>
                <c:pt idx="20">
                  <c:v>3.9752513530000002E-4</c:v>
                </c:pt>
                <c:pt idx="21">
                  <c:v>-3.248259861E-5</c:v>
                </c:pt>
                <c:pt idx="22">
                  <c:v>5.0116009279999995E-4</c:v>
                </c:pt>
                <c:pt idx="23">
                  <c:v>-6.9605568449999998E-5</c:v>
                </c:pt>
                <c:pt idx="24">
                  <c:v>-1.6241299300000001E-4</c:v>
                </c:pt>
                <c:pt idx="25">
                  <c:v>5.2590873940000002E-5</c:v>
                </c:pt>
                <c:pt idx="26">
                  <c:v>-3.6194895590000001E-4</c:v>
                </c:pt>
                <c:pt idx="27">
                  <c:v>7.9814385150000003E-4</c:v>
                </c:pt>
                <c:pt idx="28">
                  <c:v>-3.7896365039999998E-4</c:v>
                </c:pt>
                <c:pt idx="29">
                  <c:v>1.8406805880000001E-4</c:v>
                </c:pt>
                <c:pt idx="30">
                  <c:v>-3.4957463260000001E-4</c:v>
                </c:pt>
                <c:pt idx="31">
                  <c:v>-4.4392884760000002E-4</c:v>
                </c:pt>
                <c:pt idx="32">
                  <c:v>1.051817479E-4</c:v>
                </c:pt>
                <c:pt idx="33">
                  <c:v>-2.1036349569999999E-4</c:v>
                </c:pt>
                <c:pt idx="34">
                  <c:v>-9.4354215000000006E-5</c:v>
                </c:pt>
                <c:pt idx="35">
                  <c:v>-1.051817479E-4</c:v>
                </c:pt>
                <c:pt idx="36">
                  <c:v>1.655065739E-4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B-4F78-A504-D95427F98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71264"/>
        <c:axId val="172355904"/>
      </c:scatterChart>
      <c:valAx>
        <c:axId val="17237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5904"/>
        <c:crosses val="autoZero"/>
        <c:crossBetween val="midCat"/>
      </c:valAx>
      <c:valAx>
        <c:axId val="1723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'Simultaneous_UV_and_TPD-032625'!$AF$122:$AF$158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'Simultaneous_UV_and_TPD-032625'!$AJ$122:$AJ$158</c:f>
              <c:numCache>
                <c:formatCode>General</c:formatCode>
                <c:ptCount val="37"/>
                <c:pt idx="0">
                  <c:v>-2.2913256960000001E-4</c:v>
                </c:pt>
                <c:pt idx="1">
                  <c:v>3.4206219310000002E-3</c:v>
                </c:pt>
                <c:pt idx="2">
                  <c:v>7.1685761050000003E-3</c:v>
                </c:pt>
                <c:pt idx="3">
                  <c:v>1.2258592469999999E-2</c:v>
                </c:pt>
                <c:pt idx="4">
                  <c:v>1.6939443540000002E-2</c:v>
                </c:pt>
                <c:pt idx="5">
                  <c:v>2.1636661210000002E-2</c:v>
                </c:pt>
                <c:pt idx="6">
                  <c:v>2.6252045830000001E-2</c:v>
                </c:pt>
                <c:pt idx="7">
                  <c:v>3.0998363340000001E-2</c:v>
                </c:pt>
                <c:pt idx="8">
                  <c:v>3.3731587559999998E-2</c:v>
                </c:pt>
                <c:pt idx="9">
                  <c:v>3.204582651E-2</c:v>
                </c:pt>
                <c:pt idx="10">
                  <c:v>2.8625204580000001E-2</c:v>
                </c:pt>
                <c:pt idx="11">
                  <c:v>2.5990180030000001E-2</c:v>
                </c:pt>
                <c:pt idx="12">
                  <c:v>2.3927986910000001E-2</c:v>
                </c:pt>
                <c:pt idx="13">
                  <c:v>2.0441898529999999E-2</c:v>
                </c:pt>
                <c:pt idx="14">
                  <c:v>1.7659574470000002E-2</c:v>
                </c:pt>
                <c:pt idx="15">
                  <c:v>1.3612111289999999E-2</c:v>
                </c:pt>
                <c:pt idx="16">
                  <c:v>9.8576104750000004E-3</c:v>
                </c:pt>
                <c:pt idx="17">
                  <c:v>5.6104746319999999E-3</c:v>
                </c:pt>
                <c:pt idx="18">
                  <c:v>2.461538462E-3</c:v>
                </c:pt>
                <c:pt idx="20">
                  <c:v>1.325695581E-4</c:v>
                </c:pt>
                <c:pt idx="21">
                  <c:v>-9.7381342059999995E-4</c:v>
                </c:pt>
                <c:pt idx="22">
                  <c:v>-6.6775777409999997E-4</c:v>
                </c:pt>
                <c:pt idx="23">
                  <c:v>-3.7152209490000002E-4</c:v>
                </c:pt>
                <c:pt idx="24">
                  <c:v>-3.8625204579999998E-4</c:v>
                </c:pt>
                <c:pt idx="25">
                  <c:v>-7.0376432080000001E-4</c:v>
                </c:pt>
                <c:pt idx="26">
                  <c:v>7.8559738129999998E-5</c:v>
                </c:pt>
                <c:pt idx="27">
                  <c:v>-4.0261865789999998E-4</c:v>
                </c:pt>
                <c:pt idx="28">
                  <c:v>-4.2225859250000003E-4</c:v>
                </c:pt>
                <c:pt idx="29">
                  <c:v>-2.7659574469999999E-4</c:v>
                </c:pt>
                <c:pt idx="30">
                  <c:v>-8.3469721769999998E-4</c:v>
                </c:pt>
                <c:pt idx="31">
                  <c:v>-7.446808511E-4</c:v>
                </c:pt>
                <c:pt idx="32">
                  <c:v>8.674304419E-5</c:v>
                </c:pt>
                <c:pt idx="33">
                  <c:v>-3.1751227499999998E-4</c:v>
                </c:pt>
                <c:pt idx="34">
                  <c:v>-6.5302782319999995E-4</c:v>
                </c:pt>
                <c:pt idx="35">
                  <c:v>-3.4697217680000001E-4</c:v>
                </c:pt>
                <c:pt idx="36">
                  <c:v>-6.7103109660000002E-4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5-4807-812F-F25343191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483936"/>
        <c:axId val="320467616"/>
      </c:scatterChart>
      <c:valAx>
        <c:axId val="32048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67616"/>
        <c:crosses val="autoZero"/>
        <c:crossBetween val="midCat"/>
      </c:valAx>
      <c:valAx>
        <c:axId val="3204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8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'Simultaneous_UV_and_TPD-032625'!$BR$64:$BR$100</c:f>
              <c:numCache>
                <c:formatCode>General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'Simultaneous_UV_and_TPD-032625'!$BT$64:$BT$100</c:f>
              <c:numCache>
                <c:formatCode>General</c:formatCode>
                <c:ptCount val="37"/>
                <c:pt idx="0">
                  <c:v>1.1527377520000001E-5</c:v>
                </c:pt>
                <c:pt idx="1">
                  <c:v>1.3948126799999999E-3</c:v>
                </c:pt>
                <c:pt idx="2">
                  <c:v>2.4553314119999999E-3</c:v>
                </c:pt>
                <c:pt idx="3">
                  <c:v>2.8587896250000001E-3</c:v>
                </c:pt>
                <c:pt idx="4">
                  <c:v>3.400576369E-3</c:v>
                </c:pt>
                <c:pt idx="5">
                  <c:v>4.0115273780000002E-3</c:v>
                </c:pt>
                <c:pt idx="6">
                  <c:v>4.6570605190000003E-3</c:v>
                </c:pt>
                <c:pt idx="7">
                  <c:v>5.7867435160000001E-3</c:v>
                </c:pt>
                <c:pt idx="8">
                  <c:v>5.6714697410000002E-3</c:v>
                </c:pt>
                <c:pt idx="9">
                  <c:v>5.221902017E-3</c:v>
                </c:pt>
                <c:pt idx="10">
                  <c:v>6.0634005760000003E-3</c:v>
                </c:pt>
                <c:pt idx="11">
                  <c:v>4.887608069E-3</c:v>
                </c:pt>
                <c:pt idx="12">
                  <c:v>4.795389049E-3</c:v>
                </c:pt>
                <c:pt idx="13">
                  <c:v>4.6570605190000003E-3</c:v>
                </c:pt>
                <c:pt idx="14">
                  <c:v>3.7579250720000002E-3</c:v>
                </c:pt>
                <c:pt idx="15">
                  <c:v>3.2853025940000002E-3</c:v>
                </c:pt>
                <c:pt idx="16">
                  <c:v>2.8703170029999998E-3</c:v>
                </c:pt>
                <c:pt idx="17">
                  <c:v>2.2708933720000002E-3</c:v>
                </c:pt>
                <c:pt idx="18">
                  <c:v>1.4870317E-3</c:v>
                </c:pt>
                <c:pt idx="19">
                  <c:v>2.7665706050000001E-4</c:v>
                </c:pt>
                <c:pt idx="20">
                  <c:v>1.844380403E-4</c:v>
                </c:pt>
                <c:pt idx="21">
                  <c:v>-1.9596541789999999E-4</c:v>
                </c:pt>
                <c:pt idx="22">
                  <c:v>-3.2276657060000002E-4</c:v>
                </c:pt>
                <c:pt idx="23">
                  <c:v>-1.9596541789999999E-4</c:v>
                </c:pt>
                <c:pt idx="24">
                  <c:v>-4.8414985589999998E-4</c:v>
                </c:pt>
                <c:pt idx="25">
                  <c:v>8.0691642650000005E-5</c:v>
                </c:pt>
                <c:pt idx="26">
                  <c:v>-4.6109510090000001E-4</c:v>
                </c:pt>
                <c:pt idx="27">
                  <c:v>-4.149855908E-4</c:v>
                </c:pt>
                <c:pt idx="28">
                  <c:v>-7.2622478389999996E-4</c:v>
                </c:pt>
                <c:pt idx="29">
                  <c:v>-1.844380403E-4</c:v>
                </c:pt>
                <c:pt idx="30">
                  <c:v>-6.3400576370000003E-4</c:v>
                </c:pt>
                <c:pt idx="31">
                  <c:v>-9.2219020169999994E-5</c:v>
                </c:pt>
                <c:pt idx="32">
                  <c:v>-6.4553314120000004E-4</c:v>
                </c:pt>
                <c:pt idx="33">
                  <c:v>-7.9538904899999999E-4</c:v>
                </c:pt>
                <c:pt idx="34">
                  <c:v>-7.8386167149999998E-4</c:v>
                </c:pt>
                <c:pt idx="35">
                  <c:v>-8.299711816E-4</c:v>
                </c:pt>
                <c:pt idx="36">
                  <c:v>-6.2247838620000003E-4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7-45D9-B20D-9A9BD71BE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048224"/>
        <c:axId val="1345040544"/>
      </c:scatterChart>
      <c:valAx>
        <c:axId val="134504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40544"/>
        <c:crosses val="autoZero"/>
        <c:crossBetween val="midCat"/>
      </c:valAx>
      <c:valAx>
        <c:axId val="13450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4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'Simultaneous_UV_and_TPD-032625'!$V$182:$V$211</c:f>
              <c:numCache>
                <c:formatCode>General</c:formatCode>
                <c:ptCount val="30"/>
                <c:pt idx="0">
                  <c:v>4.0203045999999999E-2</c:v>
                </c:pt>
                <c:pt idx="1">
                  <c:v>6.1145758000000001E-2</c:v>
                </c:pt>
                <c:pt idx="2">
                  <c:v>7.6562726999999997E-2</c:v>
                </c:pt>
                <c:pt idx="3">
                  <c:v>8.3495286000000002E-2</c:v>
                </c:pt>
                <c:pt idx="4">
                  <c:v>8.8542421999999996E-2</c:v>
                </c:pt>
                <c:pt idx="5">
                  <c:v>9.2269761000000006E-2</c:v>
                </c:pt>
                <c:pt idx="6">
                  <c:v>9.3850615999999998E-2</c:v>
                </c:pt>
                <c:pt idx="7">
                  <c:v>9.7360405999999997E-2</c:v>
                </c:pt>
                <c:pt idx="8">
                  <c:v>9.9854967000000003E-2</c:v>
                </c:pt>
                <c:pt idx="9">
                  <c:v>0.10349528600000001</c:v>
                </c:pt>
                <c:pt idx="10">
                  <c:v>0.116200145</c:v>
                </c:pt>
                <c:pt idx="11">
                  <c:v>0.12934010200000001</c:v>
                </c:pt>
                <c:pt idx="12">
                  <c:v>0.13599709900000001</c:v>
                </c:pt>
                <c:pt idx="13">
                  <c:v>0.12957215399999999</c:v>
                </c:pt>
                <c:pt idx="14">
                  <c:v>0.12407541699999999</c:v>
                </c:pt>
                <c:pt idx="15">
                  <c:v>0.117781001</c:v>
                </c:pt>
                <c:pt idx="16">
                  <c:v>0.108208847</c:v>
                </c:pt>
                <c:pt idx="17">
                  <c:v>0.104612038</c:v>
                </c:pt>
                <c:pt idx="18">
                  <c:v>0.106497462</c:v>
                </c:pt>
                <c:pt idx="19">
                  <c:v>0.10751268999999999</c:v>
                </c:pt>
                <c:pt idx="20">
                  <c:v>0.10036258200000001</c:v>
                </c:pt>
                <c:pt idx="21">
                  <c:v>9.5852066999999999E-2</c:v>
                </c:pt>
                <c:pt idx="22">
                  <c:v>9.0181290999999997E-2</c:v>
                </c:pt>
                <c:pt idx="23">
                  <c:v>7.9564902000000007E-2</c:v>
                </c:pt>
                <c:pt idx="24">
                  <c:v>7.6417693999999994E-2</c:v>
                </c:pt>
                <c:pt idx="25">
                  <c:v>7.1762145999999999E-2</c:v>
                </c:pt>
                <c:pt idx="26">
                  <c:v>6.7367657999999997E-2</c:v>
                </c:pt>
                <c:pt idx="27">
                  <c:v>6.3234228000000003E-2</c:v>
                </c:pt>
                <c:pt idx="28">
                  <c:v>6.0304569000000002E-2</c:v>
                </c:pt>
                <c:pt idx="29">
                  <c:v>5.7592457999999999E-2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9-42D8-A7FC-393CD2BE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86848"/>
        <c:axId val="2112603648"/>
      </c:scatterChart>
      <c:valAx>
        <c:axId val="211258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3648"/>
        <c:crosses val="autoZero"/>
        <c:crossBetween val="midCat"/>
      </c:valAx>
      <c:valAx>
        <c:axId val="21126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'Simultaneous_UV_and_TPD-032625'!$X$182:$X$211</c:f>
              <c:numCache>
                <c:formatCode>General</c:formatCode>
                <c:ptCount val="30"/>
                <c:pt idx="0">
                  <c:v>2.9965538999999999E-2</c:v>
                </c:pt>
                <c:pt idx="1">
                  <c:v>4.5895989999999998E-2</c:v>
                </c:pt>
                <c:pt idx="2">
                  <c:v>6.0040727000000002E-2</c:v>
                </c:pt>
                <c:pt idx="3">
                  <c:v>6.6588346000000007E-2</c:v>
                </c:pt>
                <c:pt idx="4">
                  <c:v>7.0394736999999999E-2</c:v>
                </c:pt>
                <c:pt idx="5">
                  <c:v>7.1804511000000001E-2</c:v>
                </c:pt>
                <c:pt idx="6">
                  <c:v>7.2164786999999994E-2</c:v>
                </c:pt>
                <c:pt idx="7">
                  <c:v>7.2384085000000001E-2</c:v>
                </c:pt>
                <c:pt idx="8">
                  <c:v>7.3010651999999995E-2</c:v>
                </c:pt>
                <c:pt idx="9">
                  <c:v>8.4414160000000002E-2</c:v>
                </c:pt>
                <c:pt idx="10">
                  <c:v>9.3483708999999998E-2</c:v>
                </c:pt>
                <c:pt idx="11">
                  <c:v>0.10397869699999999</c:v>
                </c:pt>
                <c:pt idx="12">
                  <c:v>0.108067043</c:v>
                </c:pt>
                <c:pt idx="13">
                  <c:v>0.10070488700000001</c:v>
                </c:pt>
                <c:pt idx="14">
                  <c:v>8.5933583999999993E-2</c:v>
                </c:pt>
                <c:pt idx="15">
                  <c:v>7.7850876999999999E-2</c:v>
                </c:pt>
                <c:pt idx="16">
                  <c:v>6.4802631999999999E-2</c:v>
                </c:pt>
                <c:pt idx="17">
                  <c:v>6.408208E-2</c:v>
                </c:pt>
                <c:pt idx="18">
                  <c:v>6.2625313000000002E-2</c:v>
                </c:pt>
                <c:pt idx="19">
                  <c:v>6.2844611999999994E-2</c:v>
                </c:pt>
                <c:pt idx="20">
                  <c:v>5.9147869999999998E-2</c:v>
                </c:pt>
                <c:pt idx="21">
                  <c:v>5.4542607E-2</c:v>
                </c:pt>
                <c:pt idx="22">
                  <c:v>5.0877193000000001E-2</c:v>
                </c:pt>
                <c:pt idx="23">
                  <c:v>4.6397242999999998E-2</c:v>
                </c:pt>
                <c:pt idx="24">
                  <c:v>4.2042607000000003E-2</c:v>
                </c:pt>
                <c:pt idx="25">
                  <c:v>3.8439849999999998E-2</c:v>
                </c:pt>
                <c:pt idx="26">
                  <c:v>3.4805764000000003E-2</c:v>
                </c:pt>
                <c:pt idx="27">
                  <c:v>3.1203008000000001E-2</c:v>
                </c:pt>
                <c:pt idx="28">
                  <c:v>2.6143484000000002E-2</c:v>
                </c:pt>
                <c:pt idx="29">
                  <c:v>2.2196114999999999E-2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4-4489-8E86-BAF18CF2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6928"/>
        <c:axId val="2112590208"/>
      </c:scatterChart>
      <c:valAx>
        <c:axId val="211259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0208"/>
        <c:crosses val="autoZero"/>
        <c:crossBetween val="midCat"/>
      </c:valAx>
      <c:valAx>
        <c:axId val="21125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'Simultaneous_UV_and_TPD-032625'!$Z$182:$Z$211</c:f>
              <c:numCache>
                <c:formatCode>General</c:formatCode>
                <c:ptCount val="30"/>
                <c:pt idx="0">
                  <c:v>3.4003548000000001E-2</c:v>
                </c:pt>
                <c:pt idx="1">
                  <c:v>5.0014784E-2</c:v>
                </c:pt>
                <c:pt idx="2">
                  <c:v>5.7229450000000001E-2</c:v>
                </c:pt>
                <c:pt idx="3">
                  <c:v>6.0348906000000001E-2</c:v>
                </c:pt>
                <c:pt idx="4">
                  <c:v>5.9180957999999999E-2</c:v>
                </c:pt>
                <c:pt idx="5">
                  <c:v>6.2936132000000006E-2</c:v>
                </c:pt>
                <c:pt idx="6">
                  <c:v>6.0674156999999999E-2</c:v>
                </c:pt>
                <c:pt idx="7">
                  <c:v>6.0496746999999997E-2</c:v>
                </c:pt>
                <c:pt idx="8">
                  <c:v>5.8973980000000002E-2</c:v>
                </c:pt>
                <c:pt idx="9">
                  <c:v>6.0245417000000002E-2</c:v>
                </c:pt>
                <c:pt idx="10">
                  <c:v>7.0668244000000005E-2</c:v>
                </c:pt>
                <c:pt idx="11">
                  <c:v>8.4092253000000006E-2</c:v>
                </c:pt>
                <c:pt idx="12">
                  <c:v>8.4107036999999996E-2</c:v>
                </c:pt>
                <c:pt idx="13">
                  <c:v>7.8903016000000006E-2</c:v>
                </c:pt>
                <c:pt idx="14">
                  <c:v>7.5280898999999998E-2</c:v>
                </c:pt>
                <c:pt idx="15">
                  <c:v>7.3004139999999995E-2</c:v>
                </c:pt>
                <c:pt idx="16">
                  <c:v>6.3882317999999993E-2</c:v>
                </c:pt>
                <c:pt idx="17">
                  <c:v>6.0304554000000003E-2</c:v>
                </c:pt>
                <c:pt idx="18">
                  <c:v>5.9816676999999999E-2</c:v>
                </c:pt>
                <c:pt idx="19">
                  <c:v>6.0393257999999998E-2</c:v>
                </c:pt>
                <c:pt idx="20">
                  <c:v>5.9624482999999999E-2</c:v>
                </c:pt>
                <c:pt idx="21">
                  <c:v>5.5218805000000003E-2</c:v>
                </c:pt>
                <c:pt idx="22">
                  <c:v>4.8965109E-2</c:v>
                </c:pt>
                <c:pt idx="23">
                  <c:v>4.2120047000000001E-2</c:v>
                </c:pt>
                <c:pt idx="24">
                  <c:v>3.8897102000000003E-2</c:v>
                </c:pt>
                <c:pt idx="25">
                  <c:v>3.2081608999999997E-2</c:v>
                </c:pt>
                <c:pt idx="26">
                  <c:v>2.6921939999999998E-2</c:v>
                </c:pt>
                <c:pt idx="27">
                  <c:v>2.1407451000000001E-2</c:v>
                </c:pt>
                <c:pt idx="28">
                  <c:v>1.7563572E-2</c:v>
                </c:pt>
                <c:pt idx="29">
                  <c:v>1.3157894999999999E-2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A-455E-AE4B-94380AA9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0688"/>
        <c:axId val="2112595008"/>
      </c:scatterChart>
      <c:valAx>
        <c:axId val="211259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5008"/>
        <c:crosses val="autoZero"/>
        <c:crossBetween val="midCat"/>
      </c:valAx>
      <c:valAx>
        <c:axId val="21125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'Simultaneous_UV_and_TPD-032625'!$AB$182:$AB$211</c:f>
              <c:numCache>
                <c:formatCode>General</c:formatCode>
                <c:ptCount val="30"/>
                <c:pt idx="0">
                  <c:v>3.3773839999999999E-2</c:v>
                </c:pt>
                <c:pt idx="1">
                  <c:v>5.3071031999999997E-2</c:v>
                </c:pt>
                <c:pt idx="2">
                  <c:v>6.3583121000000006E-2</c:v>
                </c:pt>
                <c:pt idx="3">
                  <c:v>6.8974320000000006E-2</c:v>
                </c:pt>
                <c:pt idx="4">
                  <c:v>7.6092506000000004E-2</c:v>
                </c:pt>
                <c:pt idx="5">
                  <c:v>7.7924613000000004E-2</c:v>
                </c:pt>
                <c:pt idx="6">
                  <c:v>7.8044750999999996E-2</c:v>
                </c:pt>
                <c:pt idx="7">
                  <c:v>7.8224958999999997E-2</c:v>
                </c:pt>
                <c:pt idx="8">
                  <c:v>7.8540320999999996E-2</c:v>
                </c:pt>
                <c:pt idx="9">
                  <c:v>8.1183360999999996E-2</c:v>
                </c:pt>
                <c:pt idx="10">
                  <c:v>9.1965760999999993E-2</c:v>
                </c:pt>
                <c:pt idx="11">
                  <c:v>0.105901787</c:v>
                </c:pt>
                <c:pt idx="12">
                  <c:v>0.10892025800000001</c:v>
                </c:pt>
                <c:pt idx="13">
                  <c:v>0.10557140700000001</c:v>
                </c:pt>
                <c:pt idx="14">
                  <c:v>9.7356961000000006E-2</c:v>
                </c:pt>
                <c:pt idx="15">
                  <c:v>8.1093257000000002E-2</c:v>
                </c:pt>
                <c:pt idx="16">
                  <c:v>8.0357411000000004E-2</c:v>
                </c:pt>
                <c:pt idx="17">
                  <c:v>7.5687039999999997E-2</c:v>
                </c:pt>
                <c:pt idx="18">
                  <c:v>7.6242678999999994E-2</c:v>
                </c:pt>
                <c:pt idx="19">
                  <c:v>7.7053611999999994E-2</c:v>
                </c:pt>
                <c:pt idx="20">
                  <c:v>7.4305450999999995E-2</c:v>
                </c:pt>
                <c:pt idx="21">
                  <c:v>6.9124492999999995E-2</c:v>
                </c:pt>
                <c:pt idx="22">
                  <c:v>6.2982430000000006E-2</c:v>
                </c:pt>
                <c:pt idx="23">
                  <c:v>5.6389847999999999E-2</c:v>
                </c:pt>
                <c:pt idx="24">
                  <c:v>5.1479201000000002E-2</c:v>
                </c:pt>
                <c:pt idx="25">
                  <c:v>4.7935125000000002E-2</c:v>
                </c:pt>
                <c:pt idx="26">
                  <c:v>4.0171196999999999E-2</c:v>
                </c:pt>
                <c:pt idx="27">
                  <c:v>3.5921309999999998E-2</c:v>
                </c:pt>
                <c:pt idx="28">
                  <c:v>2.7406518000000001E-2</c:v>
                </c:pt>
                <c:pt idx="29">
                  <c:v>2.3817390000000001E-2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8-4ECE-BE08-27CCAD2DB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600768"/>
        <c:axId val="2112604128"/>
      </c:scatterChart>
      <c:valAx>
        <c:axId val="21126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4128"/>
        <c:crosses val="autoZero"/>
        <c:crossBetween val="midCat"/>
      </c:valAx>
      <c:valAx>
        <c:axId val="21126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'Simultaneous_UV_and_TPD-032625'!$AN$182:$AN$211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'Simultaneous_UV_and_TPD-032625'!$AP$182:$AP$211</c:f>
              <c:numCache>
                <c:formatCode>General</c:formatCode>
                <c:ptCount val="30"/>
                <c:pt idx="0">
                  <c:v>0.187997623</c:v>
                </c:pt>
                <c:pt idx="1">
                  <c:v>0.26607248999999999</c:v>
                </c:pt>
                <c:pt idx="2">
                  <c:v>0.37730243600000002</c:v>
                </c:pt>
                <c:pt idx="3">
                  <c:v>0.42139037400000001</c:v>
                </c:pt>
                <c:pt idx="4">
                  <c:v>0.48888888899999999</c:v>
                </c:pt>
                <c:pt idx="5">
                  <c:v>0.48615567399999998</c:v>
                </c:pt>
                <c:pt idx="6">
                  <c:v>0.49316696399999999</c:v>
                </c:pt>
                <c:pt idx="7">
                  <c:v>0.51538918600000005</c:v>
                </c:pt>
                <c:pt idx="8">
                  <c:v>0.51301247800000005</c:v>
                </c:pt>
                <c:pt idx="9">
                  <c:v>0.49067142000000002</c:v>
                </c:pt>
                <c:pt idx="10">
                  <c:v>0.47510398100000001</c:v>
                </c:pt>
                <c:pt idx="11">
                  <c:v>0.41746880600000003</c:v>
                </c:pt>
                <c:pt idx="12">
                  <c:v>0.33582887700000003</c:v>
                </c:pt>
                <c:pt idx="13">
                  <c:v>0.31004159199999998</c:v>
                </c:pt>
                <c:pt idx="14">
                  <c:v>0.313487819</c:v>
                </c:pt>
                <c:pt idx="15">
                  <c:v>0.28354129500000003</c:v>
                </c:pt>
                <c:pt idx="16">
                  <c:v>0.19762329200000001</c:v>
                </c:pt>
                <c:pt idx="17">
                  <c:v>0.158882947</c:v>
                </c:pt>
                <c:pt idx="18">
                  <c:v>0.139156269</c:v>
                </c:pt>
                <c:pt idx="19">
                  <c:v>8.5680332999999997E-2</c:v>
                </c:pt>
                <c:pt idx="20">
                  <c:v>7.5341651999999995E-2</c:v>
                </c:pt>
                <c:pt idx="21">
                  <c:v>5.7754011000000001E-2</c:v>
                </c:pt>
                <c:pt idx="22">
                  <c:v>3.4818776000000003E-2</c:v>
                </c:pt>
                <c:pt idx="23">
                  <c:v>3.5531788000000002E-2</c:v>
                </c:pt>
                <c:pt idx="24">
                  <c:v>2.7688651000000002E-2</c:v>
                </c:pt>
                <c:pt idx="25">
                  <c:v>-1.8062983000000001E-2</c:v>
                </c:pt>
                <c:pt idx="26">
                  <c:v>-1.18835E-4</c:v>
                </c:pt>
                <c:pt idx="27">
                  <c:v>-8.3184800000000005E-4</c:v>
                </c:pt>
                <c:pt idx="28">
                  <c:v>-2.3529412E-2</c:v>
                </c:pt>
                <c:pt idx="29">
                  <c:v>-4.9197861000000002E-2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9-4E74-8190-37DA54BF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4528"/>
        <c:axId val="2112590688"/>
      </c:scatterChart>
      <c:valAx>
        <c:axId val="211259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0688"/>
        <c:crosses val="autoZero"/>
        <c:crossBetween val="midCat"/>
      </c:valAx>
      <c:valAx>
        <c:axId val="21125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'Simultaneous_UV_and_TPD-032625'!$AN$182:$AN$211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'Simultaneous_UV_and_TPD-032625'!$AR$182:$AR$211</c:f>
              <c:numCache>
                <c:formatCode>General</c:formatCode>
                <c:ptCount val="30"/>
                <c:pt idx="0">
                  <c:v>0.21843000100000001</c:v>
                </c:pt>
                <c:pt idx="1">
                  <c:v>0.25326921200000002</c:v>
                </c:pt>
                <c:pt idx="2">
                  <c:v>0.31547653799999997</c:v>
                </c:pt>
                <c:pt idx="3">
                  <c:v>0.34154279599999998</c:v>
                </c:pt>
                <c:pt idx="4">
                  <c:v>0.31592344300000003</c:v>
                </c:pt>
                <c:pt idx="5">
                  <c:v>0.32184008600000003</c:v>
                </c:pt>
                <c:pt idx="6">
                  <c:v>0.31949868799999998</c:v>
                </c:pt>
                <c:pt idx="7">
                  <c:v>0.33928883700000001</c:v>
                </c:pt>
                <c:pt idx="8">
                  <c:v>0.33485864199999998</c:v>
                </c:pt>
                <c:pt idx="9">
                  <c:v>0.32476440299999998</c:v>
                </c:pt>
                <c:pt idx="10">
                  <c:v>0.33197318599999998</c:v>
                </c:pt>
                <c:pt idx="11">
                  <c:v>0.26242106300000001</c:v>
                </c:pt>
                <c:pt idx="12">
                  <c:v>0.22131545699999999</c:v>
                </c:pt>
                <c:pt idx="13">
                  <c:v>0.22860196299999999</c:v>
                </c:pt>
                <c:pt idx="14">
                  <c:v>0.23996891100000001</c:v>
                </c:pt>
                <c:pt idx="15">
                  <c:v>0.16366462600000001</c:v>
                </c:pt>
                <c:pt idx="16">
                  <c:v>0.121742932</c:v>
                </c:pt>
                <c:pt idx="17">
                  <c:v>0.10458564099999999</c:v>
                </c:pt>
                <c:pt idx="18">
                  <c:v>8.2424948999999997E-2</c:v>
                </c:pt>
                <c:pt idx="19">
                  <c:v>8.9351986999999994E-2</c:v>
                </c:pt>
                <c:pt idx="20">
                  <c:v>4.6886232999999999E-2</c:v>
                </c:pt>
                <c:pt idx="21">
                  <c:v>3.8327017999999997E-2</c:v>
                </c:pt>
                <c:pt idx="22">
                  <c:v>5.1695326999999999E-2</c:v>
                </c:pt>
                <c:pt idx="23">
                  <c:v>3.4654619999999997E-2</c:v>
                </c:pt>
                <c:pt idx="24">
                  <c:v>1.4602156999999999E-2</c:v>
                </c:pt>
                <c:pt idx="25">
                  <c:v>1.5204508E-2</c:v>
                </c:pt>
                <c:pt idx="26">
                  <c:v>1.0929757999999999E-2</c:v>
                </c:pt>
                <c:pt idx="27">
                  <c:v>1.8420286000000001E-2</c:v>
                </c:pt>
                <c:pt idx="28">
                  <c:v>-1.4621587E-2</c:v>
                </c:pt>
                <c:pt idx="29">
                  <c:v>-1.6438356000000001E-2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9-4497-A986-2A81962FE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600768"/>
        <c:axId val="2112591648"/>
      </c:scatterChart>
      <c:valAx>
        <c:axId val="21126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1648"/>
        <c:crosses val="autoZero"/>
        <c:crossBetween val="midCat"/>
      </c:valAx>
      <c:valAx>
        <c:axId val="21125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'Simultaneous_UV_and_TPD-032625'!$B$182:$B$211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'Simultaneous_UV_and_TPD-032625'!$D$182:$D$211</c:f>
              <c:numCache>
                <c:formatCode>General</c:formatCode>
                <c:ptCount val="30"/>
                <c:pt idx="0">
                  <c:v>5.0826766000000002E-2</c:v>
                </c:pt>
                <c:pt idx="1">
                  <c:v>6.9170144000000003E-2</c:v>
                </c:pt>
                <c:pt idx="2">
                  <c:v>8.6570855000000002E-2</c:v>
                </c:pt>
                <c:pt idx="3">
                  <c:v>0.104373358</c:v>
                </c:pt>
                <c:pt idx="4">
                  <c:v>0.108422191</c:v>
                </c:pt>
                <c:pt idx="5">
                  <c:v>0.114526348</c:v>
                </c:pt>
                <c:pt idx="6">
                  <c:v>0.116164426</c:v>
                </c:pt>
                <c:pt idx="7">
                  <c:v>0.116195333</c:v>
                </c:pt>
                <c:pt idx="8">
                  <c:v>0.11216195299999999</c:v>
                </c:pt>
                <c:pt idx="9">
                  <c:v>0.116952558</c:v>
                </c:pt>
                <c:pt idx="10">
                  <c:v>0.128465461</c:v>
                </c:pt>
                <c:pt idx="11">
                  <c:v>0.13495595699999999</c:v>
                </c:pt>
                <c:pt idx="12">
                  <c:v>0.143501777</c:v>
                </c:pt>
                <c:pt idx="13">
                  <c:v>0.130999846</c:v>
                </c:pt>
                <c:pt idx="14">
                  <c:v>0.12662648700000001</c:v>
                </c:pt>
                <c:pt idx="15">
                  <c:v>0.116303508</c:v>
                </c:pt>
                <c:pt idx="16">
                  <c:v>0.10746407099999999</c:v>
                </c:pt>
                <c:pt idx="17">
                  <c:v>0.106366868</c:v>
                </c:pt>
                <c:pt idx="18">
                  <c:v>0.104002473</c:v>
                </c:pt>
                <c:pt idx="19">
                  <c:v>0.106382321</c:v>
                </c:pt>
                <c:pt idx="20">
                  <c:v>9.8083757999999993E-2</c:v>
                </c:pt>
                <c:pt idx="21">
                  <c:v>9.5348478E-2</c:v>
                </c:pt>
                <c:pt idx="22">
                  <c:v>8.6184516000000003E-2</c:v>
                </c:pt>
                <c:pt idx="23">
                  <c:v>7.8828620000000002E-2</c:v>
                </c:pt>
                <c:pt idx="24">
                  <c:v>7.2631741999999999E-2</c:v>
                </c:pt>
                <c:pt idx="25">
                  <c:v>6.4750425E-2</c:v>
                </c:pt>
                <c:pt idx="26">
                  <c:v>5.8290835999999999E-2</c:v>
                </c:pt>
                <c:pt idx="27">
                  <c:v>5.5138309000000003E-2</c:v>
                </c:pt>
                <c:pt idx="28">
                  <c:v>5.4102920999999998E-2</c:v>
                </c:pt>
                <c:pt idx="29">
                  <c:v>3.8247565999999997E-2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8-4C4D-B315-4957BB77B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85888"/>
        <c:axId val="2112597408"/>
      </c:scatterChart>
      <c:valAx>
        <c:axId val="211258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7408"/>
        <c:crosses val="autoZero"/>
        <c:crossBetween val="midCat"/>
      </c:valAx>
      <c:valAx>
        <c:axId val="21125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'Simultaneous_UV_and_TPD-032625'!$BJ$182:$BJ$211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'Simultaneous_UV_and_TPD-032625'!$BL$182:$BL$211</c:f>
              <c:numCache>
                <c:formatCode>General</c:formatCode>
                <c:ptCount val="30"/>
                <c:pt idx="0">
                  <c:v>0.158</c:v>
                </c:pt>
                <c:pt idx="1">
                  <c:v>0.23599999999999999</c:v>
                </c:pt>
                <c:pt idx="2">
                  <c:v>0.28100000000000003</c:v>
                </c:pt>
                <c:pt idx="3">
                  <c:v>0.29399999999999998</c:v>
                </c:pt>
                <c:pt idx="4">
                  <c:v>0.32300000000000001</c:v>
                </c:pt>
                <c:pt idx="5">
                  <c:v>0.28399999999999997</c:v>
                </c:pt>
                <c:pt idx="6">
                  <c:v>0.27800000000000002</c:v>
                </c:pt>
                <c:pt idx="7">
                  <c:v>0.311</c:v>
                </c:pt>
                <c:pt idx="8">
                  <c:v>0.29899999999999999</c:v>
                </c:pt>
                <c:pt idx="9">
                  <c:v>0.30299999999999999</c:v>
                </c:pt>
                <c:pt idx="10">
                  <c:v>0.29399999999999998</c:v>
                </c:pt>
                <c:pt idx="11">
                  <c:v>0.251</c:v>
                </c:pt>
                <c:pt idx="12">
                  <c:v>0.20100000000000001</c:v>
                </c:pt>
                <c:pt idx="13">
                  <c:v>0.23300000000000001</c:v>
                </c:pt>
                <c:pt idx="14">
                  <c:v>0.216</c:v>
                </c:pt>
                <c:pt idx="15">
                  <c:v>0.16800000000000001</c:v>
                </c:pt>
                <c:pt idx="16">
                  <c:v>0.15</c:v>
                </c:pt>
                <c:pt idx="17">
                  <c:v>9.64E-2</c:v>
                </c:pt>
                <c:pt idx="18">
                  <c:v>0.105</c:v>
                </c:pt>
                <c:pt idx="19">
                  <c:v>6.7299999999999999E-2</c:v>
                </c:pt>
                <c:pt idx="20">
                  <c:v>8.2100000000000006E-2</c:v>
                </c:pt>
                <c:pt idx="21">
                  <c:v>7.51E-2</c:v>
                </c:pt>
                <c:pt idx="22">
                  <c:v>4.8099999999999997E-2</c:v>
                </c:pt>
                <c:pt idx="23">
                  <c:v>4.6699999999999998E-2</c:v>
                </c:pt>
                <c:pt idx="24">
                  <c:v>4.7199999999999999E-2</c:v>
                </c:pt>
                <c:pt idx="25">
                  <c:v>4.3299999999999998E-2</c:v>
                </c:pt>
                <c:pt idx="26">
                  <c:v>1.8100000000000002E-2</c:v>
                </c:pt>
                <c:pt idx="27">
                  <c:v>4.7100000000000003E-2</c:v>
                </c:pt>
                <c:pt idx="28">
                  <c:v>1.78E-2</c:v>
                </c:pt>
                <c:pt idx="29">
                  <c:v>5.0600000000000003E-3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0-436D-A992-5723360F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63648"/>
        <c:axId val="2112354048"/>
      </c:scatterChart>
      <c:valAx>
        <c:axId val="21123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54048"/>
        <c:crosses val="autoZero"/>
        <c:crossBetween val="midCat"/>
      </c:valAx>
      <c:valAx>
        <c:axId val="21123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'Simultaneous_UV_and_TPD-032625'!$BJ$182:$BJ$211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'Simultaneous_UV_and_TPD-032625'!$BN$182:$BN$211</c:f>
              <c:numCache>
                <c:formatCode>General</c:formatCode>
                <c:ptCount val="30"/>
                <c:pt idx="0">
                  <c:v>0.14899999999999999</c:v>
                </c:pt>
                <c:pt idx="1">
                  <c:v>0.22</c:v>
                </c:pt>
                <c:pt idx="2">
                  <c:v>0.26600000000000001</c:v>
                </c:pt>
                <c:pt idx="3">
                  <c:v>0.30299999999999999</c:v>
                </c:pt>
                <c:pt idx="4">
                  <c:v>0.30299999999999999</c:v>
                </c:pt>
                <c:pt idx="5">
                  <c:v>0.29799999999999999</c:v>
                </c:pt>
                <c:pt idx="6">
                  <c:v>0.30199999999999999</c:v>
                </c:pt>
                <c:pt idx="7">
                  <c:v>0.28799999999999998</c:v>
                </c:pt>
                <c:pt idx="8">
                  <c:v>0.29299999999999998</c:v>
                </c:pt>
                <c:pt idx="9">
                  <c:v>0.28499999999999998</c:v>
                </c:pt>
                <c:pt idx="10">
                  <c:v>0.26500000000000001</c:v>
                </c:pt>
                <c:pt idx="11">
                  <c:v>0.187</c:v>
                </c:pt>
                <c:pt idx="12">
                  <c:v>0.17499999999999999</c:v>
                </c:pt>
                <c:pt idx="13">
                  <c:v>0.21099999999999999</c:v>
                </c:pt>
                <c:pt idx="14">
                  <c:v>0.24399999999999999</c:v>
                </c:pt>
                <c:pt idx="15">
                  <c:v>0.17100000000000001</c:v>
                </c:pt>
                <c:pt idx="16">
                  <c:v>9.0399999999999994E-2</c:v>
                </c:pt>
                <c:pt idx="17">
                  <c:v>9.3799999999999994E-2</c:v>
                </c:pt>
                <c:pt idx="18">
                  <c:v>9.4600000000000004E-2</c:v>
                </c:pt>
                <c:pt idx="19">
                  <c:v>9.9299999999999999E-2</c:v>
                </c:pt>
                <c:pt idx="20">
                  <c:v>3.27E-2</c:v>
                </c:pt>
                <c:pt idx="21">
                  <c:v>3.5700000000000003E-2</c:v>
                </c:pt>
                <c:pt idx="22">
                  <c:v>0.06</c:v>
                </c:pt>
                <c:pt idx="23">
                  <c:v>4.1300000000000003E-2</c:v>
                </c:pt>
                <c:pt idx="24">
                  <c:v>-1.6100000000000001E-3</c:v>
                </c:pt>
                <c:pt idx="25">
                  <c:v>1.0699999999999999E-2</c:v>
                </c:pt>
                <c:pt idx="26">
                  <c:v>-2.9499999999999998E-2</c:v>
                </c:pt>
                <c:pt idx="27">
                  <c:v>-3.3300000000000003E-2</c:v>
                </c:pt>
                <c:pt idx="28">
                  <c:v>-1.26E-2</c:v>
                </c:pt>
                <c:pt idx="29">
                  <c:v>-4.7800000000000002E-2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F-4DE8-831C-2944A7DFD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71488"/>
        <c:axId val="2112578688"/>
      </c:scatterChart>
      <c:valAx>
        <c:axId val="211257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78688"/>
        <c:crosses val="autoZero"/>
        <c:crossBetween val="midCat"/>
      </c:valAx>
      <c:valAx>
        <c:axId val="21125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'Simultaneous_UV_and_TPD-032625'!$AX$182:$AX$217</c:f>
              <c:numCache>
                <c:formatCode>General</c:formatCode>
                <c:ptCount val="36"/>
                <c:pt idx="0">
                  <c:v>0.28429041700000002</c:v>
                </c:pt>
                <c:pt idx="1">
                  <c:v>0.42730431600000002</c:v>
                </c:pt>
                <c:pt idx="2">
                  <c:v>0.52121433800000005</c:v>
                </c:pt>
                <c:pt idx="3">
                  <c:v>0.57132406700000005</c:v>
                </c:pt>
                <c:pt idx="4">
                  <c:v>0.61603877100000004</c:v>
                </c:pt>
                <c:pt idx="5">
                  <c:v>0.69568397999999998</c:v>
                </c:pt>
                <c:pt idx="6">
                  <c:v>0.73084308750000004</c:v>
                </c:pt>
                <c:pt idx="7">
                  <c:v>0.766002195</c:v>
                </c:pt>
                <c:pt idx="8">
                  <c:v>0.76609363600000002</c:v>
                </c:pt>
                <c:pt idx="9">
                  <c:v>0.76618507700000005</c:v>
                </c:pt>
                <c:pt idx="10">
                  <c:v>0.75726956850000005</c:v>
                </c:pt>
                <c:pt idx="11">
                  <c:v>0.74835406000000004</c:v>
                </c:pt>
                <c:pt idx="12">
                  <c:v>0.76581931250000002</c:v>
                </c:pt>
                <c:pt idx="13">
                  <c:v>0.78328456499999999</c:v>
                </c:pt>
                <c:pt idx="14">
                  <c:v>0.76248171200000003</c:v>
                </c:pt>
                <c:pt idx="15">
                  <c:v>0.74167885899999997</c:v>
                </c:pt>
                <c:pt idx="16">
                  <c:v>0.69591258249999999</c:v>
                </c:pt>
                <c:pt idx="17">
                  <c:v>0.65014630600000001</c:v>
                </c:pt>
                <c:pt idx="18">
                  <c:v>0.62678310199999998</c:v>
                </c:pt>
                <c:pt idx="19">
                  <c:v>0.60341989799999995</c:v>
                </c:pt>
                <c:pt idx="20">
                  <c:v>0.47092172649999997</c:v>
                </c:pt>
                <c:pt idx="21">
                  <c:v>0.33842355499999999</c:v>
                </c:pt>
                <c:pt idx="22">
                  <c:v>0.22905998550000001</c:v>
                </c:pt>
                <c:pt idx="23">
                  <c:v>0.119696416</c:v>
                </c:pt>
                <c:pt idx="24">
                  <c:v>0.1159016095</c:v>
                </c:pt>
                <c:pt idx="25">
                  <c:v>0.112106803</c:v>
                </c:pt>
                <c:pt idx="26">
                  <c:v>0.1047457935</c:v>
                </c:pt>
                <c:pt idx="27">
                  <c:v>9.7384784000000002E-2</c:v>
                </c:pt>
                <c:pt idx="28">
                  <c:v>7.8227871000000004E-2</c:v>
                </c:pt>
                <c:pt idx="29">
                  <c:v>5.9070958E-2</c:v>
                </c:pt>
                <c:pt idx="30">
                  <c:v>3.9685442500000001E-2</c:v>
                </c:pt>
                <c:pt idx="31">
                  <c:v>2.0299926999999999E-2</c:v>
                </c:pt>
                <c:pt idx="32">
                  <c:v>4.1605704999999995E-3</c:v>
                </c:pt>
                <c:pt idx="33">
                  <c:v>-1.1978786E-2</c:v>
                </c:pt>
                <c:pt idx="34">
                  <c:v>-3.7948065000000001E-3</c:v>
                </c:pt>
                <c:pt idx="35">
                  <c:v>4.3891729999999997E-3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7-44EA-B527-F26F655D8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65088"/>
        <c:axId val="2112358848"/>
      </c:scatterChart>
      <c:valAx>
        <c:axId val="211236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58848"/>
        <c:crosses val="autoZero"/>
        <c:crossBetween val="midCat"/>
      </c:valAx>
      <c:valAx>
        <c:axId val="21123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'Simultaneous_UV_and_TPD-032625'!$AZ$182:$AZ$217</c:f>
              <c:numCache>
                <c:formatCode>General</c:formatCode>
                <c:ptCount val="36"/>
                <c:pt idx="0">
                  <c:v>0.28125</c:v>
                </c:pt>
                <c:pt idx="1">
                  <c:v>0.45833333300000001</c:v>
                </c:pt>
                <c:pt idx="2">
                  <c:v>0.440037393</c:v>
                </c:pt>
                <c:pt idx="3">
                  <c:v>0.431089744</c:v>
                </c:pt>
                <c:pt idx="4">
                  <c:v>0.37339743600000003</c:v>
                </c:pt>
                <c:pt idx="5">
                  <c:v>0.51041666699999999</c:v>
                </c:pt>
                <c:pt idx="6">
                  <c:v>0.53004807700000001</c:v>
                </c:pt>
                <c:pt idx="7">
                  <c:v>0.71327457299999997</c:v>
                </c:pt>
                <c:pt idx="8">
                  <c:v>0.71394230800000003</c:v>
                </c:pt>
                <c:pt idx="9">
                  <c:v>0.62967414499999996</c:v>
                </c:pt>
                <c:pt idx="10">
                  <c:v>0.60269764999999997</c:v>
                </c:pt>
                <c:pt idx="11">
                  <c:v>0.471955128</c:v>
                </c:pt>
                <c:pt idx="12">
                  <c:v>0.56877670899999999</c:v>
                </c:pt>
                <c:pt idx="13">
                  <c:v>0.62633547000000001</c:v>
                </c:pt>
                <c:pt idx="14">
                  <c:v>0.51682692299999999</c:v>
                </c:pt>
                <c:pt idx="15">
                  <c:v>0.60924145299999999</c:v>
                </c:pt>
                <c:pt idx="16">
                  <c:v>0.41706730800000003</c:v>
                </c:pt>
                <c:pt idx="17">
                  <c:v>0.65504807700000001</c:v>
                </c:pt>
                <c:pt idx="18">
                  <c:v>0.65731837599999998</c:v>
                </c:pt>
                <c:pt idx="19">
                  <c:v>0.67534722199999997</c:v>
                </c:pt>
                <c:pt idx="20">
                  <c:v>0.636752137</c:v>
                </c:pt>
                <c:pt idx="21">
                  <c:v>0.44337606800000001</c:v>
                </c:pt>
                <c:pt idx="22">
                  <c:v>0.36551816199999998</c:v>
                </c:pt>
                <c:pt idx="23">
                  <c:v>0.40291132499999999</c:v>
                </c:pt>
                <c:pt idx="24">
                  <c:v>0.29420405999999999</c:v>
                </c:pt>
                <c:pt idx="25">
                  <c:v>0.28552350399999998</c:v>
                </c:pt>
                <c:pt idx="26">
                  <c:v>0.302617521</c:v>
                </c:pt>
                <c:pt idx="27">
                  <c:v>0.367387821</c:v>
                </c:pt>
                <c:pt idx="28">
                  <c:v>0.36591880300000001</c:v>
                </c:pt>
                <c:pt idx="29">
                  <c:v>0.26976495700000003</c:v>
                </c:pt>
                <c:pt idx="30">
                  <c:v>0.37486645299999999</c:v>
                </c:pt>
                <c:pt idx="31">
                  <c:v>0.223557692</c:v>
                </c:pt>
                <c:pt idx="32">
                  <c:v>0.23838140999999999</c:v>
                </c:pt>
                <c:pt idx="33">
                  <c:v>0.22582799200000001</c:v>
                </c:pt>
                <c:pt idx="34">
                  <c:v>0.25747863300000001</c:v>
                </c:pt>
                <c:pt idx="35">
                  <c:v>0.27123397399999999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0-4F9C-AE94-1FF7BEF05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9808"/>
        <c:axId val="2112600768"/>
      </c:scatterChart>
      <c:valAx>
        <c:axId val="211259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0768"/>
        <c:crosses val="autoZero"/>
        <c:crossBetween val="midCat"/>
      </c:valAx>
      <c:valAx>
        <c:axId val="21126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'Simultaneous_UV_and_TPD-032625'!$BB$182:$BB$217</c:f>
              <c:numCache>
                <c:formatCode>General</c:formatCode>
                <c:ptCount val="36"/>
                <c:pt idx="0">
                  <c:v>0.43427355000000001</c:v>
                </c:pt>
                <c:pt idx="1">
                  <c:v>0.634805748</c:v>
                </c:pt>
                <c:pt idx="2">
                  <c:v>0.74667376299999999</c:v>
                </c:pt>
                <c:pt idx="3">
                  <c:v>0.78669505100000003</c:v>
                </c:pt>
                <c:pt idx="4">
                  <c:v>0.70558807899999998</c:v>
                </c:pt>
                <c:pt idx="5">
                  <c:v>0.71144225699999997</c:v>
                </c:pt>
                <c:pt idx="6">
                  <c:v>0.72112825999999997</c:v>
                </c:pt>
                <c:pt idx="7">
                  <c:v>0.71250665300000005</c:v>
                </c:pt>
                <c:pt idx="8">
                  <c:v>0.67653006900000001</c:v>
                </c:pt>
                <c:pt idx="9">
                  <c:v>0.65769026100000005</c:v>
                </c:pt>
                <c:pt idx="10">
                  <c:v>0.798084087</c:v>
                </c:pt>
                <c:pt idx="11">
                  <c:v>0.79691325199999996</c:v>
                </c:pt>
                <c:pt idx="12">
                  <c:v>0.74156466200000004</c:v>
                </c:pt>
                <c:pt idx="13">
                  <c:v>0.71697711600000003</c:v>
                </c:pt>
                <c:pt idx="14">
                  <c:v>0.76221394399999998</c:v>
                </c:pt>
                <c:pt idx="15">
                  <c:v>0.83640234199999997</c:v>
                </c:pt>
                <c:pt idx="16">
                  <c:v>0.78722724899999996</c:v>
                </c:pt>
                <c:pt idx="17">
                  <c:v>0.64300159700000004</c:v>
                </c:pt>
                <c:pt idx="18">
                  <c:v>0.62671633900000001</c:v>
                </c:pt>
                <c:pt idx="19">
                  <c:v>0.71410324599999997</c:v>
                </c:pt>
                <c:pt idx="20">
                  <c:v>0.84800425800000001</c:v>
                </c:pt>
                <c:pt idx="21">
                  <c:v>0.57690260800000004</c:v>
                </c:pt>
                <c:pt idx="22">
                  <c:v>0.43959553000000001</c:v>
                </c:pt>
                <c:pt idx="23">
                  <c:v>0.40085151699999999</c:v>
                </c:pt>
                <c:pt idx="24">
                  <c:v>0.45960617399999998</c:v>
                </c:pt>
                <c:pt idx="25">
                  <c:v>0.49675359200000002</c:v>
                </c:pt>
                <c:pt idx="26">
                  <c:v>0.52251197500000002</c:v>
                </c:pt>
                <c:pt idx="27">
                  <c:v>0.47695582800000003</c:v>
                </c:pt>
                <c:pt idx="28">
                  <c:v>0.35955295399999998</c:v>
                </c:pt>
                <c:pt idx="29">
                  <c:v>0.379776477</c:v>
                </c:pt>
                <c:pt idx="30">
                  <c:v>0.22139435900000001</c:v>
                </c:pt>
                <c:pt idx="31">
                  <c:v>0.23533794599999999</c:v>
                </c:pt>
                <c:pt idx="32">
                  <c:v>0.201915913</c:v>
                </c:pt>
                <c:pt idx="33">
                  <c:v>0.14784459799999999</c:v>
                </c:pt>
                <c:pt idx="34">
                  <c:v>0.22277807299999999</c:v>
                </c:pt>
                <c:pt idx="35">
                  <c:v>0.25524215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1-470B-8B85-80F6011A4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63648"/>
        <c:axId val="2112340128"/>
      </c:scatterChart>
      <c:valAx>
        <c:axId val="21123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40128"/>
        <c:crosses val="autoZero"/>
        <c:crossBetween val="midCat"/>
      </c:valAx>
      <c:valAx>
        <c:axId val="21123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'Simultaneous_UV_and_TPD-032625'!$BD$182:$BD$217</c:f>
              <c:numCache>
                <c:formatCode>General</c:formatCode>
                <c:ptCount val="36"/>
                <c:pt idx="0">
                  <c:v>0.41503985199999999</c:v>
                </c:pt>
                <c:pt idx="1">
                  <c:v>0.60910246000000001</c:v>
                </c:pt>
                <c:pt idx="2">
                  <c:v>0.70105117299999997</c:v>
                </c:pt>
                <c:pt idx="3">
                  <c:v>0.77590389299999996</c:v>
                </c:pt>
                <c:pt idx="4">
                  <c:v>0.85399099000000001</c:v>
                </c:pt>
                <c:pt idx="5">
                  <c:v>0.88783643300000004</c:v>
                </c:pt>
                <c:pt idx="6">
                  <c:v>0.86773709099999996</c:v>
                </c:pt>
                <c:pt idx="7">
                  <c:v>0.90192907499999997</c:v>
                </c:pt>
                <c:pt idx="8">
                  <c:v>0.94351391900000003</c:v>
                </c:pt>
                <c:pt idx="9">
                  <c:v>0.95240845600000001</c:v>
                </c:pt>
                <c:pt idx="10">
                  <c:v>0.88910708100000002</c:v>
                </c:pt>
                <c:pt idx="11">
                  <c:v>0.89095529600000001</c:v>
                </c:pt>
                <c:pt idx="12">
                  <c:v>0.81956797999999997</c:v>
                </c:pt>
                <c:pt idx="13">
                  <c:v>0.78271918699999998</c:v>
                </c:pt>
                <c:pt idx="14">
                  <c:v>0.80894074199999999</c:v>
                </c:pt>
                <c:pt idx="15">
                  <c:v>0.88980016200000001</c:v>
                </c:pt>
                <c:pt idx="16">
                  <c:v>0.89904123800000002</c:v>
                </c:pt>
                <c:pt idx="17">
                  <c:v>0.85144969400000003</c:v>
                </c:pt>
                <c:pt idx="18">
                  <c:v>0.83331408100000004</c:v>
                </c:pt>
                <c:pt idx="19">
                  <c:v>0.83562435000000002</c:v>
                </c:pt>
                <c:pt idx="20">
                  <c:v>0.81552500900000002</c:v>
                </c:pt>
                <c:pt idx="21">
                  <c:v>0.58126371700000001</c:v>
                </c:pt>
                <c:pt idx="22">
                  <c:v>0.341573293</c:v>
                </c:pt>
                <c:pt idx="23">
                  <c:v>0.27757883799999999</c:v>
                </c:pt>
                <c:pt idx="24">
                  <c:v>0.27238073200000001</c:v>
                </c:pt>
                <c:pt idx="25">
                  <c:v>0.24789187900000001</c:v>
                </c:pt>
                <c:pt idx="26">
                  <c:v>0.24257825999999999</c:v>
                </c:pt>
                <c:pt idx="27">
                  <c:v>0.20353471200000001</c:v>
                </c:pt>
                <c:pt idx="28">
                  <c:v>0.207693196</c:v>
                </c:pt>
                <c:pt idx="29">
                  <c:v>0.16691694600000001</c:v>
                </c:pt>
                <c:pt idx="30">
                  <c:v>0.11701513199999999</c:v>
                </c:pt>
                <c:pt idx="31">
                  <c:v>0.16402910900000001</c:v>
                </c:pt>
                <c:pt idx="32">
                  <c:v>0.14901236000000001</c:v>
                </c:pt>
                <c:pt idx="33">
                  <c:v>0.15871548999999999</c:v>
                </c:pt>
                <c:pt idx="34">
                  <c:v>0.19105925800000001</c:v>
                </c:pt>
                <c:pt idx="35">
                  <c:v>0.20619152099999999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48-4A08-A569-A5D886F2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62848"/>
        <c:axId val="2112565728"/>
      </c:scatterChart>
      <c:valAx>
        <c:axId val="211256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65728"/>
        <c:crosses val="autoZero"/>
        <c:crossBetween val="midCat"/>
      </c:valAx>
      <c:valAx>
        <c:axId val="2112565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6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'Simultaneous_UV_and_TPD-032625'!$BF$182:$BF$217</c:f>
              <c:numCache>
                <c:formatCode>General</c:formatCode>
                <c:ptCount val="36"/>
                <c:pt idx="0">
                  <c:v>0.25202917899999999</c:v>
                </c:pt>
                <c:pt idx="1">
                  <c:v>0.40172608700000001</c:v>
                </c:pt>
                <c:pt idx="2">
                  <c:v>0.495119696</c:v>
                </c:pt>
                <c:pt idx="3">
                  <c:v>0.58286242700000002</c:v>
                </c:pt>
                <c:pt idx="4">
                  <c:v>0.67789992799999998</c:v>
                </c:pt>
                <c:pt idx="5">
                  <c:v>0.68570841500000002</c:v>
                </c:pt>
                <c:pt idx="6">
                  <c:v>0.73451145600000001</c:v>
                </c:pt>
                <c:pt idx="7">
                  <c:v>0.70841467199999997</c:v>
                </c:pt>
                <c:pt idx="8">
                  <c:v>0.69546902300000002</c:v>
                </c:pt>
                <c:pt idx="9">
                  <c:v>0.71478475299999999</c:v>
                </c:pt>
                <c:pt idx="10">
                  <c:v>0.66742011700000003</c:v>
                </c:pt>
                <c:pt idx="11">
                  <c:v>0.70687352299999995</c:v>
                </c:pt>
                <c:pt idx="12">
                  <c:v>0.65652933300000005</c:v>
                </c:pt>
                <c:pt idx="13">
                  <c:v>0.67707798200000002</c:v>
                </c:pt>
                <c:pt idx="14">
                  <c:v>0.60186992699999997</c:v>
                </c:pt>
                <c:pt idx="15">
                  <c:v>0.640295901</c:v>
                </c:pt>
                <c:pt idx="16">
                  <c:v>0.59930134599999996</c:v>
                </c:pt>
                <c:pt idx="17">
                  <c:v>0.54905989899999996</c:v>
                </c:pt>
                <c:pt idx="18">
                  <c:v>0.52768930400000003</c:v>
                </c:pt>
                <c:pt idx="19">
                  <c:v>0.57299907500000002</c:v>
                </c:pt>
                <c:pt idx="20">
                  <c:v>0.55512175100000005</c:v>
                </c:pt>
                <c:pt idx="21">
                  <c:v>0.39699989699999999</c:v>
                </c:pt>
                <c:pt idx="22">
                  <c:v>0.22100071900000001</c:v>
                </c:pt>
                <c:pt idx="23">
                  <c:v>0.172608651</c:v>
                </c:pt>
                <c:pt idx="24">
                  <c:v>0.171683962</c:v>
                </c:pt>
                <c:pt idx="25">
                  <c:v>0.14846398899999999</c:v>
                </c:pt>
                <c:pt idx="26">
                  <c:v>0.11990136699999999</c:v>
                </c:pt>
                <c:pt idx="27">
                  <c:v>0.121442515</c:v>
                </c:pt>
                <c:pt idx="28">
                  <c:v>0.13531285300000001</c:v>
                </c:pt>
                <c:pt idx="29">
                  <c:v>0.132744272</c:v>
                </c:pt>
                <c:pt idx="30">
                  <c:v>0.140039042</c:v>
                </c:pt>
                <c:pt idx="31">
                  <c:v>0.15863557</c:v>
                </c:pt>
                <c:pt idx="32">
                  <c:v>0.113531285</c:v>
                </c:pt>
                <c:pt idx="33">
                  <c:v>9.3085379999999995E-2</c:v>
                </c:pt>
                <c:pt idx="34">
                  <c:v>9.7092365999999999E-2</c:v>
                </c:pt>
                <c:pt idx="35">
                  <c:v>0.115791637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E-43BC-928B-188AFBBC7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59968"/>
        <c:axId val="2112582048"/>
      </c:scatterChart>
      <c:valAx>
        <c:axId val="211255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2048"/>
        <c:crosses val="autoZero"/>
        <c:crossBetween val="midCat"/>
      </c:valAx>
      <c:valAx>
        <c:axId val="21125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5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'Simultaneous_UV_and_TPD-032625'!$H$241:$H$276</c:f>
              <c:numCache>
                <c:formatCode>General</c:formatCode>
                <c:ptCount val="36"/>
                <c:pt idx="0">
                  <c:v>1.1821135999999999E-2</c:v>
                </c:pt>
                <c:pt idx="1">
                  <c:v>1.2641187999999999E-2</c:v>
                </c:pt>
                <c:pt idx="2">
                  <c:v>1.3352932E-2</c:v>
                </c:pt>
                <c:pt idx="3">
                  <c:v>1.3739749000000001E-2</c:v>
                </c:pt>
                <c:pt idx="5">
                  <c:v>1.3074423999999999E-2</c:v>
                </c:pt>
                <c:pt idx="7">
                  <c:v>1.2393625E-2</c:v>
                </c:pt>
                <c:pt idx="9">
                  <c:v>1.0211975999999999E-2</c:v>
                </c:pt>
                <c:pt idx="11">
                  <c:v>6.8698750000000001E-3</c:v>
                </c:pt>
                <c:pt idx="13">
                  <c:v>2.723194E-3</c:v>
                </c:pt>
                <c:pt idx="15">
                  <c:v>4.6400000000000003E-5</c:v>
                </c:pt>
                <c:pt idx="17">
                  <c:v>-2.0114500000000001E-4</c:v>
                </c:pt>
                <c:pt idx="19">
                  <c:v>-1.3770690000000001E-3</c:v>
                </c:pt>
                <c:pt idx="21">
                  <c:v>-1.732941E-3</c:v>
                </c:pt>
                <c:pt idx="23">
                  <c:v>-1.4080150000000001E-3</c:v>
                </c:pt>
                <c:pt idx="25">
                  <c:v>-1.43896E-3</c:v>
                </c:pt>
                <c:pt idx="27">
                  <c:v>-9.4383399999999995E-4</c:v>
                </c:pt>
                <c:pt idx="29">
                  <c:v>-4.9512600000000003E-4</c:v>
                </c:pt>
                <c:pt idx="31">
                  <c:v>-2.7850800000000001E-4</c:v>
                </c:pt>
                <c:pt idx="33">
                  <c:v>-1.08309E-4</c:v>
                </c:pt>
                <c:pt idx="35">
                  <c:v>2.4756300000000001E-4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3-4F2D-AB9D-58A40002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860463"/>
        <c:axId val="646139311"/>
      </c:scatterChart>
      <c:valAx>
        <c:axId val="50886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39311"/>
        <c:crosses val="autoZero"/>
        <c:crossBetween val="midCat"/>
      </c:valAx>
      <c:valAx>
        <c:axId val="6461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6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'Simultaneous_UV_and_TPD-032625'!$J$241:$J$276</c:f>
              <c:numCache>
                <c:formatCode>General</c:formatCode>
                <c:ptCount val="36"/>
                <c:pt idx="0">
                  <c:v>3.657132E-3</c:v>
                </c:pt>
                <c:pt idx="1">
                  <c:v>6.3354379999999997E-3</c:v>
                </c:pt>
                <c:pt idx="2">
                  <c:v>5.1950219999999997E-3</c:v>
                </c:pt>
                <c:pt idx="3">
                  <c:v>6.5025999999999999E-3</c:v>
                </c:pt>
                <c:pt idx="4">
                  <c:v>7.7748890000000001E-3</c:v>
                </c:pt>
                <c:pt idx="5">
                  <c:v>8.0126299999999998E-3</c:v>
                </c:pt>
                <c:pt idx="7">
                  <c:v>9.0806089999999999E-3</c:v>
                </c:pt>
                <c:pt idx="9">
                  <c:v>9.7901189999999999E-3</c:v>
                </c:pt>
                <c:pt idx="11">
                  <c:v>4.6062409999999996E-3</c:v>
                </c:pt>
                <c:pt idx="13">
                  <c:v>2.024517E-3</c:v>
                </c:pt>
                <c:pt idx="15">
                  <c:v>-1.6158990000000001E-3</c:v>
                </c:pt>
                <c:pt idx="17">
                  <c:v>-7.2436799999999997E-4</c:v>
                </c:pt>
                <c:pt idx="19">
                  <c:v>-4.717682E-3</c:v>
                </c:pt>
                <c:pt idx="21">
                  <c:v>-4.7362560000000003E-3</c:v>
                </c:pt>
                <c:pt idx="23">
                  <c:v>-4.7919759999999999E-3</c:v>
                </c:pt>
                <c:pt idx="29">
                  <c:v>-3.008915E-3</c:v>
                </c:pt>
                <c:pt idx="31">
                  <c:v>-2.2102530000000001E-3</c:v>
                </c:pt>
                <c:pt idx="33">
                  <c:v>-2.5668650000000002E-3</c:v>
                </c:pt>
                <c:pt idx="35">
                  <c:v>-9.5282299999999999E-4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8-4EB8-846C-D73D7A46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79919"/>
        <c:axId val="503880399"/>
      </c:scatterChart>
      <c:valAx>
        <c:axId val="50387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80399"/>
        <c:crosses val="autoZero"/>
        <c:crossBetween val="midCat"/>
      </c:valAx>
      <c:valAx>
        <c:axId val="5038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7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'Simultaneous_UV_and_TPD-032625'!$L$241:$L$276</c:f>
              <c:numCache>
                <c:formatCode>General</c:formatCode>
                <c:ptCount val="36"/>
                <c:pt idx="0">
                  <c:v>5.1121539999999998E-3</c:v>
                </c:pt>
                <c:pt idx="1">
                  <c:v>5.1643189999999997E-3</c:v>
                </c:pt>
                <c:pt idx="2">
                  <c:v>6.5901579999999996E-3</c:v>
                </c:pt>
                <c:pt idx="3">
                  <c:v>6.6249350000000002E-3</c:v>
                </c:pt>
                <c:pt idx="4">
                  <c:v>7.0248649999999999E-3</c:v>
                </c:pt>
                <c:pt idx="5">
                  <c:v>7.4595720000000003E-3</c:v>
                </c:pt>
                <c:pt idx="7">
                  <c:v>8.9723530000000006E-3</c:v>
                </c:pt>
                <c:pt idx="9">
                  <c:v>8.8680229999999992E-3</c:v>
                </c:pt>
                <c:pt idx="11">
                  <c:v>7.3900190000000003E-3</c:v>
                </c:pt>
                <c:pt idx="13">
                  <c:v>4.6600590000000002E-3</c:v>
                </c:pt>
                <c:pt idx="15">
                  <c:v>4.8687200000000001E-4</c:v>
                </c:pt>
                <c:pt idx="17">
                  <c:v>9.0419100000000004E-4</c:v>
                </c:pt>
                <c:pt idx="19">
                  <c:v>-2.7473480000000002E-3</c:v>
                </c:pt>
                <c:pt idx="21">
                  <c:v>-2.6256299999999999E-3</c:v>
                </c:pt>
                <c:pt idx="23">
                  <c:v>-1.895323E-3</c:v>
                </c:pt>
                <c:pt idx="25">
                  <c:v>-1.1128500000000001E-3</c:v>
                </c:pt>
                <c:pt idx="27">
                  <c:v>-1.1128500000000001E-3</c:v>
                </c:pt>
                <c:pt idx="29">
                  <c:v>-6.2597800000000002E-4</c:v>
                </c:pt>
                <c:pt idx="31">
                  <c:v>-5.9120199999999998E-4</c:v>
                </c:pt>
                <c:pt idx="33">
                  <c:v>-1.9127099999999999E-4</c:v>
                </c:pt>
                <c:pt idx="35">
                  <c:v>-7.9986100000000002E-4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3-48BA-A70C-A0665A8C2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939455"/>
        <c:axId val="2041941375"/>
      </c:scatterChart>
      <c:valAx>
        <c:axId val="204193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41375"/>
        <c:crosses val="autoZero"/>
        <c:crossBetween val="midCat"/>
      </c:valAx>
      <c:valAx>
        <c:axId val="20419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3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'Simultaneous_UV_and_TPD-032625'!$N$241:$N$270</c:f>
              <c:numCache>
                <c:formatCode>General</c:formatCode>
                <c:ptCount val="30"/>
                <c:pt idx="0">
                  <c:v>5.6434249999999997E-3</c:v>
                </c:pt>
                <c:pt idx="1">
                  <c:v>6.6458749999999999E-3</c:v>
                </c:pt>
                <c:pt idx="2">
                  <c:v>5.5691689999999997E-3</c:v>
                </c:pt>
                <c:pt idx="3">
                  <c:v>1.5333779000000001E-2</c:v>
                </c:pt>
                <c:pt idx="4">
                  <c:v>7.0542809999999999E-3</c:v>
                </c:pt>
                <c:pt idx="5">
                  <c:v>8.5765200000000007E-3</c:v>
                </c:pt>
                <c:pt idx="7">
                  <c:v>1.0358654E-2</c:v>
                </c:pt>
                <c:pt idx="9">
                  <c:v>-4.0840570000000003E-3</c:v>
                </c:pt>
                <c:pt idx="11">
                  <c:v>-7.388431E-3</c:v>
                </c:pt>
                <c:pt idx="13">
                  <c:v>-1.6224846000000001E-2</c:v>
                </c:pt>
                <c:pt idx="15">
                  <c:v>-1.6150589999999999E-2</c:v>
                </c:pt>
                <c:pt idx="17">
                  <c:v>-7.6854530000000001E-3</c:v>
                </c:pt>
                <c:pt idx="19">
                  <c:v>-4.603846E-3</c:v>
                </c:pt>
                <c:pt idx="21">
                  <c:v>-4.7152299999999999E-3</c:v>
                </c:pt>
                <c:pt idx="23">
                  <c:v>7.0542800000000002E-4</c:v>
                </c:pt>
                <c:pt idx="25">
                  <c:v>-7.79684E-4</c:v>
                </c:pt>
                <c:pt idx="27">
                  <c:v>9.1334369999999995E-3</c:v>
                </c:pt>
                <c:pt idx="29">
                  <c:v>5.012252E-3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5-49AD-BE9A-E1BBF755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080383"/>
        <c:axId val="645080863"/>
      </c:scatterChart>
      <c:valAx>
        <c:axId val="64508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80863"/>
        <c:crosses val="autoZero"/>
        <c:crossBetween val="midCat"/>
      </c:valAx>
      <c:valAx>
        <c:axId val="6450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8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'Simultaneous_UV_and_TPD-032625'!$AF$241:$AF$276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'Simultaneous_UV_and_TPD-032625'!$AH$241:$AH$276</c:f>
              <c:numCache>
                <c:formatCode>General</c:formatCode>
                <c:ptCount val="36"/>
                <c:pt idx="0">
                  <c:v>4.7000000000000002E-3</c:v>
                </c:pt>
                <c:pt idx="1">
                  <c:v>6.3400000000000001E-3</c:v>
                </c:pt>
                <c:pt idx="2">
                  <c:v>7.5799999999999999E-3</c:v>
                </c:pt>
                <c:pt idx="3">
                  <c:v>7.5799999999999999E-3</c:v>
                </c:pt>
                <c:pt idx="4">
                  <c:v>7.9500000000000005E-3</c:v>
                </c:pt>
                <c:pt idx="5">
                  <c:v>7.9699999999999997E-3</c:v>
                </c:pt>
                <c:pt idx="6">
                  <c:v>8.6199999999999992E-3</c:v>
                </c:pt>
                <c:pt idx="7">
                  <c:v>8.9899999999999997E-3</c:v>
                </c:pt>
                <c:pt idx="8">
                  <c:v>9.1299999999999992E-3</c:v>
                </c:pt>
                <c:pt idx="9">
                  <c:v>8.9999999999999993E-3</c:v>
                </c:pt>
                <c:pt idx="10">
                  <c:v>8.4600000000000005E-3</c:v>
                </c:pt>
                <c:pt idx="11">
                  <c:v>7.3000000000000001E-3</c:v>
                </c:pt>
                <c:pt idx="12">
                  <c:v>5.7800000000000004E-3</c:v>
                </c:pt>
                <c:pt idx="13">
                  <c:v>3.8999999999999998E-3</c:v>
                </c:pt>
                <c:pt idx="14">
                  <c:v>1.92E-3</c:v>
                </c:pt>
                <c:pt idx="15">
                  <c:v>1.55E-4</c:v>
                </c:pt>
                <c:pt idx="16">
                  <c:v>-9.59E-4</c:v>
                </c:pt>
                <c:pt idx="17">
                  <c:v>-1.1299999999999999E-3</c:v>
                </c:pt>
                <c:pt idx="18">
                  <c:v>-1.58E-3</c:v>
                </c:pt>
                <c:pt idx="19">
                  <c:v>-3.63E-3</c:v>
                </c:pt>
                <c:pt idx="20">
                  <c:v>-3.62E-3</c:v>
                </c:pt>
                <c:pt idx="21">
                  <c:v>-3.2799999999999999E-3</c:v>
                </c:pt>
                <c:pt idx="22">
                  <c:v>-2.8500000000000001E-3</c:v>
                </c:pt>
                <c:pt idx="23">
                  <c:v>-2.5999999999999999E-3</c:v>
                </c:pt>
                <c:pt idx="24">
                  <c:v>-2.2699999999999999E-3</c:v>
                </c:pt>
                <c:pt idx="25">
                  <c:v>-2.2399999999999998E-3</c:v>
                </c:pt>
                <c:pt idx="26">
                  <c:v>-2.0999999999999999E-3</c:v>
                </c:pt>
                <c:pt idx="27">
                  <c:v>-1.98E-3</c:v>
                </c:pt>
                <c:pt idx="28">
                  <c:v>-2.0100000000000001E-3</c:v>
                </c:pt>
                <c:pt idx="29">
                  <c:v>-1.6999999999999999E-3</c:v>
                </c:pt>
                <c:pt idx="30">
                  <c:v>-1.5299999999999999E-3</c:v>
                </c:pt>
                <c:pt idx="31">
                  <c:v>-1.16E-3</c:v>
                </c:pt>
                <c:pt idx="32">
                  <c:v>-1.2999999999999999E-3</c:v>
                </c:pt>
                <c:pt idx="33">
                  <c:v>-9.8999999999999999E-4</c:v>
                </c:pt>
                <c:pt idx="34">
                  <c:v>-1.24E-3</c:v>
                </c:pt>
                <c:pt idx="35">
                  <c:v>-1.14E-3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B-4E35-BB91-ED76C793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940415"/>
        <c:axId val="645082303"/>
      </c:scatterChart>
      <c:valAx>
        <c:axId val="204194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82303"/>
        <c:crosses val="autoZero"/>
        <c:crossBetween val="midCat"/>
      </c:valAx>
      <c:valAx>
        <c:axId val="64508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4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'Simultaneous_UV_and_TPD-032625'!$AF$241:$AF$276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'Simultaneous_UV_and_TPD-032625'!$AJ$241:$AJ$276</c:f>
              <c:numCache>
                <c:formatCode>General</c:formatCode>
                <c:ptCount val="36"/>
                <c:pt idx="0">
                  <c:v>4.3699999999999998E-3</c:v>
                </c:pt>
                <c:pt idx="1">
                  <c:v>5.8599999999999998E-3</c:v>
                </c:pt>
                <c:pt idx="2">
                  <c:v>6.79E-3</c:v>
                </c:pt>
                <c:pt idx="3">
                  <c:v>7.45E-3</c:v>
                </c:pt>
                <c:pt idx="4">
                  <c:v>7.6400000000000001E-3</c:v>
                </c:pt>
                <c:pt idx="5">
                  <c:v>8.1300000000000001E-3</c:v>
                </c:pt>
                <c:pt idx="6">
                  <c:v>9.3100000000000006E-3</c:v>
                </c:pt>
                <c:pt idx="7">
                  <c:v>1.0699999999999999E-2</c:v>
                </c:pt>
                <c:pt idx="8">
                  <c:v>1.1900000000000001E-2</c:v>
                </c:pt>
                <c:pt idx="9">
                  <c:v>1.32E-2</c:v>
                </c:pt>
                <c:pt idx="10">
                  <c:v>1.29E-2</c:v>
                </c:pt>
                <c:pt idx="11">
                  <c:v>1.2999999999999999E-2</c:v>
                </c:pt>
                <c:pt idx="12">
                  <c:v>1.21E-2</c:v>
                </c:pt>
                <c:pt idx="13">
                  <c:v>9.9500000000000005E-3</c:v>
                </c:pt>
                <c:pt idx="14">
                  <c:v>8.6700000000000006E-3</c:v>
                </c:pt>
                <c:pt idx="15">
                  <c:v>6.5799999999999999E-3</c:v>
                </c:pt>
                <c:pt idx="16">
                  <c:v>5.1599999999999997E-3</c:v>
                </c:pt>
                <c:pt idx="17">
                  <c:v>3.0799999999999998E-3</c:v>
                </c:pt>
                <c:pt idx="18">
                  <c:v>3.0799999999999998E-3</c:v>
                </c:pt>
                <c:pt idx="19">
                  <c:v>1.49E-3</c:v>
                </c:pt>
                <c:pt idx="20">
                  <c:v>9.3300000000000002E-4</c:v>
                </c:pt>
                <c:pt idx="21">
                  <c:v>3.1100000000000002E-4</c:v>
                </c:pt>
                <c:pt idx="22">
                  <c:v>-1.49E-3</c:v>
                </c:pt>
                <c:pt idx="23">
                  <c:v>-1.65E-3</c:v>
                </c:pt>
                <c:pt idx="24">
                  <c:v>-1.6000000000000001E-3</c:v>
                </c:pt>
                <c:pt idx="25">
                  <c:v>-1.5200000000000001E-3</c:v>
                </c:pt>
                <c:pt idx="26">
                  <c:v>7.8600000000000002E-4</c:v>
                </c:pt>
                <c:pt idx="27">
                  <c:v>1.3600000000000001E-3</c:v>
                </c:pt>
                <c:pt idx="28">
                  <c:v>8.1799999999999996E-5</c:v>
                </c:pt>
                <c:pt idx="29">
                  <c:v>-3.2700000000000002E-5</c:v>
                </c:pt>
                <c:pt idx="30">
                  <c:v>4.0900000000000002E-4</c:v>
                </c:pt>
                <c:pt idx="31">
                  <c:v>8.6700000000000004E-4</c:v>
                </c:pt>
                <c:pt idx="32">
                  <c:v>1.4599999999999999E-3</c:v>
                </c:pt>
                <c:pt idx="33">
                  <c:v>2.2100000000000002E-3</c:v>
                </c:pt>
                <c:pt idx="34">
                  <c:v>2.96E-3</c:v>
                </c:pt>
                <c:pt idx="35">
                  <c:v>2.7799999999999999E-3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C-4E12-88C3-0D1EBEC1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650943"/>
        <c:axId val="495669663"/>
      </c:scatterChart>
      <c:valAx>
        <c:axId val="49565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69663"/>
        <c:crosses val="autoZero"/>
        <c:crossBetween val="midCat"/>
      </c:valAx>
      <c:valAx>
        <c:axId val="49566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5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'Simultaneous_UV_and_TPD-032625'!$BJ$241:$BJ$270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'Simultaneous_UV_and_TPD-032625'!$BL$241:$BL$270</c:f>
              <c:numCache>
                <c:formatCode>General</c:formatCode>
                <c:ptCount val="30"/>
                <c:pt idx="0">
                  <c:v>2.0430574E-2</c:v>
                </c:pt>
                <c:pt idx="1">
                  <c:v>2.3060251E-2</c:v>
                </c:pt>
                <c:pt idx="2">
                  <c:v>2.6152290000000002E-2</c:v>
                </c:pt>
                <c:pt idx="3">
                  <c:v>2.3002456000000001E-2</c:v>
                </c:pt>
                <c:pt idx="4">
                  <c:v>2.2525646999999999E-2</c:v>
                </c:pt>
                <c:pt idx="5">
                  <c:v>1.8927901E-2</c:v>
                </c:pt>
                <c:pt idx="6">
                  <c:v>2.0777344E-2</c:v>
                </c:pt>
                <c:pt idx="7">
                  <c:v>1.2975004E-2</c:v>
                </c:pt>
                <c:pt idx="8">
                  <c:v>1.0981072E-2</c:v>
                </c:pt>
                <c:pt idx="9">
                  <c:v>7.68675E-3</c:v>
                </c:pt>
                <c:pt idx="10">
                  <c:v>4.9270340000000003E-3</c:v>
                </c:pt>
                <c:pt idx="11">
                  <c:v>4.9848289999999996E-3</c:v>
                </c:pt>
                <c:pt idx="12">
                  <c:v>2.066175E-3</c:v>
                </c:pt>
                <c:pt idx="13">
                  <c:v>1.5171220000000001E-3</c:v>
                </c:pt>
                <c:pt idx="14">
                  <c:v>2.6874730000000001E-3</c:v>
                </c:pt>
                <c:pt idx="15">
                  <c:v>-4.0499999999999998E-3</c:v>
                </c:pt>
                <c:pt idx="16">
                  <c:v>-6.4999999999999997E-3</c:v>
                </c:pt>
                <c:pt idx="17">
                  <c:v>-2.7499999999999998E-3</c:v>
                </c:pt>
                <c:pt idx="18">
                  <c:v>-6.2100000000000002E-3</c:v>
                </c:pt>
                <c:pt idx="19">
                  <c:v>-4.1900000000000001E-3</c:v>
                </c:pt>
                <c:pt idx="20">
                  <c:v>-1.5900000000000001E-3</c:v>
                </c:pt>
                <c:pt idx="21">
                  <c:v>-2.8900000000000002E-3</c:v>
                </c:pt>
                <c:pt idx="22">
                  <c:v>-3.0300000000000001E-3</c:v>
                </c:pt>
                <c:pt idx="23">
                  <c:v>-1.16E-3</c:v>
                </c:pt>
                <c:pt idx="24">
                  <c:v>2.31E-3</c:v>
                </c:pt>
                <c:pt idx="25">
                  <c:v>1.2999999999999999E-3</c:v>
                </c:pt>
                <c:pt idx="26">
                  <c:v>1.2999999999999999E-3</c:v>
                </c:pt>
                <c:pt idx="27">
                  <c:v>2.1700000000000001E-3</c:v>
                </c:pt>
                <c:pt idx="28">
                  <c:v>-1.2999999999999999E-3</c:v>
                </c:pt>
                <c:pt idx="29">
                  <c:v>2.5999999999999999E-3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8-44ED-8176-E1074035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860463"/>
        <c:axId val="588763423"/>
      </c:scatterChart>
      <c:valAx>
        <c:axId val="50886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63423"/>
        <c:crosses val="autoZero"/>
        <c:crossBetween val="midCat"/>
      </c:valAx>
      <c:valAx>
        <c:axId val="5887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6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'Simultaneous_UV_and_TPD-032625'!$BJ$241:$BJ$270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'Simultaneous_UV_and_TPD-032625'!$BN$241:$BN$270</c:f>
              <c:numCache>
                <c:formatCode>General</c:formatCode>
                <c:ptCount val="30"/>
                <c:pt idx="0">
                  <c:v>1.5938539000000002E-2</c:v>
                </c:pt>
                <c:pt idx="1">
                  <c:v>1.8002522999999999E-2</c:v>
                </c:pt>
                <c:pt idx="2">
                  <c:v>2.5226465E-2</c:v>
                </c:pt>
                <c:pt idx="3">
                  <c:v>2.5111799000000001E-2</c:v>
                </c:pt>
                <c:pt idx="4">
                  <c:v>2.3277147000000002E-2</c:v>
                </c:pt>
                <c:pt idx="5">
                  <c:v>2.671712E-2</c:v>
                </c:pt>
                <c:pt idx="6">
                  <c:v>2.4767801999999998E-2</c:v>
                </c:pt>
                <c:pt idx="7">
                  <c:v>2.5111799000000001E-2</c:v>
                </c:pt>
                <c:pt idx="8">
                  <c:v>1.8575851000000001E-2</c:v>
                </c:pt>
                <c:pt idx="9">
                  <c:v>1.9263846000000001E-2</c:v>
                </c:pt>
                <c:pt idx="10">
                  <c:v>1.8461186000000001E-2</c:v>
                </c:pt>
                <c:pt idx="11">
                  <c:v>1.5135879E-2</c:v>
                </c:pt>
                <c:pt idx="12">
                  <c:v>1.5594541999999999E-2</c:v>
                </c:pt>
                <c:pt idx="13">
                  <c:v>1.5479876E-2</c:v>
                </c:pt>
                <c:pt idx="14">
                  <c:v>1.5021213E-2</c:v>
                </c:pt>
                <c:pt idx="15">
                  <c:v>6.3099999999999996E-3</c:v>
                </c:pt>
                <c:pt idx="16">
                  <c:v>3.4399999999999999E-3</c:v>
                </c:pt>
                <c:pt idx="17">
                  <c:v>5.0499999999999998E-3</c:v>
                </c:pt>
                <c:pt idx="18">
                  <c:v>2.64E-3</c:v>
                </c:pt>
                <c:pt idx="19">
                  <c:v>-2.1800000000000001E-3</c:v>
                </c:pt>
                <c:pt idx="20">
                  <c:v>2.7499999999999998E-3</c:v>
                </c:pt>
                <c:pt idx="21">
                  <c:v>5.62E-3</c:v>
                </c:pt>
                <c:pt idx="22">
                  <c:v>2.8700000000000002E-3</c:v>
                </c:pt>
                <c:pt idx="23">
                  <c:v>-3.8999999999999998E-3</c:v>
                </c:pt>
                <c:pt idx="24">
                  <c:v>-2.98E-3</c:v>
                </c:pt>
                <c:pt idx="25">
                  <c:v>1.49E-3</c:v>
                </c:pt>
                <c:pt idx="26">
                  <c:v>6.8800000000000003E-4</c:v>
                </c:pt>
                <c:pt idx="27">
                  <c:v>5.3899999999999998E-3</c:v>
                </c:pt>
                <c:pt idx="28">
                  <c:v>-1.3799999999999999E-3</c:v>
                </c:pt>
                <c:pt idx="29">
                  <c:v>1.0300000000000001E-3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6-4A9D-B2A5-8EE98BF86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584383"/>
        <c:axId val="587583903"/>
      </c:scatterChart>
      <c:valAx>
        <c:axId val="58758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83903"/>
        <c:crosses val="autoZero"/>
        <c:crossBetween val="midCat"/>
      </c:valAx>
      <c:valAx>
        <c:axId val="5875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8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'Simultaneous_UV_and_TPD-032625'!$AX$241:$AX$276</c:f>
              <c:numCache>
                <c:formatCode>General</c:formatCode>
                <c:ptCount val="36"/>
                <c:pt idx="0">
                  <c:v>2.075713241E-2</c:v>
                </c:pt>
                <c:pt idx="1">
                  <c:v>3.1181419169999999E-2</c:v>
                </c:pt>
                <c:pt idx="2">
                  <c:v>3.3101682520000002E-2</c:v>
                </c:pt>
                <c:pt idx="3">
                  <c:v>3.3101682520000002E-2</c:v>
                </c:pt>
                <c:pt idx="4">
                  <c:v>3.5844915870000001E-2</c:v>
                </c:pt>
                <c:pt idx="5">
                  <c:v>3.3650329190000002E-2</c:v>
                </c:pt>
                <c:pt idx="7">
                  <c:v>3.8496708120000001E-2</c:v>
                </c:pt>
                <c:pt idx="9">
                  <c:v>3.2553035840000001E-2</c:v>
                </c:pt>
                <c:pt idx="11">
                  <c:v>2.6700804679999999E-2</c:v>
                </c:pt>
                <c:pt idx="13">
                  <c:v>1.8379663500000001E-2</c:v>
                </c:pt>
                <c:pt idx="15">
                  <c:v>1.307607901E-2</c:v>
                </c:pt>
                <c:pt idx="17">
                  <c:v>1.042428676E-2</c:v>
                </c:pt>
                <c:pt idx="19">
                  <c:v>6.2179956110000002E-3</c:v>
                </c:pt>
                <c:pt idx="21">
                  <c:v>3.6576444770000001E-3</c:v>
                </c:pt>
                <c:pt idx="23">
                  <c:v>2.37746891E-3</c:v>
                </c:pt>
                <c:pt idx="25">
                  <c:v>2.9261155819999998E-3</c:v>
                </c:pt>
                <c:pt idx="27">
                  <c:v>3.5662033649999998E-3</c:v>
                </c:pt>
                <c:pt idx="29">
                  <c:v>2.5603511340000001E-3</c:v>
                </c:pt>
                <c:pt idx="31">
                  <c:v>2.596927579E-3</c:v>
                </c:pt>
                <c:pt idx="33">
                  <c:v>1.9934162399999999E-3</c:v>
                </c:pt>
                <c:pt idx="35">
                  <c:v>4.2062911489999999E-3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8-44DC-BE05-6CCAEC56F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27391"/>
        <c:axId val="682617791"/>
      </c:scatterChart>
      <c:valAx>
        <c:axId val="68262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7791"/>
        <c:crosses val="autoZero"/>
        <c:crossBetween val="midCat"/>
      </c:valAx>
      <c:valAx>
        <c:axId val="682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'Simultaneous_UV_and_TPD-032625'!$AZ$241:$AZ$276</c:f>
              <c:numCache>
                <c:formatCode>General</c:formatCode>
                <c:ptCount val="36"/>
                <c:pt idx="0">
                  <c:v>1.001602564E-2</c:v>
                </c:pt>
                <c:pt idx="1">
                  <c:v>1.976495726E-2</c:v>
                </c:pt>
                <c:pt idx="2">
                  <c:v>2.377136752E-2</c:v>
                </c:pt>
                <c:pt idx="3">
                  <c:v>3.6458333330000002E-2</c:v>
                </c:pt>
                <c:pt idx="4">
                  <c:v>5.1549145300000002E-2</c:v>
                </c:pt>
                <c:pt idx="5">
                  <c:v>4.5005341880000001E-2</c:v>
                </c:pt>
                <c:pt idx="6">
                  <c:v>4.1266025640000002E-2</c:v>
                </c:pt>
                <c:pt idx="7">
                  <c:v>4.8477564100000002E-2</c:v>
                </c:pt>
                <c:pt idx="8">
                  <c:v>5.1816239319999999E-2</c:v>
                </c:pt>
                <c:pt idx="9">
                  <c:v>5.5689102560000002E-2</c:v>
                </c:pt>
                <c:pt idx="10">
                  <c:v>5.4754273499999999E-2</c:v>
                </c:pt>
                <c:pt idx="11">
                  <c:v>3.1116452990000001E-2</c:v>
                </c:pt>
                <c:pt idx="12">
                  <c:v>3.8327991450000001E-2</c:v>
                </c:pt>
                <c:pt idx="13">
                  <c:v>3.1116452990000001E-2</c:v>
                </c:pt>
                <c:pt idx="14">
                  <c:v>2.8311965809999999E-2</c:v>
                </c:pt>
                <c:pt idx="15">
                  <c:v>4.4204059830000003E-2</c:v>
                </c:pt>
                <c:pt idx="16">
                  <c:v>3.966346154E-2</c:v>
                </c:pt>
                <c:pt idx="17">
                  <c:v>2.9914529910000001E-2</c:v>
                </c:pt>
                <c:pt idx="18">
                  <c:v>2.81784188E-2</c:v>
                </c:pt>
                <c:pt idx="19">
                  <c:v>1.8830128210000002E-2</c:v>
                </c:pt>
                <c:pt idx="20">
                  <c:v>7.6121794870000004E-3</c:v>
                </c:pt>
                <c:pt idx="21">
                  <c:v>1.469017094E-3</c:v>
                </c:pt>
                <c:pt idx="22">
                  <c:v>-7.7457264960000003E-3</c:v>
                </c:pt>
                <c:pt idx="23">
                  <c:v>5.3418803420000004E-4</c:v>
                </c:pt>
                <c:pt idx="24">
                  <c:v>-1.736111111E-3</c:v>
                </c:pt>
                <c:pt idx="25">
                  <c:v>1.5758547009999999E-2</c:v>
                </c:pt>
                <c:pt idx="26">
                  <c:v>9.348290598E-4</c:v>
                </c:pt>
                <c:pt idx="27">
                  <c:v>4.0064102560000001E-4</c:v>
                </c:pt>
                <c:pt idx="28">
                  <c:v>9.8824786319999993E-3</c:v>
                </c:pt>
                <c:pt idx="29">
                  <c:v>-4.6741452990000003E-3</c:v>
                </c:pt>
                <c:pt idx="30">
                  <c:v>2.1367521369999999E-3</c:v>
                </c:pt>
                <c:pt idx="31">
                  <c:v>1.3354700849999999E-4</c:v>
                </c:pt>
                <c:pt idx="32">
                  <c:v>0</c:v>
                </c:pt>
                <c:pt idx="33">
                  <c:v>5.3418803420000004E-4</c:v>
                </c:pt>
                <c:pt idx="34">
                  <c:v>2.6709401710000002E-4</c:v>
                </c:pt>
                <c:pt idx="35">
                  <c:v>-1.201923077E-3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E-4618-A903-794DABA3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15391"/>
        <c:axId val="682616351"/>
      </c:scatterChart>
      <c:valAx>
        <c:axId val="68261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6351"/>
        <c:crosses val="autoZero"/>
        <c:crossBetween val="midCat"/>
      </c:valAx>
      <c:valAx>
        <c:axId val="6826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'Simultaneous_UV_and_TPD-032625'!$BB$241:$BB$276</c:f>
              <c:numCache>
                <c:formatCode>General</c:formatCode>
                <c:ptCount val="36"/>
                <c:pt idx="0">
                  <c:v>1.841405003E-2</c:v>
                </c:pt>
                <c:pt idx="1">
                  <c:v>2.0117083559999999E-2</c:v>
                </c:pt>
                <c:pt idx="2">
                  <c:v>2.2245875469999999E-2</c:v>
                </c:pt>
                <c:pt idx="3">
                  <c:v>2.7142096859999999E-2</c:v>
                </c:pt>
                <c:pt idx="4">
                  <c:v>2.9803086749999999E-2</c:v>
                </c:pt>
                <c:pt idx="5">
                  <c:v>3.065460351E-2</c:v>
                </c:pt>
                <c:pt idx="6">
                  <c:v>3.0335284729999999E-2</c:v>
                </c:pt>
                <c:pt idx="7">
                  <c:v>2.7461415650000001E-2</c:v>
                </c:pt>
                <c:pt idx="8">
                  <c:v>2.9696647150000002E-2</c:v>
                </c:pt>
                <c:pt idx="9">
                  <c:v>2.8100053220000001E-2</c:v>
                </c:pt>
                <c:pt idx="10">
                  <c:v>2.469398616E-2</c:v>
                </c:pt>
                <c:pt idx="11">
                  <c:v>2.3523150610000002E-2</c:v>
                </c:pt>
                <c:pt idx="12">
                  <c:v>1.8946247999999999E-2</c:v>
                </c:pt>
                <c:pt idx="13">
                  <c:v>1.4795103780000001E-2</c:v>
                </c:pt>
                <c:pt idx="14">
                  <c:v>1.1814795100000001E-2</c:v>
                </c:pt>
                <c:pt idx="15">
                  <c:v>1.202767429E-2</c:v>
                </c:pt>
                <c:pt idx="16">
                  <c:v>8.3022884509999992E-3</c:v>
                </c:pt>
                <c:pt idx="17">
                  <c:v>9.1325172960000003E-3</c:v>
                </c:pt>
                <c:pt idx="18">
                  <c:v>7.5572112829999996E-3</c:v>
                </c:pt>
                <c:pt idx="19">
                  <c:v>2.235231506E-3</c:v>
                </c:pt>
                <c:pt idx="20">
                  <c:v>6.386375732E-4</c:v>
                </c:pt>
                <c:pt idx="21">
                  <c:v>-5.3219797759999996E-4</c:v>
                </c:pt>
                <c:pt idx="22">
                  <c:v>1.809473124E-3</c:v>
                </c:pt>
                <c:pt idx="23">
                  <c:v>1.809473124E-3</c:v>
                </c:pt>
                <c:pt idx="24">
                  <c:v>2.6609898879999998E-3</c:v>
                </c:pt>
                <c:pt idx="25">
                  <c:v>4.1511442259999998E-3</c:v>
                </c:pt>
                <c:pt idx="26">
                  <c:v>3.2996274610000002E-3</c:v>
                </c:pt>
                <c:pt idx="27">
                  <c:v>4.3640234170000004E-3</c:v>
                </c:pt>
                <c:pt idx="28">
                  <c:v>5.4284193719999997E-3</c:v>
                </c:pt>
                <c:pt idx="29">
                  <c:v>3.2996274610000002E-3</c:v>
                </c:pt>
                <c:pt idx="30">
                  <c:v>6.4928153269999999E-3</c:v>
                </c:pt>
                <c:pt idx="31">
                  <c:v>5.6412985630000002E-3</c:v>
                </c:pt>
                <c:pt idx="32">
                  <c:v>5.0026609900000003E-3</c:v>
                </c:pt>
                <c:pt idx="33">
                  <c:v>5.5348589679999997E-3</c:v>
                </c:pt>
                <c:pt idx="34">
                  <c:v>6.2799361360000002E-3</c:v>
                </c:pt>
                <c:pt idx="35">
                  <c:v>5.8541777539999999E-3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9-4024-A059-98B6A7111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23551"/>
        <c:axId val="682621151"/>
      </c:scatterChart>
      <c:valAx>
        <c:axId val="68262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1151"/>
        <c:crosses val="autoZero"/>
        <c:crossBetween val="midCat"/>
      </c:valAx>
      <c:valAx>
        <c:axId val="6826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'Simultaneous_UV_and_TPD-032625'!$BD$241:$BD$276</c:f>
              <c:numCache>
                <c:formatCode>General</c:formatCode>
                <c:ptCount val="36"/>
                <c:pt idx="0">
                  <c:v>2.7145662470000002E-2</c:v>
                </c:pt>
                <c:pt idx="1">
                  <c:v>3.3036848789999997E-2</c:v>
                </c:pt>
                <c:pt idx="2">
                  <c:v>3.5809171770000002E-2</c:v>
                </c:pt>
                <c:pt idx="3">
                  <c:v>3.4654037200000001E-2</c:v>
                </c:pt>
                <c:pt idx="4">
                  <c:v>3.5809171770000002E-2</c:v>
                </c:pt>
                <c:pt idx="5">
                  <c:v>3.5000577569999997E-2</c:v>
                </c:pt>
                <c:pt idx="6">
                  <c:v>3.5924685230000003E-2</c:v>
                </c:pt>
                <c:pt idx="7">
                  <c:v>3.453852374E-2</c:v>
                </c:pt>
                <c:pt idx="8">
                  <c:v>2.9686958530000002E-2</c:v>
                </c:pt>
                <c:pt idx="9">
                  <c:v>2.587501444E-2</c:v>
                </c:pt>
                <c:pt idx="10">
                  <c:v>2.079242232E-2</c:v>
                </c:pt>
                <c:pt idx="11">
                  <c:v>1.6518424399999999E-2</c:v>
                </c:pt>
                <c:pt idx="12">
                  <c:v>1.2359939929999999E-2</c:v>
                </c:pt>
                <c:pt idx="13">
                  <c:v>1.0280697700000001E-2</c:v>
                </c:pt>
                <c:pt idx="14">
                  <c:v>8.8945362129999993E-3</c:v>
                </c:pt>
                <c:pt idx="15">
                  <c:v>5.3136190369999997E-3</c:v>
                </c:pt>
                <c:pt idx="16">
                  <c:v>4.1584844629999999E-3</c:v>
                </c:pt>
                <c:pt idx="17">
                  <c:v>3.234376805E-3</c:v>
                </c:pt>
                <c:pt idx="18">
                  <c:v>1.3861614879999999E-3</c:v>
                </c:pt>
                <c:pt idx="19">
                  <c:v>-8.0859420119999996E-4</c:v>
                </c:pt>
                <c:pt idx="20">
                  <c:v>-3.4654037199999999E-3</c:v>
                </c:pt>
                <c:pt idx="21">
                  <c:v>-3.3498902620000002E-3</c:v>
                </c:pt>
                <c:pt idx="22">
                  <c:v>-1.617188402E-3</c:v>
                </c:pt>
                <c:pt idx="23">
                  <c:v>-2.1947556889999999E-3</c:v>
                </c:pt>
                <c:pt idx="24">
                  <c:v>-1.27064803E-3</c:v>
                </c:pt>
                <c:pt idx="25">
                  <c:v>1.617188402E-3</c:v>
                </c:pt>
                <c:pt idx="26">
                  <c:v>2.4257826040000002E-3</c:v>
                </c:pt>
                <c:pt idx="27">
                  <c:v>1.617188402E-3</c:v>
                </c:pt>
                <c:pt idx="28">
                  <c:v>9.2410765850000005E-4</c:v>
                </c:pt>
                <c:pt idx="29">
                  <c:v>1.155134573E-3</c:v>
                </c:pt>
                <c:pt idx="30">
                  <c:v>1.7327018599999999E-3</c:v>
                </c:pt>
                <c:pt idx="31">
                  <c:v>6.9308074389999997E-4</c:v>
                </c:pt>
                <c:pt idx="32">
                  <c:v>1.0396211160000001E-3</c:v>
                </c:pt>
                <c:pt idx="33">
                  <c:v>1.5016749450000001E-3</c:v>
                </c:pt>
                <c:pt idx="34">
                  <c:v>2.3102691459999999E-4</c:v>
                </c:pt>
                <c:pt idx="35">
                  <c:v>-8.0859420119999996E-4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B-4695-A91F-C8F5D6CBA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16831"/>
        <c:axId val="682624511"/>
      </c:scatterChart>
      <c:valAx>
        <c:axId val="68261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4511"/>
        <c:crosses val="autoZero"/>
        <c:crossBetween val="midCat"/>
      </c:valAx>
      <c:valAx>
        <c:axId val="6826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'Simultaneous_UV_and_TPD-032625'!$BF$241:$BF$276</c:f>
              <c:numCache>
                <c:formatCode>General</c:formatCode>
                <c:ptCount val="36"/>
                <c:pt idx="0">
                  <c:v>2.2089797599999999E-2</c:v>
                </c:pt>
                <c:pt idx="1">
                  <c:v>2.979554094E-2</c:v>
                </c:pt>
                <c:pt idx="2">
                  <c:v>3.2261378809999998E-2</c:v>
                </c:pt>
                <c:pt idx="3">
                  <c:v>3.6987568069999997E-2</c:v>
                </c:pt>
                <c:pt idx="4">
                  <c:v>3.6987568069999997E-2</c:v>
                </c:pt>
                <c:pt idx="5">
                  <c:v>3.7090311309999999E-2</c:v>
                </c:pt>
                <c:pt idx="6">
                  <c:v>3.6987568069999997E-2</c:v>
                </c:pt>
                <c:pt idx="7">
                  <c:v>3.5857392379999999E-2</c:v>
                </c:pt>
                <c:pt idx="8">
                  <c:v>3.3391554509999997E-2</c:v>
                </c:pt>
                <c:pt idx="9">
                  <c:v>2.979554094E-2</c:v>
                </c:pt>
                <c:pt idx="10">
                  <c:v>2.57885544E-2</c:v>
                </c:pt>
                <c:pt idx="11">
                  <c:v>2.455563547E-2</c:v>
                </c:pt>
                <c:pt idx="12">
                  <c:v>2.198705435E-2</c:v>
                </c:pt>
                <c:pt idx="13">
                  <c:v>1.756909483E-2</c:v>
                </c:pt>
                <c:pt idx="14">
                  <c:v>1.561697318E-2</c:v>
                </c:pt>
                <c:pt idx="15">
                  <c:v>1.397308127E-2</c:v>
                </c:pt>
                <c:pt idx="16">
                  <c:v>1.345936505E-2</c:v>
                </c:pt>
                <c:pt idx="17">
                  <c:v>1.037706771E-2</c:v>
                </c:pt>
                <c:pt idx="18">
                  <c:v>4.9316757419999996E-3</c:v>
                </c:pt>
                <c:pt idx="19">
                  <c:v>2.3630946270000001E-3</c:v>
                </c:pt>
                <c:pt idx="20">
                  <c:v>3.6987568069999999E-3</c:v>
                </c:pt>
                <c:pt idx="21">
                  <c:v>9.2468920170000004E-4</c:v>
                </c:pt>
                <c:pt idx="22">
                  <c:v>6.1645946779999999E-4</c:v>
                </c:pt>
                <c:pt idx="23">
                  <c:v>6.1645946779999999E-4</c:v>
                </c:pt>
                <c:pt idx="24">
                  <c:v>4.109729785E-4</c:v>
                </c:pt>
                <c:pt idx="25">
                  <c:v>1.952121648E-3</c:v>
                </c:pt>
                <c:pt idx="26">
                  <c:v>2.2603513820000001E-3</c:v>
                </c:pt>
                <c:pt idx="27">
                  <c:v>2.0548648929999999E-4</c:v>
                </c:pt>
                <c:pt idx="28">
                  <c:v>3.6987568069999999E-3</c:v>
                </c:pt>
                <c:pt idx="29">
                  <c:v>3.3905270730000001E-3</c:v>
                </c:pt>
                <c:pt idx="30">
                  <c:v>3.6987568069999999E-3</c:v>
                </c:pt>
                <c:pt idx="31">
                  <c:v>2.5685811159999999E-3</c:v>
                </c:pt>
                <c:pt idx="32">
                  <c:v>9.2468920170000004E-4</c:v>
                </c:pt>
                <c:pt idx="33">
                  <c:v>-2.0548648929999999E-4</c:v>
                </c:pt>
                <c:pt idx="34">
                  <c:v>-2.0548648929999999E-4</c:v>
                </c:pt>
                <c:pt idx="35">
                  <c:v>1.643891914E-3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0-4492-9E9B-6FB2E748D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394879"/>
        <c:axId val="711395359"/>
      </c:scatterChart>
      <c:valAx>
        <c:axId val="71139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95359"/>
        <c:crosses val="autoZero"/>
        <c:crossBetween val="midCat"/>
      </c:valAx>
      <c:valAx>
        <c:axId val="71139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9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'Simultaneous_UV_and_TPD-032625'!$AN$241:$AN$270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'Simultaneous_UV_and_TPD-032625'!$AP$241:$AP$270</c:f>
              <c:numCache>
                <c:formatCode>General</c:formatCode>
                <c:ptCount val="30"/>
                <c:pt idx="0">
                  <c:v>1.6803327E-2</c:v>
                </c:pt>
                <c:pt idx="1">
                  <c:v>2.1342839999999998E-2</c:v>
                </c:pt>
                <c:pt idx="2">
                  <c:v>2.2887701E-2</c:v>
                </c:pt>
                <c:pt idx="3">
                  <c:v>2.0891265999999999E-2</c:v>
                </c:pt>
                <c:pt idx="4">
                  <c:v>1.8811646000000001E-2</c:v>
                </c:pt>
                <c:pt idx="5">
                  <c:v>1.5721925000000001E-2</c:v>
                </c:pt>
                <c:pt idx="6">
                  <c:v>1.3428402000000001E-2</c:v>
                </c:pt>
                <c:pt idx="7">
                  <c:v>9.4474150000000007E-3</c:v>
                </c:pt>
                <c:pt idx="8">
                  <c:v>7.4747470000000003E-3</c:v>
                </c:pt>
                <c:pt idx="9">
                  <c:v>3.588829E-3</c:v>
                </c:pt>
                <c:pt idx="10">
                  <c:v>3.5531790000000001E-3</c:v>
                </c:pt>
                <c:pt idx="11">
                  <c:v>1.8657159999999999E-3</c:v>
                </c:pt>
                <c:pt idx="12">
                  <c:v>-4.7500000000000003E-5</c:v>
                </c:pt>
                <c:pt idx="13">
                  <c:v>2.3799999999999999E-5</c:v>
                </c:pt>
                <c:pt idx="14">
                  <c:v>-7.9619700000000001E-4</c:v>
                </c:pt>
                <c:pt idx="15">
                  <c:v>1.9E-3</c:v>
                </c:pt>
                <c:pt idx="16">
                  <c:v>1.7799999999999999E-3</c:v>
                </c:pt>
                <c:pt idx="17">
                  <c:v>1.4300000000000001E-3</c:v>
                </c:pt>
                <c:pt idx="18">
                  <c:v>8.3199999999999995E-4</c:v>
                </c:pt>
                <c:pt idx="19">
                  <c:v>2.2599999999999999E-3</c:v>
                </c:pt>
                <c:pt idx="20">
                  <c:v>4.75E-4</c:v>
                </c:pt>
                <c:pt idx="21">
                  <c:v>1.31E-3</c:v>
                </c:pt>
                <c:pt idx="22">
                  <c:v>1.66E-3</c:v>
                </c:pt>
                <c:pt idx="23">
                  <c:v>2.7299999999999998E-3</c:v>
                </c:pt>
                <c:pt idx="24">
                  <c:v>2.97E-3</c:v>
                </c:pt>
                <c:pt idx="25">
                  <c:v>3.8E-3</c:v>
                </c:pt>
                <c:pt idx="26">
                  <c:v>2.8500000000000001E-3</c:v>
                </c:pt>
                <c:pt idx="27">
                  <c:v>3.9199999999999999E-3</c:v>
                </c:pt>
                <c:pt idx="28">
                  <c:v>4.4000000000000003E-3</c:v>
                </c:pt>
                <c:pt idx="29">
                  <c:v>3.0899999999999999E-3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0-44E8-8100-706480F45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22591"/>
        <c:axId val="682627391"/>
      </c:scatterChart>
      <c:valAx>
        <c:axId val="68262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7391"/>
        <c:crosses val="autoZero"/>
        <c:crossBetween val="midCat"/>
      </c:valAx>
      <c:valAx>
        <c:axId val="6826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'Simultaneous_UV_and_TPD-032625'!$AN$241:$AN$269</c:f>
              <c:numCache>
                <c:formatCode>General</c:formatCode>
                <c:ptCount val="29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</c:numCache>
            </c:numRef>
          </c:xVal>
          <c:yVal>
            <c:numRef>
              <c:f>'Simultaneous_UV_and_TPD-032625'!$AR$241:$AR$270</c:f>
              <c:numCache>
                <c:formatCode>General</c:formatCode>
                <c:ptCount val="30"/>
                <c:pt idx="0">
                  <c:v>1.5321092E-2</c:v>
                </c:pt>
                <c:pt idx="1">
                  <c:v>1.8974060000000001E-2</c:v>
                </c:pt>
                <c:pt idx="2">
                  <c:v>2.0732536999999999E-2</c:v>
                </c:pt>
                <c:pt idx="3">
                  <c:v>2.1500049E-2</c:v>
                </c:pt>
                <c:pt idx="4">
                  <c:v>2.0149615999999999E-2</c:v>
                </c:pt>
                <c:pt idx="5">
                  <c:v>1.8478577999999999E-2</c:v>
                </c:pt>
                <c:pt idx="6">
                  <c:v>1.6622947999999999E-2</c:v>
                </c:pt>
                <c:pt idx="7">
                  <c:v>1.3863791E-2</c:v>
                </c:pt>
                <c:pt idx="8">
                  <c:v>1.2183037000000001E-2</c:v>
                </c:pt>
                <c:pt idx="9">
                  <c:v>1.1959584000000001E-2</c:v>
                </c:pt>
                <c:pt idx="10">
                  <c:v>1.1318372E-2</c:v>
                </c:pt>
                <c:pt idx="11">
                  <c:v>9.4238800000000008E-3</c:v>
                </c:pt>
                <c:pt idx="12">
                  <c:v>3.7598369999999998E-3</c:v>
                </c:pt>
                <c:pt idx="13">
                  <c:v>2.555135E-3</c:v>
                </c:pt>
                <c:pt idx="14">
                  <c:v>3.0020400000000001E-3</c:v>
                </c:pt>
                <c:pt idx="15">
                  <c:v>1.467016E-3</c:v>
                </c:pt>
                <c:pt idx="16">
                  <c:v>-5.8300000000000001E-3</c:v>
                </c:pt>
                <c:pt idx="17">
                  <c:v>-4.7600000000000003E-3</c:v>
                </c:pt>
                <c:pt idx="18">
                  <c:v>-5.5399999999999998E-3</c:v>
                </c:pt>
                <c:pt idx="19">
                  <c:v>-6.2199999999999998E-3</c:v>
                </c:pt>
                <c:pt idx="20">
                  <c:v>-3.0100000000000001E-3</c:v>
                </c:pt>
                <c:pt idx="21">
                  <c:v>-3.2100000000000002E-3</c:v>
                </c:pt>
                <c:pt idx="22">
                  <c:v>-2.2300000000000002E-3</c:v>
                </c:pt>
                <c:pt idx="23">
                  <c:v>-2.9099999999999998E-3</c:v>
                </c:pt>
                <c:pt idx="24">
                  <c:v>-3.5000000000000001E-3</c:v>
                </c:pt>
                <c:pt idx="25">
                  <c:v>-3.1099999999999999E-3</c:v>
                </c:pt>
                <c:pt idx="26">
                  <c:v>-4.6600000000000001E-3</c:v>
                </c:pt>
                <c:pt idx="27">
                  <c:v>-3.5000000000000001E-3</c:v>
                </c:pt>
                <c:pt idx="28">
                  <c:v>-1.94E-4</c:v>
                </c:pt>
                <c:pt idx="29">
                  <c:v>-1.8500000000000001E-3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2-42B7-A976-44B51842D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30271"/>
        <c:axId val="682628831"/>
      </c:scatterChart>
      <c:valAx>
        <c:axId val="68263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8831"/>
        <c:crosses val="autoZero"/>
        <c:crossBetween val="midCat"/>
      </c:valAx>
      <c:valAx>
        <c:axId val="68262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3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'Simultaneous_UV_and_TPD-032625'!$V$241:$V$270</c:f>
              <c:numCache>
                <c:formatCode>General</c:formatCode>
                <c:ptCount val="30"/>
                <c:pt idx="0">
                  <c:v>7.6099999999999996E-3</c:v>
                </c:pt>
                <c:pt idx="1">
                  <c:v>1.11E-2</c:v>
                </c:pt>
                <c:pt idx="2">
                  <c:v>1.21E-2</c:v>
                </c:pt>
                <c:pt idx="3">
                  <c:v>1.23E-2</c:v>
                </c:pt>
                <c:pt idx="4">
                  <c:v>1.14E-2</c:v>
                </c:pt>
                <c:pt idx="5">
                  <c:v>1.03E-2</c:v>
                </c:pt>
                <c:pt idx="6">
                  <c:v>9.2099999999999994E-3</c:v>
                </c:pt>
                <c:pt idx="7">
                  <c:v>6.9199999999999999E-3</c:v>
                </c:pt>
                <c:pt idx="8">
                  <c:v>4.3499999999999997E-3</c:v>
                </c:pt>
                <c:pt idx="9">
                  <c:v>2.4199999999999998E-3</c:v>
                </c:pt>
                <c:pt idx="10">
                  <c:v>3.5400000000000002E-3</c:v>
                </c:pt>
                <c:pt idx="11">
                  <c:v>4.45E-3</c:v>
                </c:pt>
                <c:pt idx="12">
                  <c:v>3.8E-3</c:v>
                </c:pt>
                <c:pt idx="13">
                  <c:v>-1.4499999999999999E-3</c:v>
                </c:pt>
                <c:pt idx="14">
                  <c:v>-9.1399999999999999E-4</c:v>
                </c:pt>
                <c:pt idx="15">
                  <c:v>-6.96E-4</c:v>
                </c:pt>
                <c:pt idx="16">
                  <c:v>-7.25E-5</c:v>
                </c:pt>
                <c:pt idx="17">
                  <c:v>3.48E-4</c:v>
                </c:pt>
                <c:pt idx="18">
                  <c:v>6.5300000000000004E-4</c:v>
                </c:pt>
                <c:pt idx="19">
                  <c:v>1.49E-3</c:v>
                </c:pt>
                <c:pt idx="20">
                  <c:v>1.32E-3</c:v>
                </c:pt>
                <c:pt idx="21">
                  <c:v>9.4300000000000004E-4</c:v>
                </c:pt>
                <c:pt idx="22">
                  <c:v>1.8699999999999999E-3</c:v>
                </c:pt>
                <c:pt idx="23">
                  <c:v>2.0300000000000001E-3</c:v>
                </c:pt>
                <c:pt idx="24">
                  <c:v>2.4199999999999998E-3</c:v>
                </c:pt>
                <c:pt idx="25">
                  <c:v>2.8700000000000002E-3</c:v>
                </c:pt>
                <c:pt idx="26">
                  <c:v>2.81E-3</c:v>
                </c:pt>
                <c:pt idx="27">
                  <c:v>2.8600000000000001E-3</c:v>
                </c:pt>
                <c:pt idx="28">
                  <c:v>3.5000000000000001E-3</c:v>
                </c:pt>
                <c:pt idx="29">
                  <c:v>3.31E-3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4-4454-892F-E68DBDBD0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18831"/>
        <c:axId val="505519311"/>
      </c:scatterChart>
      <c:valAx>
        <c:axId val="5055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19311"/>
        <c:crosses val="autoZero"/>
        <c:crossBetween val="midCat"/>
      </c:valAx>
      <c:valAx>
        <c:axId val="5055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'Simultaneous_UV_and_TPD-032625'!$X$241:$X$270</c:f>
              <c:numCache>
                <c:formatCode>General</c:formatCode>
                <c:ptCount val="30"/>
                <c:pt idx="0">
                  <c:v>7.3934839999999996E-3</c:v>
                </c:pt>
                <c:pt idx="1">
                  <c:v>9.9780700000000003E-3</c:v>
                </c:pt>
                <c:pt idx="2">
                  <c:v>1.0870927000000001E-2</c:v>
                </c:pt>
                <c:pt idx="3">
                  <c:v>1.1622807000000001E-2</c:v>
                </c:pt>
                <c:pt idx="4">
                  <c:v>1.1607143E-2</c:v>
                </c:pt>
                <c:pt idx="5">
                  <c:v>1.0651628999999999E-2</c:v>
                </c:pt>
                <c:pt idx="6">
                  <c:v>9.3045109999999997E-3</c:v>
                </c:pt>
                <c:pt idx="7">
                  <c:v>7.1741849999999996E-3</c:v>
                </c:pt>
                <c:pt idx="8">
                  <c:v>5.2318299999999998E-3</c:v>
                </c:pt>
                <c:pt idx="9">
                  <c:v>1.8796990000000001E-3</c:v>
                </c:pt>
                <c:pt idx="10">
                  <c:v>2.239975E-3</c:v>
                </c:pt>
                <c:pt idx="11">
                  <c:v>3.9630330000000004E-3</c:v>
                </c:pt>
                <c:pt idx="12">
                  <c:v>3.4617789999999999E-3</c:v>
                </c:pt>
                <c:pt idx="13">
                  <c:v>-2.6159149999999999E-3</c:v>
                </c:pt>
                <c:pt idx="14">
                  <c:v>-2.9605260000000002E-3</c:v>
                </c:pt>
                <c:pt idx="15">
                  <c:v>-2.506266E-3</c:v>
                </c:pt>
                <c:pt idx="16">
                  <c:v>-2.3339599999999999E-3</c:v>
                </c:pt>
                <c:pt idx="17">
                  <c:v>-1.9736839999999999E-3</c:v>
                </c:pt>
                <c:pt idx="18">
                  <c:v>-1.6447370000000001E-3</c:v>
                </c:pt>
                <c:pt idx="19">
                  <c:v>-1.472431E-3</c:v>
                </c:pt>
                <c:pt idx="20">
                  <c:v>-1.77005E-3</c:v>
                </c:pt>
                <c:pt idx="21">
                  <c:v>-1.441103E-3</c:v>
                </c:pt>
                <c:pt idx="22">
                  <c:v>-1.2687969999999999E-3</c:v>
                </c:pt>
                <c:pt idx="23">
                  <c:v>-9.8684199999999993E-4</c:v>
                </c:pt>
                <c:pt idx="24">
                  <c:v>-7.5188000000000002E-4</c:v>
                </c:pt>
                <c:pt idx="25">
                  <c:v>-9.5551399999999997E-4</c:v>
                </c:pt>
                <c:pt idx="26">
                  <c:v>-9.3985E-4</c:v>
                </c:pt>
                <c:pt idx="27">
                  <c:v>-7.67544E-4</c:v>
                </c:pt>
                <c:pt idx="28">
                  <c:v>-7.0488699999999996E-4</c:v>
                </c:pt>
                <c:pt idx="29">
                  <c:v>-6.1090199999999997E-4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41-49C6-96E2-931EC0CCB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58783"/>
        <c:axId val="572956863"/>
      </c:scatterChart>
      <c:valAx>
        <c:axId val="57295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56863"/>
        <c:crosses val="autoZero"/>
        <c:crossBetween val="midCat"/>
      </c:valAx>
      <c:valAx>
        <c:axId val="57295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5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'Simultaneous_UV_and_TPD-032625'!$Z$241:$Z$270</c:f>
              <c:numCache>
                <c:formatCode>General</c:formatCode>
                <c:ptCount val="30"/>
                <c:pt idx="0">
                  <c:v>7.8060320000000001E-3</c:v>
                </c:pt>
                <c:pt idx="1">
                  <c:v>1.0304554E-2</c:v>
                </c:pt>
                <c:pt idx="2">
                  <c:v>1.2211708999999999E-2</c:v>
                </c:pt>
                <c:pt idx="3">
                  <c:v>1.2862212E-2</c:v>
                </c:pt>
                <c:pt idx="4">
                  <c:v>1.2803075000000001E-2</c:v>
                </c:pt>
                <c:pt idx="5">
                  <c:v>1.2196925000000001E-2</c:v>
                </c:pt>
                <c:pt idx="6">
                  <c:v>1.0955055999999999E-2</c:v>
                </c:pt>
                <c:pt idx="7">
                  <c:v>9.5062089999999998E-3</c:v>
                </c:pt>
                <c:pt idx="8">
                  <c:v>7.6877589999999997E-3</c:v>
                </c:pt>
                <c:pt idx="9">
                  <c:v>5.6771139999999996E-3</c:v>
                </c:pt>
                <c:pt idx="10">
                  <c:v>5.6623300000000001E-3</c:v>
                </c:pt>
                <c:pt idx="11">
                  <c:v>7.1111769999999998E-3</c:v>
                </c:pt>
                <c:pt idx="12">
                  <c:v>6.9633350000000002E-3</c:v>
                </c:pt>
                <c:pt idx="13">
                  <c:v>1.670609E-3</c:v>
                </c:pt>
                <c:pt idx="14">
                  <c:v>9.16617E-4</c:v>
                </c:pt>
                <c:pt idx="15">
                  <c:v>1.4044940000000001E-3</c:v>
                </c:pt>
                <c:pt idx="16">
                  <c:v>1.611473E-3</c:v>
                </c:pt>
                <c:pt idx="17">
                  <c:v>1.9071559999999999E-3</c:v>
                </c:pt>
                <c:pt idx="18">
                  <c:v>2.3211120000000002E-3</c:v>
                </c:pt>
                <c:pt idx="19">
                  <c:v>2.2767590000000002E-3</c:v>
                </c:pt>
                <c:pt idx="20">
                  <c:v>2.3358960000000001E-3</c:v>
                </c:pt>
                <c:pt idx="21">
                  <c:v>2.6907160000000001E-3</c:v>
                </c:pt>
                <c:pt idx="22">
                  <c:v>3.0307509999999999E-3</c:v>
                </c:pt>
                <c:pt idx="23">
                  <c:v>3.3707870000000001E-3</c:v>
                </c:pt>
                <c:pt idx="24">
                  <c:v>3.592549E-3</c:v>
                </c:pt>
                <c:pt idx="25">
                  <c:v>3.7699589999999998E-3</c:v>
                </c:pt>
                <c:pt idx="26">
                  <c:v>3.9473679999999997E-3</c:v>
                </c:pt>
                <c:pt idx="27">
                  <c:v>4.0656420000000004E-3</c:v>
                </c:pt>
                <c:pt idx="28">
                  <c:v>4.3613250000000001E-3</c:v>
                </c:pt>
                <c:pt idx="29">
                  <c:v>4.5535189999999998E-3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5-488E-84BB-0DCB31DF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59183"/>
        <c:axId val="589657263"/>
      </c:scatterChart>
      <c:valAx>
        <c:axId val="58965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57263"/>
        <c:crosses val="autoZero"/>
        <c:crossBetween val="midCat"/>
      </c:valAx>
      <c:valAx>
        <c:axId val="5896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5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'Simultaneous_UV_and_TPD-032625'!$AB$241:$AB$270</c:f>
              <c:numCache>
                <c:formatCode>General</c:formatCode>
                <c:ptCount val="30"/>
                <c:pt idx="0">
                  <c:v>6.9529960000000003E-3</c:v>
                </c:pt>
                <c:pt idx="1">
                  <c:v>9.4608799999999996E-3</c:v>
                </c:pt>
                <c:pt idx="2">
                  <c:v>1.0917555000000001E-2</c:v>
                </c:pt>
                <c:pt idx="3">
                  <c:v>1.0887521000000001E-2</c:v>
                </c:pt>
                <c:pt idx="4">
                  <c:v>1.0782399999999999E-2</c:v>
                </c:pt>
                <c:pt idx="5">
                  <c:v>9.9864840000000003E-3</c:v>
                </c:pt>
                <c:pt idx="6">
                  <c:v>8.5448269999999996E-3</c:v>
                </c:pt>
                <c:pt idx="7">
                  <c:v>6.187115E-3</c:v>
                </c:pt>
                <c:pt idx="8">
                  <c:v>4.5952850000000002E-3</c:v>
                </c:pt>
                <c:pt idx="9">
                  <c:v>2.8082290000000002E-3</c:v>
                </c:pt>
                <c:pt idx="10">
                  <c:v>1.742003E-3</c:v>
                </c:pt>
                <c:pt idx="11">
                  <c:v>1.4566749999999999E-3</c:v>
                </c:pt>
                <c:pt idx="12">
                  <c:v>1.967262E-3</c:v>
                </c:pt>
                <c:pt idx="13">
                  <c:v>-1.4566749999999999E-3</c:v>
                </c:pt>
                <c:pt idx="14">
                  <c:v>-1.7720380000000001E-3</c:v>
                </c:pt>
                <c:pt idx="15">
                  <c:v>-1.4566749999999999E-3</c:v>
                </c:pt>
                <c:pt idx="16">
                  <c:v>-1.216399E-3</c:v>
                </c:pt>
                <c:pt idx="17">
                  <c:v>-1.126295E-3</c:v>
                </c:pt>
                <c:pt idx="18">
                  <c:v>-7.05812E-4</c:v>
                </c:pt>
                <c:pt idx="19">
                  <c:v>-6.90794E-4</c:v>
                </c:pt>
                <c:pt idx="20">
                  <c:v>-3.7543199999999998E-4</c:v>
                </c:pt>
                <c:pt idx="21">
                  <c:v>-6.3072499999999995E-4</c:v>
                </c:pt>
                <c:pt idx="22">
                  <c:v>-6.90794E-4</c:v>
                </c:pt>
                <c:pt idx="23">
                  <c:v>-2.5529399999999999E-4</c:v>
                </c:pt>
                <c:pt idx="24">
                  <c:v>-2.4027599999999999E-4</c:v>
                </c:pt>
                <c:pt idx="25">
                  <c:v>9.0099999999999995E-5</c:v>
                </c:pt>
                <c:pt idx="26">
                  <c:v>6.0099999999999997E-5</c:v>
                </c:pt>
                <c:pt idx="27">
                  <c:v>3.3038000000000002E-4</c:v>
                </c:pt>
                <c:pt idx="28">
                  <c:v>2.5529399999999999E-4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0-45E7-9763-8694FCCBD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760591"/>
        <c:axId val="1432761551"/>
      </c:scatterChart>
      <c:valAx>
        <c:axId val="143276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1551"/>
        <c:crosses val="autoZero"/>
        <c:crossBetween val="midCat"/>
      </c:valAx>
      <c:valAx>
        <c:axId val="143276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'Simultaneous_UV_and_TPD-032625'!$B$241:$B$270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'Simultaneous_UV_and_TPD-032625'!$D$241:$D$270</c:f>
              <c:numCache>
                <c:formatCode>General</c:formatCode>
                <c:ptCount val="30"/>
                <c:pt idx="0">
                  <c:v>6.8922890000000002E-3</c:v>
                </c:pt>
                <c:pt idx="1">
                  <c:v>9.2875909999999996E-3</c:v>
                </c:pt>
                <c:pt idx="2">
                  <c:v>1.0462061999999999E-2</c:v>
                </c:pt>
                <c:pt idx="3">
                  <c:v>1.0647504E-2</c:v>
                </c:pt>
                <c:pt idx="4">
                  <c:v>9.9211869999999997E-3</c:v>
                </c:pt>
                <c:pt idx="5">
                  <c:v>8.2985630000000001E-3</c:v>
                </c:pt>
                <c:pt idx="6">
                  <c:v>7.4640699999999997E-3</c:v>
                </c:pt>
                <c:pt idx="7">
                  <c:v>5.7023639999999997E-3</c:v>
                </c:pt>
                <c:pt idx="8">
                  <c:v>3.2143409999999999E-3</c:v>
                </c:pt>
                <c:pt idx="9">
                  <c:v>1.6844379999999999E-3</c:v>
                </c:pt>
                <c:pt idx="10">
                  <c:v>1.3599129999999999E-3</c:v>
                </c:pt>
                <c:pt idx="11">
                  <c:v>1.529903E-3</c:v>
                </c:pt>
                <c:pt idx="12">
                  <c:v>2.1635E-4</c:v>
                </c:pt>
                <c:pt idx="13">
                  <c:v>-2.6271060000000001E-3</c:v>
                </c:pt>
                <c:pt idx="14">
                  <c:v>-3.1679799999999999E-3</c:v>
                </c:pt>
                <c:pt idx="15">
                  <c:v>-2.8898159999999999E-3</c:v>
                </c:pt>
                <c:pt idx="16">
                  <c:v>-2.549838E-3</c:v>
                </c:pt>
                <c:pt idx="17">
                  <c:v>-2.271674E-3</c:v>
                </c:pt>
                <c:pt idx="18">
                  <c:v>-2.086231E-3</c:v>
                </c:pt>
                <c:pt idx="19">
                  <c:v>-1.761706E-3</c:v>
                </c:pt>
                <c:pt idx="20">
                  <c:v>-1.7462529999999999E-3</c:v>
                </c:pt>
                <c:pt idx="21">
                  <c:v>-1.4062739999999999E-3</c:v>
                </c:pt>
                <c:pt idx="22">
                  <c:v>-1.8235199999999999E-3</c:v>
                </c:pt>
                <c:pt idx="23">
                  <c:v>-1.7307990000000001E-3</c:v>
                </c:pt>
                <c:pt idx="24">
                  <c:v>-1.1744710000000001E-3</c:v>
                </c:pt>
                <c:pt idx="25">
                  <c:v>-1.189924E-3</c:v>
                </c:pt>
                <c:pt idx="26">
                  <c:v>-1.066296E-3</c:v>
                </c:pt>
                <c:pt idx="27">
                  <c:v>-9.1175999999999996E-4</c:v>
                </c:pt>
                <c:pt idx="28">
                  <c:v>-8.8085300000000002E-4</c:v>
                </c:pt>
                <c:pt idx="29">
                  <c:v>-8.9630700000000005E-4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B-43F9-AADC-6E5EBF71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47151"/>
        <c:axId val="687950991"/>
      </c:scatterChart>
      <c:valAx>
        <c:axId val="68794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0991"/>
        <c:crosses val="autoZero"/>
        <c:crossBetween val="midCat"/>
      </c:valAx>
      <c:valAx>
        <c:axId val="6879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'Simultaneous_UV_and_TPD-032625'!$BR$241:$BR$276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'Simultaneous_UV_and_TPD-032625'!$BT$241:$BT$276</c:f>
              <c:numCache>
                <c:formatCode>General</c:formatCode>
                <c:ptCount val="36"/>
                <c:pt idx="0">
                  <c:v>1.8443804000000001E-2</c:v>
                </c:pt>
                <c:pt idx="1">
                  <c:v>2.1786744E-2</c:v>
                </c:pt>
                <c:pt idx="2">
                  <c:v>2.5936599000000001E-2</c:v>
                </c:pt>
                <c:pt idx="3">
                  <c:v>3.0778098E-2</c:v>
                </c:pt>
                <c:pt idx="4">
                  <c:v>3.5734870000000002E-2</c:v>
                </c:pt>
                <c:pt idx="5">
                  <c:v>3.7579251000000001E-2</c:v>
                </c:pt>
                <c:pt idx="6">
                  <c:v>3.7809797999999999E-2</c:v>
                </c:pt>
                <c:pt idx="7">
                  <c:v>3.4697406E-2</c:v>
                </c:pt>
                <c:pt idx="8">
                  <c:v>3.4697406E-2</c:v>
                </c:pt>
                <c:pt idx="9">
                  <c:v>3.1930835999999997E-2</c:v>
                </c:pt>
                <c:pt idx="10">
                  <c:v>3.1008646000000001E-2</c:v>
                </c:pt>
                <c:pt idx="11">
                  <c:v>2.5129683E-2</c:v>
                </c:pt>
                <c:pt idx="12">
                  <c:v>2.3054755E-2</c:v>
                </c:pt>
                <c:pt idx="13">
                  <c:v>2.0288184000000001E-2</c:v>
                </c:pt>
                <c:pt idx="14">
                  <c:v>1.7982708999999999E-2</c:v>
                </c:pt>
                <c:pt idx="15">
                  <c:v>1.4870316999999999E-2</c:v>
                </c:pt>
                <c:pt idx="16">
                  <c:v>1.1757925000000001E-2</c:v>
                </c:pt>
                <c:pt idx="17">
                  <c:v>1.3832853000000001E-2</c:v>
                </c:pt>
                <c:pt idx="18">
                  <c:v>8.991354E-3</c:v>
                </c:pt>
                <c:pt idx="19">
                  <c:v>4.6109510000000003E-3</c:v>
                </c:pt>
                <c:pt idx="20">
                  <c:v>1.8443800000000001E-3</c:v>
                </c:pt>
                <c:pt idx="21">
                  <c:v>-8.0691599999999997E-4</c:v>
                </c:pt>
                <c:pt idx="22">
                  <c:v>1.7291069999999999E-3</c:v>
                </c:pt>
                <c:pt idx="23">
                  <c:v>1.6138330000000001E-3</c:v>
                </c:pt>
                <c:pt idx="24">
                  <c:v>-2.3054799999999999E-4</c:v>
                </c:pt>
                <c:pt idx="25">
                  <c:v>4.1498560000000004E-3</c:v>
                </c:pt>
                <c:pt idx="26">
                  <c:v>3.4582129999999999E-3</c:v>
                </c:pt>
                <c:pt idx="27">
                  <c:v>3.2276660000000001E-3</c:v>
                </c:pt>
                <c:pt idx="28">
                  <c:v>1.6138330000000001E-3</c:v>
                </c:pt>
                <c:pt idx="29">
                  <c:v>2.3054759999999999E-3</c:v>
                </c:pt>
                <c:pt idx="30">
                  <c:v>1.268012E-3</c:v>
                </c:pt>
                <c:pt idx="31">
                  <c:v>1.9596539999999999E-3</c:v>
                </c:pt>
                <c:pt idx="32">
                  <c:v>2.997118E-3</c:v>
                </c:pt>
                <c:pt idx="33">
                  <c:v>6.2247839999999997E-3</c:v>
                </c:pt>
                <c:pt idx="34">
                  <c:v>5.1873199999999996E-3</c:v>
                </c:pt>
                <c:pt idx="35">
                  <c:v>6.8011529999999999E-3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7-4934-93D9-DC4D10F2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944031"/>
        <c:axId val="577943551"/>
      </c:scatterChart>
      <c:valAx>
        <c:axId val="57794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43551"/>
        <c:crosses val="autoZero"/>
        <c:crossBetween val="midCat"/>
      </c:valAx>
      <c:valAx>
        <c:axId val="5779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4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'Simultaneous_UV_and_TPD-032625'!$H$300:$H$335</c:f>
              <c:numCache>
                <c:formatCode>General</c:formatCode>
                <c:ptCount val="36"/>
                <c:pt idx="0">
                  <c:v>5.1709729999999997E-3</c:v>
                </c:pt>
                <c:pt idx="1">
                  <c:v>5.4649540000000002E-3</c:v>
                </c:pt>
                <c:pt idx="2">
                  <c:v>5.3674760000000004E-3</c:v>
                </c:pt>
                <c:pt idx="3">
                  <c:v>5.5933780000000004E-3</c:v>
                </c:pt>
                <c:pt idx="5">
                  <c:v>5.3334360000000004E-3</c:v>
                </c:pt>
                <c:pt idx="7">
                  <c:v>4.8120070000000001E-3</c:v>
                </c:pt>
                <c:pt idx="9">
                  <c:v>3.8325849999999999E-3</c:v>
                </c:pt>
                <c:pt idx="11">
                  <c:v>2.0377529999999998E-3</c:v>
                </c:pt>
                <c:pt idx="13">
                  <c:v>4.6399999999999996E-6</c:v>
                </c:pt>
                <c:pt idx="15">
                  <c:v>-8.3707300000000003E-4</c:v>
                </c:pt>
                <c:pt idx="17">
                  <c:v>-1.033576E-3</c:v>
                </c:pt>
                <c:pt idx="19">
                  <c:v>-1.4234880000000001E-3</c:v>
                </c:pt>
                <c:pt idx="21">
                  <c:v>-1.5070400000000001E-3</c:v>
                </c:pt>
                <c:pt idx="23">
                  <c:v>-9.9489400000000007E-4</c:v>
                </c:pt>
                <c:pt idx="25">
                  <c:v>-1.16045E-4</c:v>
                </c:pt>
                <c:pt idx="27">
                  <c:v>2.7696099999999999E-4</c:v>
                </c:pt>
                <c:pt idx="29">
                  <c:v>1.1759199999999999E-4</c:v>
                </c:pt>
                <c:pt idx="31">
                  <c:v>3.2028500000000001E-4</c:v>
                </c:pt>
                <c:pt idx="33">
                  <c:v>2.02692E-4</c:v>
                </c:pt>
                <c:pt idx="35">
                  <c:v>2.5375199999999999E-4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F-4C40-981B-B4BEF1E9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49551"/>
        <c:axId val="687955791"/>
      </c:scatterChart>
      <c:valAx>
        <c:axId val="6879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5791"/>
        <c:crosses val="autoZero"/>
        <c:crossBetween val="midCat"/>
      </c:valAx>
      <c:valAx>
        <c:axId val="6879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'Simultaneous_UV_and_TPD-032625'!$J$300:$J$335</c:f>
              <c:numCache>
                <c:formatCode>General</c:formatCode>
                <c:ptCount val="36"/>
                <c:pt idx="0">
                  <c:v>2.4257060000000001E-3</c:v>
                </c:pt>
                <c:pt idx="1">
                  <c:v>2.9791980000000002E-3</c:v>
                </c:pt>
                <c:pt idx="2">
                  <c:v>3.5735509999999999E-3</c:v>
                </c:pt>
                <c:pt idx="3">
                  <c:v>3.837296E-3</c:v>
                </c:pt>
                <c:pt idx="4">
                  <c:v>3.9041599999999998E-3</c:v>
                </c:pt>
                <c:pt idx="5">
                  <c:v>4.2979200000000002E-3</c:v>
                </c:pt>
                <c:pt idx="7">
                  <c:v>3.1779349999999998E-3</c:v>
                </c:pt>
                <c:pt idx="9">
                  <c:v>2.3049780000000001E-3</c:v>
                </c:pt>
                <c:pt idx="11">
                  <c:v>1.090267E-3</c:v>
                </c:pt>
                <c:pt idx="13">
                  <c:v>-1.0401189999999999E-3</c:v>
                </c:pt>
                <c:pt idx="15">
                  <c:v>-2.6207280000000001E-3</c:v>
                </c:pt>
                <c:pt idx="17">
                  <c:v>-2.2548289999999999E-3</c:v>
                </c:pt>
                <c:pt idx="19">
                  <c:v>-2.202823E-3</c:v>
                </c:pt>
                <c:pt idx="21">
                  <c:v>-1.1794209999999999E-3</c:v>
                </c:pt>
                <c:pt idx="29">
                  <c:v>3.9190200000000002E-4</c:v>
                </c:pt>
                <c:pt idx="31">
                  <c:v>7.0951E-4</c:v>
                </c:pt>
                <c:pt idx="33">
                  <c:v>2.8046100000000002E-4</c:v>
                </c:pt>
                <c:pt idx="35">
                  <c:v>4.9034199999999995E-4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1-4721-8BB9-DB5E5A24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53391"/>
        <c:axId val="687945231"/>
      </c:scatterChart>
      <c:valAx>
        <c:axId val="68795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5231"/>
        <c:crosses val="autoZero"/>
        <c:crossBetween val="midCat"/>
      </c:valAx>
      <c:valAx>
        <c:axId val="6879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'Simultaneous_UV_and_TPD-032625'!$L$300:$L$335</c:f>
              <c:numCache>
                <c:formatCode>General</c:formatCode>
                <c:ptCount val="36"/>
                <c:pt idx="0">
                  <c:v>2.2013559999999998E-3</c:v>
                </c:pt>
                <c:pt idx="1">
                  <c:v>2.5004350000000001E-3</c:v>
                </c:pt>
                <c:pt idx="2">
                  <c:v>3.1003300000000001E-3</c:v>
                </c:pt>
                <c:pt idx="3">
                  <c:v>3.375065E-3</c:v>
                </c:pt>
                <c:pt idx="4">
                  <c:v>3.4741780000000001E-3</c:v>
                </c:pt>
                <c:pt idx="5">
                  <c:v>3.5506869999999999E-3</c:v>
                </c:pt>
                <c:pt idx="7">
                  <c:v>3.7141370000000002E-3</c:v>
                </c:pt>
                <c:pt idx="9">
                  <c:v>3.001217E-3</c:v>
                </c:pt>
                <c:pt idx="11">
                  <c:v>2.2865590000000001E-3</c:v>
                </c:pt>
                <c:pt idx="13">
                  <c:v>7.0944200000000002E-4</c:v>
                </c:pt>
                <c:pt idx="15">
                  <c:v>-8.5376500000000004E-4</c:v>
                </c:pt>
                <c:pt idx="17">
                  <c:v>-5.7903000000000002E-4</c:v>
                </c:pt>
                <c:pt idx="19">
                  <c:v>-1.3058600000000001E-3</c:v>
                </c:pt>
                <c:pt idx="21">
                  <c:v>-4.9904400000000003E-4</c:v>
                </c:pt>
                <c:pt idx="23">
                  <c:v>-3.5646000000000001E-4</c:v>
                </c:pt>
                <c:pt idx="25">
                  <c:v>-9.9099999999999996E-5</c:v>
                </c:pt>
                <c:pt idx="27">
                  <c:v>-7.8200000000000003E-5</c:v>
                </c:pt>
                <c:pt idx="29">
                  <c:v>-8.3499999999999997E-5</c:v>
                </c:pt>
                <c:pt idx="31">
                  <c:v>-1.99965E-4</c:v>
                </c:pt>
                <c:pt idx="33">
                  <c:v>1.19979E-4</c:v>
                </c:pt>
                <c:pt idx="35">
                  <c:v>3.9993E-4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9-470D-884E-9A87D958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58191"/>
        <c:axId val="687950511"/>
      </c:scatterChart>
      <c:valAx>
        <c:axId val="68795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0511"/>
        <c:crosses val="autoZero"/>
        <c:crossBetween val="midCat"/>
      </c:valAx>
      <c:valAx>
        <c:axId val="6879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'Simultaneous_UV_and_TPD-032625'!$N$300:$N$329</c:f>
              <c:numCache>
                <c:formatCode>General</c:formatCode>
                <c:ptCount val="30"/>
                <c:pt idx="0">
                  <c:v>1.3217490000000001E-3</c:v>
                </c:pt>
                <c:pt idx="1">
                  <c:v>2.4392960000000001E-3</c:v>
                </c:pt>
                <c:pt idx="2">
                  <c:v>1.867528E-3</c:v>
                </c:pt>
                <c:pt idx="3">
                  <c:v>3.01849E-3</c:v>
                </c:pt>
                <c:pt idx="4">
                  <c:v>2.8031480000000001E-3</c:v>
                </c:pt>
                <c:pt idx="5">
                  <c:v>3.5754070000000001E-3</c:v>
                </c:pt>
                <c:pt idx="7">
                  <c:v>4.006089E-3</c:v>
                </c:pt>
                <c:pt idx="9">
                  <c:v>3.8055989999999998E-3</c:v>
                </c:pt>
                <c:pt idx="11">
                  <c:v>2.5506790000000001E-3</c:v>
                </c:pt>
                <c:pt idx="13">
                  <c:v>1.273483E-3</c:v>
                </c:pt>
                <c:pt idx="15">
                  <c:v>1.3737299999999999E-4</c:v>
                </c:pt>
                <c:pt idx="17">
                  <c:v>2.15341E-4</c:v>
                </c:pt>
                <c:pt idx="19">
                  <c:v>1.26234E-4</c:v>
                </c:pt>
                <c:pt idx="21">
                  <c:v>-4.9379999999999997E-4</c:v>
                </c:pt>
                <c:pt idx="23">
                  <c:v>4.8266100000000001E-4</c:v>
                </c:pt>
                <c:pt idx="25">
                  <c:v>1.644761E-3</c:v>
                </c:pt>
                <c:pt idx="27">
                  <c:v>2.1756890000000002E-3</c:v>
                </c:pt>
                <c:pt idx="29">
                  <c:v>1.700453E-3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C-4B3B-A790-B8893045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43791"/>
        <c:axId val="687948111"/>
      </c:scatterChart>
      <c:valAx>
        <c:axId val="68794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8111"/>
        <c:crosses val="autoZero"/>
        <c:crossBetween val="midCat"/>
      </c:valAx>
      <c:valAx>
        <c:axId val="6879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'Simultaneous_UV_and_TPD-032625'!$V$300:$V$329</c:f>
              <c:numCache>
                <c:formatCode>General</c:formatCode>
                <c:ptCount val="30"/>
                <c:pt idx="0">
                  <c:v>2.14E-3</c:v>
                </c:pt>
                <c:pt idx="1">
                  <c:v>2.6099999999999999E-3</c:v>
                </c:pt>
                <c:pt idx="2">
                  <c:v>2.7399999999999998E-3</c:v>
                </c:pt>
                <c:pt idx="3">
                  <c:v>2.6700000000000001E-3</c:v>
                </c:pt>
                <c:pt idx="4">
                  <c:v>2.4299999999999999E-3</c:v>
                </c:pt>
                <c:pt idx="5">
                  <c:v>1.8799999999999999E-3</c:v>
                </c:pt>
                <c:pt idx="6">
                  <c:v>1.4599999999999999E-3</c:v>
                </c:pt>
                <c:pt idx="7">
                  <c:v>7.4399999999999998E-4</c:v>
                </c:pt>
                <c:pt idx="8">
                  <c:v>-2.6400000000000002E-4</c:v>
                </c:pt>
                <c:pt idx="9">
                  <c:v>-7.0299999999999996E-4</c:v>
                </c:pt>
                <c:pt idx="10">
                  <c:v>-9.5100000000000002E-4</c:v>
                </c:pt>
                <c:pt idx="11">
                  <c:v>-1.0300000000000001E-3</c:v>
                </c:pt>
                <c:pt idx="12">
                  <c:v>-1E-3</c:v>
                </c:pt>
                <c:pt idx="13">
                  <c:v>-1.2099999999999999E-3</c:v>
                </c:pt>
                <c:pt idx="14">
                  <c:v>-1.1299999999999999E-3</c:v>
                </c:pt>
                <c:pt idx="15">
                  <c:v>-9.6199999999999996E-4</c:v>
                </c:pt>
                <c:pt idx="16">
                  <c:v>-5.6300000000000002E-4</c:v>
                </c:pt>
                <c:pt idx="17">
                  <c:v>-3.8000000000000002E-4</c:v>
                </c:pt>
                <c:pt idx="18">
                  <c:v>-4.4200000000000001E-4</c:v>
                </c:pt>
                <c:pt idx="19">
                  <c:v>-3.4099999999999999E-4</c:v>
                </c:pt>
                <c:pt idx="20">
                  <c:v>-7.3999999999999996E-5</c:v>
                </c:pt>
                <c:pt idx="21">
                  <c:v>-1.1600000000000001E-5</c:v>
                </c:pt>
                <c:pt idx="22">
                  <c:v>6.9599999999999998E-5</c:v>
                </c:pt>
                <c:pt idx="23">
                  <c:v>3.0200000000000002E-4</c:v>
                </c:pt>
                <c:pt idx="24">
                  <c:v>4.2900000000000002E-4</c:v>
                </c:pt>
                <c:pt idx="25">
                  <c:v>2.81E-4</c:v>
                </c:pt>
                <c:pt idx="26">
                  <c:v>1.5200000000000001E-4</c:v>
                </c:pt>
                <c:pt idx="27">
                  <c:v>-1E-4</c:v>
                </c:pt>
                <c:pt idx="28">
                  <c:v>-1.7399999999999999E-5</c:v>
                </c:pt>
                <c:pt idx="29">
                  <c:v>-1.31E-5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A-4D1C-A821-EA74AFE2C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31343"/>
        <c:axId val="680833263"/>
      </c:scatterChart>
      <c:valAx>
        <c:axId val="6808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3263"/>
        <c:crosses val="autoZero"/>
        <c:crossBetween val="midCat"/>
      </c:valAx>
      <c:valAx>
        <c:axId val="68083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'Simultaneous_UV_and_TPD-032625'!$X$300:$X$329</c:f>
              <c:numCache>
                <c:formatCode>General</c:formatCode>
                <c:ptCount val="30"/>
                <c:pt idx="0">
                  <c:v>1.9611530000000002E-3</c:v>
                </c:pt>
                <c:pt idx="1">
                  <c:v>2.4263779999999999E-3</c:v>
                </c:pt>
                <c:pt idx="2">
                  <c:v>2.681704E-3</c:v>
                </c:pt>
                <c:pt idx="3">
                  <c:v>2.5845859999999998E-3</c:v>
                </c:pt>
                <c:pt idx="4">
                  <c:v>2.5125310000000001E-3</c:v>
                </c:pt>
                <c:pt idx="5">
                  <c:v>2.0645360000000001E-3</c:v>
                </c:pt>
                <c:pt idx="6">
                  <c:v>1.6369049999999999E-3</c:v>
                </c:pt>
                <c:pt idx="7">
                  <c:v>7.5971199999999995E-4</c:v>
                </c:pt>
                <c:pt idx="8">
                  <c:v>1.03383E-4</c:v>
                </c:pt>
                <c:pt idx="9">
                  <c:v>-8.2393500000000003E-4</c:v>
                </c:pt>
                <c:pt idx="10">
                  <c:v>-9.0382199999999998E-4</c:v>
                </c:pt>
                <c:pt idx="11">
                  <c:v>-8.0983699999999999E-4</c:v>
                </c:pt>
                <c:pt idx="12">
                  <c:v>-8.5839599999999999E-4</c:v>
                </c:pt>
                <c:pt idx="13">
                  <c:v>-8.7719299999999996E-4</c:v>
                </c:pt>
                <c:pt idx="14">
                  <c:v>-7.9887199999999995E-4</c:v>
                </c:pt>
                <c:pt idx="15">
                  <c:v>-5.4041400000000002E-4</c:v>
                </c:pt>
                <c:pt idx="16">
                  <c:v>-2.7255600000000002E-4</c:v>
                </c:pt>
                <c:pt idx="17">
                  <c:v>-7.2100000000000004E-5</c:v>
                </c:pt>
                <c:pt idx="18">
                  <c:v>-2.0400000000000001E-5</c:v>
                </c:pt>
                <c:pt idx="19">
                  <c:v>-2.2869700000000001E-4</c:v>
                </c:pt>
                <c:pt idx="20">
                  <c:v>1.50376E-4</c:v>
                </c:pt>
                <c:pt idx="21">
                  <c:v>1.47243E-4</c:v>
                </c:pt>
                <c:pt idx="22">
                  <c:v>3.35213E-4</c:v>
                </c:pt>
                <c:pt idx="23">
                  <c:v>3.1954900000000003E-4</c:v>
                </c:pt>
                <c:pt idx="24">
                  <c:v>5.2004999999999998E-4</c:v>
                </c:pt>
                <c:pt idx="25">
                  <c:v>4.19799E-4</c:v>
                </c:pt>
                <c:pt idx="26">
                  <c:v>3.7594000000000001E-4</c:v>
                </c:pt>
                <c:pt idx="27">
                  <c:v>3.9630299999999998E-4</c:v>
                </c:pt>
                <c:pt idx="28">
                  <c:v>3.00752E-4</c:v>
                </c:pt>
                <c:pt idx="29">
                  <c:v>4.0256899999999997E-4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1-43AA-9ECD-B94CD2796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37583"/>
        <c:axId val="680835183"/>
      </c:scatterChart>
      <c:valAx>
        <c:axId val="68083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5183"/>
        <c:crosses val="autoZero"/>
        <c:crossBetween val="midCat"/>
      </c:valAx>
      <c:valAx>
        <c:axId val="6808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'Simultaneous_UV_and_TPD-032625'!$T$300:$T$328</c:f>
              <c:numCache>
                <c:formatCode>General</c:formatCode>
                <c:ptCount val="29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</c:numCache>
            </c:numRef>
          </c:xVal>
          <c:yVal>
            <c:numRef>
              <c:f>'Simultaneous_UV_and_TPD-032625'!$Z$300:$Z$329</c:f>
              <c:numCache>
                <c:formatCode>General</c:formatCode>
                <c:ptCount val="30"/>
                <c:pt idx="0">
                  <c:v>2.1525720000000002E-3</c:v>
                </c:pt>
                <c:pt idx="1">
                  <c:v>2.8030749999999999E-3</c:v>
                </c:pt>
                <c:pt idx="2">
                  <c:v>2.785334E-3</c:v>
                </c:pt>
                <c:pt idx="3">
                  <c:v>2.7823769999999999E-3</c:v>
                </c:pt>
                <c:pt idx="4">
                  <c:v>2.6167949999999999E-3</c:v>
                </c:pt>
                <c:pt idx="5">
                  <c:v>2.1584859999999998E-3</c:v>
                </c:pt>
                <c:pt idx="6">
                  <c:v>1.784447E-3</c:v>
                </c:pt>
                <c:pt idx="7">
                  <c:v>8.1460699999999996E-4</c:v>
                </c:pt>
                <c:pt idx="8">
                  <c:v>8.4300000000000003E-5</c:v>
                </c:pt>
                <c:pt idx="9">
                  <c:v>-6.8302800000000002E-4</c:v>
                </c:pt>
                <c:pt idx="10">
                  <c:v>-6.6824400000000002E-4</c:v>
                </c:pt>
                <c:pt idx="11">
                  <c:v>-7.0520399999999997E-4</c:v>
                </c:pt>
                <c:pt idx="12">
                  <c:v>-6.9041999999999997E-4</c:v>
                </c:pt>
                <c:pt idx="13">
                  <c:v>-7.8060300000000005E-4</c:v>
                </c:pt>
                <c:pt idx="14">
                  <c:v>-5.4553499999999999E-4</c:v>
                </c:pt>
                <c:pt idx="15">
                  <c:v>-6.5198100000000004E-4</c:v>
                </c:pt>
                <c:pt idx="16">
                  <c:v>-2.6167900000000001E-4</c:v>
                </c:pt>
                <c:pt idx="17">
                  <c:v>-8.5699999999999996E-5</c:v>
                </c:pt>
                <c:pt idx="18">
                  <c:v>-5.0300000000000003E-5</c:v>
                </c:pt>
                <c:pt idx="19">
                  <c:v>2.51E-5</c:v>
                </c:pt>
                <c:pt idx="20">
                  <c:v>2.18805E-4</c:v>
                </c:pt>
                <c:pt idx="21">
                  <c:v>1.2714399999999999E-4</c:v>
                </c:pt>
                <c:pt idx="22">
                  <c:v>4.4648099999999998E-4</c:v>
                </c:pt>
                <c:pt idx="23">
                  <c:v>6.4311100000000003E-4</c:v>
                </c:pt>
                <c:pt idx="24">
                  <c:v>5.3222899999999995E-4</c:v>
                </c:pt>
                <c:pt idx="25">
                  <c:v>5.1744499999999995E-4</c:v>
                </c:pt>
                <c:pt idx="26">
                  <c:v>5.4553499999999999E-4</c:v>
                </c:pt>
                <c:pt idx="27">
                  <c:v>5.4405700000000003E-4</c:v>
                </c:pt>
                <c:pt idx="28">
                  <c:v>4.7900699999999999E-4</c:v>
                </c:pt>
                <c:pt idx="29">
                  <c:v>3.9769399999999998E-4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C-4436-A954-8CF8726A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011807"/>
        <c:axId val="1398008943"/>
      </c:scatterChart>
      <c:valAx>
        <c:axId val="5930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008943"/>
        <c:crosses val="autoZero"/>
        <c:crossBetween val="midCat"/>
      </c:valAx>
      <c:valAx>
        <c:axId val="13980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'Simultaneous_UV_and_TPD-032625'!$AB$300:$AB$329</c:f>
              <c:numCache>
                <c:formatCode>General</c:formatCode>
                <c:ptCount val="30"/>
                <c:pt idx="0">
                  <c:v>2.2826249999999999E-3</c:v>
                </c:pt>
                <c:pt idx="1">
                  <c:v>2.8052260000000001E-3</c:v>
                </c:pt>
                <c:pt idx="2">
                  <c:v>2.8487759999999999E-3</c:v>
                </c:pt>
                <c:pt idx="3">
                  <c:v>3.167142E-3</c:v>
                </c:pt>
                <c:pt idx="4">
                  <c:v>2.7646789999999999E-3</c:v>
                </c:pt>
                <c:pt idx="5">
                  <c:v>2.2195520000000001E-3</c:v>
                </c:pt>
                <c:pt idx="6">
                  <c:v>1.632377E-3</c:v>
                </c:pt>
                <c:pt idx="7">
                  <c:v>9.7311900000000005E-4</c:v>
                </c:pt>
                <c:pt idx="8">
                  <c:v>-2.8500000000000002E-5</c:v>
                </c:pt>
                <c:pt idx="9">
                  <c:v>-5.6464899999999997E-4</c:v>
                </c:pt>
                <c:pt idx="10">
                  <c:v>-7.6588100000000005E-4</c:v>
                </c:pt>
                <c:pt idx="11">
                  <c:v>-6.4273900000000003E-4</c:v>
                </c:pt>
                <c:pt idx="12">
                  <c:v>-5.3611700000000002E-4</c:v>
                </c:pt>
                <c:pt idx="13">
                  <c:v>-7.7038599999999997E-4</c:v>
                </c:pt>
                <c:pt idx="14">
                  <c:v>-7.05812E-4</c:v>
                </c:pt>
                <c:pt idx="15">
                  <c:v>-3.4990200000000003E-4</c:v>
                </c:pt>
                <c:pt idx="16">
                  <c:v>-4.8055299999999999E-4</c:v>
                </c:pt>
                <c:pt idx="17">
                  <c:v>-1.6068500000000001E-4</c:v>
                </c:pt>
                <c:pt idx="18">
                  <c:v>-3.0000000000000001E-5</c:v>
                </c:pt>
                <c:pt idx="19">
                  <c:v>-1.5E-5</c:v>
                </c:pt>
                <c:pt idx="20">
                  <c:v>5.7099999999999999E-5</c:v>
                </c:pt>
                <c:pt idx="21">
                  <c:v>2.4478100000000001E-4</c:v>
                </c:pt>
                <c:pt idx="22">
                  <c:v>4.1748000000000002E-4</c:v>
                </c:pt>
                <c:pt idx="23">
                  <c:v>5.51134E-4</c:v>
                </c:pt>
                <c:pt idx="24">
                  <c:v>5.0458000000000002E-4</c:v>
                </c:pt>
                <c:pt idx="25">
                  <c:v>3.3939000000000002E-4</c:v>
                </c:pt>
                <c:pt idx="26">
                  <c:v>4.0096100000000003E-4</c:v>
                </c:pt>
                <c:pt idx="27">
                  <c:v>4.7454600000000001E-4</c:v>
                </c:pt>
                <c:pt idx="28">
                  <c:v>6.6526499999999995E-4</c:v>
                </c:pt>
                <c:pt idx="29">
                  <c:v>4.7899999999999999E-4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D-48FA-8976-01262F227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010847"/>
        <c:axId val="733875135"/>
      </c:scatterChart>
      <c:valAx>
        <c:axId val="59301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75135"/>
        <c:crosses val="autoZero"/>
        <c:crossBetween val="midCat"/>
      </c:valAx>
      <c:valAx>
        <c:axId val="7338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'Simultaneous_UV_and_TPD-032625'!$AN$300:$AN$329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'Simultaneous_UV_and_TPD-032625'!$AP$300:$AP$329</c:f>
              <c:numCache>
                <c:formatCode>General</c:formatCode>
                <c:ptCount val="30"/>
                <c:pt idx="0">
                  <c:v>4.81E-3</c:v>
                </c:pt>
                <c:pt idx="1">
                  <c:v>6.77E-3</c:v>
                </c:pt>
                <c:pt idx="2">
                  <c:v>6.8900000000000003E-3</c:v>
                </c:pt>
                <c:pt idx="3">
                  <c:v>6.1700000000000001E-3</c:v>
                </c:pt>
                <c:pt idx="4">
                  <c:v>6.4900000000000001E-3</c:v>
                </c:pt>
                <c:pt idx="5">
                  <c:v>5.0099999999999997E-3</c:v>
                </c:pt>
                <c:pt idx="6">
                  <c:v>4.3699999999999998E-3</c:v>
                </c:pt>
                <c:pt idx="7">
                  <c:v>2.9499999999999999E-3</c:v>
                </c:pt>
                <c:pt idx="8">
                  <c:v>2.6700000000000001E-3</c:v>
                </c:pt>
                <c:pt idx="9">
                  <c:v>1.6900000000000001E-3</c:v>
                </c:pt>
                <c:pt idx="10">
                  <c:v>8.5599999999999999E-4</c:v>
                </c:pt>
                <c:pt idx="11">
                  <c:v>3.0899999999999998E-4</c:v>
                </c:pt>
                <c:pt idx="12">
                  <c:v>4.5199999999999998E-4</c:v>
                </c:pt>
                <c:pt idx="13">
                  <c:v>7.9600000000000005E-4</c:v>
                </c:pt>
                <c:pt idx="14">
                  <c:v>7.6099999999999996E-4</c:v>
                </c:pt>
                <c:pt idx="15">
                  <c:v>1.1199999999999999E-3</c:v>
                </c:pt>
                <c:pt idx="16">
                  <c:v>1.4E-3</c:v>
                </c:pt>
                <c:pt idx="17">
                  <c:v>4.0400000000000001E-4</c:v>
                </c:pt>
                <c:pt idx="18">
                  <c:v>1.1199999999999999E-3</c:v>
                </c:pt>
                <c:pt idx="19">
                  <c:v>1.5200000000000001E-3</c:v>
                </c:pt>
                <c:pt idx="20">
                  <c:v>1.6000000000000001E-3</c:v>
                </c:pt>
                <c:pt idx="21">
                  <c:v>2.2599999999999999E-3</c:v>
                </c:pt>
                <c:pt idx="22">
                  <c:v>1.4599999999999999E-3</c:v>
                </c:pt>
                <c:pt idx="23">
                  <c:v>3.57E-4</c:v>
                </c:pt>
                <c:pt idx="24">
                  <c:v>2.7300000000000002E-4</c:v>
                </c:pt>
                <c:pt idx="25">
                  <c:v>1.1800000000000001E-3</c:v>
                </c:pt>
                <c:pt idx="26">
                  <c:v>1.0200000000000001E-3</c:v>
                </c:pt>
                <c:pt idx="27">
                  <c:v>1.0499999999999999E-3</c:v>
                </c:pt>
                <c:pt idx="28">
                  <c:v>8.4400000000000002E-4</c:v>
                </c:pt>
                <c:pt idx="29">
                  <c:v>3.0899999999999998E-4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6-4414-8D40-E9F0860E7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011807"/>
        <c:axId val="593010847"/>
      </c:scatterChart>
      <c:valAx>
        <c:axId val="5930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0847"/>
        <c:crosses val="autoZero"/>
        <c:crossBetween val="midCat"/>
      </c:valAx>
      <c:valAx>
        <c:axId val="5930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'Simultaneous_UV_and_TPD-032625'!$AN$300:$AN$329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'Simultaneous_UV_and_TPD-032625'!$AR$300:$AR$329</c:f>
              <c:numCache>
                <c:formatCode>General</c:formatCode>
                <c:ptCount val="30"/>
                <c:pt idx="0">
                  <c:v>3.64E-3</c:v>
                </c:pt>
                <c:pt idx="1">
                  <c:v>4.7200000000000002E-3</c:v>
                </c:pt>
                <c:pt idx="2">
                  <c:v>5.64E-3</c:v>
                </c:pt>
                <c:pt idx="3">
                  <c:v>5.8300000000000001E-3</c:v>
                </c:pt>
                <c:pt idx="4">
                  <c:v>4.4099999999999999E-3</c:v>
                </c:pt>
                <c:pt idx="5">
                  <c:v>3.65E-3</c:v>
                </c:pt>
                <c:pt idx="6">
                  <c:v>2.8400000000000001E-3</c:v>
                </c:pt>
                <c:pt idx="7">
                  <c:v>1.92E-3</c:v>
                </c:pt>
                <c:pt idx="8">
                  <c:v>8.9400000000000005E-4</c:v>
                </c:pt>
                <c:pt idx="9">
                  <c:v>7.7700000000000005E-5</c:v>
                </c:pt>
                <c:pt idx="10">
                  <c:v>6.5099999999999999E-4</c:v>
                </c:pt>
                <c:pt idx="11">
                  <c:v>7.5799999999999999E-4</c:v>
                </c:pt>
                <c:pt idx="12">
                  <c:v>9.7153405229999997E-6</c:v>
                </c:pt>
                <c:pt idx="13">
                  <c:v>-5.44E-4</c:v>
                </c:pt>
                <c:pt idx="14">
                  <c:v>-9.2299999999999999E-4</c:v>
                </c:pt>
                <c:pt idx="15">
                  <c:v>-1.01E-3</c:v>
                </c:pt>
                <c:pt idx="16">
                  <c:v>2.23E-4</c:v>
                </c:pt>
                <c:pt idx="17">
                  <c:v>-7.5799999999999999E-4</c:v>
                </c:pt>
                <c:pt idx="18">
                  <c:v>-1.47E-3</c:v>
                </c:pt>
                <c:pt idx="19">
                  <c:v>-2E-3</c:v>
                </c:pt>
                <c:pt idx="20">
                  <c:v>-9.810000000000001E-4</c:v>
                </c:pt>
                <c:pt idx="21">
                  <c:v>-9.9099999999999991E-4</c:v>
                </c:pt>
                <c:pt idx="22">
                  <c:v>-1.8500000000000001E-3</c:v>
                </c:pt>
                <c:pt idx="23">
                  <c:v>-1E-3</c:v>
                </c:pt>
                <c:pt idx="24">
                  <c:v>-1.34E-3</c:v>
                </c:pt>
                <c:pt idx="25">
                  <c:v>-1.07E-3</c:v>
                </c:pt>
                <c:pt idx="26">
                  <c:v>-8.8400000000000002E-4</c:v>
                </c:pt>
                <c:pt idx="27">
                  <c:v>-1.06E-3</c:v>
                </c:pt>
                <c:pt idx="28">
                  <c:v>-7.7700000000000002E-4</c:v>
                </c:pt>
                <c:pt idx="29">
                  <c:v>-1.15E-3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9-42AA-A527-DDA105BF4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29599"/>
        <c:axId val="685631039"/>
      </c:scatterChart>
      <c:valAx>
        <c:axId val="68562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31039"/>
        <c:crosses val="autoZero"/>
        <c:crossBetween val="midCat"/>
      </c:valAx>
      <c:valAx>
        <c:axId val="6856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2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'Simultaneous_UV_and_TPD-032625'!$AX$300:$AX$335</c:f>
              <c:numCache>
                <c:formatCode>General</c:formatCode>
                <c:ptCount val="36"/>
                <c:pt idx="0">
                  <c:v>2.3800000000000002E-3</c:v>
                </c:pt>
                <c:pt idx="1">
                  <c:v>2.7399999999999998E-3</c:v>
                </c:pt>
                <c:pt idx="2">
                  <c:v>2.8300000000000001E-3</c:v>
                </c:pt>
                <c:pt idx="3">
                  <c:v>3.2000000000000002E-3</c:v>
                </c:pt>
                <c:pt idx="4">
                  <c:v>3.47E-3</c:v>
                </c:pt>
                <c:pt idx="5">
                  <c:v>3.3800000000000002E-3</c:v>
                </c:pt>
                <c:pt idx="7">
                  <c:v>3.47E-3</c:v>
                </c:pt>
                <c:pt idx="9">
                  <c:v>3.0200000000000001E-3</c:v>
                </c:pt>
                <c:pt idx="11">
                  <c:v>3.47E-3</c:v>
                </c:pt>
                <c:pt idx="13">
                  <c:v>2.7399999999999998E-3</c:v>
                </c:pt>
                <c:pt idx="15">
                  <c:v>1.1900000000000001E-3</c:v>
                </c:pt>
                <c:pt idx="17">
                  <c:v>8.2299999999999995E-4</c:v>
                </c:pt>
                <c:pt idx="19">
                  <c:v>3.6600000000000001E-4</c:v>
                </c:pt>
                <c:pt idx="21">
                  <c:v>2.7399999999999999E-4</c:v>
                </c:pt>
                <c:pt idx="23">
                  <c:v>-9.1399999999999999E-5</c:v>
                </c:pt>
                <c:pt idx="25">
                  <c:v>-9.1399999999999999E-5</c:v>
                </c:pt>
                <c:pt idx="27">
                  <c:v>-4.57E-4</c:v>
                </c:pt>
                <c:pt idx="29">
                  <c:v>1.83E-4</c:v>
                </c:pt>
                <c:pt idx="31">
                  <c:v>4.57E-4</c:v>
                </c:pt>
                <c:pt idx="33">
                  <c:v>0</c:v>
                </c:pt>
                <c:pt idx="35">
                  <c:v>1.83E-4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F-4957-9B18-003D40272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32479"/>
        <c:axId val="733872735"/>
      </c:scatterChart>
      <c:valAx>
        <c:axId val="68563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72735"/>
        <c:crosses val="autoZero"/>
        <c:crossBetween val="midCat"/>
      </c:valAx>
      <c:valAx>
        <c:axId val="73387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3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'Simultaneous_UV_and_TPD-032625'!$AZ$300:$AZ$335</c:f>
              <c:numCache>
                <c:formatCode>General</c:formatCode>
                <c:ptCount val="36"/>
                <c:pt idx="0">
                  <c:v>3.63E-3</c:v>
                </c:pt>
                <c:pt idx="1">
                  <c:v>4.15E-3</c:v>
                </c:pt>
                <c:pt idx="2">
                  <c:v>5.13E-3</c:v>
                </c:pt>
                <c:pt idx="3">
                  <c:v>4.5399999999999998E-3</c:v>
                </c:pt>
                <c:pt idx="4">
                  <c:v>4.79E-3</c:v>
                </c:pt>
                <c:pt idx="5">
                  <c:v>5.1799999999999997E-3</c:v>
                </c:pt>
                <c:pt idx="6">
                  <c:v>5.4900000000000001E-3</c:v>
                </c:pt>
                <c:pt idx="7">
                  <c:v>5.77E-3</c:v>
                </c:pt>
                <c:pt idx="8">
                  <c:v>5.8100000000000001E-3</c:v>
                </c:pt>
                <c:pt idx="9">
                  <c:v>4.6899999999999997E-3</c:v>
                </c:pt>
                <c:pt idx="10">
                  <c:v>6.2599999999999999E-3</c:v>
                </c:pt>
                <c:pt idx="11">
                  <c:v>4.6299999999999996E-3</c:v>
                </c:pt>
                <c:pt idx="12">
                  <c:v>3.8999999999999998E-3</c:v>
                </c:pt>
                <c:pt idx="13">
                  <c:v>3.8300000000000001E-3</c:v>
                </c:pt>
                <c:pt idx="14">
                  <c:v>3.0000000000000001E-3</c:v>
                </c:pt>
                <c:pt idx="15">
                  <c:v>3.1099999999999999E-3</c:v>
                </c:pt>
                <c:pt idx="16">
                  <c:v>2.1800000000000001E-3</c:v>
                </c:pt>
                <c:pt idx="17">
                  <c:v>2.1800000000000001E-3</c:v>
                </c:pt>
                <c:pt idx="18">
                  <c:v>1.5499999999999999E-3</c:v>
                </c:pt>
                <c:pt idx="19">
                  <c:v>2.5100000000000001E-3</c:v>
                </c:pt>
                <c:pt idx="20">
                  <c:v>1.2700000000000001E-3</c:v>
                </c:pt>
                <c:pt idx="21">
                  <c:v>1.5399999999999999E-3</c:v>
                </c:pt>
                <c:pt idx="22">
                  <c:v>9.0799999999999995E-4</c:v>
                </c:pt>
                <c:pt idx="23">
                  <c:v>2.0400000000000001E-3</c:v>
                </c:pt>
                <c:pt idx="24">
                  <c:v>1E-3</c:v>
                </c:pt>
                <c:pt idx="25">
                  <c:v>1.4400000000000001E-3</c:v>
                </c:pt>
                <c:pt idx="26">
                  <c:v>1.6000000000000001E-3</c:v>
                </c:pt>
                <c:pt idx="27">
                  <c:v>1.5900000000000001E-3</c:v>
                </c:pt>
                <c:pt idx="28">
                  <c:v>1.4599999999999999E-3</c:v>
                </c:pt>
                <c:pt idx="29">
                  <c:v>1.3600000000000001E-3</c:v>
                </c:pt>
                <c:pt idx="30">
                  <c:v>1.6999999999999999E-3</c:v>
                </c:pt>
                <c:pt idx="31">
                  <c:v>1.14E-3</c:v>
                </c:pt>
                <c:pt idx="32">
                  <c:v>1.6800000000000001E-3</c:v>
                </c:pt>
                <c:pt idx="33">
                  <c:v>8.1499999999999997E-4</c:v>
                </c:pt>
                <c:pt idx="34">
                  <c:v>1.7600000000000001E-3</c:v>
                </c:pt>
                <c:pt idx="35">
                  <c:v>5.6089743589999999E-4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0-4A94-97EC-984FE17D7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67135"/>
        <c:axId val="693767615"/>
      </c:scatterChart>
      <c:valAx>
        <c:axId val="69376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67615"/>
        <c:crosses val="autoZero"/>
        <c:crossBetween val="midCat"/>
      </c:valAx>
      <c:valAx>
        <c:axId val="69376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6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'Simultaneous_UV_and_TPD-032625'!$BB$300:$BB$335</c:f>
              <c:numCache>
                <c:formatCode>General</c:formatCode>
                <c:ptCount val="36"/>
                <c:pt idx="0">
                  <c:v>4.1085683869999997E-3</c:v>
                </c:pt>
                <c:pt idx="1">
                  <c:v>5.0665247470000003E-3</c:v>
                </c:pt>
                <c:pt idx="2">
                  <c:v>6.2480042580000004E-3</c:v>
                </c:pt>
                <c:pt idx="3">
                  <c:v>6.3757317720000003E-3</c:v>
                </c:pt>
                <c:pt idx="4">
                  <c:v>6.5779670039999997E-3</c:v>
                </c:pt>
                <c:pt idx="5">
                  <c:v>7.5572112829999996E-3</c:v>
                </c:pt>
                <c:pt idx="6">
                  <c:v>7.6210750400000004E-3</c:v>
                </c:pt>
                <c:pt idx="7">
                  <c:v>7.5891431610000002E-3</c:v>
                </c:pt>
                <c:pt idx="8">
                  <c:v>7.7807344329999997E-3</c:v>
                </c:pt>
                <c:pt idx="9">
                  <c:v>6.8014901539999997E-3</c:v>
                </c:pt>
                <c:pt idx="10">
                  <c:v>5.4603512509999999E-3</c:v>
                </c:pt>
                <c:pt idx="11">
                  <c:v>5.3539116549999998E-3</c:v>
                </c:pt>
                <c:pt idx="12">
                  <c:v>4.2575838210000003E-3</c:v>
                </c:pt>
                <c:pt idx="13">
                  <c:v>2.810005322E-3</c:v>
                </c:pt>
                <c:pt idx="14">
                  <c:v>2.0968600320000002E-3</c:v>
                </c:pt>
                <c:pt idx="15">
                  <c:v>1.266631187E-3</c:v>
                </c:pt>
                <c:pt idx="16">
                  <c:v>3.4060670570000002E-5</c:v>
                </c:pt>
                <c:pt idx="17">
                  <c:v>6.9185737089999999E-4</c:v>
                </c:pt>
                <c:pt idx="18">
                  <c:v>1.9584885579999999E-3</c:v>
                </c:pt>
                <c:pt idx="19">
                  <c:v>3.0867482699999999E-4</c:v>
                </c:pt>
                <c:pt idx="20">
                  <c:v>6.9185737089999999E-4</c:v>
                </c:pt>
                <c:pt idx="21">
                  <c:v>7.8765300690000002E-4</c:v>
                </c:pt>
                <c:pt idx="22">
                  <c:v>7.4507716869999996E-4</c:v>
                </c:pt>
                <c:pt idx="23">
                  <c:v>9.5795635979999995E-4</c:v>
                </c:pt>
                <c:pt idx="24">
                  <c:v>7.2378924960000003E-4</c:v>
                </c:pt>
                <c:pt idx="25">
                  <c:v>3.6189462480000001E-4</c:v>
                </c:pt>
                <c:pt idx="26">
                  <c:v>3.938265035E-4</c:v>
                </c:pt>
                <c:pt idx="27">
                  <c:v>-7.4507716869999996E-4</c:v>
                </c:pt>
                <c:pt idx="28">
                  <c:v>6.0670569449999996E-4</c:v>
                </c:pt>
                <c:pt idx="29">
                  <c:v>-1.064395955E-5</c:v>
                </c:pt>
                <c:pt idx="30">
                  <c:v>1.053751996E-3</c:v>
                </c:pt>
                <c:pt idx="31">
                  <c:v>5.0026609900000001E-4</c:v>
                </c:pt>
                <c:pt idx="32">
                  <c:v>5.4284193719999997E-4</c:v>
                </c:pt>
                <c:pt idx="33">
                  <c:v>9.3666844070000002E-4</c:v>
                </c:pt>
                <c:pt idx="34">
                  <c:v>6.386375732E-5</c:v>
                </c:pt>
                <c:pt idx="35">
                  <c:v>1.8094731240000001E-4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8-495B-BCCE-47F38FD38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383327"/>
        <c:axId val="675382847"/>
      </c:scatterChart>
      <c:valAx>
        <c:axId val="67538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82847"/>
        <c:crosses val="autoZero"/>
        <c:crossBetween val="midCat"/>
      </c:valAx>
      <c:valAx>
        <c:axId val="6753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8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'Simultaneous_UV_and_TPD-032625'!$BD$300:$BD$335</c:f>
              <c:numCache>
                <c:formatCode>General</c:formatCode>
                <c:ptCount val="36"/>
                <c:pt idx="0">
                  <c:v>5.0479380850000002E-3</c:v>
                </c:pt>
                <c:pt idx="1">
                  <c:v>6.5958184130000003E-3</c:v>
                </c:pt>
                <c:pt idx="2">
                  <c:v>7.2311424280000003E-3</c:v>
                </c:pt>
                <c:pt idx="3">
                  <c:v>7.6469908740000002E-3</c:v>
                </c:pt>
                <c:pt idx="4">
                  <c:v>7.5776827999999999E-3</c:v>
                </c:pt>
                <c:pt idx="5">
                  <c:v>7.73940164E-3</c:v>
                </c:pt>
                <c:pt idx="6">
                  <c:v>8.2014554700000006E-3</c:v>
                </c:pt>
                <c:pt idx="7">
                  <c:v>7.2195910819999997E-3</c:v>
                </c:pt>
                <c:pt idx="8">
                  <c:v>7.7625043320000003E-3</c:v>
                </c:pt>
                <c:pt idx="9">
                  <c:v>6.4225482269999997E-3</c:v>
                </c:pt>
                <c:pt idx="10">
                  <c:v>4.8400138619999998E-3</c:v>
                </c:pt>
                <c:pt idx="11">
                  <c:v>4.9208732819999998E-3</c:v>
                </c:pt>
                <c:pt idx="12">
                  <c:v>4.1007277350000003E-3</c:v>
                </c:pt>
                <c:pt idx="13">
                  <c:v>2.9917985449999999E-3</c:v>
                </c:pt>
                <c:pt idx="14">
                  <c:v>2.067690886E-3</c:v>
                </c:pt>
                <c:pt idx="15">
                  <c:v>1.074275153E-3</c:v>
                </c:pt>
                <c:pt idx="16">
                  <c:v>8.4324823840000005E-4</c:v>
                </c:pt>
                <c:pt idx="17">
                  <c:v>-2.7723229760000001E-4</c:v>
                </c:pt>
                <c:pt idx="18">
                  <c:v>1.5016749449999999E-4</c:v>
                </c:pt>
                <c:pt idx="19">
                  <c:v>4.3895113780000001E-4</c:v>
                </c:pt>
                <c:pt idx="20">
                  <c:v>-3.696430634E-4</c:v>
                </c:pt>
                <c:pt idx="21">
                  <c:v>-4.6205382930000001E-5</c:v>
                </c:pt>
                <c:pt idx="22">
                  <c:v>-2.079242232E-4</c:v>
                </c:pt>
                <c:pt idx="23">
                  <c:v>7.5083747260000001E-4</c:v>
                </c:pt>
                <c:pt idx="24">
                  <c:v>8.3169689270000001E-4</c:v>
                </c:pt>
                <c:pt idx="25">
                  <c:v>3.4654037199999998E-4</c:v>
                </c:pt>
                <c:pt idx="26">
                  <c:v>2.656809518E-4</c:v>
                </c:pt>
                <c:pt idx="27">
                  <c:v>7.3928612679999999E-4</c:v>
                </c:pt>
                <c:pt idx="28">
                  <c:v>2.3102691459999999E-5</c:v>
                </c:pt>
                <c:pt idx="29">
                  <c:v>6.9308074389999997E-4</c:v>
                </c:pt>
                <c:pt idx="30">
                  <c:v>3.8119440909999998E-4</c:v>
                </c:pt>
                <c:pt idx="31">
                  <c:v>5.5446459510000005E-4</c:v>
                </c:pt>
                <c:pt idx="32">
                  <c:v>2.4257826040000001E-4</c:v>
                </c:pt>
                <c:pt idx="33">
                  <c:v>-5.1981055789999996E-4</c:v>
                </c:pt>
                <c:pt idx="34">
                  <c:v>-2.079242232E-4</c:v>
                </c:pt>
                <c:pt idx="35">
                  <c:v>2.3102691459999999E-4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9-4811-A151-C420A23A2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25743"/>
        <c:axId val="743627663"/>
      </c:scatterChart>
      <c:valAx>
        <c:axId val="74362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27663"/>
        <c:crosses val="autoZero"/>
        <c:crossBetween val="midCat"/>
      </c:valAx>
      <c:valAx>
        <c:axId val="7436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2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'Simultaneous_UV_and_TPD-032625'!$BF$300:$BF$335</c:f>
              <c:numCache>
                <c:formatCode>General</c:formatCode>
                <c:ptCount val="36"/>
                <c:pt idx="0">
                  <c:v>4.5412509999999996E-3</c:v>
                </c:pt>
                <c:pt idx="1">
                  <c:v>6.4933730000000002E-3</c:v>
                </c:pt>
                <c:pt idx="2">
                  <c:v>6.7810539999999999E-3</c:v>
                </c:pt>
                <c:pt idx="3">
                  <c:v>6.9557179999999996E-3</c:v>
                </c:pt>
                <c:pt idx="4">
                  <c:v>6.7399570000000004E-3</c:v>
                </c:pt>
                <c:pt idx="5">
                  <c:v>7.4899830000000004E-3</c:v>
                </c:pt>
                <c:pt idx="6">
                  <c:v>7.3769650000000001E-3</c:v>
                </c:pt>
                <c:pt idx="7">
                  <c:v>7.0995579999999997E-3</c:v>
                </c:pt>
                <c:pt idx="8">
                  <c:v>6.8427000000000002E-3</c:v>
                </c:pt>
                <c:pt idx="9">
                  <c:v>6.6063909999999997E-3</c:v>
                </c:pt>
                <c:pt idx="10">
                  <c:v>6.5139220000000001E-3</c:v>
                </c:pt>
                <c:pt idx="11">
                  <c:v>5.2707279999999997E-3</c:v>
                </c:pt>
                <c:pt idx="12">
                  <c:v>4.120004E-3</c:v>
                </c:pt>
                <c:pt idx="13">
                  <c:v>2.856262E-3</c:v>
                </c:pt>
                <c:pt idx="14">
                  <c:v>1.7569090000000001E-3</c:v>
                </c:pt>
                <c:pt idx="15">
                  <c:v>1.253468E-3</c:v>
                </c:pt>
                <c:pt idx="16">
                  <c:v>3.0822999999999999E-4</c:v>
                </c:pt>
                <c:pt idx="17">
                  <c:v>1.33566E-4</c:v>
                </c:pt>
                <c:pt idx="18">
                  <c:v>1.274016E-3</c:v>
                </c:pt>
                <c:pt idx="19">
                  <c:v>6.1645899999999997E-4</c:v>
                </c:pt>
                <c:pt idx="20">
                  <c:v>5.6508800000000005E-4</c:v>
                </c:pt>
                <c:pt idx="21">
                  <c:v>6.5755700000000002E-4</c:v>
                </c:pt>
                <c:pt idx="22">
                  <c:v>3.6987599999999999E-4</c:v>
                </c:pt>
                <c:pt idx="23">
                  <c:v>9.3496400000000004E-4</c:v>
                </c:pt>
                <c:pt idx="24">
                  <c:v>7.0892800000000005E-4</c:v>
                </c:pt>
                <c:pt idx="25">
                  <c:v>3.28778E-4</c:v>
                </c:pt>
                <c:pt idx="26">
                  <c:v>1.54115E-4</c:v>
                </c:pt>
                <c:pt idx="27">
                  <c:v>7.8084900000000002E-4</c:v>
                </c:pt>
                <c:pt idx="28">
                  <c:v>-1.1301799999999999E-4</c:v>
                </c:pt>
                <c:pt idx="29">
                  <c:v>1.84938E-4</c:v>
                </c:pt>
                <c:pt idx="30">
                  <c:v>2.36309E-4</c:v>
                </c:pt>
                <c:pt idx="31">
                  <c:v>5.4453900000000003E-4</c:v>
                </c:pt>
                <c:pt idx="32">
                  <c:v>8.4249499999999996E-4</c:v>
                </c:pt>
                <c:pt idx="33">
                  <c:v>-4.1100000000000003E-5</c:v>
                </c:pt>
                <c:pt idx="34">
                  <c:v>-8.93866E-4</c:v>
                </c:pt>
                <c:pt idx="35">
                  <c:v>-2.9795499999999998E-4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F-48E9-9ED4-8AF1A2D1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832591"/>
        <c:axId val="855828751"/>
      </c:scatterChart>
      <c:valAx>
        <c:axId val="85583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28751"/>
        <c:crosses val="autoZero"/>
        <c:crossBetween val="midCat"/>
      </c:valAx>
      <c:valAx>
        <c:axId val="85582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3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'Simultaneous_UV_and_TPD-032625'!$BJ$300:$BJ$329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'Simultaneous_UV_and_TPD-032625'!$BL$300:$BL$329</c:f>
              <c:numCache>
                <c:formatCode>General</c:formatCode>
                <c:ptCount val="30"/>
                <c:pt idx="0">
                  <c:v>4.5100000000000001E-3</c:v>
                </c:pt>
                <c:pt idx="1">
                  <c:v>5.3200000000000001E-3</c:v>
                </c:pt>
                <c:pt idx="2">
                  <c:v>5.5300000000000002E-3</c:v>
                </c:pt>
                <c:pt idx="3">
                  <c:v>5.0600000000000003E-3</c:v>
                </c:pt>
                <c:pt idx="4">
                  <c:v>5.2700000000000004E-3</c:v>
                </c:pt>
                <c:pt idx="5">
                  <c:v>5.1900000000000002E-3</c:v>
                </c:pt>
                <c:pt idx="6">
                  <c:v>4.2599999999999999E-3</c:v>
                </c:pt>
                <c:pt idx="7">
                  <c:v>3.48E-3</c:v>
                </c:pt>
                <c:pt idx="8">
                  <c:v>2.31E-3</c:v>
                </c:pt>
                <c:pt idx="9">
                  <c:v>2.82E-3</c:v>
                </c:pt>
                <c:pt idx="10">
                  <c:v>1.6999999999999999E-3</c:v>
                </c:pt>
                <c:pt idx="11">
                  <c:v>2.0699999999999998E-3</c:v>
                </c:pt>
                <c:pt idx="12">
                  <c:v>2.4299999999999999E-3</c:v>
                </c:pt>
                <c:pt idx="13">
                  <c:v>1.16E-3</c:v>
                </c:pt>
                <c:pt idx="14">
                  <c:v>1.7799999999999999E-3</c:v>
                </c:pt>
                <c:pt idx="15">
                  <c:v>2.7200000000000002E-3</c:v>
                </c:pt>
                <c:pt idx="16">
                  <c:v>1.9499999999999999E-3</c:v>
                </c:pt>
                <c:pt idx="17">
                  <c:v>1.75E-3</c:v>
                </c:pt>
                <c:pt idx="18">
                  <c:v>2.0100000000000001E-3</c:v>
                </c:pt>
                <c:pt idx="19">
                  <c:v>1.92E-3</c:v>
                </c:pt>
                <c:pt idx="20">
                  <c:v>9.2500000000000004E-4</c:v>
                </c:pt>
                <c:pt idx="21">
                  <c:v>2.47E-3</c:v>
                </c:pt>
                <c:pt idx="22">
                  <c:v>1.16E-3</c:v>
                </c:pt>
                <c:pt idx="23">
                  <c:v>1.2999999999999999E-3</c:v>
                </c:pt>
                <c:pt idx="24">
                  <c:v>1.7799999999999999E-3</c:v>
                </c:pt>
                <c:pt idx="25">
                  <c:v>1.7899999999999999E-3</c:v>
                </c:pt>
                <c:pt idx="26">
                  <c:v>1.01E-3</c:v>
                </c:pt>
                <c:pt idx="27">
                  <c:v>1.01E-3</c:v>
                </c:pt>
                <c:pt idx="28">
                  <c:v>6.2100000000000002E-4</c:v>
                </c:pt>
                <c:pt idx="29">
                  <c:v>5.0600000000000005E-4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3-4728-B11E-C8D22136B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580031"/>
        <c:axId val="715580991"/>
      </c:scatterChart>
      <c:valAx>
        <c:axId val="71558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80991"/>
        <c:crosses val="autoZero"/>
        <c:crossBetween val="midCat"/>
      </c:valAx>
      <c:valAx>
        <c:axId val="7155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8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'Simultaneous_UV_and_TPD-032625'!$BJ$300:$BJ$329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'Simultaneous_UV_and_TPD-032625'!$BN$300:$BN$329</c:f>
              <c:numCache>
                <c:formatCode>General</c:formatCode>
                <c:ptCount val="30"/>
                <c:pt idx="0">
                  <c:v>3.9101020529999997E-3</c:v>
                </c:pt>
                <c:pt idx="1">
                  <c:v>5.5268891179999996E-3</c:v>
                </c:pt>
                <c:pt idx="2">
                  <c:v>6.0428849899999996E-3</c:v>
                </c:pt>
                <c:pt idx="3">
                  <c:v>5.6759545919999998E-3</c:v>
                </c:pt>
                <c:pt idx="4">
                  <c:v>5.4924893930000003E-3</c:v>
                </c:pt>
                <c:pt idx="5">
                  <c:v>5.2287581700000002E-3</c:v>
                </c:pt>
                <c:pt idx="6">
                  <c:v>4.3572984750000002E-3</c:v>
                </c:pt>
                <c:pt idx="7">
                  <c:v>3.0845086570000001E-3</c:v>
                </c:pt>
                <c:pt idx="8">
                  <c:v>2.5685127850000001E-3</c:v>
                </c:pt>
                <c:pt idx="9">
                  <c:v>2.7290448340000001E-3</c:v>
                </c:pt>
                <c:pt idx="10">
                  <c:v>1.6855865150000001E-3</c:v>
                </c:pt>
                <c:pt idx="11">
                  <c:v>1.479188166E-3</c:v>
                </c:pt>
                <c:pt idx="12">
                  <c:v>1.2842563930000001E-3</c:v>
                </c:pt>
                <c:pt idx="13">
                  <c:v>1.7085196650000001E-3</c:v>
                </c:pt>
                <c:pt idx="14">
                  <c:v>1.2154569430000001E-3</c:v>
                </c:pt>
                <c:pt idx="15">
                  <c:v>1.0893246189999999E-3</c:v>
                </c:pt>
                <c:pt idx="16">
                  <c:v>8.5999312010000002E-4</c:v>
                </c:pt>
                <c:pt idx="17">
                  <c:v>2.0639834879999999E-3</c:v>
                </c:pt>
                <c:pt idx="18">
                  <c:v>7.4532737070000005E-4</c:v>
                </c:pt>
                <c:pt idx="19">
                  <c:v>4.4719642239999998E-4</c:v>
                </c:pt>
                <c:pt idx="20">
                  <c:v>1.1351909179999999E-3</c:v>
                </c:pt>
                <c:pt idx="21">
                  <c:v>1.0893246189999999E-3</c:v>
                </c:pt>
                <c:pt idx="22">
                  <c:v>1.490654741E-3</c:v>
                </c:pt>
                <c:pt idx="23">
                  <c:v>1.2383900930000001E-3</c:v>
                </c:pt>
                <c:pt idx="24">
                  <c:v>9.0585941979999995E-4</c:v>
                </c:pt>
                <c:pt idx="25">
                  <c:v>1.1695906429999999E-3</c:v>
                </c:pt>
                <c:pt idx="26">
                  <c:v>1.2498566680000001E-3</c:v>
                </c:pt>
                <c:pt idx="27">
                  <c:v>1.1351909179999999E-3</c:v>
                </c:pt>
                <c:pt idx="28">
                  <c:v>8.4852654510000002E-4</c:v>
                </c:pt>
                <c:pt idx="29">
                  <c:v>1.318656117E-3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B-4558-B39C-C4F63EBC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63039"/>
        <c:axId val="592060159"/>
      </c:scatterChart>
      <c:valAx>
        <c:axId val="59206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60159"/>
        <c:crosses val="autoZero"/>
        <c:crossBetween val="midCat"/>
      </c:valAx>
      <c:valAx>
        <c:axId val="59206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6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'Simultaneous_UV_and_TPD-032625'!$BR$300:$BR$335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'Simultaneous_UV_and_TPD-032625'!$BT$300:$BT$335</c:f>
              <c:numCache>
                <c:formatCode>General</c:formatCode>
                <c:ptCount val="36"/>
                <c:pt idx="0">
                  <c:v>2.1786739999999998E-3</c:v>
                </c:pt>
                <c:pt idx="1">
                  <c:v>4.2420749999999997E-3</c:v>
                </c:pt>
                <c:pt idx="2">
                  <c:v>5.7982709999999998E-3</c:v>
                </c:pt>
                <c:pt idx="3">
                  <c:v>7.0893370000000002E-3</c:v>
                </c:pt>
                <c:pt idx="4">
                  <c:v>7.2391929999999997E-3</c:v>
                </c:pt>
                <c:pt idx="5">
                  <c:v>7.0662820000000001E-3</c:v>
                </c:pt>
                <c:pt idx="6">
                  <c:v>7.7002879999999996E-3</c:v>
                </c:pt>
                <c:pt idx="7">
                  <c:v>7.9654180000000002E-3</c:v>
                </c:pt>
                <c:pt idx="8">
                  <c:v>8.0345820000000002E-3</c:v>
                </c:pt>
                <c:pt idx="9">
                  <c:v>7.3544669999999999E-3</c:v>
                </c:pt>
                <c:pt idx="10">
                  <c:v>7.1354469999999996E-3</c:v>
                </c:pt>
                <c:pt idx="11">
                  <c:v>5.3832849999999998E-3</c:v>
                </c:pt>
                <c:pt idx="12">
                  <c:v>4.3227669999999999E-3</c:v>
                </c:pt>
                <c:pt idx="13">
                  <c:v>3.204611E-3</c:v>
                </c:pt>
                <c:pt idx="14">
                  <c:v>1.2334290000000001E-3</c:v>
                </c:pt>
                <c:pt idx="15">
                  <c:v>1.1988470000000001E-3</c:v>
                </c:pt>
                <c:pt idx="16">
                  <c:v>7.1469700000000003E-4</c:v>
                </c:pt>
                <c:pt idx="17">
                  <c:v>-4.14986E-4</c:v>
                </c:pt>
                <c:pt idx="18">
                  <c:v>-3.1123899999999999E-4</c:v>
                </c:pt>
                <c:pt idx="19">
                  <c:v>8.41499E-4</c:v>
                </c:pt>
                <c:pt idx="20">
                  <c:v>1.1527377520000001E-5</c:v>
                </c:pt>
                <c:pt idx="21">
                  <c:v>5.5331399999999995E-4</c:v>
                </c:pt>
                <c:pt idx="22">
                  <c:v>5.5331399999999995E-4</c:v>
                </c:pt>
                <c:pt idx="23">
                  <c:v>9.5677200000000005E-4</c:v>
                </c:pt>
                <c:pt idx="24">
                  <c:v>1.8559080000000001E-3</c:v>
                </c:pt>
                <c:pt idx="25">
                  <c:v>1.61383E-4</c:v>
                </c:pt>
                <c:pt idx="26">
                  <c:v>9.5677200000000005E-4</c:v>
                </c:pt>
                <c:pt idx="27">
                  <c:v>2.7665699999999998E-4</c:v>
                </c:pt>
                <c:pt idx="28">
                  <c:v>3.8040300000000002E-4</c:v>
                </c:pt>
                <c:pt idx="29">
                  <c:v>4.6100000000000002E-5</c:v>
                </c:pt>
                <c:pt idx="30">
                  <c:v>-1.9596500000000001E-4</c:v>
                </c:pt>
                <c:pt idx="31">
                  <c:v>-1.0374600000000001E-4</c:v>
                </c:pt>
                <c:pt idx="32">
                  <c:v>4.14986E-4</c:v>
                </c:pt>
                <c:pt idx="33">
                  <c:v>7.8386199999999997E-4</c:v>
                </c:pt>
                <c:pt idx="34">
                  <c:v>1.694524E-3</c:v>
                </c:pt>
                <c:pt idx="35">
                  <c:v>1.694524E-3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2-4477-8B80-7E20E19D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290591"/>
        <c:axId val="743289631"/>
      </c:scatterChart>
      <c:valAx>
        <c:axId val="74329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89631"/>
        <c:crosses val="autoZero"/>
        <c:crossBetween val="midCat"/>
      </c:valAx>
      <c:valAx>
        <c:axId val="7432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9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'Simultaneous_UV_and_TPD-032625'!$H$359:$H$394</c:f>
              <c:numCache>
                <c:formatCode>General</c:formatCode>
                <c:ptCount val="36"/>
                <c:pt idx="0">
                  <c:v>3.8300000000000001E-3</c:v>
                </c:pt>
                <c:pt idx="1">
                  <c:v>4.28E-3</c:v>
                </c:pt>
                <c:pt idx="2">
                  <c:v>4.6699999999999997E-3</c:v>
                </c:pt>
                <c:pt idx="3">
                  <c:v>4.8300000000000001E-3</c:v>
                </c:pt>
                <c:pt idx="5">
                  <c:v>5.0099999999999997E-3</c:v>
                </c:pt>
                <c:pt idx="7">
                  <c:v>6.6400000000000001E-3</c:v>
                </c:pt>
                <c:pt idx="9">
                  <c:v>0.01</c:v>
                </c:pt>
                <c:pt idx="11">
                  <c:v>1.38E-2</c:v>
                </c:pt>
                <c:pt idx="13">
                  <c:v>1.72E-2</c:v>
                </c:pt>
                <c:pt idx="15">
                  <c:v>1.84E-2</c:v>
                </c:pt>
                <c:pt idx="17">
                  <c:v>1.7399999999999999E-2</c:v>
                </c:pt>
                <c:pt idx="19">
                  <c:v>1.47E-2</c:v>
                </c:pt>
                <c:pt idx="21">
                  <c:v>1.0800000000000001E-2</c:v>
                </c:pt>
                <c:pt idx="23">
                  <c:v>6.2599999999999999E-3</c:v>
                </c:pt>
                <c:pt idx="25">
                  <c:v>2.5999999999999999E-3</c:v>
                </c:pt>
                <c:pt idx="27">
                  <c:v>1.0200000000000001E-3</c:v>
                </c:pt>
                <c:pt idx="29">
                  <c:v>3.4200000000000002E-4</c:v>
                </c:pt>
                <c:pt idx="31">
                  <c:v>3.59E-4</c:v>
                </c:pt>
                <c:pt idx="33">
                  <c:v>6.1600000000000001E-4</c:v>
                </c:pt>
                <c:pt idx="35">
                  <c:v>4.84E-4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F-4EBC-978B-310737B47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52959"/>
        <c:axId val="443450079"/>
      </c:scatterChart>
      <c:valAx>
        <c:axId val="44345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0079"/>
        <c:crosses val="autoZero"/>
        <c:crossBetween val="midCat"/>
      </c:valAx>
      <c:valAx>
        <c:axId val="4434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'Simultaneous_UV_and_TPD-032625'!$J$359:$J$394</c:f>
              <c:numCache>
                <c:formatCode>General</c:formatCode>
                <c:ptCount val="36"/>
                <c:pt idx="0">
                  <c:v>9.7566860000000005E-3</c:v>
                </c:pt>
                <c:pt idx="1">
                  <c:v>5.9156759999999999E-3</c:v>
                </c:pt>
                <c:pt idx="2">
                  <c:v>6.2927189999999996E-3</c:v>
                </c:pt>
                <c:pt idx="3">
                  <c:v>6.5713220000000001E-3</c:v>
                </c:pt>
                <c:pt idx="4">
                  <c:v>6.8369240000000003E-3</c:v>
                </c:pt>
                <c:pt idx="5">
                  <c:v>6.9576519999999999E-3</c:v>
                </c:pt>
                <c:pt idx="7">
                  <c:v>9.9127039999999996E-3</c:v>
                </c:pt>
                <c:pt idx="9">
                  <c:v>1.4847697E-2</c:v>
                </c:pt>
                <c:pt idx="11">
                  <c:v>2.0765229999999999E-2</c:v>
                </c:pt>
                <c:pt idx="13">
                  <c:v>2.6708767000000001E-2</c:v>
                </c:pt>
                <c:pt idx="15">
                  <c:v>2.9773403E-2</c:v>
                </c:pt>
                <c:pt idx="17">
                  <c:v>2.9030461E-2</c:v>
                </c:pt>
                <c:pt idx="19">
                  <c:v>2.2529718000000001E-2</c:v>
                </c:pt>
                <c:pt idx="21">
                  <c:v>1.4333210000000001E-2</c:v>
                </c:pt>
                <c:pt idx="29">
                  <c:v>3.1017799999999998E-4</c:v>
                </c:pt>
                <c:pt idx="31">
                  <c:v>1.2815799999999999E-4</c:v>
                </c:pt>
                <c:pt idx="33">
                  <c:v>3.5847E-4</c:v>
                </c:pt>
                <c:pt idx="35">
                  <c:v>1.9502199999999999E-4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9-42FA-8E04-C5AD700A6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79039"/>
        <c:axId val="443679999"/>
      </c:scatterChart>
      <c:valAx>
        <c:axId val="44367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9999"/>
        <c:crosses val="autoZero"/>
        <c:crossBetween val="midCat"/>
      </c:valAx>
      <c:valAx>
        <c:axId val="44367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'Simultaneous_UV_and_TPD-032625'!$L$359:$L$394</c:f>
              <c:numCache>
                <c:formatCode>General</c:formatCode>
                <c:ptCount val="36"/>
                <c:pt idx="0">
                  <c:v>3.6845770000000001E-3</c:v>
                </c:pt>
                <c:pt idx="1">
                  <c:v>4.6687530000000003E-3</c:v>
                </c:pt>
                <c:pt idx="2">
                  <c:v>5.1538859999999999E-3</c:v>
                </c:pt>
                <c:pt idx="3">
                  <c:v>5.7085720000000003E-3</c:v>
                </c:pt>
                <c:pt idx="4">
                  <c:v>5.6703179999999997E-3</c:v>
                </c:pt>
                <c:pt idx="5">
                  <c:v>6.0789429999999998E-3</c:v>
                </c:pt>
                <c:pt idx="7">
                  <c:v>9.175796E-3</c:v>
                </c:pt>
                <c:pt idx="9">
                  <c:v>1.446531E-2</c:v>
                </c:pt>
                <c:pt idx="11">
                  <c:v>2.0396452999999998E-2</c:v>
                </c:pt>
                <c:pt idx="13">
                  <c:v>2.7108329E-2</c:v>
                </c:pt>
                <c:pt idx="15">
                  <c:v>3.1298905000000002E-2</c:v>
                </c:pt>
                <c:pt idx="17">
                  <c:v>2.9786124000000001E-2</c:v>
                </c:pt>
                <c:pt idx="19">
                  <c:v>2.3856721000000001E-2</c:v>
                </c:pt>
                <c:pt idx="21">
                  <c:v>1.6430185999999999E-2</c:v>
                </c:pt>
                <c:pt idx="23">
                  <c:v>1.0146062000000001E-2</c:v>
                </c:pt>
                <c:pt idx="25">
                  <c:v>5.6042430000000001E-3</c:v>
                </c:pt>
                <c:pt idx="27">
                  <c:v>2.491741E-3</c:v>
                </c:pt>
                <c:pt idx="29">
                  <c:v>9.4244499999999998E-4</c:v>
                </c:pt>
                <c:pt idx="31">
                  <c:v>3.2342200000000002E-4</c:v>
                </c:pt>
                <c:pt idx="33">
                  <c:v>-4.5200000000000001E-5</c:v>
                </c:pt>
                <c:pt idx="35">
                  <c:v>2.34742E-4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D-412C-8B84-5E5401BDF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80959"/>
        <c:axId val="443674719"/>
      </c:scatterChart>
      <c:valAx>
        <c:axId val="44368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4719"/>
        <c:crosses val="autoZero"/>
        <c:crossBetween val="midCat"/>
      </c:valAx>
      <c:valAx>
        <c:axId val="4436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'Simultaneous_UV_and_TPD-032625'!$N$359:$N$388</c:f>
              <c:numCache>
                <c:formatCode>General</c:formatCode>
                <c:ptCount val="30"/>
                <c:pt idx="0">
                  <c:v>4.7200000000000002E-3</c:v>
                </c:pt>
                <c:pt idx="1">
                  <c:v>5.9100000000000003E-3</c:v>
                </c:pt>
                <c:pt idx="2">
                  <c:v>7.3699999999999998E-3</c:v>
                </c:pt>
                <c:pt idx="3">
                  <c:v>6.96E-3</c:v>
                </c:pt>
                <c:pt idx="4">
                  <c:v>7.4700000000000001E-3</c:v>
                </c:pt>
                <c:pt idx="5">
                  <c:v>7.9600000000000001E-3</c:v>
                </c:pt>
                <c:pt idx="7">
                  <c:v>1.0999999999999999E-2</c:v>
                </c:pt>
                <c:pt idx="9">
                  <c:v>1.6500000000000001E-2</c:v>
                </c:pt>
                <c:pt idx="11">
                  <c:v>2.23E-2</c:v>
                </c:pt>
                <c:pt idx="13">
                  <c:v>2.8400000000000002E-2</c:v>
                </c:pt>
                <c:pt idx="15">
                  <c:v>3.0599999999999999E-2</c:v>
                </c:pt>
                <c:pt idx="17">
                  <c:v>2.7799999999999998E-2</c:v>
                </c:pt>
                <c:pt idx="19">
                  <c:v>2.12E-2</c:v>
                </c:pt>
                <c:pt idx="21">
                  <c:v>1.61E-2</c:v>
                </c:pt>
                <c:pt idx="23">
                  <c:v>1.03E-2</c:v>
                </c:pt>
                <c:pt idx="25">
                  <c:v>5.1799999999999997E-3</c:v>
                </c:pt>
                <c:pt idx="27">
                  <c:v>2.2399999999999998E-3</c:v>
                </c:pt>
                <c:pt idx="29">
                  <c:v>8.2399999999999997E-4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F-40A9-8CDE-06469FF8A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51999"/>
        <c:axId val="443435679"/>
      </c:scatterChart>
      <c:valAx>
        <c:axId val="44345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35679"/>
        <c:crosses val="autoZero"/>
        <c:crossBetween val="midCat"/>
      </c:valAx>
      <c:valAx>
        <c:axId val="4434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'Simultaneous_UV_and_TPD-032625'!$AF$359:$AF$394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'Simultaneous_UV_and_TPD-032625'!$AH$359:$AH$394</c:f>
              <c:numCache>
                <c:formatCode>General</c:formatCode>
                <c:ptCount val="36"/>
                <c:pt idx="0">
                  <c:v>4.13E-3</c:v>
                </c:pt>
                <c:pt idx="1">
                  <c:v>5.3099999999999996E-3</c:v>
                </c:pt>
                <c:pt idx="2">
                  <c:v>6.4900000000000001E-3</c:v>
                </c:pt>
                <c:pt idx="3">
                  <c:v>6.3E-3</c:v>
                </c:pt>
                <c:pt idx="4">
                  <c:v>6.6699999999999997E-3</c:v>
                </c:pt>
                <c:pt idx="5">
                  <c:v>6.9100000000000003E-3</c:v>
                </c:pt>
                <c:pt idx="6">
                  <c:v>7.6800000000000002E-3</c:v>
                </c:pt>
                <c:pt idx="7">
                  <c:v>9.6699999999999998E-3</c:v>
                </c:pt>
                <c:pt idx="8">
                  <c:v>1.18E-2</c:v>
                </c:pt>
                <c:pt idx="9">
                  <c:v>1.47E-2</c:v>
                </c:pt>
                <c:pt idx="10">
                  <c:v>1.78E-2</c:v>
                </c:pt>
                <c:pt idx="11">
                  <c:v>2.0899999999999998E-2</c:v>
                </c:pt>
                <c:pt idx="12">
                  <c:v>2.41E-2</c:v>
                </c:pt>
                <c:pt idx="13">
                  <c:v>2.7300000000000001E-2</c:v>
                </c:pt>
                <c:pt idx="14">
                  <c:v>2.98E-2</c:v>
                </c:pt>
                <c:pt idx="15">
                  <c:v>3.15E-2</c:v>
                </c:pt>
                <c:pt idx="16">
                  <c:v>3.2199999999999999E-2</c:v>
                </c:pt>
                <c:pt idx="17">
                  <c:v>3.2000000000000001E-2</c:v>
                </c:pt>
                <c:pt idx="18">
                  <c:v>2.9499999999999998E-2</c:v>
                </c:pt>
                <c:pt idx="19">
                  <c:v>2.5899999999999999E-2</c:v>
                </c:pt>
                <c:pt idx="20">
                  <c:v>2.2200000000000001E-2</c:v>
                </c:pt>
                <c:pt idx="21">
                  <c:v>1.8100000000000002E-2</c:v>
                </c:pt>
                <c:pt idx="22">
                  <c:v>1.3299999999999999E-2</c:v>
                </c:pt>
                <c:pt idx="23">
                  <c:v>1.06E-2</c:v>
                </c:pt>
                <c:pt idx="24">
                  <c:v>7.7299999999999999E-3</c:v>
                </c:pt>
                <c:pt idx="25">
                  <c:v>5.62E-3</c:v>
                </c:pt>
                <c:pt idx="26">
                  <c:v>3.4399999999999999E-3</c:v>
                </c:pt>
                <c:pt idx="27">
                  <c:v>1.3699999999999999E-3</c:v>
                </c:pt>
                <c:pt idx="28">
                  <c:v>7.5299999999999998E-4</c:v>
                </c:pt>
                <c:pt idx="29">
                  <c:v>3.5300000000000002E-4</c:v>
                </c:pt>
                <c:pt idx="30">
                  <c:v>8.3499999999999997E-5</c:v>
                </c:pt>
                <c:pt idx="31">
                  <c:v>-1.08E-5</c:v>
                </c:pt>
                <c:pt idx="32">
                  <c:v>1.5799999999999999E-4</c:v>
                </c:pt>
                <c:pt idx="33">
                  <c:v>1.47E-4</c:v>
                </c:pt>
                <c:pt idx="34">
                  <c:v>2.0100000000000001E-4</c:v>
                </c:pt>
                <c:pt idx="35">
                  <c:v>2.5999999999999998E-4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5-480C-BFC7-D00E05A7C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84799"/>
        <c:axId val="443673759"/>
      </c:scatterChart>
      <c:valAx>
        <c:axId val="44368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3759"/>
        <c:crosses val="autoZero"/>
        <c:crossBetween val="midCat"/>
      </c:valAx>
      <c:valAx>
        <c:axId val="44367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'Simultaneous_UV_and_TPD-032625'!$AF$359:$AF$394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'Simultaneous_UV_and_TPD-032625'!$AJ$359:$AJ$394</c:f>
              <c:numCache>
                <c:formatCode>General</c:formatCode>
                <c:ptCount val="36"/>
                <c:pt idx="0">
                  <c:v>3.8700000000000002E-3</c:v>
                </c:pt>
                <c:pt idx="1">
                  <c:v>5.3600000000000002E-3</c:v>
                </c:pt>
                <c:pt idx="2">
                  <c:v>6.1900000000000002E-3</c:v>
                </c:pt>
                <c:pt idx="3">
                  <c:v>6.7999999999999996E-3</c:v>
                </c:pt>
                <c:pt idx="4">
                  <c:v>6.8999999999999999E-3</c:v>
                </c:pt>
                <c:pt idx="5">
                  <c:v>7.2500000000000004E-3</c:v>
                </c:pt>
                <c:pt idx="6">
                  <c:v>8.2400000000000008E-3</c:v>
                </c:pt>
                <c:pt idx="7">
                  <c:v>9.9799999999999993E-3</c:v>
                </c:pt>
                <c:pt idx="8">
                  <c:v>1.2E-2</c:v>
                </c:pt>
                <c:pt idx="9">
                  <c:v>1.4999999999999999E-2</c:v>
                </c:pt>
                <c:pt idx="10">
                  <c:v>1.7899999999999999E-2</c:v>
                </c:pt>
                <c:pt idx="11">
                  <c:v>2.0899999999999998E-2</c:v>
                </c:pt>
                <c:pt idx="12">
                  <c:v>2.4400000000000002E-2</c:v>
                </c:pt>
                <c:pt idx="13">
                  <c:v>2.7699999999999999E-2</c:v>
                </c:pt>
                <c:pt idx="14">
                  <c:v>3.0800000000000001E-2</c:v>
                </c:pt>
                <c:pt idx="15">
                  <c:v>3.2800000000000003E-2</c:v>
                </c:pt>
                <c:pt idx="16">
                  <c:v>3.3700000000000001E-2</c:v>
                </c:pt>
                <c:pt idx="17">
                  <c:v>3.4000000000000002E-2</c:v>
                </c:pt>
                <c:pt idx="19">
                  <c:v>2.7300000000000001E-2</c:v>
                </c:pt>
                <c:pt idx="20">
                  <c:v>2.3800000000000002E-2</c:v>
                </c:pt>
                <c:pt idx="21">
                  <c:v>1.9599999999999999E-2</c:v>
                </c:pt>
                <c:pt idx="22">
                  <c:v>1.54E-2</c:v>
                </c:pt>
                <c:pt idx="23">
                  <c:v>1.23E-2</c:v>
                </c:pt>
                <c:pt idx="24">
                  <c:v>9.1699999999999993E-3</c:v>
                </c:pt>
                <c:pt idx="25">
                  <c:v>6.6699999999999997E-3</c:v>
                </c:pt>
                <c:pt idx="26">
                  <c:v>3.7399999999999998E-3</c:v>
                </c:pt>
                <c:pt idx="27">
                  <c:v>2.3400000000000001E-3</c:v>
                </c:pt>
                <c:pt idx="28">
                  <c:v>1.2899999999999999E-3</c:v>
                </c:pt>
                <c:pt idx="29">
                  <c:v>6.7100000000000005E-4</c:v>
                </c:pt>
                <c:pt idx="30">
                  <c:v>2.7999999999999998E-4</c:v>
                </c:pt>
                <c:pt idx="31">
                  <c:v>4.44E-4</c:v>
                </c:pt>
                <c:pt idx="32">
                  <c:v>3.5799999999999997E-4</c:v>
                </c:pt>
                <c:pt idx="33">
                  <c:v>3.6000000000000002E-4</c:v>
                </c:pt>
                <c:pt idx="34">
                  <c:v>5.7300000000000005E-4</c:v>
                </c:pt>
                <c:pt idx="35">
                  <c:v>6.4000000000000005E-4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B-4502-BA1E-2423229E6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33759"/>
        <c:axId val="443436159"/>
      </c:scatterChart>
      <c:valAx>
        <c:axId val="44343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36159"/>
        <c:crosses val="autoZero"/>
        <c:crossBetween val="midCat"/>
      </c:valAx>
      <c:valAx>
        <c:axId val="443436159"/>
        <c:scaling>
          <c:orientation val="minMax"/>
          <c:max val="3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3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'Simultaneous_UV_and_TPD-032625'!$AV$359:$AV$394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'Simultaneous_UV_and_TPD-032625'!$AX$359:$AX$394</c:f>
              <c:numCache>
                <c:formatCode>General</c:formatCode>
                <c:ptCount val="36"/>
                <c:pt idx="0">
                  <c:v>-6.5799999999999995E-4</c:v>
                </c:pt>
                <c:pt idx="1">
                  <c:v>-9.7799999999999992E-4</c:v>
                </c:pt>
                <c:pt idx="2">
                  <c:v>-1.5499999999999999E-3</c:v>
                </c:pt>
                <c:pt idx="3">
                  <c:v>-1.1199999999999999E-3</c:v>
                </c:pt>
                <c:pt idx="4">
                  <c:v>-1.33E-3</c:v>
                </c:pt>
                <c:pt idx="5">
                  <c:v>-1.3799999999999999E-3</c:v>
                </c:pt>
                <c:pt idx="6">
                  <c:v>-1.0189999999999999E-3</c:v>
                </c:pt>
                <c:pt idx="7">
                  <c:v>-6.5799999999999995E-4</c:v>
                </c:pt>
                <c:pt idx="8">
                  <c:v>1.4000000000000015E-5</c:v>
                </c:pt>
                <c:pt idx="9">
                  <c:v>6.8599999999999998E-4</c:v>
                </c:pt>
                <c:pt idx="10">
                  <c:v>8.83E-4</c:v>
                </c:pt>
                <c:pt idx="11">
                  <c:v>1.08E-3</c:v>
                </c:pt>
                <c:pt idx="12">
                  <c:v>2.0349999999999999E-3</c:v>
                </c:pt>
                <c:pt idx="13">
                  <c:v>2.99E-3</c:v>
                </c:pt>
                <c:pt idx="14">
                  <c:v>3.8799999999999998E-3</c:v>
                </c:pt>
                <c:pt idx="15">
                  <c:v>4.7699999999999999E-3</c:v>
                </c:pt>
                <c:pt idx="16">
                  <c:v>5.0950000000000006E-3</c:v>
                </c:pt>
                <c:pt idx="17">
                  <c:v>5.4200000000000003E-3</c:v>
                </c:pt>
                <c:pt idx="18">
                  <c:v>6.2199999999999998E-3</c:v>
                </c:pt>
                <c:pt idx="19">
                  <c:v>7.0200000000000002E-3</c:v>
                </c:pt>
                <c:pt idx="20">
                  <c:v>5.0800000000000003E-3</c:v>
                </c:pt>
                <c:pt idx="21">
                  <c:v>3.14E-3</c:v>
                </c:pt>
                <c:pt idx="22">
                  <c:v>1.305E-3</c:v>
                </c:pt>
                <c:pt idx="23">
                  <c:v>-5.2999999999999998E-4</c:v>
                </c:pt>
                <c:pt idx="24">
                  <c:v>-8.3500000000000002E-4</c:v>
                </c:pt>
                <c:pt idx="25">
                  <c:v>-1.14E-3</c:v>
                </c:pt>
                <c:pt idx="26">
                  <c:v>-1.2100000000000001E-3</c:v>
                </c:pt>
                <c:pt idx="27">
                  <c:v>-1.2800000000000001E-3</c:v>
                </c:pt>
                <c:pt idx="28">
                  <c:v>-1.3500000000000001E-3</c:v>
                </c:pt>
                <c:pt idx="29">
                  <c:v>-1.42E-3</c:v>
                </c:pt>
                <c:pt idx="30">
                  <c:v>-1.2950000000000001E-3</c:v>
                </c:pt>
                <c:pt idx="31">
                  <c:v>-1.17E-3</c:v>
                </c:pt>
                <c:pt idx="32">
                  <c:v>-1.2600000000000001E-3</c:v>
                </c:pt>
                <c:pt idx="33">
                  <c:v>-1.3500000000000001E-3</c:v>
                </c:pt>
                <c:pt idx="34">
                  <c:v>-1.255E-3</c:v>
                </c:pt>
                <c:pt idx="35">
                  <c:v>-1.16E-3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B-450F-BFAC-45627CEF3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17119"/>
        <c:axId val="443639679"/>
      </c:scatterChart>
      <c:valAx>
        <c:axId val="44361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39679"/>
        <c:crosses val="autoZero"/>
        <c:crossBetween val="midCat"/>
      </c:valAx>
      <c:valAx>
        <c:axId val="4436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1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'Simultaneous_UV_and_TPD-032625'!$BJ$359:$BJ$388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'Simultaneous_UV_and_TPD-032625'!$BL$359:$BL$388</c:f>
              <c:numCache>
                <c:formatCode>General</c:formatCode>
                <c:ptCount val="30"/>
                <c:pt idx="0">
                  <c:v>4.4799999999999999E-4</c:v>
                </c:pt>
                <c:pt idx="1">
                  <c:v>8.6700000000000004E-4</c:v>
                </c:pt>
                <c:pt idx="2">
                  <c:v>3.0799999999999998E-3</c:v>
                </c:pt>
                <c:pt idx="3">
                  <c:v>6.1000000000000004E-3</c:v>
                </c:pt>
                <c:pt idx="4">
                  <c:v>6.1999999999999998E-3</c:v>
                </c:pt>
                <c:pt idx="5">
                  <c:v>7.7299999999999999E-3</c:v>
                </c:pt>
                <c:pt idx="6">
                  <c:v>1.04E-2</c:v>
                </c:pt>
                <c:pt idx="7">
                  <c:v>1.26E-2</c:v>
                </c:pt>
                <c:pt idx="8">
                  <c:v>1.6E-2</c:v>
                </c:pt>
                <c:pt idx="9">
                  <c:v>1.7899999999999999E-2</c:v>
                </c:pt>
                <c:pt idx="10">
                  <c:v>2.1899999999999999E-2</c:v>
                </c:pt>
                <c:pt idx="11">
                  <c:v>2.3400000000000001E-2</c:v>
                </c:pt>
                <c:pt idx="12">
                  <c:v>2.75E-2</c:v>
                </c:pt>
                <c:pt idx="13">
                  <c:v>2.3699999999999999E-2</c:v>
                </c:pt>
                <c:pt idx="14">
                  <c:v>1.7999999999999999E-2</c:v>
                </c:pt>
                <c:pt idx="15">
                  <c:v>8.6E-3</c:v>
                </c:pt>
                <c:pt idx="16">
                  <c:v>4.6699999999999997E-3</c:v>
                </c:pt>
                <c:pt idx="17">
                  <c:v>3.0100000000000001E-3</c:v>
                </c:pt>
                <c:pt idx="18">
                  <c:v>8.2399999999999997E-4</c:v>
                </c:pt>
                <c:pt idx="19">
                  <c:v>-3.3199999999999999E-4</c:v>
                </c:pt>
                <c:pt idx="20">
                  <c:v>-7.7999999999999999E-4</c:v>
                </c:pt>
                <c:pt idx="21">
                  <c:v>-1.72E-3</c:v>
                </c:pt>
                <c:pt idx="22">
                  <c:v>-1.6000000000000001E-3</c:v>
                </c:pt>
                <c:pt idx="23">
                  <c:v>-8.2399999999999997E-4</c:v>
                </c:pt>
                <c:pt idx="24">
                  <c:v>-1.24E-3</c:v>
                </c:pt>
                <c:pt idx="25">
                  <c:v>-1.07E-3</c:v>
                </c:pt>
                <c:pt idx="26">
                  <c:v>-7.0799999999999997E-4</c:v>
                </c:pt>
                <c:pt idx="27">
                  <c:v>-8.0900000000000004E-4</c:v>
                </c:pt>
                <c:pt idx="28">
                  <c:v>-3.4699999999999998E-4</c:v>
                </c:pt>
                <c:pt idx="29">
                  <c:v>-1.16E-3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D-421B-BC79-5EBC9A34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79039"/>
        <c:axId val="443674239"/>
      </c:scatterChart>
      <c:valAx>
        <c:axId val="44367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4239"/>
        <c:crosses val="autoZero"/>
        <c:crossBetween val="midCat"/>
      </c:valAx>
      <c:valAx>
        <c:axId val="4436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'Simultaneous_UV_and_TPD-032625'!$BJ$359:$BJ$388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'Simultaneous_UV_and_TPD-032625'!$BN$359:$BN$388</c:f>
              <c:numCache>
                <c:formatCode>General</c:formatCode>
                <c:ptCount val="30"/>
                <c:pt idx="0">
                  <c:v>1.1199999999999999E-3</c:v>
                </c:pt>
                <c:pt idx="1">
                  <c:v>3.0599999999999998E-3</c:v>
                </c:pt>
                <c:pt idx="2">
                  <c:v>3.9399999999999999E-3</c:v>
                </c:pt>
                <c:pt idx="3">
                  <c:v>5.7000000000000002E-3</c:v>
                </c:pt>
                <c:pt idx="4">
                  <c:v>7.5500000000000003E-3</c:v>
                </c:pt>
                <c:pt idx="5">
                  <c:v>9.2499999999999995E-3</c:v>
                </c:pt>
                <c:pt idx="6">
                  <c:v>1.0699999999999999E-2</c:v>
                </c:pt>
                <c:pt idx="7">
                  <c:v>1.3553492E-2</c:v>
                </c:pt>
                <c:pt idx="8">
                  <c:v>1.4800000000000001E-2</c:v>
                </c:pt>
                <c:pt idx="9">
                  <c:v>1.8700000000000001E-2</c:v>
                </c:pt>
                <c:pt idx="10">
                  <c:v>2.1100000000000001E-2</c:v>
                </c:pt>
                <c:pt idx="11">
                  <c:v>2.4799999999999999E-2</c:v>
                </c:pt>
                <c:pt idx="12">
                  <c:v>2.64E-2</c:v>
                </c:pt>
                <c:pt idx="13">
                  <c:v>2.3699999999999999E-2</c:v>
                </c:pt>
                <c:pt idx="14">
                  <c:v>1.7399999999999999E-2</c:v>
                </c:pt>
                <c:pt idx="15">
                  <c:v>1.03E-2</c:v>
                </c:pt>
                <c:pt idx="16">
                  <c:v>5.3499999999999997E-3</c:v>
                </c:pt>
                <c:pt idx="17">
                  <c:v>2.8600000000000001E-3</c:v>
                </c:pt>
                <c:pt idx="18">
                  <c:v>1.3500000000000001E-3</c:v>
                </c:pt>
                <c:pt idx="19">
                  <c:v>-5.5000000000000003E-4</c:v>
                </c:pt>
                <c:pt idx="20">
                  <c:v>-8.2600000000000002E-4</c:v>
                </c:pt>
                <c:pt idx="21">
                  <c:v>-1.8600000000000001E-3</c:v>
                </c:pt>
                <c:pt idx="22">
                  <c:v>-1.58E-3</c:v>
                </c:pt>
                <c:pt idx="23">
                  <c:v>-1.5299999999999999E-3</c:v>
                </c:pt>
                <c:pt idx="24">
                  <c:v>-1.83E-3</c:v>
                </c:pt>
                <c:pt idx="25">
                  <c:v>-9.1699999999999995E-4</c:v>
                </c:pt>
                <c:pt idx="26">
                  <c:v>-1.41E-3</c:v>
                </c:pt>
                <c:pt idx="27">
                  <c:v>-1.5900000000000001E-3</c:v>
                </c:pt>
                <c:pt idx="28">
                  <c:v>-1.01E-3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E-4E85-9086-7E43213D4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64159"/>
        <c:axId val="443651679"/>
      </c:scatterChart>
      <c:valAx>
        <c:axId val="44366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51679"/>
        <c:crosses val="autoZero"/>
        <c:crossBetween val="midCat"/>
      </c:valAx>
      <c:valAx>
        <c:axId val="4436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6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'Simultaneous_UV_and_TPD-032625'!$H$418:$H$453</c:f>
              <c:numCache>
                <c:formatCode>General</c:formatCode>
                <c:ptCount val="36"/>
                <c:pt idx="0">
                  <c:v>-1.392542163E-4</c:v>
                </c:pt>
                <c:pt idx="1">
                  <c:v>-7.7363453500000002E-5</c:v>
                </c:pt>
                <c:pt idx="2">
                  <c:v>-7.7363453500000002E-5</c:v>
                </c:pt>
                <c:pt idx="3">
                  <c:v>-4.9512610239999997E-4</c:v>
                </c:pt>
                <c:pt idx="4">
                  <c:v>-3.7134457679999998E-4</c:v>
                </c:pt>
                <c:pt idx="5">
                  <c:v>-2.4756305119999998E-4</c:v>
                </c:pt>
                <c:pt idx="7">
                  <c:v>-2.785084326E-4</c:v>
                </c:pt>
                <c:pt idx="9">
                  <c:v>8.0457991639999997E-4</c:v>
                </c:pt>
                <c:pt idx="11">
                  <c:v>1.934086338E-3</c:v>
                </c:pt>
                <c:pt idx="13">
                  <c:v>3.3421011910000002E-3</c:v>
                </c:pt>
                <c:pt idx="15">
                  <c:v>4.1157357260000003E-3</c:v>
                </c:pt>
                <c:pt idx="17">
                  <c:v>4.4870803030000002E-3</c:v>
                </c:pt>
                <c:pt idx="19">
                  <c:v>4.5489710660000003E-3</c:v>
                </c:pt>
                <c:pt idx="21">
                  <c:v>3.5277734799999999E-3</c:v>
                </c:pt>
                <c:pt idx="23">
                  <c:v>2.1042859350000002E-3</c:v>
                </c:pt>
                <c:pt idx="25">
                  <c:v>8.9741606069999999E-4</c:v>
                </c:pt>
                <c:pt idx="27">
                  <c:v>5.879622466E-4</c:v>
                </c:pt>
                <c:pt idx="29">
                  <c:v>3.2492650470000001E-4</c:v>
                </c:pt>
                <c:pt idx="31">
                  <c:v>-3.2492650470000001E-4</c:v>
                </c:pt>
                <c:pt idx="33">
                  <c:v>1.5472690700000001E-7</c:v>
                </c:pt>
                <c:pt idx="35">
                  <c:v>-6.1890762799999996E-5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3-4933-A1ED-010AF8AA7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86079"/>
        <c:axId val="443488479"/>
      </c:scatterChart>
      <c:valAx>
        <c:axId val="44348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88479"/>
        <c:crosses val="autoZero"/>
        <c:crossBetween val="midCat"/>
      </c:valAx>
      <c:valAx>
        <c:axId val="4434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8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'Simultaneous_UV_and_TPD-032625'!$J$418:$J$453</c:f>
              <c:numCache>
                <c:formatCode>General</c:formatCode>
                <c:ptCount val="36"/>
                <c:pt idx="0">
                  <c:v>1.578751857E-4</c:v>
                </c:pt>
                <c:pt idx="1">
                  <c:v>1.838781575E-4</c:v>
                </c:pt>
                <c:pt idx="2">
                  <c:v>4.0304606239999999E-4</c:v>
                </c:pt>
                <c:pt idx="3">
                  <c:v>2.5631500740000001E-4</c:v>
                </c:pt>
                <c:pt idx="4">
                  <c:v>4.8291233280000002E-5</c:v>
                </c:pt>
                <c:pt idx="5">
                  <c:v>-7.8008915299999994E-5</c:v>
                </c:pt>
                <c:pt idx="7">
                  <c:v>7.5222882619999998E-4</c:v>
                </c:pt>
                <c:pt idx="9">
                  <c:v>1.3911589899999999E-3</c:v>
                </c:pt>
                <c:pt idx="11">
                  <c:v>2.8937592869999998E-3</c:v>
                </c:pt>
                <c:pt idx="13">
                  <c:v>4.8811292720000003E-3</c:v>
                </c:pt>
                <c:pt idx="15">
                  <c:v>6.2388558690000002E-3</c:v>
                </c:pt>
                <c:pt idx="17">
                  <c:v>6.8313521550000004E-3</c:v>
                </c:pt>
                <c:pt idx="19">
                  <c:v>6.010401189E-3</c:v>
                </c:pt>
                <c:pt idx="29">
                  <c:v>1.393016345E-4</c:v>
                </c:pt>
                <c:pt idx="31">
                  <c:v>7.9866270430000005E-5</c:v>
                </c:pt>
                <c:pt idx="33">
                  <c:v>-1.6530460619999999E-4</c:v>
                </c:pt>
                <c:pt idx="35">
                  <c:v>-4.2719167899999997E-5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4-48DC-BA37-D74977B62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89599"/>
        <c:axId val="443687199"/>
      </c:scatterChart>
      <c:valAx>
        <c:axId val="44368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7199"/>
        <c:crosses val="autoZero"/>
        <c:crossBetween val="midCat"/>
      </c:valAx>
      <c:valAx>
        <c:axId val="44368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'Simultaneous_UV_and_TPD-032625'!$L$418:$L$453</c:f>
              <c:numCache>
                <c:formatCode>General</c:formatCode>
                <c:ptCount val="36"/>
                <c:pt idx="0">
                  <c:v>-1.73882803E-4</c:v>
                </c:pt>
                <c:pt idx="1">
                  <c:v>1.825769431E-4</c:v>
                </c:pt>
                <c:pt idx="2">
                  <c:v>-1.3388975830000001E-4</c:v>
                </c:pt>
                <c:pt idx="3">
                  <c:v>-3.47765606E-6</c:v>
                </c:pt>
                <c:pt idx="4">
                  <c:v>1.269344462E-4</c:v>
                </c:pt>
                <c:pt idx="5">
                  <c:v>3.8949747869999998E-4</c:v>
                </c:pt>
                <c:pt idx="7">
                  <c:v>3.3385498170000001E-4</c:v>
                </c:pt>
                <c:pt idx="9">
                  <c:v>1.4675708569999999E-3</c:v>
                </c:pt>
                <c:pt idx="11">
                  <c:v>2.9577464790000001E-3</c:v>
                </c:pt>
                <c:pt idx="13">
                  <c:v>5.0843331589999997E-3</c:v>
                </c:pt>
                <c:pt idx="15">
                  <c:v>6.7623022079999996E-3</c:v>
                </c:pt>
                <c:pt idx="17">
                  <c:v>7.064858286E-3</c:v>
                </c:pt>
                <c:pt idx="19">
                  <c:v>6.6666666670000003E-3</c:v>
                </c:pt>
                <c:pt idx="21">
                  <c:v>5.2303947139999999E-3</c:v>
                </c:pt>
                <c:pt idx="23">
                  <c:v>3.4341853590000001E-3</c:v>
                </c:pt>
                <c:pt idx="25">
                  <c:v>2.0483394190000002E-3</c:v>
                </c:pt>
                <c:pt idx="27">
                  <c:v>9.8765432099999994E-4</c:v>
                </c:pt>
                <c:pt idx="29">
                  <c:v>5.7729090590000003E-4</c:v>
                </c:pt>
                <c:pt idx="31">
                  <c:v>1.4606155449999999E-4</c:v>
                </c:pt>
                <c:pt idx="33">
                  <c:v>-2.938619371E-4</c:v>
                </c:pt>
                <c:pt idx="35">
                  <c:v>9.9113197700000005E-5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D2-40D8-9E0B-4B63CD2D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511999"/>
        <c:axId val="443512959"/>
      </c:scatterChart>
      <c:valAx>
        <c:axId val="44351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12959"/>
        <c:crosses val="autoZero"/>
        <c:crossBetween val="midCat"/>
      </c:valAx>
      <c:valAx>
        <c:axId val="44351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1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'Simultaneous_UV_and_TPD-032625'!$N$418:$N$447</c:f>
              <c:numCache>
                <c:formatCode>General</c:formatCode>
                <c:ptCount val="30"/>
                <c:pt idx="0">
                  <c:v>4.0840573249999998E-4</c:v>
                </c:pt>
                <c:pt idx="1">
                  <c:v>-8.1681146509999993E-5</c:v>
                </c:pt>
                <c:pt idx="2">
                  <c:v>3.4900126230000001E-4</c:v>
                </c:pt>
                <c:pt idx="3">
                  <c:v>4.3810796759999999E-4</c:v>
                </c:pt>
                <c:pt idx="4">
                  <c:v>4.715229821E-4</c:v>
                </c:pt>
                <c:pt idx="5">
                  <c:v>1.6336229300000001E-4</c:v>
                </c:pt>
                <c:pt idx="7">
                  <c:v>4.1583129129999999E-4</c:v>
                </c:pt>
                <c:pt idx="9">
                  <c:v>1.811836341E-3</c:v>
                </c:pt>
                <c:pt idx="11">
                  <c:v>3.5531298729999999E-3</c:v>
                </c:pt>
                <c:pt idx="13">
                  <c:v>4.9045815700000002E-3</c:v>
                </c:pt>
                <c:pt idx="15">
                  <c:v>6.5382045000000003E-3</c:v>
                </c:pt>
                <c:pt idx="17">
                  <c:v>6.1149476499999999E-3</c:v>
                </c:pt>
                <c:pt idx="19">
                  <c:v>5.7956486230000001E-3</c:v>
                </c:pt>
                <c:pt idx="21">
                  <c:v>5.3798173310000003E-3</c:v>
                </c:pt>
                <c:pt idx="23">
                  <c:v>3.7981733129999998E-3</c:v>
                </c:pt>
                <c:pt idx="25">
                  <c:v>2.175688721E-3</c:v>
                </c:pt>
                <c:pt idx="27">
                  <c:v>1.2957600059999999E-3</c:v>
                </c:pt>
                <c:pt idx="29">
                  <c:v>2.450434395E-4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7-4838-B3B7-0CC4C50E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455455"/>
        <c:axId val="735444415"/>
      </c:scatterChart>
      <c:valAx>
        <c:axId val="73545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44415"/>
        <c:crosses val="autoZero"/>
        <c:crossBetween val="midCat"/>
      </c:valAx>
      <c:valAx>
        <c:axId val="73544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5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'Simultaneous_UV_and_TPD-032625'!$AN$725:$AN$754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'Simultaneous_UV_and_TPD-032625'!$AP$725:$AP$754</c:f>
              <c:numCache>
                <c:formatCode>General</c:formatCode>
                <c:ptCount val="30"/>
                <c:pt idx="0">
                  <c:v>4.0404040399999999E-3</c:v>
                </c:pt>
                <c:pt idx="1">
                  <c:v>3.4462269760000002E-3</c:v>
                </c:pt>
                <c:pt idx="2">
                  <c:v>7.7243018420000004E-3</c:v>
                </c:pt>
                <c:pt idx="3">
                  <c:v>1.069518717E-2</c:v>
                </c:pt>
                <c:pt idx="4">
                  <c:v>1.2596553769999999E-2</c:v>
                </c:pt>
                <c:pt idx="5">
                  <c:v>1.6399286990000001E-2</c:v>
                </c:pt>
                <c:pt idx="6">
                  <c:v>1.7825311940000001E-2</c:v>
                </c:pt>
                <c:pt idx="7">
                  <c:v>1.9251336899999999E-2</c:v>
                </c:pt>
                <c:pt idx="8">
                  <c:v>1.996434938E-2</c:v>
                </c:pt>
                <c:pt idx="9">
                  <c:v>1.9132501489999999E-2</c:v>
                </c:pt>
                <c:pt idx="10">
                  <c:v>2.150920974E-2</c:v>
                </c:pt>
                <c:pt idx="11">
                  <c:v>2.2222222220000001E-2</c:v>
                </c:pt>
                <c:pt idx="12">
                  <c:v>2.079619727E-2</c:v>
                </c:pt>
                <c:pt idx="13">
                  <c:v>1.55674391E-2</c:v>
                </c:pt>
                <c:pt idx="14">
                  <c:v>1.2715389190000001E-2</c:v>
                </c:pt>
                <c:pt idx="15">
                  <c:v>1.033868093E-2</c:v>
                </c:pt>
                <c:pt idx="16">
                  <c:v>7.4866310159999996E-3</c:v>
                </c:pt>
                <c:pt idx="17">
                  <c:v>5.585264409E-3</c:v>
                </c:pt>
                <c:pt idx="18">
                  <c:v>6.654783125E-3</c:v>
                </c:pt>
                <c:pt idx="19">
                  <c:v>5.585264409E-3</c:v>
                </c:pt>
                <c:pt idx="20">
                  <c:v>4.6345811049999996E-3</c:v>
                </c:pt>
                <c:pt idx="21">
                  <c:v>4.7534165180000004E-3</c:v>
                </c:pt>
                <c:pt idx="22">
                  <c:v>3.9215686269999999E-3</c:v>
                </c:pt>
                <c:pt idx="23">
                  <c:v>4.9910873440000003E-3</c:v>
                </c:pt>
                <c:pt idx="24">
                  <c:v>2.733214498E-3</c:v>
                </c:pt>
                <c:pt idx="25">
                  <c:v>1.901366607E-3</c:v>
                </c:pt>
                <c:pt idx="26">
                  <c:v>3.683897802E-3</c:v>
                </c:pt>
                <c:pt idx="27">
                  <c:v>3.802733214E-3</c:v>
                </c:pt>
                <c:pt idx="28">
                  <c:v>1.426024955E-3</c:v>
                </c:pt>
                <c:pt idx="29">
                  <c:v>2.9708853239999999E-3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0-4065-852C-F415FFE41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45471"/>
        <c:axId val="1861527711"/>
      </c:scatterChart>
      <c:valAx>
        <c:axId val="186154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27711"/>
        <c:crosses val="autoZero"/>
        <c:crossBetween val="midCat"/>
      </c:valAx>
      <c:valAx>
        <c:axId val="186152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'Simultaneous_UV_and_TPD-032625'!$AN$725:$AN$754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'Simultaneous_UV_and_TPD-032625'!$AR$725:$AR$754</c:f>
              <c:numCache>
                <c:formatCode>General</c:formatCode>
                <c:ptCount val="30"/>
                <c:pt idx="0">
                  <c:v>-6.800738366E-4</c:v>
                </c:pt>
                <c:pt idx="1">
                  <c:v>9.7153405229999997E-4</c:v>
                </c:pt>
                <c:pt idx="2">
                  <c:v>2.623141941E-3</c:v>
                </c:pt>
                <c:pt idx="3">
                  <c:v>5.8292043139999998E-3</c:v>
                </c:pt>
                <c:pt idx="4">
                  <c:v>7.577965608E-3</c:v>
                </c:pt>
                <c:pt idx="5">
                  <c:v>1.010395414E-2</c:v>
                </c:pt>
                <c:pt idx="6">
                  <c:v>1.0881181389999999E-2</c:v>
                </c:pt>
                <c:pt idx="7">
                  <c:v>1.214417565E-2</c:v>
                </c:pt>
                <c:pt idx="8">
                  <c:v>1.3310016520000001E-2</c:v>
                </c:pt>
                <c:pt idx="9">
                  <c:v>1.544739143E-2</c:v>
                </c:pt>
                <c:pt idx="10">
                  <c:v>1.7196152730000001E-2</c:v>
                </c:pt>
                <c:pt idx="11">
                  <c:v>1.505877781E-2</c:v>
                </c:pt>
                <c:pt idx="12">
                  <c:v>1.214417565E-2</c:v>
                </c:pt>
                <c:pt idx="13">
                  <c:v>9.3267269019999995E-3</c:v>
                </c:pt>
                <c:pt idx="14">
                  <c:v>7.8694258230000008E-3</c:v>
                </c:pt>
                <c:pt idx="15">
                  <c:v>3.6918293989999999E-3</c:v>
                </c:pt>
                <c:pt idx="16">
                  <c:v>3.011755562E-3</c:v>
                </c:pt>
                <c:pt idx="17">
                  <c:v>1.6516078889999999E-3</c:v>
                </c:pt>
                <c:pt idx="18">
                  <c:v>-1.9430681050000001E-4</c:v>
                </c:pt>
                <c:pt idx="19">
                  <c:v>-1.845914699E-3</c:v>
                </c:pt>
                <c:pt idx="20">
                  <c:v>-3.2060623719999998E-3</c:v>
                </c:pt>
                <c:pt idx="21">
                  <c:v>-3.6918293989999999E-3</c:v>
                </c:pt>
                <c:pt idx="22">
                  <c:v>-2.623141941E-3</c:v>
                </c:pt>
                <c:pt idx="23">
                  <c:v>-2.3316817250000001E-3</c:v>
                </c:pt>
                <c:pt idx="24">
                  <c:v>-4.0804430200000004E-3</c:v>
                </c:pt>
                <c:pt idx="25">
                  <c:v>-5.4405906929999998E-3</c:v>
                </c:pt>
                <c:pt idx="26">
                  <c:v>-2.623141941E-3</c:v>
                </c:pt>
                <c:pt idx="27">
                  <c:v>-1.5544544840000001E-3</c:v>
                </c:pt>
                <c:pt idx="28">
                  <c:v>-3.5946759929999998E-3</c:v>
                </c:pt>
                <c:pt idx="29">
                  <c:v>-4.7605168560000003E-3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96-46B8-AC29-F15CF059C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40671"/>
        <c:axId val="1861534911"/>
      </c:scatterChart>
      <c:valAx>
        <c:axId val="186154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34911"/>
        <c:crosses val="autoZero"/>
        <c:crossBetween val="midCat"/>
      </c:valAx>
      <c:valAx>
        <c:axId val="18615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'Simultaneous_UV_and_TPD-032625'!$AX$725:$AX$760</c:f>
              <c:numCache>
                <c:formatCode>General</c:formatCode>
                <c:ptCount val="36"/>
                <c:pt idx="0">
                  <c:v>4.8463789319999999E-3</c:v>
                </c:pt>
                <c:pt idx="1">
                  <c:v>3.1089978049999999E-3</c:v>
                </c:pt>
                <c:pt idx="2">
                  <c:v>2.1031455740000001E-3</c:v>
                </c:pt>
                <c:pt idx="3">
                  <c:v>3.0175566930000001E-3</c:v>
                </c:pt>
                <c:pt idx="4">
                  <c:v>3.9319678130000004E-3</c:v>
                </c:pt>
                <c:pt idx="5">
                  <c:v>2.194586686E-3</c:v>
                </c:pt>
                <c:pt idx="6">
                  <c:v>2.6060716895000002E-3</c:v>
                </c:pt>
                <c:pt idx="7">
                  <c:v>3.0175566930000001E-3</c:v>
                </c:pt>
                <c:pt idx="8">
                  <c:v>4.9835405994999998E-3</c:v>
                </c:pt>
                <c:pt idx="9">
                  <c:v>6.949524506E-3</c:v>
                </c:pt>
                <c:pt idx="10">
                  <c:v>7.0866861740000002E-3</c:v>
                </c:pt>
                <c:pt idx="11">
                  <c:v>7.2238478420000004E-3</c:v>
                </c:pt>
                <c:pt idx="12">
                  <c:v>8.7326261910000008E-3</c:v>
                </c:pt>
                <c:pt idx="13">
                  <c:v>1.024140454E-2</c:v>
                </c:pt>
                <c:pt idx="14">
                  <c:v>1.147585955E-2</c:v>
                </c:pt>
                <c:pt idx="15">
                  <c:v>1.271031456E-2</c:v>
                </c:pt>
                <c:pt idx="16">
                  <c:v>1.2390270665E-2</c:v>
                </c:pt>
                <c:pt idx="17">
                  <c:v>1.2070226769999999E-2</c:v>
                </c:pt>
                <c:pt idx="18">
                  <c:v>8.2297000710000005E-3</c:v>
                </c:pt>
                <c:pt idx="19">
                  <c:v>4.3891733719999999E-3</c:v>
                </c:pt>
                <c:pt idx="20">
                  <c:v>1.7831016823499999E-3</c:v>
                </c:pt>
                <c:pt idx="21">
                  <c:v>-8.2297000730000003E-4</c:v>
                </c:pt>
                <c:pt idx="22">
                  <c:v>-2.2403072421500001E-3</c:v>
                </c:pt>
                <c:pt idx="23">
                  <c:v>-3.6576444770000001E-3</c:v>
                </c:pt>
                <c:pt idx="24">
                  <c:v>-4.9835406E-3</c:v>
                </c:pt>
                <c:pt idx="25">
                  <c:v>-6.309436723E-3</c:v>
                </c:pt>
                <c:pt idx="26">
                  <c:v>-6.6294806144999996E-3</c:v>
                </c:pt>
                <c:pt idx="27">
                  <c:v>-6.949524506E-3</c:v>
                </c:pt>
                <c:pt idx="28">
                  <c:v>-6.9952450619999995E-3</c:v>
                </c:pt>
                <c:pt idx="29">
                  <c:v>-7.0409656179999999E-3</c:v>
                </c:pt>
                <c:pt idx="30">
                  <c:v>-6.080833943E-3</c:v>
                </c:pt>
                <c:pt idx="31">
                  <c:v>-5.1207022680000002E-3</c:v>
                </c:pt>
                <c:pt idx="32">
                  <c:v>-6.2179956110000002E-3</c:v>
                </c:pt>
                <c:pt idx="33">
                  <c:v>-7.3152889540000002E-3</c:v>
                </c:pt>
                <c:pt idx="34">
                  <c:v>-7.3152889540000002E-3</c:v>
                </c:pt>
                <c:pt idx="35">
                  <c:v>-7.3152889540000002E-3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F-4264-9501-0865CA33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01951"/>
        <c:axId val="1861385631"/>
      </c:scatterChart>
      <c:valAx>
        <c:axId val="186140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85631"/>
        <c:crosses val="autoZero"/>
        <c:crossBetween val="midCat"/>
      </c:valAx>
      <c:valAx>
        <c:axId val="18613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0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'Simultaneous_UV_and_TPD-032625'!$AZ$725:$AZ$760</c:f>
              <c:numCache>
                <c:formatCode>General</c:formatCode>
                <c:ptCount val="36"/>
                <c:pt idx="0">
                  <c:v>1.041666667E-2</c:v>
                </c:pt>
                <c:pt idx="1">
                  <c:v>6.8108974359999998E-3</c:v>
                </c:pt>
                <c:pt idx="2">
                  <c:v>2.9380341880000001E-3</c:v>
                </c:pt>
                <c:pt idx="3">
                  <c:v>1.09508547E-2</c:v>
                </c:pt>
                <c:pt idx="4">
                  <c:v>1.6559829059999999E-3</c:v>
                </c:pt>
                <c:pt idx="5">
                  <c:v>2.377136752E-2</c:v>
                </c:pt>
                <c:pt idx="6">
                  <c:v>2.884615385E-2</c:v>
                </c:pt>
                <c:pt idx="7">
                  <c:v>3.031517094E-2</c:v>
                </c:pt>
                <c:pt idx="8">
                  <c:v>3.4588675210000003E-2</c:v>
                </c:pt>
                <c:pt idx="9">
                  <c:v>4.1399572650000001E-2</c:v>
                </c:pt>
                <c:pt idx="10">
                  <c:v>2.4305555560000001E-2</c:v>
                </c:pt>
                <c:pt idx="11">
                  <c:v>4.9813034190000001E-2</c:v>
                </c:pt>
                <c:pt idx="12">
                  <c:v>4.807692308E-2</c:v>
                </c:pt>
                <c:pt idx="13">
                  <c:v>4.807692308E-2</c:v>
                </c:pt>
                <c:pt idx="14">
                  <c:v>6.196581197E-2</c:v>
                </c:pt>
                <c:pt idx="15">
                  <c:v>4.9011752140000003E-2</c:v>
                </c:pt>
                <c:pt idx="16">
                  <c:v>5.5021367520000003E-2</c:v>
                </c:pt>
                <c:pt idx="17">
                  <c:v>5.101495726E-2</c:v>
                </c:pt>
                <c:pt idx="18">
                  <c:v>4.5405982910000003E-2</c:v>
                </c:pt>
                <c:pt idx="19">
                  <c:v>4.0998931619999998E-2</c:v>
                </c:pt>
                <c:pt idx="20">
                  <c:v>4.5005341880000001E-2</c:v>
                </c:pt>
                <c:pt idx="21">
                  <c:v>3.9396367520000003E-2</c:v>
                </c:pt>
                <c:pt idx="22">
                  <c:v>4.1132478629999997E-2</c:v>
                </c:pt>
                <c:pt idx="23">
                  <c:v>4.807692308E-2</c:v>
                </c:pt>
                <c:pt idx="24">
                  <c:v>3.6858974359999998E-2</c:v>
                </c:pt>
                <c:pt idx="25">
                  <c:v>4.740918803E-2</c:v>
                </c:pt>
                <c:pt idx="26">
                  <c:v>4.1132478629999997E-2</c:v>
                </c:pt>
                <c:pt idx="27">
                  <c:v>4.3536324789999997E-2</c:v>
                </c:pt>
                <c:pt idx="28">
                  <c:v>3.5657051279999998E-2</c:v>
                </c:pt>
                <c:pt idx="29">
                  <c:v>4.1666666669999998E-2</c:v>
                </c:pt>
                <c:pt idx="30">
                  <c:v>4.273504274E-2</c:v>
                </c:pt>
                <c:pt idx="31">
                  <c:v>4.7275641030000003E-2</c:v>
                </c:pt>
                <c:pt idx="32">
                  <c:v>4.5005341880000001E-2</c:v>
                </c:pt>
                <c:pt idx="33">
                  <c:v>4.8344017089999997E-2</c:v>
                </c:pt>
                <c:pt idx="34">
                  <c:v>4.5940170939999997E-2</c:v>
                </c:pt>
                <c:pt idx="35">
                  <c:v>4.5405982910000003E-2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4A-999F-30AE2944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45471"/>
        <c:axId val="1861545951"/>
      </c:scatterChart>
      <c:valAx>
        <c:axId val="186154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5951"/>
        <c:crosses val="autoZero"/>
        <c:crossBetween val="midCat"/>
      </c:valAx>
      <c:valAx>
        <c:axId val="186154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'Simultaneous_UV_and_TPD-032625'!$BD$725:$BD$760</c:f>
              <c:numCache>
                <c:formatCode>General</c:formatCode>
                <c:ptCount val="36"/>
                <c:pt idx="0">
                  <c:v>1.27064803E-3</c:v>
                </c:pt>
                <c:pt idx="1">
                  <c:v>4.3895113779999998E-3</c:v>
                </c:pt>
                <c:pt idx="2">
                  <c:v>3.580917177E-3</c:v>
                </c:pt>
                <c:pt idx="3">
                  <c:v>6.9308074389999997E-4</c:v>
                </c:pt>
                <c:pt idx="4">
                  <c:v>3.0033498900000001E-3</c:v>
                </c:pt>
                <c:pt idx="5">
                  <c:v>6.8152939819999996E-3</c:v>
                </c:pt>
                <c:pt idx="6">
                  <c:v>6.1222132380000004E-3</c:v>
                </c:pt>
                <c:pt idx="7">
                  <c:v>6.8152939819999996E-3</c:v>
                </c:pt>
                <c:pt idx="8">
                  <c:v>6.1222132380000004E-3</c:v>
                </c:pt>
                <c:pt idx="9">
                  <c:v>7.6238881830000002E-3</c:v>
                </c:pt>
                <c:pt idx="10">
                  <c:v>9.0100496709999995E-3</c:v>
                </c:pt>
                <c:pt idx="11">
                  <c:v>1.1551345730000001E-2</c:v>
                </c:pt>
                <c:pt idx="12">
                  <c:v>1.212891302E-2</c:v>
                </c:pt>
                <c:pt idx="13">
                  <c:v>1.397712834E-2</c:v>
                </c:pt>
                <c:pt idx="14">
                  <c:v>1.7095991679999999E-2</c:v>
                </c:pt>
                <c:pt idx="15">
                  <c:v>1.836663971E-2</c:v>
                </c:pt>
                <c:pt idx="16">
                  <c:v>2.0099341569999998E-2</c:v>
                </c:pt>
                <c:pt idx="17">
                  <c:v>1.6980478229999998E-2</c:v>
                </c:pt>
                <c:pt idx="18">
                  <c:v>1.582534365E-2</c:v>
                </c:pt>
                <c:pt idx="19">
                  <c:v>1.3861614879999999E-2</c:v>
                </c:pt>
                <c:pt idx="20">
                  <c:v>1.4323668709999999E-2</c:v>
                </c:pt>
                <c:pt idx="21">
                  <c:v>1.201339956E-2</c:v>
                </c:pt>
                <c:pt idx="22">
                  <c:v>1.062723807E-2</c:v>
                </c:pt>
                <c:pt idx="23">
                  <c:v>7.1618343540000001E-3</c:v>
                </c:pt>
                <c:pt idx="24">
                  <c:v>7.73940164E-3</c:v>
                </c:pt>
                <c:pt idx="25">
                  <c:v>7.5083747259999997E-3</c:v>
                </c:pt>
                <c:pt idx="26">
                  <c:v>8.6635092989999999E-3</c:v>
                </c:pt>
                <c:pt idx="27">
                  <c:v>7.0463208959999999E-3</c:v>
                </c:pt>
                <c:pt idx="28">
                  <c:v>5.0825921219999999E-3</c:v>
                </c:pt>
                <c:pt idx="29">
                  <c:v>5.1981055789999996E-3</c:v>
                </c:pt>
                <c:pt idx="30">
                  <c:v>2.3102691460000001E-3</c:v>
                </c:pt>
                <c:pt idx="31">
                  <c:v>5.3136190369999997E-3</c:v>
                </c:pt>
                <c:pt idx="32">
                  <c:v>4.0429710060000002E-3</c:v>
                </c:pt>
                <c:pt idx="33">
                  <c:v>1.7327018599999999E-3</c:v>
                </c:pt>
                <c:pt idx="34">
                  <c:v>1.7327018599999999E-3</c:v>
                </c:pt>
                <c:pt idx="35">
                  <c:v>3.0033498900000001E-3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4-4DC7-8D7A-53D667573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73791"/>
        <c:axId val="1861567551"/>
      </c:scatterChart>
      <c:valAx>
        <c:axId val="186157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7551"/>
        <c:crosses val="autoZero"/>
        <c:crossBetween val="midCat"/>
      </c:valAx>
      <c:valAx>
        <c:axId val="18615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'Simultaneous_UV_and_TPD-032625'!$BF$725:$BF$760</c:f>
              <c:numCache>
                <c:formatCode>General</c:formatCode>
                <c:ptCount val="36"/>
                <c:pt idx="0">
                  <c:v>2.774067605E-3</c:v>
                </c:pt>
                <c:pt idx="1">
                  <c:v>3.287783828E-3</c:v>
                </c:pt>
                <c:pt idx="2">
                  <c:v>3.1850405839999999E-3</c:v>
                </c:pt>
                <c:pt idx="3">
                  <c:v>4.109729785E-4</c:v>
                </c:pt>
                <c:pt idx="4">
                  <c:v>2.0548648929999999E-3</c:v>
                </c:pt>
                <c:pt idx="5">
                  <c:v>1.5411486689999999E-3</c:v>
                </c:pt>
                <c:pt idx="6">
                  <c:v>-2.0548648929999999E-4</c:v>
                </c:pt>
                <c:pt idx="7">
                  <c:v>-2.0548648929999999E-4</c:v>
                </c:pt>
                <c:pt idx="8">
                  <c:v>5.1371622320000004E-4</c:v>
                </c:pt>
                <c:pt idx="9">
                  <c:v>4.8289324979999999E-3</c:v>
                </c:pt>
                <c:pt idx="10">
                  <c:v>5.0344189869999997E-3</c:v>
                </c:pt>
                <c:pt idx="11">
                  <c:v>4.8289324979999999E-3</c:v>
                </c:pt>
                <c:pt idx="12">
                  <c:v>7.3975136130000002E-3</c:v>
                </c:pt>
                <c:pt idx="13">
                  <c:v>9.8633514849999996E-3</c:v>
                </c:pt>
                <c:pt idx="14">
                  <c:v>1.130175691E-2</c:v>
                </c:pt>
                <c:pt idx="15">
                  <c:v>1.458954074E-2</c:v>
                </c:pt>
                <c:pt idx="16">
                  <c:v>1.417856776E-2</c:v>
                </c:pt>
                <c:pt idx="17">
                  <c:v>1.5206000210000001E-2</c:v>
                </c:pt>
                <c:pt idx="18">
                  <c:v>1.345936505E-2</c:v>
                </c:pt>
                <c:pt idx="19">
                  <c:v>8.9386622830000002E-3</c:v>
                </c:pt>
                <c:pt idx="20">
                  <c:v>4.5207027640000001E-3</c:v>
                </c:pt>
                <c:pt idx="21">
                  <c:v>2.67132436E-3</c:v>
                </c:pt>
                <c:pt idx="22">
                  <c:v>8.2194595709999998E-4</c:v>
                </c:pt>
                <c:pt idx="23">
                  <c:v>-2.0548648929999999E-4</c:v>
                </c:pt>
                <c:pt idx="24">
                  <c:v>-1.952121648E-3</c:v>
                </c:pt>
                <c:pt idx="25">
                  <c:v>-1.849378403E-3</c:v>
                </c:pt>
                <c:pt idx="26">
                  <c:v>-4.5207027640000001E-3</c:v>
                </c:pt>
                <c:pt idx="27">
                  <c:v>-4.0069865409999997E-3</c:v>
                </c:pt>
                <c:pt idx="28">
                  <c:v>-7.3975136130000002E-3</c:v>
                </c:pt>
                <c:pt idx="29">
                  <c:v>-7.2947703689999997E-3</c:v>
                </c:pt>
                <c:pt idx="30">
                  <c:v>-8.1167163260000008E-3</c:v>
                </c:pt>
                <c:pt idx="31">
                  <c:v>-6.575567656E-3</c:v>
                </c:pt>
                <c:pt idx="32">
                  <c:v>-6.7810541460000002E-3</c:v>
                </c:pt>
                <c:pt idx="33">
                  <c:v>-5.3426487210000003E-3</c:v>
                </c:pt>
                <c:pt idx="34">
                  <c:v>-5.2399054760000003E-3</c:v>
                </c:pt>
                <c:pt idx="35">
                  <c:v>-4.9316757419999996E-3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A-4082-945D-65CA2402A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64671"/>
        <c:axId val="1861571391"/>
      </c:scatterChart>
      <c:valAx>
        <c:axId val="186156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1391"/>
        <c:crosses val="autoZero"/>
        <c:crossBetween val="midCat"/>
      </c:valAx>
      <c:valAx>
        <c:axId val="18615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'Simultaneous_UV_and_TPD-032625'!$BJ$725:$BJ$754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'Simultaneous_UV_and_TPD-032625'!$BL$725:$BL$754</c:f>
              <c:numCache>
                <c:formatCode>General</c:formatCode>
                <c:ptCount val="30"/>
                <c:pt idx="0">
                  <c:v>7.8023407020000003E-3</c:v>
                </c:pt>
                <c:pt idx="1">
                  <c:v>7.9468284929999997E-3</c:v>
                </c:pt>
                <c:pt idx="2">
                  <c:v>4.3346337230000002E-3</c:v>
                </c:pt>
                <c:pt idx="3">
                  <c:v>4.1901459330000003E-3</c:v>
                </c:pt>
                <c:pt idx="4">
                  <c:v>5.3460482590000002E-3</c:v>
                </c:pt>
                <c:pt idx="5">
                  <c:v>1.0981072099999999E-2</c:v>
                </c:pt>
                <c:pt idx="6">
                  <c:v>1.358185233E-2</c:v>
                </c:pt>
                <c:pt idx="7">
                  <c:v>1.314838896E-2</c:v>
                </c:pt>
                <c:pt idx="8">
                  <c:v>1.41598035E-2</c:v>
                </c:pt>
                <c:pt idx="9">
                  <c:v>2.0806241869999999E-2</c:v>
                </c:pt>
                <c:pt idx="10">
                  <c:v>2.2251119779999998E-2</c:v>
                </c:pt>
                <c:pt idx="11">
                  <c:v>2.3984973270000001E-2</c:v>
                </c:pt>
                <c:pt idx="12">
                  <c:v>1.7627510480000001E-2</c:v>
                </c:pt>
                <c:pt idx="13">
                  <c:v>1.387082792E-2</c:v>
                </c:pt>
                <c:pt idx="14">
                  <c:v>1.6905071519999999E-2</c:v>
                </c:pt>
                <c:pt idx="15">
                  <c:v>1.1125559889999999E-2</c:v>
                </c:pt>
                <c:pt idx="16">
                  <c:v>1.1270047680000001E-2</c:v>
                </c:pt>
                <c:pt idx="17">
                  <c:v>1.0836584309999999E-2</c:v>
                </c:pt>
                <c:pt idx="18">
                  <c:v>9.5361941920000005E-3</c:v>
                </c:pt>
                <c:pt idx="19">
                  <c:v>9.2472186099999999E-3</c:v>
                </c:pt>
                <c:pt idx="20">
                  <c:v>7.079901748E-3</c:v>
                </c:pt>
                <c:pt idx="21">
                  <c:v>6.0684872129999996E-3</c:v>
                </c:pt>
                <c:pt idx="22">
                  <c:v>5.3460482590000002E-3</c:v>
                </c:pt>
                <c:pt idx="23">
                  <c:v>4.3346337230000002E-3</c:v>
                </c:pt>
                <c:pt idx="24">
                  <c:v>2.7452680249999998E-3</c:v>
                </c:pt>
                <c:pt idx="25">
                  <c:v>4.045658142E-3</c:v>
                </c:pt>
                <c:pt idx="26">
                  <c:v>4.045658142E-3</c:v>
                </c:pt>
                <c:pt idx="27">
                  <c:v>3.4677069790000001E-3</c:v>
                </c:pt>
                <c:pt idx="28">
                  <c:v>3.9011703510000001E-3</c:v>
                </c:pt>
                <c:pt idx="29">
                  <c:v>4.7680970960000003E-3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C-44E4-83E5-A26EE4B0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30751"/>
        <c:axId val="1861537791"/>
      </c:scatterChart>
      <c:valAx>
        <c:axId val="18614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37791"/>
        <c:crosses val="autoZero"/>
        <c:crossBetween val="midCat"/>
      </c:valAx>
      <c:valAx>
        <c:axId val="18615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3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'Simultaneous_UV_and_TPD-032625'!$BJ$725:$BJ$754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'Simultaneous_UV_and_TPD-032625'!$BN$725:$BN$754</c:f>
              <c:numCache>
                <c:formatCode>General</c:formatCode>
                <c:ptCount val="30"/>
                <c:pt idx="0">
                  <c:v>4.9306272219999999E-3</c:v>
                </c:pt>
                <c:pt idx="1">
                  <c:v>6.535947712E-3</c:v>
                </c:pt>
                <c:pt idx="2">
                  <c:v>1.066391469E-2</c:v>
                </c:pt>
                <c:pt idx="3">
                  <c:v>1.490654741E-2</c:v>
                </c:pt>
                <c:pt idx="4">
                  <c:v>2.2015823869999999E-2</c:v>
                </c:pt>
                <c:pt idx="5">
                  <c:v>2.2245155369999998E-2</c:v>
                </c:pt>
                <c:pt idx="6">
                  <c:v>2.3850475860000001E-2</c:v>
                </c:pt>
                <c:pt idx="7">
                  <c:v>2.407980736E-2</c:v>
                </c:pt>
                <c:pt idx="8">
                  <c:v>2.9125100330000001E-2</c:v>
                </c:pt>
                <c:pt idx="9">
                  <c:v>2.7175782589999999E-2</c:v>
                </c:pt>
                <c:pt idx="10">
                  <c:v>2.178649237E-2</c:v>
                </c:pt>
                <c:pt idx="11">
                  <c:v>1.0778580439999999E-2</c:v>
                </c:pt>
                <c:pt idx="12">
                  <c:v>1.5479876159999999E-2</c:v>
                </c:pt>
                <c:pt idx="13">
                  <c:v>8.8292626989999994E-3</c:v>
                </c:pt>
                <c:pt idx="14">
                  <c:v>9.517257195E-3</c:v>
                </c:pt>
                <c:pt idx="15">
                  <c:v>9.517257195E-3</c:v>
                </c:pt>
                <c:pt idx="16">
                  <c:v>2.4079807360000002E-3</c:v>
                </c:pt>
                <c:pt idx="17">
                  <c:v>2.4079807360000002E-3</c:v>
                </c:pt>
                <c:pt idx="18">
                  <c:v>2.2933149869999998E-3</c:v>
                </c:pt>
                <c:pt idx="19">
                  <c:v>4.0133012269999999E-3</c:v>
                </c:pt>
                <c:pt idx="20">
                  <c:v>4.5866299739999997E-4</c:v>
                </c:pt>
                <c:pt idx="21">
                  <c:v>3.4399724800000001E-4</c:v>
                </c:pt>
                <c:pt idx="22">
                  <c:v>3.4399724800000001E-4</c:v>
                </c:pt>
                <c:pt idx="23">
                  <c:v>6.9946107099999998E-3</c:v>
                </c:pt>
                <c:pt idx="24">
                  <c:v>1.0434583190000001E-2</c:v>
                </c:pt>
                <c:pt idx="25">
                  <c:v>1.307189542E-2</c:v>
                </c:pt>
                <c:pt idx="26">
                  <c:v>1.100791194E-2</c:v>
                </c:pt>
                <c:pt idx="27">
                  <c:v>7.4532737070000001E-3</c:v>
                </c:pt>
                <c:pt idx="28">
                  <c:v>9.1732599470000006E-3</c:v>
                </c:pt>
                <c:pt idx="29">
                  <c:v>1.0893246190000001E-2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B-4AA4-929D-B55691CF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66111"/>
        <c:axId val="1861563231"/>
      </c:scatterChart>
      <c:valAx>
        <c:axId val="186156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3231"/>
        <c:crosses val="autoZero"/>
        <c:crossBetween val="midCat"/>
      </c:valAx>
      <c:valAx>
        <c:axId val="186156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'Simultaneous_UV_and_TPD-032625'!$BR$725:$BR$760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'Simultaneous_UV_and_TPD-032625'!$BT$725:$BT$760</c:f>
              <c:numCache>
                <c:formatCode>General</c:formatCode>
                <c:ptCount val="36"/>
                <c:pt idx="0">
                  <c:v>1.2680115269999999E-3</c:v>
                </c:pt>
                <c:pt idx="1">
                  <c:v>2.3054755040000001E-3</c:v>
                </c:pt>
                <c:pt idx="2">
                  <c:v>3.3429394809999999E-3</c:v>
                </c:pt>
                <c:pt idx="3">
                  <c:v>4.2651296829999998E-3</c:v>
                </c:pt>
                <c:pt idx="4">
                  <c:v>2.0749279539999999E-3</c:v>
                </c:pt>
                <c:pt idx="5">
                  <c:v>1.7291066280000001E-3</c:v>
                </c:pt>
                <c:pt idx="6">
                  <c:v>2.1902017289999998E-3</c:v>
                </c:pt>
                <c:pt idx="7">
                  <c:v>4.9567723340000003E-3</c:v>
                </c:pt>
                <c:pt idx="8">
                  <c:v>6.3400576370000001E-3</c:v>
                </c:pt>
                <c:pt idx="9">
                  <c:v>8.6455331410000003E-3</c:v>
                </c:pt>
                <c:pt idx="10">
                  <c:v>9.1066282420000002E-3</c:v>
                </c:pt>
                <c:pt idx="11">
                  <c:v>1.21037464E-2</c:v>
                </c:pt>
                <c:pt idx="12">
                  <c:v>1.4870316999999999E-2</c:v>
                </c:pt>
                <c:pt idx="13">
                  <c:v>1.7636887609999999E-2</c:v>
                </c:pt>
                <c:pt idx="14">
                  <c:v>1.9020172910000001E-2</c:v>
                </c:pt>
                <c:pt idx="15">
                  <c:v>2.1556195970000001E-2</c:v>
                </c:pt>
                <c:pt idx="16">
                  <c:v>2.4783861670000001E-2</c:v>
                </c:pt>
                <c:pt idx="17">
                  <c:v>2.1325648409999998E-2</c:v>
                </c:pt>
                <c:pt idx="18">
                  <c:v>1.6368876080000001E-2</c:v>
                </c:pt>
                <c:pt idx="19">
                  <c:v>1.3025936599999999E-2</c:v>
                </c:pt>
                <c:pt idx="20">
                  <c:v>9.9135446689999993E-3</c:v>
                </c:pt>
                <c:pt idx="21">
                  <c:v>5.9942363110000001E-3</c:v>
                </c:pt>
                <c:pt idx="22">
                  <c:v>4.4956772330000004E-3</c:v>
                </c:pt>
                <c:pt idx="23">
                  <c:v>3.227665706E-3</c:v>
                </c:pt>
                <c:pt idx="24">
                  <c:v>4.034582133E-3</c:v>
                </c:pt>
                <c:pt idx="25">
                  <c:v>1.7291066280000001E-3</c:v>
                </c:pt>
                <c:pt idx="26">
                  <c:v>1.037463977E-3</c:v>
                </c:pt>
                <c:pt idx="27">
                  <c:v>1.383285303E-3</c:v>
                </c:pt>
                <c:pt idx="28">
                  <c:v>2.1902017289999998E-3</c:v>
                </c:pt>
                <c:pt idx="29">
                  <c:v>1.4985590779999999E-3</c:v>
                </c:pt>
                <c:pt idx="30">
                  <c:v>1.844380403E-3</c:v>
                </c:pt>
                <c:pt idx="31">
                  <c:v>-2.5360230549999999E-3</c:v>
                </c:pt>
                <c:pt idx="32">
                  <c:v>1.844380403E-3</c:v>
                </c:pt>
                <c:pt idx="33">
                  <c:v>-2.42074928E-3</c:v>
                </c:pt>
                <c:pt idx="34">
                  <c:v>1.1527377520000001E-3</c:v>
                </c:pt>
                <c:pt idx="35">
                  <c:v>-1.4985590779999999E-3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4-470B-8F43-53C20168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58911"/>
        <c:axId val="1861568031"/>
      </c:scatterChart>
      <c:valAx>
        <c:axId val="186155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8031"/>
        <c:crosses val="autoZero"/>
        <c:crossBetween val="midCat"/>
      </c:valAx>
      <c:valAx>
        <c:axId val="186156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5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'Simultaneous_UV_and_TPD-032625'!$BB$725:$BB$760</c:f>
              <c:numCache>
                <c:formatCode>General</c:formatCode>
                <c:ptCount val="36"/>
                <c:pt idx="0">
                  <c:v>4.0447046299999997E-3</c:v>
                </c:pt>
                <c:pt idx="1">
                  <c:v>7.7700904740000002E-3</c:v>
                </c:pt>
                <c:pt idx="2">
                  <c:v>8.5151676420000006E-3</c:v>
                </c:pt>
                <c:pt idx="3">
                  <c:v>1.2772751460000001E-3</c:v>
                </c:pt>
                <c:pt idx="4">
                  <c:v>4.0447046299999997E-3</c:v>
                </c:pt>
                <c:pt idx="5">
                  <c:v>6.5992549229999999E-3</c:v>
                </c:pt>
                <c:pt idx="6">
                  <c:v>3.6189462479999999E-3</c:v>
                </c:pt>
                <c:pt idx="7">
                  <c:v>6.1734965409999997E-3</c:v>
                </c:pt>
                <c:pt idx="8">
                  <c:v>5.3219797759999996E-4</c:v>
                </c:pt>
                <c:pt idx="9">
                  <c:v>-2.4481106970000001E-3</c:v>
                </c:pt>
                <c:pt idx="10">
                  <c:v>4.4385311340000002E-3</c:v>
                </c:pt>
                <c:pt idx="11">
                  <c:v>6.6844065990000002E-3</c:v>
                </c:pt>
                <c:pt idx="12">
                  <c:v>9.7711548699999998E-3</c:v>
                </c:pt>
                <c:pt idx="13">
                  <c:v>8.4087280470000001E-3</c:v>
                </c:pt>
                <c:pt idx="14">
                  <c:v>9.5689196380000004E-3</c:v>
                </c:pt>
                <c:pt idx="15">
                  <c:v>1.10271421E-2</c:v>
                </c:pt>
                <c:pt idx="16">
                  <c:v>1.064395955E-2</c:v>
                </c:pt>
                <c:pt idx="17">
                  <c:v>1.044172432E-2</c:v>
                </c:pt>
                <c:pt idx="18">
                  <c:v>1.001596594E-2</c:v>
                </c:pt>
                <c:pt idx="19">
                  <c:v>8.1639169770000002E-3</c:v>
                </c:pt>
                <c:pt idx="20">
                  <c:v>4.4917509310000003E-3</c:v>
                </c:pt>
                <c:pt idx="21">
                  <c:v>1.724321448E-3</c:v>
                </c:pt>
                <c:pt idx="22">
                  <c:v>-4.1405002659999999E-3</c:v>
                </c:pt>
                <c:pt idx="23">
                  <c:v>-9.7711548699999998E-3</c:v>
                </c:pt>
                <c:pt idx="24">
                  <c:v>-1.0164981369999999E-2</c:v>
                </c:pt>
                <c:pt idx="25">
                  <c:v>-1.232570516E-2</c:v>
                </c:pt>
                <c:pt idx="26">
                  <c:v>-7.1740287389999999E-3</c:v>
                </c:pt>
                <c:pt idx="27">
                  <c:v>-8.7493347530000001E-3</c:v>
                </c:pt>
                <c:pt idx="28">
                  <c:v>-5.6732304420000004E-3</c:v>
                </c:pt>
                <c:pt idx="29">
                  <c:v>-5.2261841409999999E-3</c:v>
                </c:pt>
                <c:pt idx="30">
                  <c:v>-1.202767429E-2</c:v>
                </c:pt>
                <c:pt idx="31">
                  <c:v>-1.080361895E-2</c:v>
                </c:pt>
                <c:pt idx="32">
                  <c:v>-1.0878126659999999E-2</c:v>
                </c:pt>
                <c:pt idx="33">
                  <c:v>-1.310271421E-2</c:v>
                </c:pt>
                <c:pt idx="34">
                  <c:v>-1.413517829E-2</c:v>
                </c:pt>
                <c:pt idx="35">
                  <c:v>-8.7919105910000007E-3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6-449C-B69E-1D0776DD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33631"/>
        <c:axId val="1861424991"/>
      </c:scatterChart>
      <c:valAx>
        <c:axId val="186143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24991"/>
        <c:crosses val="autoZero"/>
        <c:crossBetween val="midCat"/>
      </c:valAx>
      <c:valAx>
        <c:axId val="18614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3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1428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'Simultaneous_UV_and_TPD-032625'!$B$989:$B$1018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'Simultaneous_UV_and_TPD-032625'!$D$989:$D$1018</c:f>
              <c:numCache>
                <c:formatCode>General</c:formatCode>
                <c:ptCount val="30"/>
                <c:pt idx="0">
                  <c:v>-2.168134755E-3</c:v>
                </c:pt>
                <c:pt idx="1">
                  <c:v>-2.9779014059999999E-3</c:v>
                </c:pt>
                <c:pt idx="2">
                  <c:v>-3.3286972650000001E-3</c:v>
                </c:pt>
                <c:pt idx="3">
                  <c:v>-3.4986864469999999E-3</c:v>
                </c:pt>
                <c:pt idx="4">
                  <c:v>-3.3379694019999998E-3</c:v>
                </c:pt>
                <c:pt idx="5">
                  <c:v>-2.0955030129999998E-3</c:v>
                </c:pt>
                <c:pt idx="6">
                  <c:v>-1.5020862310000001E-3</c:v>
                </c:pt>
                <c:pt idx="7">
                  <c:v>-8.6849018699999999E-4</c:v>
                </c:pt>
                <c:pt idx="8">
                  <c:v>5.0996754749999997E-5</c:v>
                </c:pt>
                <c:pt idx="9">
                  <c:v>1.1389275229999999E-3</c:v>
                </c:pt>
                <c:pt idx="10">
                  <c:v>2.6271055479999998E-3</c:v>
                </c:pt>
                <c:pt idx="11">
                  <c:v>3.4507804050000002E-3</c:v>
                </c:pt>
                <c:pt idx="12">
                  <c:v>4.3903569769999998E-3</c:v>
                </c:pt>
                <c:pt idx="13">
                  <c:v>4.9992273219999998E-3</c:v>
                </c:pt>
                <c:pt idx="14">
                  <c:v>4.6530675319999999E-3</c:v>
                </c:pt>
                <c:pt idx="15">
                  <c:v>3.212795549E-3</c:v>
                </c:pt>
                <c:pt idx="16">
                  <c:v>2.4679338589999999E-3</c:v>
                </c:pt>
                <c:pt idx="17">
                  <c:v>1.8729717199999999E-3</c:v>
                </c:pt>
                <c:pt idx="18">
                  <c:v>1.6087158089999999E-3</c:v>
                </c:pt>
                <c:pt idx="19">
                  <c:v>1.194560346E-3</c:v>
                </c:pt>
                <c:pt idx="20">
                  <c:v>1.2254674699999999E-3</c:v>
                </c:pt>
                <c:pt idx="21">
                  <c:v>1.1327460980000001E-3</c:v>
                </c:pt>
                <c:pt idx="22">
                  <c:v>7.6031525270000005E-4</c:v>
                </c:pt>
                <c:pt idx="23">
                  <c:v>5.1769432849999996E-4</c:v>
                </c:pt>
                <c:pt idx="24">
                  <c:v>3.2452480300000002E-5</c:v>
                </c:pt>
                <c:pt idx="25">
                  <c:v>1.6689847010000001E-4</c:v>
                </c:pt>
                <c:pt idx="26">
                  <c:v>-1.978055942E-4</c:v>
                </c:pt>
                <c:pt idx="27">
                  <c:v>-2.1480451240000001E-4</c:v>
                </c:pt>
                <c:pt idx="28">
                  <c:v>-3.4152372119999999E-4</c:v>
                </c:pt>
                <c:pt idx="29">
                  <c:v>-3.1988873440000001E-4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2-45CE-A632-C262CD47649B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'Simultaneous_UV_and_TPD-032625'!$T$989:$T$1018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'Simultaneous_UV_and_TPD-032625'!$AC$989:$AC$1018</c:f>
              <c:numCache>
                <c:formatCode>General</c:formatCode>
                <c:ptCount val="30"/>
                <c:pt idx="0">
                  <c:v>-2.0763229499999999E-3</c:v>
                </c:pt>
                <c:pt idx="1">
                  <c:v>-2.8527931557499999E-3</c:v>
                </c:pt>
                <c:pt idx="2">
                  <c:v>-3.0732439407500003E-3</c:v>
                </c:pt>
                <c:pt idx="3">
                  <c:v>-3.1716636647500006E-3</c:v>
                </c:pt>
                <c:pt idx="4">
                  <c:v>-3.0861414637499999E-3</c:v>
                </c:pt>
                <c:pt idx="5">
                  <c:v>-2.5907352042999999E-3</c:v>
                </c:pt>
                <c:pt idx="6">
                  <c:v>-1.7763764172250001E-3</c:v>
                </c:pt>
                <c:pt idx="7">
                  <c:v>-8.6430503742499984E-4</c:v>
                </c:pt>
                <c:pt idx="8">
                  <c:v>-5.752704822500005E-5</c:v>
                </c:pt>
                <c:pt idx="9">
                  <c:v>1.4194734070500001E-3</c:v>
                </c:pt>
                <c:pt idx="10">
                  <c:v>2.717021072475E-3</c:v>
                </c:pt>
                <c:pt idx="11">
                  <c:v>4.0049225682500002E-3</c:v>
                </c:pt>
                <c:pt idx="12">
                  <c:v>4.6084105719999997E-3</c:v>
                </c:pt>
                <c:pt idx="13">
                  <c:v>5.24641902025E-3</c:v>
                </c:pt>
                <c:pt idx="14">
                  <c:v>4.4572397682500001E-3</c:v>
                </c:pt>
                <c:pt idx="15">
                  <c:v>3.1452210608000001E-3</c:v>
                </c:pt>
                <c:pt idx="16">
                  <c:v>2.3147516919750002E-3</c:v>
                </c:pt>
                <c:pt idx="17">
                  <c:v>1.8685065541999999E-3</c:v>
                </c:pt>
                <c:pt idx="18">
                  <c:v>1.479312222125E-3</c:v>
                </c:pt>
                <c:pt idx="19">
                  <c:v>1.2581550304249999E-3</c:v>
                </c:pt>
                <c:pt idx="20">
                  <c:v>9.5033162589999991E-4</c:v>
                </c:pt>
                <c:pt idx="21">
                  <c:v>9.0968302810000008E-4</c:v>
                </c:pt>
                <c:pt idx="22">
                  <c:v>8.4739761244999995E-4</c:v>
                </c:pt>
                <c:pt idx="23">
                  <c:v>7.7039048581500002E-4</c:v>
                </c:pt>
                <c:pt idx="24">
                  <c:v>6.0655854212500005E-4</c:v>
                </c:pt>
                <c:pt idx="25">
                  <c:v>5.0997109277499994E-4</c:v>
                </c:pt>
                <c:pt idx="26">
                  <c:v>3.3843830977500007E-4</c:v>
                </c:pt>
                <c:pt idx="27">
                  <c:v>2.8888184927499999E-4</c:v>
                </c:pt>
                <c:pt idx="28">
                  <c:v>3.7274589935000003E-4</c:v>
                </c:pt>
                <c:pt idx="29">
                  <c:v>2.7055144037499998E-4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2-45CE-A632-C262CD47649B}"/>
            </c:ext>
          </c:extLst>
        </c:ser>
        <c:ser>
          <c:idx val="2"/>
          <c:order val="2"/>
          <c:tx>
            <c:v>14-19%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'Simultaneous_UV_and_TPD-032625'!$AN$989:$AN$1018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'Simultaneous_UV_and_TPD-032625'!$AS$989:$AS$1018</c:f>
              <c:numCache>
                <c:formatCode>General</c:formatCode>
                <c:ptCount val="30"/>
                <c:pt idx="0">
                  <c:v>-2.1266378150000011E-5</c:v>
                </c:pt>
                <c:pt idx="1">
                  <c:v>1.3826609399500002E-3</c:v>
                </c:pt>
                <c:pt idx="2">
                  <c:v>2.8247395864000003E-3</c:v>
                </c:pt>
                <c:pt idx="3">
                  <c:v>5.2222985940000004E-3</c:v>
                </c:pt>
                <c:pt idx="4">
                  <c:v>6.2107175965000006E-3</c:v>
                </c:pt>
                <c:pt idx="5">
                  <c:v>7.6523806124999998E-3</c:v>
                </c:pt>
                <c:pt idx="6">
                  <c:v>7.3605047680000008E-3</c:v>
                </c:pt>
                <c:pt idx="7">
                  <c:v>9.0133595435000005E-3</c:v>
                </c:pt>
                <c:pt idx="8">
                  <c:v>1.0465447938499999E-2</c:v>
                </c:pt>
                <c:pt idx="9">
                  <c:v>1.0006159973999999E-2</c:v>
                </c:pt>
                <c:pt idx="10">
                  <c:v>1.1242259550000001E-2</c:v>
                </c:pt>
                <c:pt idx="11">
                  <c:v>1.0481501629E-2</c:v>
                </c:pt>
                <c:pt idx="12">
                  <c:v>8.0622606120000009E-3</c:v>
                </c:pt>
                <c:pt idx="13">
                  <c:v>6.3451910710000002E-3</c:v>
                </c:pt>
                <c:pt idx="14">
                  <c:v>4.4225580855000004E-3</c:v>
                </c:pt>
                <c:pt idx="15">
                  <c:v>2.6898504824500002E-3</c:v>
                </c:pt>
                <c:pt idx="16">
                  <c:v>1.8198512635E-3</c:v>
                </c:pt>
                <c:pt idx="17">
                  <c:v>1.03699570485E-3</c:v>
                </c:pt>
                <c:pt idx="18">
                  <c:v>1.7933721983849999E-3</c:v>
                </c:pt>
                <c:pt idx="19">
                  <c:v>5.5644136575000002E-4</c:v>
                </c:pt>
                <c:pt idx="20">
                  <c:v>-2.9625727349999996E-4</c:v>
                </c:pt>
                <c:pt idx="21">
                  <c:v>3.4086817749999997E-4</c:v>
                </c:pt>
                <c:pt idx="22">
                  <c:v>6.4316939684999999E-4</c:v>
                </c:pt>
                <c:pt idx="23">
                  <c:v>1.6905904763499999E-3</c:v>
                </c:pt>
                <c:pt idx="24">
                  <c:v>3.9465756700000004E-4</c:v>
                </c:pt>
                <c:pt idx="25">
                  <c:v>-9.1525088499999987E-5</c:v>
                </c:pt>
                <c:pt idx="26">
                  <c:v>1.0317830177499999E-3</c:v>
                </c:pt>
                <c:pt idx="27">
                  <c:v>6.9695878655000006E-4</c:v>
                </c:pt>
                <c:pt idx="28">
                  <c:v>5.0828029300000008E-4</c:v>
                </c:pt>
                <c:pt idx="29">
                  <c:v>1.3236588632000001E-3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2-45CE-A632-C262CD47649B}"/>
            </c:ext>
          </c:extLst>
        </c:ser>
        <c:ser>
          <c:idx val="3"/>
          <c:order val="3"/>
          <c:tx>
            <c:v>14-19%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'Simultaneous_UV_and_TPD-032625'!$BJ$989:$BJ$1018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'Simultaneous_UV_and_TPD-032625'!$BO$989:$BO$1018</c:f>
              <c:numCache>
                <c:formatCode>General</c:formatCode>
                <c:ptCount val="30"/>
                <c:pt idx="0">
                  <c:v>2.1557608210000002E-3</c:v>
                </c:pt>
                <c:pt idx="1">
                  <c:v>2.4000033405000001E-3</c:v>
                </c:pt>
                <c:pt idx="2">
                  <c:v>3.720970666E-3</c:v>
                </c:pt>
                <c:pt idx="3">
                  <c:v>3.0833754196500003E-3</c:v>
                </c:pt>
                <c:pt idx="4">
                  <c:v>4.6910071184999994E-3</c:v>
                </c:pt>
                <c:pt idx="5">
                  <c:v>9.0197509875000002E-3</c:v>
                </c:pt>
                <c:pt idx="6">
                  <c:v>9.4727477984999989E-3</c:v>
                </c:pt>
                <c:pt idx="7">
                  <c:v>1.2281014885E-2</c:v>
                </c:pt>
                <c:pt idx="8">
                  <c:v>1.237048101E-2</c:v>
                </c:pt>
                <c:pt idx="9">
                  <c:v>1.6055963444999998E-2</c:v>
                </c:pt>
                <c:pt idx="10">
                  <c:v>1.4624952784999999E-2</c:v>
                </c:pt>
                <c:pt idx="11">
                  <c:v>1.1533599972E-2</c:v>
                </c:pt>
                <c:pt idx="12">
                  <c:v>8.5751789045000002E-3</c:v>
                </c:pt>
                <c:pt idx="13">
                  <c:v>7.3746106174649995E-3</c:v>
                </c:pt>
                <c:pt idx="14">
                  <c:v>6.1075540874999997E-3</c:v>
                </c:pt>
                <c:pt idx="15">
                  <c:v>3.6157734130000002E-3</c:v>
                </c:pt>
                <c:pt idx="16">
                  <c:v>1.8957871724999999E-3</c:v>
                </c:pt>
                <c:pt idx="17">
                  <c:v>1.0483938665000001E-3</c:v>
                </c:pt>
                <c:pt idx="18">
                  <c:v>3.4185751665000001E-3</c:v>
                </c:pt>
                <c:pt idx="19">
                  <c:v>2.5837816690000002E-3</c:v>
                </c:pt>
                <c:pt idx="20">
                  <c:v>3.5825963950000001E-3</c:v>
                </c:pt>
                <c:pt idx="21">
                  <c:v>1.608899100000007E-4</c:v>
                </c:pt>
                <c:pt idx="22">
                  <c:v>1.9637814250000017E-4</c:v>
                </c:pt>
                <c:pt idx="23">
                  <c:v>-6.1657070500000053E-4</c:v>
                </c:pt>
                <c:pt idx="24">
                  <c:v>4.7044270149999932E-4</c:v>
                </c:pt>
                <c:pt idx="25">
                  <c:v>1.3430356360000003E-3</c:v>
                </c:pt>
                <c:pt idx="26">
                  <c:v>3.8726157455000005E-3</c:v>
                </c:pt>
                <c:pt idx="27">
                  <c:v>2.6915137949999998E-3</c:v>
                </c:pt>
                <c:pt idx="28">
                  <c:v>8.5659340729999991E-3</c:v>
                </c:pt>
                <c:pt idx="29">
                  <c:v>3.2224206854999998E-3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2-45CE-A632-C262CD47649B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'Simultaneous_UV_and_TPD-032625'!$DB$988:$DB$992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'Simultaneous_UV_and_TPD-032625'!$DC$988:$DC$992</c:f>
              <c:numCache>
                <c:formatCode>General</c:formatCode>
                <c:ptCount val="5"/>
                <c:pt idx="0">
                  <c:v>2.5719882470000002E-3</c:v>
                </c:pt>
                <c:pt idx="1">
                  <c:v>-2.3741007189999998E-3</c:v>
                </c:pt>
                <c:pt idx="2">
                  <c:v>-1.185009628E-4</c:v>
                </c:pt>
                <c:pt idx="3">
                  <c:v>3.9758136759999998E-3</c:v>
                </c:pt>
                <c:pt idx="4">
                  <c:v>-1.9663865549999999E-4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6-4CEA-A597-445E8FD52849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'Simultaneous_UV_and_TPD-032625'!$DF$988:$DF$993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'Simultaneous_UV_and_TPD-032625'!$DG$988:$DG$993</c:f>
              <c:numCache>
                <c:formatCode>General</c:formatCode>
                <c:ptCount val="6"/>
                <c:pt idx="0">
                  <c:v>1.1501972970000001E-3</c:v>
                </c:pt>
                <c:pt idx="1">
                  <c:v>5.1651835939999996E-3</c:v>
                </c:pt>
                <c:pt idx="2">
                  <c:v>3.3813747230000001E-3</c:v>
                </c:pt>
                <c:pt idx="3">
                  <c:v>1.3000226090000001E-2</c:v>
                </c:pt>
                <c:pt idx="4">
                  <c:v>1.1650956469999999E-2</c:v>
                </c:pt>
                <c:pt idx="5">
                  <c:v>-1.296396327E-3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56-4CEA-A597-445E8FD5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86592"/>
        <c:axId val="2074179872"/>
      </c:scatterChart>
      <c:valAx>
        <c:axId val="2074186592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79872"/>
        <c:crosses val="autoZero"/>
        <c:crossBetween val="midCat"/>
        <c:majorUnit val="1E+18"/>
      </c:valAx>
      <c:valAx>
        <c:axId val="20741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8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'Simultaneous_UV_and_TPD-032625'!$CY$989:$CY$1009</c:f>
              <c:numCache>
                <c:formatCode>General</c:formatCode>
                <c:ptCount val="21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1.23E+18</c:v>
                </c:pt>
                <c:pt idx="7">
                  <c:v>1.54E+18</c:v>
                </c:pt>
                <c:pt idx="8">
                  <c:v>1.85E+18</c:v>
                </c:pt>
                <c:pt idx="9">
                  <c:v>2.16E+18</c:v>
                </c:pt>
                <c:pt idx="10">
                  <c:v>2.47E+18</c:v>
                </c:pt>
                <c:pt idx="11">
                  <c:v>2.78E+18</c:v>
                </c:pt>
                <c:pt idx="12">
                  <c:v>3.09E+18</c:v>
                </c:pt>
                <c:pt idx="13">
                  <c:v>3.39E+18</c:v>
                </c:pt>
                <c:pt idx="14">
                  <c:v>3.7E+18</c:v>
                </c:pt>
                <c:pt idx="15">
                  <c:v>4.01E+18</c:v>
                </c:pt>
                <c:pt idx="16">
                  <c:v>4.32E+18</c:v>
                </c:pt>
                <c:pt idx="17">
                  <c:v>4.63E+18</c:v>
                </c:pt>
                <c:pt idx="18">
                  <c:v>4.94E+18</c:v>
                </c:pt>
                <c:pt idx="19">
                  <c:v>5.24E+18</c:v>
                </c:pt>
                <c:pt idx="20">
                  <c:v>5.55E+18</c:v>
                </c:pt>
              </c:numCache>
            </c:numRef>
          </c:xVal>
          <c:yVal>
            <c:numRef>
              <c:f>'Simultaneous_UV_and_TPD-032625'!$CZ$989:$CZ$1009</c:f>
              <c:numCache>
                <c:formatCode>General</c:formatCode>
                <c:ptCount val="21"/>
                <c:pt idx="0">
                  <c:v>-7.5499251235E-4</c:v>
                </c:pt>
                <c:pt idx="1">
                  <c:v>-1.4802234339999999E-4</c:v>
                </c:pt>
                <c:pt idx="2">
                  <c:v>3.0436889220000003E-4</c:v>
                </c:pt>
                <c:pt idx="3">
                  <c:v>5.6357345489999999E-4</c:v>
                </c:pt>
                <c:pt idx="4">
                  <c:v>5.2164840899999998E-4</c:v>
                </c:pt>
                <c:pt idx="5">
                  <c:v>7.4534057704999995E-4</c:v>
                </c:pt>
                <c:pt idx="6">
                  <c:v>1.3866635629999999E-4</c:v>
                </c:pt>
                <c:pt idx="7">
                  <c:v>-3.0186140709999998E-4</c:v>
                </c:pt>
                <c:pt idx="8">
                  <c:v>9.6597371999999947E-5</c:v>
                </c:pt>
                <c:pt idx="9">
                  <c:v>9.5282422085000008E-4</c:v>
                </c:pt>
                <c:pt idx="10">
                  <c:v>2.0929363360000001E-3</c:v>
                </c:pt>
                <c:pt idx="11">
                  <c:v>2.9313309825E-3</c:v>
                </c:pt>
                <c:pt idx="12">
                  <c:v>3.0199660130000002E-3</c:v>
                </c:pt>
                <c:pt idx="13">
                  <c:v>1.9888985659999997E-3</c:v>
                </c:pt>
                <c:pt idx="14">
                  <c:v>6.9280580135000003E-4</c:v>
                </c:pt>
                <c:pt idx="15">
                  <c:v>1.6673593191999999E-4</c:v>
                </c:pt>
                <c:pt idx="16">
                  <c:v>-3.7215439769999997E-4</c:v>
                </c:pt>
                <c:pt idx="17">
                  <c:v>-3.7996473000000001E-4</c:v>
                </c:pt>
                <c:pt idx="18">
                  <c:v>-5.4242798239999995E-4</c:v>
                </c:pt>
                <c:pt idx="19">
                  <c:v>-6.8735498054999997E-4</c:v>
                </c:pt>
                <c:pt idx="20">
                  <c:v>-5.8295131175000001E-4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1-438C-B321-2B1F8F06E5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'Simultaneous_UV_and_TPD-032625'!$AF$989:$AF$1024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'Simultaneous_UV_and_TPD-032625'!$AK$989:$AK$1024</c:f>
              <c:numCache>
                <c:formatCode>General</c:formatCode>
                <c:ptCount val="36"/>
                <c:pt idx="0">
                  <c:v>-3.5576179430000002E-4</c:v>
                </c:pt>
                <c:pt idx="1">
                  <c:v>-1.392111369E-4</c:v>
                </c:pt>
                <c:pt idx="2">
                  <c:v>8.5073472550000002E-5</c:v>
                </c:pt>
                <c:pt idx="3">
                  <c:v>2.7068832175000001E-4</c:v>
                </c:pt>
                <c:pt idx="4">
                  <c:v>2.9389017790000001E-4</c:v>
                </c:pt>
                <c:pt idx="5">
                  <c:v>3.7122969839999999E-4</c:v>
                </c:pt>
                <c:pt idx="6">
                  <c:v>3.944315545E-4</c:v>
                </c:pt>
                <c:pt idx="7">
                  <c:v>3.8669760245000002E-5</c:v>
                </c:pt>
                <c:pt idx="8">
                  <c:v>-7.7339520500000007E-5</c:v>
                </c:pt>
                <c:pt idx="9">
                  <c:v>-2.3975251355E-4</c:v>
                </c:pt>
                <c:pt idx="10">
                  <c:v>-3.7896365045000002E-4</c:v>
                </c:pt>
                <c:pt idx="11">
                  <c:v>-3.0162412994999999E-4</c:v>
                </c:pt>
                <c:pt idx="12">
                  <c:v>7.7339520500000007E-5</c:v>
                </c:pt>
                <c:pt idx="13">
                  <c:v>4.1763341065E-4</c:v>
                </c:pt>
                <c:pt idx="14">
                  <c:v>7.1152358849999996E-4</c:v>
                </c:pt>
                <c:pt idx="15">
                  <c:v>1.1987625675E-3</c:v>
                </c:pt>
                <c:pt idx="16">
                  <c:v>1.6782675945E-3</c:v>
                </c:pt>
                <c:pt idx="17">
                  <c:v>2.057231245E-3</c:v>
                </c:pt>
                <c:pt idx="18">
                  <c:v>2.3588553750000002E-3</c:v>
                </c:pt>
                <c:pt idx="19">
                  <c:v>2.4825986080000001E-3</c:v>
                </c:pt>
                <c:pt idx="20">
                  <c:v>2.1655065740000001E-3</c:v>
                </c:pt>
                <c:pt idx="21">
                  <c:v>1.6086620265E-3</c:v>
                </c:pt>
                <c:pt idx="22">
                  <c:v>9.5901005400000005E-4</c:v>
                </c:pt>
                <c:pt idx="23">
                  <c:v>7.0378963649999997E-4</c:v>
                </c:pt>
                <c:pt idx="24">
                  <c:v>5.568445475E-4</c:v>
                </c:pt>
                <c:pt idx="25">
                  <c:v>3.8669760245000002E-4</c:v>
                </c:pt>
                <c:pt idx="26">
                  <c:v>3.7896365045000002E-4</c:v>
                </c:pt>
                <c:pt idx="27">
                  <c:v>1.8561484919999999E-4</c:v>
                </c:pt>
                <c:pt idx="28">
                  <c:v>9.2807424599999997E-5</c:v>
                </c:pt>
                <c:pt idx="29">
                  <c:v>9.2807424599999997E-5</c:v>
                </c:pt>
                <c:pt idx="30">
                  <c:v>1.082753287E-4</c:v>
                </c:pt>
                <c:pt idx="31">
                  <c:v>-7.7339520500000003E-6</c:v>
                </c:pt>
                <c:pt idx="32">
                  <c:v>4.6403712294999997E-5</c:v>
                </c:pt>
                <c:pt idx="33">
                  <c:v>-3.8669760245000002E-5</c:v>
                </c:pt>
                <c:pt idx="34">
                  <c:v>-6.1871616400000003E-5</c:v>
                </c:pt>
                <c:pt idx="35">
                  <c:v>-4.6403712294999997E-5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11-438C-B321-2B1F8F06E55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'Simultaneous_UV_and_TPD-032625'!$BG$989:$BG$1024</c:f>
              <c:numCache>
                <c:formatCode>General</c:formatCode>
                <c:ptCount val="36"/>
                <c:pt idx="0">
                  <c:v>-1.5352748269499999E-3</c:v>
                </c:pt>
                <c:pt idx="1">
                  <c:v>-1.9636442729999998E-3</c:v>
                </c:pt>
                <c:pt idx="2">
                  <c:v>-9.3605932970000009E-4</c:v>
                </c:pt>
                <c:pt idx="3">
                  <c:v>-7.5560124080000001E-4</c:v>
                </c:pt>
                <c:pt idx="4">
                  <c:v>-1.2754117985E-3</c:v>
                </c:pt>
                <c:pt idx="5">
                  <c:v>-1.3685329045000001E-3</c:v>
                </c:pt>
                <c:pt idx="6">
                  <c:v>-5.7756728659999999E-4</c:v>
                </c:pt>
                <c:pt idx="7">
                  <c:v>5.4145876849999994E-4</c:v>
                </c:pt>
                <c:pt idx="8">
                  <c:v>1.27064803E-3</c:v>
                </c:pt>
                <c:pt idx="9">
                  <c:v>1.0612693264E-3</c:v>
                </c:pt>
                <c:pt idx="10">
                  <c:v>9.2410765850000005E-4</c:v>
                </c:pt>
                <c:pt idx="11">
                  <c:v>3.5590999634999999E-3</c:v>
                </c:pt>
                <c:pt idx="12">
                  <c:v>3.4654037199999999E-3</c:v>
                </c:pt>
                <c:pt idx="13">
                  <c:v>4.4856317569999995E-3</c:v>
                </c:pt>
                <c:pt idx="14">
                  <c:v>7.3928612680000004E-3</c:v>
                </c:pt>
                <c:pt idx="15">
                  <c:v>5.6696024434999999E-3</c:v>
                </c:pt>
                <c:pt idx="16">
                  <c:v>6.3532401519999998E-3</c:v>
                </c:pt>
                <c:pt idx="17">
                  <c:v>3.7276063814999996E-3</c:v>
                </c:pt>
                <c:pt idx="18">
                  <c:v>4.851565207E-3</c:v>
                </c:pt>
                <c:pt idx="19">
                  <c:v>1.8169550687499999E-3</c:v>
                </c:pt>
                <c:pt idx="20">
                  <c:v>3.9274575489999996E-3</c:v>
                </c:pt>
                <c:pt idx="21">
                  <c:v>-4.0872286249999952E-5</c:v>
                </c:pt>
                <c:pt idx="22">
                  <c:v>-2.7723229759999998E-3</c:v>
                </c:pt>
                <c:pt idx="23">
                  <c:v>-1.1527104383E-3</c:v>
                </c:pt>
                <c:pt idx="24">
                  <c:v>-1.617188402E-3</c:v>
                </c:pt>
                <c:pt idx="25">
                  <c:v>-2.4377342749999998E-3</c:v>
                </c:pt>
                <c:pt idx="26">
                  <c:v>-2.5412960609999999E-3</c:v>
                </c:pt>
                <c:pt idx="27">
                  <c:v>-1.6484486507500002E-3</c:v>
                </c:pt>
                <c:pt idx="28">
                  <c:v>-1.963728774E-3</c:v>
                </c:pt>
                <c:pt idx="29">
                  <c:v>-1.3548167380000001E-3</c:v>
                </c:pt>
                <c:pt idx="30">
                  <c:v>-2.0792422320000002E-3</c:v>
                </c:pt>
                <c:pt idx="31">
                  <c:v>-2.4208498325E-3</c:v>
                </c:pt>
                <c:pt idx="32">
                  <c:v>-3.234376805E-3</c:v>
                </c:pt>
                <c:pt idx="33">
                  <c:v>-1.7158174175E-3</c:v>
                </c:pt>
                <c:pt idx="34">
                  <c:v>-2.6568095180000001E-3</c:v>
                </c:pt>
                <c:pt idx="35">
                  <c:v>-1.737465628E-3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11-438C-B321-2B1F8F06E55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'Simultaneous_UV_and_TPD-032625'!$BR$989:$BR$1024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'Simultaneous_UV_and_TPD-032625'!$BT$989:$BT$1024</c:f>
              <c:numCache>
                <c:formatCode>General</c:formatCode>
                <c:ptCount val="36"/>
                <c:pt idx="0">
                  <c:v>4.6109510090000001E-4</c:v>
                </c:pt>
                <c:pt idx="1">
                  <c:v>6.8011527380000005E-4</c:v>
                </c:pt>
                <c:pt idx="2">
                  <c:v>2.6512968300000002E-3</c:v>
                </c:pt>
                <c:pt idx="3">
                  <c:v>1.7982708929999999E-3</c:v>
                </c:pt>
                <c:pt idx="4">
                  <c:v>-9.2219020169999994E-5</c:v>
                </c:pt>
                <c:pt idx="5">
                  <c:v>1.2680115269999999E-3</c:v>
                </c:pt>
                <c:pt idx="6">
                  <c:v>-8.8760806920000002E-4</c:v>
                </c:pt>
                <c:pt idx="7">
                  <c:v>1.337175793E-3</c:v>
                </c:pt>
                <c:pt idx="8">
                  <c:v>2.7780979830000002E-3</c:v>
                </c:pt>
                <c:pt idx="9">
                  <c:v>2.0518731990000001E-3</c:v>
                </c:pt>
                <c:pt idx="10">
                  <c:v>3.6887608069999999E-3</c:v>
                </c:pt>
                <c:pt idx="11">
                  <c:v>4.4726224779999997E-3</c:v>
                </c:pt>
                <c:pt idx="12">
                  <c:v>6.1325648409999997E-3</c:v>
                </c:pt>
                <c:pt idx="13">
                  <c:v>8.1613832850000005E-3</c:v>
                </c:pt>
                <c:pt idx="14">
                  <c:v>8.5072046109999997E-3</c:v>
                </c:pt>
                <c:pt idx="15">
                  <c:v>1.013256484E-2</c:v>
                </c:pt>
                <c:pt idx="16">
                  <c:v>1.1873198850000001E-2</c:v>
                </c:pt>
                <c:pt idx="17">
                  <c:v>9.129682997E-3</c:v>
                </c:pt>
                <c:pt idx="18">
                  <c:v>6.2824207490000004E-3</c:v>
                </c:pt>
                <c:pt idx="19">
                  <c:v>7.1123919310000002E-3</c:v>
                </c:pt>
                <c:pt idx="20">
                  <c:v>5.2103746400000003E-3</c:v>
                </c:pt>
                <c:pt idx="21">
                  <c:v>2.7089337179999999E-3</c:v>
                </c:pt>
                <c:pt idx="22">
                  <c:v>2.0172910659999998E-3</c:v>
                </c:pt>
                <c:pt idx="23">
                  <c:v>1.16426513E-3</c:v>
                </c:pt>
                <c:pt idx="24">
                  <c:v>2.6974063399999998E-3</c:v>
                </c:pt>
                <c:pt idx="25">
                  <c:v>1.129682997E-3</c:v>
                </c:pt>
                <c:pt idx="26">
                  <c:v>1.291066282E-3</c:v>
                </c:pt>
                <c:pt idx="27">
                  <c:v>1.567723343E-3</c:v>
                </c:pt>
                <c:pt idx="28">
                  <c:v>2.1325648410000001E-3</c:v>
                </c:pt>
                <c:pt idx="29">
                  <c:v>2.3861671470000001E-3</c:v>
                </c:pt>
                <c:pt idx="30">
                  <c:v>2.0979827090000002E-3</c:v>
                </c:pt>
                <c:pt idx="31">
                  <c:v>2.2247838620000002E-3</c:v>
                </c:pt>
                <c:pt idx="32">
                  <c:v>4.0806916429999996E-3</c:v>
                </c:pt>
                <c:pt idx="33">
                  <c:v>2.3515850140000002E-3</c:v>
                </c:pt>
                <c:pt idx="34">
                  <c:v>2.9625360229999999E-3</c:v>
                </c:pt>
                <c:pt idx="35">
                  <c:v>1.7291066280000001E-3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11-438C-B321-2B1F8F06E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90656"/>
        <c:axId val="565898816"/>
      </c:scatterChart>
      <c:valAx>
        <c:axId val="56589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98816"/>
        <c:crosses val="autoZero"/>
        <c:crossBetween val="midCat"/>
      </c:valAx>
      <c:valAx>
        <c:axId val="5658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9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'Simultaneous_UV_and_TPD-032625'!$H$989:$H$1024</c:f>
              <c:numCache>
                <c:formatCode>General</c:formatCode>
                <c:ptCount val="36"/>
                <c:pt idx="0">
                  <c:v>-1.005724896E-3</c:v>
                </c:pt>
                <c:pt idx="1">
                  <c:v>-4.1776264889999999E-4</c:v>
                </c:pt>
                <c:pt idx="2">
                  <c:v>1.392542163E-4</c:v>
                </c:pt>
                <c:pt idx="3">
                  <c:v>7.2721646290000005E-4</c:v>
                </c:pt>
                <c:pt idx="5">
                  <c:v>1.021197586E-3</c:v>
                </c:pt>
                <c:pt idx="7">
                  <c:v>9.9025220490000002E-4</c:v>
                </c:pt>
                <c:pt idx="9">
                  <c:v>9.438341328E-4</c:v>
                </c:pt>
                <c:pt idx="11">
                  <c:v>1.810304812E-3</c:v>
                </c:pt>
                <c:pt idx="13">
                  <c:v>2.4446851310000002E-3</c:v>
                </c:pt>
                <c:pt idx="15">
                  <c:v>2.8469750889999999E-3</c:v>
                </c:pt>
                <c:pt idx="17">
                  <c:v>2.6458301100000001E-3</c:v>
                </c:pt>
                <c:pt idx="19">
                  <c:v>2.1971220799999998E-3</c:v>
                </c:pt>
                <c:pt idx="21">
                  <c:v>1.578214451E-3</c:v>
                </c:pt>
                <c:pt idx="23">
                  <c:v>3.2492650470000001E-4</c:v>
                </c:pt>
                <c:pt idx="25">
                  <c:v>3.0945381400000001E-6</c:v>
                </c:pt>
                <c:pt idx="27">
                  <c:v>-4.487080303E-4</c:v>
                </c:pt>
                <c:pt idx="29">
                  <c:v>-6.0343493730000001E-4</c:v>
                </c:pt>
                <c:pt idx="31">
                  <c:v>-9.283614421E-4</c:v>
                </c:pt>
                <c:pt idx="33">
                  <c:v>-9.7477951420000002E-4</c:v>
                </c:pt>
                <c:pt idx="35">
                  <c:v>-8.3552529779999999E-4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5-40B2-93A6-0929D36E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11456"/>
        <c:axId val="565824416"/>
      </c:scatterChart>
      <c:valAx>
        <c:axId val="56581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24416"/>
        <c:crosses val="autoZero"/>
        <c:crossBetween val="midCat"/>
      </c:valAx>
      <c:valAx>
        <c:axId val="5658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1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'Simultaneous_UV_and_TPD-032625'!$J$989:$J$1024</c:f>
              <c:numCache>
                <c:formatCode>General</c:formatCode>
                <c:ptCount val="36"/>
                <c:pt idx="0">
                  <c:v>2.7860326890000002E-4</c:v>
                </c:pt>
                <c:pt idx="1">
                  <c:v>3.714710253E-4</c:v>
                </c:pt>
                <c:pt idx="2">
                  <c:v>1.578751857E-3</c:v>
                </c:pt>
                <c:pt idx="3">
                  <c:v>2.080237741E-3</c:v>
                </c:pt>
                <c:pt idx="4">
                  <c:v>2.135958395E-3</c:v>
                </c:pt>
                <c:pt idx="5">
                  <c:v>2.098811293E-3</c:v>
                </c:pt>
                <c:pt idx="7">
                  <c:v>5.943536404E-4</c:v>
                </c:pt>
                <c:pt idx="9">
                  <c:v>-1.132986627E-3</c:v>
                </c:pt>
                <c:pt idx="11">
                  <c:v>2.9531946510000001E-3</c:v>
                </c:pt>
                <c:pt idx="13">
                  <c:v>3.398959881E-3</c:v>
                </c:pt>
                <c:pt idx="15">
                  <c:v>4.1419019319999997E-3</c:v>
                </c:pt>
                <c:pt idx="17">
                  <c:v>7.2065378899999998E-3</c:v>
                </c:pt>
                <c:pt idx="19">
                  <c:v>8.0980683509999998E-3</c:v>
                </c:pt>
                <c:pt idx="29">
                  <c:v>2.7860326890000002E-3</c:v>
                </c:pt>
                <c:pt idx="31">
                  <c:v>2.7303120359999998E-3</c:v>
                </c:pt>
                <c:pt idx="33">
                  <c:v>2.191679049E-3</c:v>
                </c:pt>
                <c:pt idx="35">
                  <c:v>1.4301634470000001E-3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F-49F6-AE11-6C4F05514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68576"/>
        <c:axId val="565865216"/>
      </c:scatterChart>
      <c:valAx>
        <c:axId val="56586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5216"/>
        <c:crosses val="autoZero"/>
        <c:crossBetween val="midCat"/>
      </c:valAx>
      <c:valAx>
        <c:axId val="5658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'Simultaneous_UV_and_TPD-032625'!$L$989:$L$1024</c:f>
              <c:numCache>
                <c:formatCode>General</c:formatCode>
                <c:ptCount val="36"/>
                <c:pt idx="0">
                  <c:v>-5.0426012869999996E-4</c:v>
                </c:pt>
                <c:pt idx="1">
                  <c:v>1.217179621E-4</c:v>
                </c:pt>
                <c:pt idx="2">
                  <c:v>4.6948356810000002E-4</c:v>
                </c:pt>
                <c:pt idx="3">
                  <c:v>3.9993044690000003E-4</c:v>
                </c:pt>
                <c:pt idx="4">
                  <c:v>5.2164840899999998E-4</c:v>
                </c:pt>
                <c:pt idx="5">
                  <c:v>4.6948356810000002E-4</c:v>
                </c:pt>
                <c:pt idx="7">
                  <c:v>-7.1291949230000004E-4</c:v>
                </c:pt>
                <c:pt idx="9">
                  <c:v>-1.547556947E-3</c:v>
                </c:pt>
                <c:pt idx="11">
                  <c:v>-1.6171100680000001E-3</c:v>
                </c:pt>
                <c:pt idx="13">
                  <c:v>-5.3903668930000001E-4</c:v>
                </c:pt>
                <c:pt idx="15">
                  <c:v>1.338897583E-3</c:v>
                </c:pt>
                <c:pt idx="17">
                  <c:v>3.2168318549999999E-3</c:v>
                </c:pt>
                <c:pt idx="19">
                  <c:v>3.8428099460000001E-3</c:v>
                </c:pt>
                <c:pt idx="21">
                  <c:v>2.3995826809999998E-3</c:v>
                </c:pt>
                <c:pt idx="23">
                  <c:v>1.0606850980000001E-3</c:v>
                </c:pt>
                <c:pt idx="25">
                  <c:v>3.3037732569999998E-4</c:v>
                </c:pt>
                <c:pt idx="27">
                  <c:v>-2.9560076509999999E-4</c:v>
                </c:pt>
                <c:pt idx="29">
                  <c:v>-1.5649452270000001E-4</c:v>
                </c:pt>
                <c:pt idx="31">
                  <c:v>-1.5649452270000001E-4</c:v>
                </c:pt>
                <c:pt idx="33">
                  <c:v>-3.9993044690000003E-4</c:v>
                </c:pt>
                <c:pt idx="35">
                  <c:v>-3.3037732569999998E-4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1-4894-B316-1DCDFBCBC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33056"/>
        <c:axId val="565833536"/>
      </c:scatterChart>
      <c:valAx>
        <c:axId val="56583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33536"/>
        <c:crosses val="autoZero"/>
        <c:crossBetween val="midCat"/>
      </c:valAx>
      <c:valAx>
        <c:axId val="56583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3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'Simultaneous_UV_and_TPD-032625'!$N$989:$N$1018</c:f>
              <c:numCache>
                <c:formatCode>General</c:formatCode>
                <c:ptCount val="30"/>
                <c:pt idx="0">
                  <c:v>-1.8935174869999999E-3</c:v>
                </c:pt>
                <c:pt idx="1">
                  <c:v>-1.15096161E-3</c:v>
                </c:pt>
                <c:pt idx="2">
                  <c:v>1.299472785E-3</c:v>
                </c:pt>
                <c:pt idx="3">
                  <c:v>4.7523576150000002E-3</c:v>
                </c:pt>
                <c:pt idx="4">
                  <c:v>1.6336229299999999E-3</c:v>
                </c:pt>
                <c:pt idx="5">
                  <c:v>2.7103289519999998E-3</c:v>
                </c:pt>
                <c:pt idx="7">
                  <c:v>2.264795426E-3</c:v>
                </c:pt>
                <c:pt idx="9">
                  <c:v>-2.858840128E-3</c:v>
                </c:pt>
                <c:pt idx="11">
                  <c:v>9.2819484669999996E-4</c:v>
                </c:pt>
                <c:pt idx="13">
                  <c:v>6.0889581940000003E-3</c:v>
                </c:pt>
                <c:pt idx="15">
                  <c:v>4.9751243780000003E-3</c:v>
                </c:pt>
                <c:pt idx="17">
                  <c:v>4.9008687900000004E-3</c:v>
                </c:pt>
                <c:pt idx="19">
                  <c:v>3.6756515930000001E-3</c:v>
                </c:pt>
                <c:pt idx="21">
                  <c:v>7.8710923000000002E-3</c:v>
                </c:pt>
                <c:pt idx="23">
                  <c:v>7.5740699490000002E-3</c:v>
                </c:pt>
                <c:pt idx="25">
                  <c:v>1.5519417840000001E-2</c:v>
                </c:pt>
                <c:pt idx="27">
                  <c:v>1.1880894039999999E-2</c:v>
                </c:pt>
                <c:pt idx="29">
                  <c:v>1.4925373130000001E-2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2-4446-B1E0-AEAFC575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081472"/>
        <c:axId val="2074093952"/>
      </c:scatterChart>
      <c:valAx>
        <c:axId val="207408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93952"/>
        <c:crosses val="autoZero"/>
        <c:crossBetween val="midCat"/>
      </c:valAx>
      <c:valAx>
        <c:axId val="20740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8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'Simultaneous_UV_and_TPD-032625'!$AN$989:$AN$1018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'Simultaneous_UV_and_TPD-032625'!$AP$989:$AP$1018</c:f>
              <c:numCache>
                <c:formatCode>General</c:formatCode>
                <c:ptCount val="30"/>
                <c:pt idx="0">
                  <c:v>8.3184789070000001E-4</c:v>
                </c:pt>
                <c:pt idx="1">
                  <c:v>2.3767082590000002E-3</c:v>
                </c:pt>
                <c:pt idx="2">
                  <c:v>4.8722519310000004E-3</c:v>
                </c:pt>
                <c:pt idx="3">
                  <c:v>7.7243018420000004E-3</c:v>
                </c:pt>
                <c:pt idx="4">
                  <c:v>9.5068330360000008E-3</c:v>
                </c:pt>
                <c:pt idx="5">
                  <c:v>1.0932857989999999E-2</c:v>
                </c:pt>
                <c:pt idx="6">
                  <c:v>9.8633392750000007E-3</c:v>
                </c:pt>
                <c:pt idx="7">
                  <c:v>1.307189542E-2</c:v>
                </c:pt>
                <c:pt idx="8">
                  <c:v>1.354723708E-2</c:v>
                </c:pt>
                <c:pt idx="9">
                  <c:v>1.2240047529999999E-2</c:v>
                </c:pt>
                <c:pt idx="10">
                  <c:v>1.2477718360000001E-2</c:v>
                </c:pt>
                <c:pt idx="11">
                  <c:v>1.319073084E-2</c:v>
                </c:pt>
                <c:pt idx="12">
                  <c:v>1.01010101E-2</c:v>
                </c:pt>
                <c:pt idx="13">
                  <c:v>8.3184789070000001E-3</c:v>
                </c:pt>
                <c:pt idx="14">
                  <c:v>5.3475935830000002E-3</c:v>
                </c:pt>
                <c:pt idx="15">
                  <c:v>4.9910873440000003E-3</c:v>
                </c:pt>
                <c:pt idx="16">
                  <c:v>2.3767082590000002E-3</c:v>
                </c:pt>
                <c:pt idx="17">
                  <c:v>1.7825311940000001E-3</c:v>
                </c:pt>
                <c:pt idx="18">
                  <c:v>3.683897802E-3</c:v>
                </c:pt>
                <c:pt idx="19">
                  <c:v>1.3071895420000001E-3</c:v>
                </c:pt>
                <c:pt idx="20">
                  <c:v>1.5448603679999999E-3</c:v>
                </c:pt>
                <c:pt idx="21">
                  <c:v>2.1390374329999999E-3</c:v>
                </c:pt>
                <c:pt idx="22">
                  <c:v>2.2578728459999998E-3</c:v>
                </c:pt>
                <c:pt idx="23">
                  <c:v>3.0897207369999999E-3</c:v>
                </c:pt>
                <c:pt idx="24">
                  <c:v>1.6636957810000001E-3</c:v>
                </c:pt>
                <c:pt idx="25">
                  <c:v>5.9417706479999999E-4</c:v>
                </c:pt>
                <c:pt idx="26">
                  <c:v>2.2578728459999998E-3</c:v>
                </c:pt>
                <c:pt idx="27">
                  <c:v>1.7825311940000001E-3</c:v>
                </c:pt>
                <c:pt idx="28">
                  <c:v>2.3767082590000002E-3</c:v>
                </c:pt>
                <c:pt idx="29">
                  <c:v>3.3273915630000002E-3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5-4E89-AE86-25021A17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61376"/>
        <c:axId val="565883456"/>
      </c:scatterChart>
      <c:valAx>
        <c:axId val="56586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83456"/>
        <c:crosses val="autoZero"/>
        <c:crossBetween val="midCat"/>
      </c:valAx>
      <c:valAx>
        <c:axId val="5658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'Simultaneous_UV_and_TPD-032625'!$AN$989:$AN$1018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'Simultaneous_UV_and_TPD-032625'!$AR$989:$AR$1018</c:f>
              <c:numCache>
                <c:formatCode>General</c:formatCode>
                <c:ptCount val="30"/>
                <c:pt idx="0">
                  <c:v>-8.7438064700000003E-4</c:v>
                </c:pt>
                <c:pt idx="1">
                  <c:v>3.8861362089999998E-4</c:v>
                </c:pt>
                <c:pt idx="2">
                  <c:v>7.7722724179999996E-4</c:v>
                </c:pt>
                <c:pt idx="3">
                  <c:v>2.7202953460000001E-3</c:v>
                </c:pt>
                <c:pt idx="4">
                  <c:v>2.9146021569999999E-3</c:v>
                </c:pt>
                <c:pt idx="5">
                  <c:v>4.3719032350000003E-3</c:v>
                </c:pt>
                <c:pt idx="6">
                  <c:v>4.857670261E-3</c:v>
                </c:pt>
                <c:pt idx="7">
                  <c:v>4.9548236670000001E-3</c:v>
                </c:pt>
                <c:pt idx="8">
                  <c:v>7.3836587970000003E-3</c:v>
                </c:pt>
                <c:pt idx="9">
                  <c:v>7.7722724180000003E-3</c:v>
                </c:pt>
                <c:pt idx="10">
                  <c:v>1.000680074E-2</c:v>
                </c:pt>
                <c:pt idx="11">
                  <c:v>7.7722724180000003E-3</c:v>
                </c:pt>
                <c:pt idx="12">
                  <c:v>6.023511124E-3</c:v>
                </c:pt>
                <c:pt idx="13">
                  <c:v>4.3719032350000003E-3</c:v>
                </c:pt>
                <c:pt idx="14">
                  <c:v>3.4975225880000001E-3</c:v>
                </c:pt>
                <c:pt idx="15">
                  <c:v>3.8861362089999998E-4</c:v>
                </c:pt>
                <c:pt idx="16">
                  <c:v>1.2629942679999999E-3</c:v>
                </c:pt>
                <c:pt idx="17">
                  <c:v>2.9146021570000002E-4</c:v>
                </c:pt>
                <c:pt idx="18">
                  <c:v>-9.7153405229999997E-5</c:v>
                </c:pt>
                <c:pt idx="19">
                  <c:v>-1.9430681050000001E-4</c:v>
                </c:pt>
                <c:pt idx="20">
                  <c:v>-2.1373749149999999E-3</c:v>
                </c:pt>
                <c:pt idx="21">
                  <c:v>-1.4573010779999999E-3</c:v>
                </c:pt>
                <c:pt idx="22">
                  <c:v>-9.7153405229999997E-4</c:v>
                </c:pt>
                <c:pt idx="23">
                  <c:v>2.9146021570000002E-4</c:v>
                </c:pt>
                <c:pt idx="24">
                  <c:v>-8.7438064700000003E-4</c:v>
                </c:pt>
                <c:pt idx="25">
                  <c:v>-7.7722724179999996E-4</c:v>
                </c:pt>
                <c:pt idx="26">
                  <c:v>-1.9430681050000001E-4</c:v>
                </c:pt>
                <c:pt idx="27">
                  <c:v>-3.8861362089999998E-4</c:v>
                </c:pt>
                <c:pt idx="28">
                  <c:v>-1.360147673E-3</c:v>
                </c:pt>
                <c:pt idx="29">
                  <c:v>-6.800738366E-4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7-4F68-AA63-D0796879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6176"/>
        <c:axId val="565988576"/>
      </c:scatterChart>
      <c:valAx>
        <c:axId val="56598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8576"/>
        <c:crosses val="autoZero"/>
        <c:crossBetween val="midCat"/>
      </c:valAx>
      <c:valAx>
        <c:axId val="5659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'Simultaneous_UV_and_TPD-032625'!$AX$989:$AX$1024</c:f>
              <c:numCache>
                <c:formatCode>General</c:formatCode>
                <c:ptCount val="36"/>
                <c:pt idx="0">
                  <c:v>-2.37746891E-3</c:v>
                </c:pt>
                <c:pt idx="1">
                  <c:v>-2.194586686E-3</c:v>
                </c:pt>
                <c:pt idx="2">
                  <c:v>-2.1031455740000001E-3</c:v>
                </c:pt>
                <c:pt idx="3">
                  <c:v>-1.2801755670000001E-3</c:v>
                </c:pt>
                <c:pt idx="4">
                  <c:v>-1.2801755670000001E-3</c:v>
                </c:pt>
                <c:pt idx="5">
                  <c:v>-1.5819312360000001E-3</c:v>
                </c:pt>
                <c:pt idx="7">
                  <c:v>2.7432333579999998E-4</c:v>
                </c:pt>
                <c:pt idx="9">
                  <c:v>2.7432333579999998E-4</c:v>
                </c:pt>
                <c:pt idx="11">
                  <c:v>4.114850037E-3</c:v>
                </c:pt>
                <c:pt idx="13">
                  <c:v>3.6576444770000001E-3</c:v>
                </c:pt>
                <c:pt idx="15">
                  <c:v>4.7549378200000001E-3</c:v>
                </c:pt>
                <c:pt idx="17">
                  <c:v>2.83467447E-3</c:v>
                </c:pt>
                <c:pt idx="19">
                  <c:v>-6.4008778350000003E-4</c:v>
                </c:pt>
                <c:pt idx="21">
                  <c:v>-1.0058522309999999E-3</c:v>
                </c:pt>
                <c:pt idx="23">
                  <c:v>-4.5720555959999999E-4</c:v>
                </c:pt>
                <c:pt idx="25">
                  <c:v>-2.1031455740000001E-3</c:v>
                </c:pt>
                <c:pt idx="27">
                  <c:v>-6.4008778350000003E-4</c:v>
                </c:pt>
                <c:pt idx="29">
                  <c:v>-1.5544989029999999E-3</c:v>
                </c:pt>
                <c:pt idx="31">
                  <c:v>-3.1089978049999999E-3</c:v>
                </c:pt>
                <c:pt idx="33">
                  <c:v>-1.0058522309999999E-3</c:v>
                </c:pt>
                <c:pt idx="35">
                  <c:v>-1.2801755670000001E-3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D-4067-92A7-B006C67D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05472"/>
        <c:axId val="2074104512"/>
      </c:scatterChart>
      <c:valAx>
        <c:axId val="207410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04512"/>
        <c:crosses val="autoZero"/>
        <c:crossBetween val="midCat"/>
      </c:valAx>
      <c:valAx>
        <c:axId val="20741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0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'Simultaneous_UV_and_TPD-032625'!$BB$989:$BB$1024</c:f>
              <c:numCache>
                <c:formatCode>General</c:formatCode>
                <c:ptCount val="36"/>
                <c:pt idx="0">
                  <c:v>2.0223523149999999E-3</c:v>
                </c:pt>
                <c:pt idx="1">
                  <c:v>1.91591272E-3</c:v>
                </c:pt>
                <c:pt idx="2">
                  <c:v>-8.5151676420000002E-4</c:v>
                </c:pt>
                <c:pt idx="3">
                  <c:v>-3.1931878660000001E-3</c:v>
                </c:pt>
                <c:pt idx="4">
                  <c:v>-5.3219797759999996E-4</c:v>
                </c:pt>
                <c:pt idx="5">
                  <c:v>-2.980308675E-3</c:v>
                </c:pt>
                <c:pt idx="6">
                  <c:v>1.2772751460000001E-3</c:v>
                </c:pt>
                <c:pt idx="7">
                  <c:v>1.2772751460000001E-3</c:v>
                </c:pt>
                <c:pt idx="8">
                  <c:v>-1.064395955E-3</c:v>
                </c:pt>
                <c:pt idx="9">
                  <c:v>-1.809473124E-3</c:v>
                </c:pt>
                <c:pt idx="10">
                  <c:v>-1.5965939330000001E-3</c:v>
                </c:pt>
                <c:pt idx="11">
                  <c:v>9.5795635979999995E-4</c:v>
                </c:pt>
                <c:pt idx="12">
                  <c:v>4.2575838210000003E-3</c:v>
                </c:pt>
                <c:pt idx="13">
                  <c:v>2.7674294839999999E-3</c:v>
                </c:pt>
                <c:pt idx="14">
                  <c:v>3.4060670569999998E-3</c:v>
                </c:pt>
                <c:pt idx="15">
                  <c:v>2.3416711020000001E-3</c:v>
                </c:pt>
                <c:pt idx="16">
                  <c:v>2.7674294839999999E-3</c:v>
                </c:pt>
                <c:pt idx="17">
                  <c:v>3.9382650350000001E-3</c:v>
                </c:pt>
                <c:pt idx="18">
                  <c:v>2.3416711020000001E-3</c:v>
                </c:pt>
                <c:pt idx="19">
                  <c:v>4.8962213940000002E-3</c:v>
                </c:pt>
                <c:pt idx="20">
                  <c:v>1.3837147419999999E-3</c:v>
                </c:pt>
                <c:pt idx="21">
                  <c:v>1.3837147419999999E-3</c:v>
                </c:pt>
                <c:pt idx="22">
                  <c:v>1.170835551E-3</c:v>
                </c:pt>
                <c:pt idx="23">
                  <c:v>-7.4507716869999996E-4</c:v>
                </c:pt>
                <c:pt idx="24">
                  <c:v>-3.0867482700000001E-3</c:v>
                </c:pt>
                <c:pt idx="25">
                  <c:v>-1.809473124E-3</c:v>
                </c:pt>
                <c:pt idx="26">
                  <c:v>-2.980308675E-3</c:v>
                </c:pt>
                <c:pt idx="27">
                  <c:v>-4.2575838210000003E-3</c:v>
                </c:pt>
                <c:pt idx="28">
                  <c:v>-3.9382650350000001E-3</c:v>
                </c:pt>
                <c:pt idx="29">
                  <c:v>-2.3416711020000001E-3</c:v>
                </c:pt>
                <c:pt idx="30">
                  <c:v>-5.7477381590000003E-3</c:v>
                </c:pt>
                <c:pt idx="31">
                  <c:v>-5.215540181E-3</c:v>
                </c:pt>
                <c:pt idx="32">
                  <c:v>-2.8738690789999999E-3</c:v>
                </c:pt>
                <c:pt idx="33">
                  <c:v>-9.5795635979999995E-4</c:v>
                </c:pt>
                <c:pt idx="34">
                  <c:v>-1.7030335279999999E-3</c:v>
                </c:pt>
                <c:pt idx="35">
                  <c:v>-1.064395955E-3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2-4E9B-8A25-D09AD6DA9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762976"/>
        <c:axId val="565746176"/>
      </c:scatterChart>
      <c:valAx>
        <c:axId val="5657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46176"/>
        <c:crosses val="autoZero"/>
        <c:crossBetween val="midCat"/>
      </c:valAx>
      <c:valAx>
        <c:axId val="5657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6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'Simultaneous_UV_and_TPD-032625'!$BD$989:$BD$1024</c:f>
              <c:numCache>
                <c:formatCode>General</c:formatCode>
                <c:ptCount val="36"/>
                <c:pt idx="0">
                  <c:v>-6.9308074389999997E-4</c:v>
                </c:pt>
                <c:pt idx="1">
                  <c:v>-1.7327018599999999E-3</c:v>
                </c:pt>
                <c:pt idx="2">
                  <c:v>2.3102691459999999E-4</c:v>
                </c:pt>
                <c:pt idx="3">
                  <c:v>-2.3102691459999999E-4</c:v>
                </c:pt>
                <c:pt idx="4">
                  <c:v>-1.27064803E-3</c:v>
                </c:pt>
                <c:pt idx="5">
                  <c:v>-1.155134573E-3</c:v>
                </c:pt>
                <c:pt idx="6">
                  <c:v>-5.7756728659999999E-4</c:v>
                </c:pt>
                <c:pt idx="7">
                  <c:v>8.0859420119999996E-4</c:v>
                </c:pt>
                <c:pt idx="8">
                  <c:v>1.27064803E-3</c:v>
                </c:pt>
                <c:pt idx="9">
                  <c:v>1.8482153170000001E-3</c:v>
                </c:pt>
                <c:pt idx="10">
                  <c:v>9.2410765850000005E-4</c:v>
                </c:pt>
                <c:pt idx="11">
                  <c:v>3.0033498900000001E-3</c:v>
                </c:pt>
                <c:pt idx="12">
                  <c:v>3.4654037199999999E-3</c:v>
                </c:pt>
                <c:pt idx="13">
                  <c:v>5.3136190369999997E-3</c:v>
                </c:pt>
                <c:pt idx="14">
                  <c:v>7.3928612680000004E-3</c:v>
                </c:pt>
                <c:pt idx="15">
                  <c:v>6.5842670669999997E-3</c:v>
                </c:pt>
                <c:pt idx="16">
                  <c:v>6.3532401519999998E-3</c:v>
                </c:pt>
                <c:pt idx="17">
                  <c:v>4.6205382929999997E-3</c:v>
                </c:pt>
                <c:pt idx="18">
                  <c:v>4.851565207E-3</c:v>
                </c:pt>
                <c:pt idx="19">
                  <c:v>4.2739979210000001E-3</c:v>
                </c:pt>
                <c:pt idx="20">
                  <c:v>3.9274575489999996E-3</c:v>
                </c:pt>
                <c:pt idx="21">
                  <c:v>9.2410765850000005E-4</c:v>
                </c:pt>
                <c:pt idx="22">
                  <c:v>-2.7723229759999998E-3</c:v>
                </c:pt>
                <c:pt idx="23">
                  <c:v>-1.8482153170000001E-3</c:v>
                </c:pt>
                <c:pt idx="24">
                  <c:v>-1.617188402E-3</c:v>
                </c:pt>
                <c:pt idx="25">
                  <c:v>-2.7723229759999998E-3</c:v>
                </c:pt>
                <c:pt idx="26">
                  <c:v>-2.5412960609999999E-3</c:v>
                </c:pt>
                <c:pt idx="27">
                  <c:v>-2.6568095180000001E-3</c:v>
                </c:pt>
                <c:pt idx="28">
                  <c:v>-1.963728774E-3</c:v>
                </c:pt>
                <c:pt idx="29">
                  <c:v>-1.155134573E-3</c:v>
                </c:pt>
                <c:pt idx="30">
                  <c:v>-2.0792422320000002E-3</c:v>
                </c:pt>
                <c:pt idx="31">
                  <c:v>-1.7327018599999999E-3</c:v>
                </c:pt>
                <c:pt idx="32">
                  <c:v>-3.234376805E-3</c:v>
                </c:pt>
                <c:pt idx="33">
                  <c:v>-2.4257826040000002E-3</c:v>
                </c:pt>
                <c:pt idx="34">
                  <c:v>-2.6568095180000001E-3</c:v>
                </c:pt>
                <c:pt idx="35">
                  <c:v>-2.1947556889999999E-3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2-41E4-9F3B-00C2A935A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62816"/>
        <c:axId val="565879136"/>
      </c:scatterChart>
      <c:valAx>
        <c:axId val="5658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79136"/>
        <c:crosses val="autoZero"/>
        <c:crossBetween val="midCat"/>
      </c:valAx>
      <c:valAx>
        <c:axId val="5658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'Simultaneous_UV_and_TPD-032625'!$BF$989:$BF$1024</c:f>
              <c:numCache>
                <c:formatCode>General</c:formatCode>
                <c:ptCount val="36"/>
                <c:pt idx="0">
                  <c:v>-1.2329189359999999E-3</c:v>
                </c:pt>
                <c:pt idx="1">
                  <c:v>1.0274324460000001E-6</c:v>
                </c:pt>
                <c:pt idx="2">
                  <c:v>1.027432446E-3</c:v>
                </c:pt>
                <c:pt idx="3">
                  <c:v>1.4384054250000001E-3</c:v>
                </c:pt>
                <c:pt idx="4">
                  <c:v>1.643891914E-3</c:v>
                </c:pt>
                <c:pt idx="5">
                  <c:v>2.774067605E-3</c:v>
                </c:pt>
                <c:pt idx="6">
                  <c:v>8.2194595709999998E-4</c:v>
                </c:pt>
                <c:pt idx="7">
                  <c:v>-3.082297339E-4</c:v>
                </c:pt>
                <c:pt idx="8">
                  <c:v>1.027432446E-3</c:v>
                </c:pt>
                <c:pt idx="9">
                  <c:v>1.4384054250000001E-3</c:v>
                </c:pt>
                <c:pt idx="10">
                  <c:v>3.0822973389999998E-3</c:v>
                </c:pt>
                <c:pt idx="11">
                  <c:v>1.027432446E-3</c:v>
                </c:pt>
                <c:pt idx="12">
                  <c:v>9.2468920170000004E-4</c:v>
                </c:pt>
                <c:pt idx="13">
                  <c:v>1.2329189359999999E-3</c:v>
                </c:pt>
                <c:pt idx="14">
                  <c:v>7.1920271240000005E-4</c:v>
                </c:pt>
                <c:pt idx="15">
                  <c:v>1.849378403E-3</c:v>
                </c:pt>
                <c:pt idx="16">
                  <c:v>1.4384054250000001E-3</c:v>
                </c:pt>
                <c:pt idx="17">
                  <c:v>1.7466351590000001E-3</c:v>
                </c:pt>
                <c:pt idx="18">
                  <c:v>6.1645946779999999E-4</c:v>
                </c:pt>
                <c:pt idx="19">
                  <c:v>4.109729785E-4</c:v>
                </c:pt>
                <c:pt idx="20">
                  <c:v>-2.2603513820000001E-3</c:v>
                </c:pt>
                <c:pt idx="21">
                  <c:v>-2.3630946270000001E-3</c:v>
                </c:pt>
                <c:pt idx="22">
                  <c:v>-5.1371622319999997E-3</c:v>
                </c:pt>
                <c:pt idx="23">
                  <c:v>-5.3426487210000003E-3</c:v>
                </c:pt>
                <c:pt idx="24">
                  <c:v>-3.4932703170000002E-3</c:v>
                </c:pt>
                <c:pt idx="25">
                  <c:v>-4.9316757419999996E-3</c:v>
                </c:pt>
                <c:pt idx="26">
                  <c:v>-4.7261892529999999E-3</c:v>
                </c:pt>
                <c:pt idx="27">
                  <c:v>-4.2124730300000003E-3</c:v>
                </c:pt>
                <c:pt idx="28">
                  <c:v>-5.2399054760000003E-3</c:v>
                </c:pt>
                <c:pt idx="29">
                  <c:v>-5.3426487210000003E-3</c:v>
                </c:pt>
                <c:pt idx="30">
                  <c:v>-4.5207027640000001E-3</c:v>
                </c:pt>
                <c:pt idx="31">
                  <c:v>-4.5207027640000001E-3</c:v>
                </c:pt>
                <c:pt idx="32">
                  <c:v>-3.0822973389999998E-3</c:v>
                </c:pt>
                <c:pt idx="33">
                  <c:v>-3.3905270730000001E-3</c:v>
                </c:pt>
                <c:pt idx="34">
                  <c:v>-3.6987568069999999E-3</c:v>
                </c:pt>
                <c:pt idx="35">
                  <c:v>-2.774067605E-3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2-4F4D-AF37-32D00119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721824"/>
        <c:axId val="754708384"/>
      </c:scatterChart>
      <c:valAx>
        <c:axId val="7547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08384"/>
        <c:crosses val="autoZero"/>
        <c:crossBetween val="midCat"/>
      </c:valAx>
      <c:valAx>
        <c:axId val="7547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'Simultaneous_UV_and_TPD-032625'!$BJ$989:$BJ$1018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'Simultaneous_UV_and_TPD-032625'!$BL$989:$BL$1018</c:f>
              <c:numCache>
                <c:formatCode>General</c:formatCode>
                <c:ptCount val="30"/>
                <c:pt idx="0">
                  <c:v>1.4448779080000001E-3</c:v>
                </c:pt>
                <c:pt idx="1">
                  <c:v>1.5893656989999999E-3</c:v>
                </c:pt>
                <c:pt idx="2">
                  <c:v>2.1673168619999999E-3</c:v>
                </c:pt>
                <c:pt idx="3">
                  <c:v>4.334633723E-4</c:v>
                </c:pt>
                <c:pt idx="4">
                  <c:v>1.011414535E-3</c:v>
                </c:pt>
                <c:pt idx="5">
                  <c:v>4.623609305E-3</c:v>
                </c:pt>
                <c:pt idx="6">
                  <c:v>6.7909261669999998E-3</c:v>
                </c:pt>
                <c:pt idx="7">
                  <c:v>1.0114145349999999E-2</c:v>
                </c:pt>
                <c:pt idx="8">
                  <c:v>1.0981072099999999E-2</c:v>
                </c:pt>
                <c:pt idx="9">
                  <c:v>1.5026730239999999E-2</c:v>
                </c:pt>
                <c:pt idx="10">
                  <c:v>1.5604681400000001E-2</c:v>
                </c:pt>
                <c:pt idx="11">
                  <c:v>1.676058373E-2</c:v>
                </c:pt>
                <c:pt idx="12">
                  <c:v>1.5315705820000001E-2</c:v>
                </c:pt>
                <c:pt idx="13">
                  <c:v>1.473775466E-2</c:v>
                </c:pt>
                <c:pt idx="14">
                  <c:v>1.473775466E-2</c:v>
                </c:pt>
                <c:pt idx="15">
                  <c:v>1.170351105E-2</c:v>
                </c:pt>
                <c:pt idx="16">
                  <c:v>1.170351105E-2</c:v>
                </c:pt>
                <c:pt idx="17">
                  <c:v>1.1270047680000001E-2</c:v>
                </c:pt>
                <c:pt idx="18">
                  <c:v>1.2570437800000001E-2</c:v>
                </c:pt>
                <c:pt idx="19">
                  <c:v>1.170351105E-2</c:v>
                </c:pt>
                <c:pt idx="20">
                  <c:v>1.41598035E-2</c:v>
                </c:pt>
                <c:pt idx="21">
                  <c:v>1.1559023260000001E-2</c:v>
                </c:pt>
                <c:pt idx="22">
                  <c:v>9.6806819820000004E-3</c:v>
                </c:pt>
                <c:pt idx="23">
                  <c:v>1.069209652E-2</c:v>
                </c:pt>
                <c:pt idx="24">
                  <c:v>1.0114145349999999E-2</c:v>
                </c:pt>
                <c:pt idx="25">
                  <c:v>9.6806819820000004E-3</c:v>
                </c:pt>
                <c:pt idx="26">
                  <c:v>1.1414535470000001E-2</c:v>
                </c:pt>
                <c:pt idx="27">
                  <c:v>9.9696575639999993E-3</c:v>
                </c:pt>
                <c:pt idx="28">
                  <c:v>1.300390117E-2</c:v>
                </c:pt>
                <c:pt idx="29">
                  <c:v>1.0114145349999999E-2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5-4671-9157-EEBBFCCC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778016"/>
        <c:axId val="1380779936"/>
      </c:scatterChart>
      <c:valAx>
        <c:axId val="138077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9936"/>
        <c:crosses val="autoZero"/>
        <c:crossBetween val="midCat"/>
      </c:valAx>
      <c:valAx>
        <c:axId val="13807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'Simultaneous_UV_and_TPD-032625'!$BJ$989:$BJ$1018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'Simultaneous_UV_and_TPD-032625'!$BN$989:$BN$1018</c:f>
              <c:numCache>
                <c:formatCode>General</c:formatCode>
                <c:ptCount val="30"/>
                <c:pt idx="0">
                  <c:v>2.866643734E-3</c:v>
                </c:pt>
                <c:pt idx="1">
                  <c:v>3.2106409819999998E-3</c:v>
                </c:pt>
                <c:pt idx="2">
                  <c:v>5.2746244700000002E-3</c:v>
                </c:pt>
                <c:pt idx="3">
                  <c:v>5.7332874670000004E-3</c:v>
                </c:pt>
                <c:pt idx="4">
                  <c:v>8.3705997019999992E-3</c:v>
                </c:pt>
                <c:pt idx="5">
                  <c:v>1.341589267E-2</c:v>
                </c:pt>
                <c:pt idx="6">
                  <c:v>1.215456943E-2</c:v>
                </c:pt>
                <c:pt idx="7">
                  <c:v>1.4447884419999999E-2</c:v>
                </c:pt>
                <c:pt idx="8">
                  <c:v>1.3759889920000001E-2</c:v>
                </c:pt>
                <c:pt idx="9">
                  <c:v>1.7085196649999999E-2</c:v>
                </c:pt>
                <c:pt idx="10">
                  <c:v>1.3645224169999999E-2</c:v>
                </c:pt>
                <c:pt idx="11">
                  <c:v>6.3066162140000001E-3</c:v>
                </c:pt>
                <c:pt idx="12">
                  <c:v>1.834651989E-3</c:v>
                </c:pt>
                <c:pt idx="13">
                  <c:v>1.1466574930000001E-5</c:v>
                </c:pt>
                <c:pt idx="14">
                  <c:v>-2.5226464850000001E-3</c:v>
                </c:pt>
                <c:pt idx="15">
                  <c:v>-4.4719642240000001E-3</c:v>
                </c:pt>
                <c:pt idx="16">
                  <c:v>-7.9119367050000007E-3</c:v>
                </c:pt>
                <c:pt idx="17">
                  <c:v>-9.1732599470000006E-3</c:v>
                </c:pt>
                <c:pt idx="18">
                  <c:v>-5.7332874670000004E-3</c:v>
                </c:pt>
                <c:pt idx="19">
                  <c:v>-6.535947712E-3</c:v>
                </c:pt>
                <c:pt idx="20">
                  <c:v>-6.9946107099999998E-3</c:v>
                </c:pt>
                <c:pt idx="21">
                  <c:v>-1.1237243439999999E-2</c:v>
                </c:pt>
                <c:pt idx="22">
                  <c:v>-9.2879256970000001E-3</c:v>
                </c:pt>
                <c:pt idx="23">
                  <c:v>-1.1925237930000001E-2</c:v>
                </c:pt>
                <c:pt idx="24">
                  <c:v>-9.1732599470000006E-3</c:v>
                </c:pt>
                <c:pt idx="25">
                  <c:v>-6.9946107099999998E-3</c:v>
                </c:pt>
                <c:pt idx="26">
                  <c:v>-3.6693039790000001E-3</c:v>
                </c:pt>
                <c:pt idx="27">
                  <c:v>-4.5866299739999996E-3</c:v>
                </c:pt>
                <c:pt idx="28">
                  <c:v>4.1279669759999998E-3</c:v>
                </c:pt>
                <c:pt idx="29">
                  <c:v>-3.6693039790000001E-3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3-4D9D-9B35-690FF851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062272"/>
        <c:axId val="2074054592"/>
      </c:scatterChart>
      <c:valAx>
        <c:axId val="207406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54592"/>
        <c:crosses val="autoZero"/>
        <c:crossBetween val="midCat"/>
      </c:valAx>
      <c:valAx>
        <c:axId val="207405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6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'Simultaneous_UV_and_TPD-032625'!$BR$989:$BR$1024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'Simultaneous_UV_and_TPD-032625'!$BT$989:$BT$1024</c:f>
              <c:numCache>
                <c:formatCode>General</c:formatCode>
                <c:ptCount val="36"/>
                <c:pt idx="0">
                  <c:v>4.6109510090000001E-4</c:v>
                </c:pt>
                <c:pt idx="1">
                  <c:v>6.8011527380000005E-4</c:v>
                </c:pt>
                <c:pt idx="2">
                  <c:v>2.6512968300000002E-3</c:v>
                </c:pt>
                <c:pt idx="3">
                  <c:v>1.7982708929999999E-3</c:v>
                </c:pt>
                <c:pt idx="4">
                  <c:v>-9.2219020169999994E-5</c:v>
                </c:pt>
                <c:pt idx="5">
                  <c:v>1.2680115269999999E-3</c:v>
                </c:pt>
                <c:pt idx="6">
                  <c:v>-8.8760806920000002E-4</c:v>
                </c:pt>
                <c:pt idx="7">
                  <c:v>1.337175793E-3</c:v>
                </c:pt>
                <c:pt idx="8">
                  <c:v>2.7780979830000002E-3</c:v>
                </c:pt>
                <c:pt idx="9">
                  <c:v>2.0518731990000001E-3</c:v>
                </c:pt>
                <c:pt idx="10">
                  <c:v>3.6887608069999999E-3</c:v>
                </c:pt>
                <c:pt idx="11">
                  <c:v>4.4726224779999997E-3</c:v>
                </c:pt>
                <c:pt idx="12">
                  <c:v>6.1325648409999997E-3</c:v>
                </c:pt>
                <c:pt idx="13">
                  <c:v>8.1613832850000005E-3</c:v>
                </c:pt>
                <c:pt idx="14">
                  <c:v>8.5072046109999997E-3</c:v>
                </c:pt>
                <c:pt idx="15">
                  <c:v>1.013256484E-2</c:v>
                </c:pt>
                <c:pt idx="16">
                  <c:v>1.1873198850000001E-2</c:v>
                </c:pt>
                <c:pt idx="17">
                  <c:v>9.129682997E-3</c:v>
                </c:pt>
                <c:pt idx="18">
                  <c:v>6.2824207490000004E-3</c:v>
                </c:pt>
                <c:pt idx="19">
                  <c:v>7.1123919310000002E-3</c:v>
                </c:pt>
                <c:pt idx="20">
                  <c:v>5.2103746400000003E-3</c:v>
                </c:pt>
                <c:pt idx="21">
                  <c:v>2.7089337179999999E-3</c:v>
                </c:pt>
                <c:pt idx="22">
                  <c:v>2.0172910659999998E-3</c:v>
                </c:pt>
                <c:pt idx="23">
                  <c:v>1.16426513E-3</c:v>
                </c:pt>
                <c:pt idx="24">
                  <c:v>2.6974063399999998E-3</c:v>
                </c:pt>
                <c:pt idx="25">
                  <c:v>1.129682997E-3</c:v>
                </c:pt>
                <c:pt idx="26">
                  <c:v>1.291066282E-3</c:v>
                </c:pt>
                <c:pt idx="27">
                  <c:v>1.567723343E-3</c:v>
                </c:pt>
                <c:pt idx="28">
                  <c:v>2.1325648410000001E-3</c:v>
                </c:pt>
                <c:pt idx="29">
                  <c:v>2.3861671470000001E-3</c:v>
                </c:pt>
                <c:pt idx="30">
                  <c:v>2.0979827090000002E-3</c:v>
                </c:pt>
                <c:pt idx="31">
                  <c:v>2.2247838620000002E-3</c:v>
                </c:pt>
                <c:pt idx="32">
                  <c:v>4.0806916429999996E-3</c:v>
                </c:pt>
                <c:pt idx="33">
                  <c:v>2.3515850140000002E-3</c:v>
                </c:pt>
                <c:pt idx="34">
                  <c:v>2.9625360229999999E-3</c:v>
                </c:pt>
                <c:pt idx="35">
                  <c:v>1.7291066280000001E-3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7-411F-BD70-B3D8E2CDE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88512"/>
        <c:axId val="2074178912"/>
      </c:scatterChart>
      <c:valAx>
        <c:axId val="207418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78912"/>
        <c:crosses val="autoZero"/>
        <c:crossBetween val="midCat"/>
      </c:valAx>
      <c:valAx>
        <c:axId val="20741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8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'Simultaneous_UV_and_TPD-032625'!$AF$989:$AF$1024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'Simultaneous_UV_and_TPD-032625'!$AH$989:$AH$1024</c:f>
              <c:numCache>
                <c:formatCode>General</c:formatCode>
                <c:ptCount val="36"/>
                <c:pt idx="0">
                  <c:v>-7.1152358860000005E-4</c:v>
                </c:pt>
                <c:pt idx="1">
                  <c:v>-2.7842227379999999E-4</c:v>
                </c:pt>
                <c:pt idx="2">
                  <c:v>1.701469451E-4</c:v>
                </c:pt>
                <c:pt idx="3">
                  <c:v>5.4137664350000002E-4</c:v>
                </c:pt>
                <c:pt idx="4">
                  <c:v>5.8778035580000002E-4</c:v>
                </c:pt>
                <c:pt idx="5">
                  <c:v>7.4245939679999998E-4</c:v>
                </c:pt>
                <c:pt idx="6">
                  <c:v>7.88863109E-4</c:v>
                </c:pt>
                <c:pt idx="7">
                  <c:v>7.7339520490000003E-5</c:v>
                </c:pt>
                <c:pt idx="8">
                  <c:v>-1.5467904100000001E-4</c:v>
                </c:pt>
                <c:pt idx="9">
                  <c:v>-4.795050271E-4</c:v>
                </c:pt>
                <c:pt idx="10">
                  <c:v>-7.5792730090000005E-4</c:v>
                </c:pt>
                <c:pt idx="11">
                  <c:v>-6.0324825989999998E-4</c:v>
                </c:pt>
                <c:pt idx="12">
                  <c:v>1.5467904100000001E-4</c:v>
                </c:pt>
                <c:pt idx="13">
                  <c:v>8.352668213E-4</c:v>
                </c:pt>
                <c:pt idx="14">
                  <c:v>1.4230471769999999E-3</c:v>
                </c:pt>
                <c:pt idx="15">
                  <c:v>2.3975251350000001E-3</c:v>
                </c:pt>
                <c:pt idx="16">
                  <c:v>3.356535189E-3</c:v>
                </c:pt>
                <c:pt idx="17">
                  <c:v>4.1144624899999999E-3</c:v>
                </c:pt>
                <c:pt idx="18">
                  <c:v>4.7177107500000004E-3</c:v>
                </c:pt>
                <c:pt idx="19">
                  <c:v>4.9651972160000002E-3</c:v>
                </c:pt>
                <c:pt idx="20">
                  <c:v>4.3310131480000002E-3</c:v>
                </c:pt>
                <c:pt idx="21">
                  <c:v>3.2173240529999999E-3</c:v>
                </c:pt>
                <c:pt idx="22">
                  <c:v>1.9180201080000001E-3</c:v>
                </c:pt>
                <c:pt idx="23">
                  <c:v>1.4075792729999999E-3</c:v>
                </c:pt>
                <c:pt idx="24">
                  <c:v>1.113689095E-3</c:v>
                </c:pt>
                <c:pt idx="25">
                  <c:v>7.7339520490000003E-4</c:v>
                </c:pt>
                <c:pt idx="26">
                  <c:v>7.5792730090000005E-4</c:v>
                </c:pt>
                <c:pt idx="27">
                  <c:v>3.7122969839999999E-4</c:v>
                </c:pt>
                <c:pt idx="28">
                  <c:v>1.8561484919999999E-4</c:v>
                </c:pt>
                <c:pt idx="29">
                  <c:v>1.8561484919999999E-4</c:v>
                </c:pt>
                <c:pt idx="30">
                  <c:v>2.165506574E-4</c:v>
                </c:pt>
                <c:pt idx="31">
                  <c:v>-1.5467904100000001E-5</c:v>
                </c:pt>
                <c:pt idx="32">
                  <c:v>9.2807424589999994E-5</c:v>
                </c:pt>
                <c:pt idx="33">
                  <c:v>-7.7339520490000003E-5</c:v>
                </c:pt>
                <c:pt idx="34">
                  <c:v>-1.2374323280000001E-4</c:v>
                </c:pt>
                <c:pt idx="35">
                  <c:v>-9.2807424589999994E-5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F-40B9-9F24-28D6822C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20192"/>
        <c:axId val="234821152"/>
      </c:scatterChart>
      <c:valAx>
        <c:axId val="23482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21152"/>
        <c:crosses val="autoZero"/>
        <c:crossBetween val="midCat"/>
      </c:valAx>
      <c:valAx>
        <c:axId val="2348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2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'Simultaneous_UV_and_TPD-032625'!$AF$989:$AF$1024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'Simultaneous_UV_and_TPD-032625'!$AI$989:$AI$1024</c:f>
              <c:numCache>
                <c:formatCode>General</c:formatCode>
                <c:ptCount val="36"/>
                <c:pt idx="0">
                  <c:v>-3.63E-3</c:v>
                </c:pt>
                <c:pt idx="1">
                  <c:v>-1.6900000000000001E-3</c:v>
                </c:pt>
                <c:pt idx="2">
                  <c:v>3.8999999999999999E-4</c:v>
                </c:pt>
                <c:pt idx="3">
                  <c:v>1.5399999999999999E-3</c:v>
                </c:pt>
                <c:pt idx="4">
                  <c:v>3.47E-3</c:v>
                </c:pt>
                <c:pt idx="5">
                  <c:v>1.97E-3</c:v>
                </c:pt>
                <c:pt idx="6">
                  <c:v>-9.7999999999999997E-4</c:v>
                </c:pt>
                <c:pt idx="7">
                  <c:v>-8.7799999999999996E-3</c:v>
                </c:pt>
                <c:pt idx="8">
                  <c:v>-1.755E-2</c:v>
                </c:pt>
                <c:pt idx="9">
                  <c:v>-2.7289999999999998E-2</c:v>
                </c:pt>
                <c:pt idx="10">
                  <c:v>-2.8629999999999999E-2</c:v>
                </c:pt>
                <c:pt idx="11">
                  <c:v>-3.56E-2</c:v>
                </c:pt>
                <c:pt idx="12">
                  <c:v>-3.8899999999999997E-2</c:v>
                </c:pt>
                <c:pt idx="13">
                  <c:v>-3.6200000000000003E-2</c:v>
                </c:pt>
                <c:pt idx="14">
                  <c:v>-3.3599999999999998E-2</c:v>
                </c:pt>
                <c:pt idx="15">
                  <c:v>-2.9100000000000001E-2</c:v>
                </c:pt>
                <c:pt idx="16">
                  <c:v>-2.7300000000000001E-2</c:v>
                </c:pt>
                <c:pt idx="17">
                  <c:v>-9.4999999999999998E-3</c:v>
                </c:pt>
                <c:pt idx="19">
                  <c:v>-1.7100000000000001E-2</c:v>
                </c:pt>
                <c:pt idx="20">
                  <c:v>-2.1299999999999999E-2</c:v>
                </c:pt>
                <c:pt idx="21">
                  <c:v>-4.1999999999999997E-3</c:v>
                </c:pt>
                <c:pt idx="22">
                  <c:v>2.5999999999999998E-4</c:v>
                </c:pt>
                <c:pt idx="23">
                  <c:v>5.5000000000000003E-4</c:v>
                </c:pt>
                <c:pt idx="24">
                  <c:v>-1.7700000000000001E-3</c:v>
                </c:pt>
                <c:pt idx="25">
                  <c:v>-2.7499999999999998E-3</c:v>
                </c:pt>
                <c:pt idx="26">
                  <c:v>-2.86E-2</c:v>
                </c:pt>
                <c:pt idx="27">
                  <c:v>-2.9100000000000001E-2</c:v>
                </c:pt>
                <c:pt idx="28">
                  <c:v>-1.375E-2</c:v>
                </c:pt>
                <c:pt idx="29">
                  <c:v>-1.372E-2</c:v>
                </c:pt>
                <c:pt idx="30">
                  <c:v>-1.661E-2</c:v>
                </c:pt>
                <c:pt idx="31">
                  <c:v>-2.0209999999999999E-2</c:v>
                </c:pt>
                <c:pt idx="32">
                  <c:v>-2.1080000000000002E-2</c:v>
                </c:pt>
                <c:pt idx="33">
                  <c:v>-2.4219999999999998E-2</c:v>
                </c:pt>
                <c:pt idx="34">
                  <c:v>-2.6200000000000001E-2</c:v>
                </c:pt>
                <c:pt idx="35">
                  <c:v>-2.5309999999999999E-2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9-42A6-AFDA-E521ADAC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17792"/>
        <c:axId val="1917986272"/>
      </c:scatterChart>
      <c:valAx>
        <c:axId val="23481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86272"/>
        <c:crosses val="autoZero"/>
        <c:crossBetween val="midCat"/>
      </c:valAx>
      <c:valAx>
        <c:axId val="19179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1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'Simultaneous_UV_and_TPD-032625'!$AZ$989:$AZ$1024</c:f>
              <c:numCache>
                <c:formatCode>General</c:formatCode>
                <c:ptCount val="36"/>
                <c:pt idx="0">
                  <c:v>7.2115384619999999E-3</c:v>
                </c:pt>
                <c:pt idx="1">
                  <c:v>5.3418803419999997E-3</c:v>
                </c:pt>
                <c:pt idx="2">
                  <c:v>8.1463675209999999E-3</c:v>
                </c:pt>
                <c:pt idx="3">
                  <c:v>1.001602564E-2</c:v>
                </c:pt>
                <c:pt idx="4">
                  <c:v>1.041666667E-2</c:v>
                </c:pt>
                <c:pt idx="5">
                  <c:v>1.5224358970000001E-2</c:v>
                </c:pt>
                <c:pt idx="6">
                  <c:v>1.9898504269999999E-2</c:v>
                </c:pt>
                <c:pt idx="7">
                  <c:v>2.550747863E-2</c:v>
                </c:pt>
                <c:pt idx="8">
                  <c:v>2.6041666670000001E-2</c:v>
                </c:pt>
                <c:pt idx="9">
                  <c:v>3.3253205129999998E-2</c:v>
                </c:pt>
                <c:pt idx="10">
                  <c:v>3.031517094E-2</c:v>
                </c:pt>
                <c:pt idx="11">
                  <c:v>3.485576923E-2</c:v>
                </c:pt>
                <c:pt idx="12">
                  <c:v>3.3119658119999999E-2</c:v>
                </c:pt>
                <c:pt idx="13">
                  <c:v>3.0982905979999999E-2</c:v>
                </c:pt>
                <c:pt idx="14">
                  <c:v>3.9797008549999999E-2</c:v>
                </c:pt>
                <c:pt idx="15">
                  <c:v>3.6191239319999999E-2</c:v>
                </c:pt>
                <c:pt idx="16">
                  <c:v>3.6324786320000003E-2</c:v>
                </c:pt>
                <c:pt idx="17">
                  <c:v>3.7793803420000001E-2</c:v>
                </c:pt>
                <c:pt idx="18">
                  <c:v>3.5657051279999998E-2</c:v>
                </c:pt>
                <c:pt idx="19">
                  <c:v>4.0731837610000002E-2</c:v>
                </c:pt>
                <c:pt idx="20">
                  <c:v>4.7275641030000003E-2</c:v>
                </c:pt>
                <c:pt idx="21">
                  <c:v>3.966346154E-2</c:v>
                </c:pt>
                <c:pt idx="22">
                  <c:v>4.5405982910000003E-2</c:v>
                </c:pt>
                <c:pt idx="23">
                  <c:v>4.9679487180000002E-2</c:v>
                </c:pt>
                <c:pt idx="24">
                  <c:v>3.9396367520000003E-2</c:v>
                </c:pt>
                <c:pt idx="25">
                  <c:v>4.1933760680000001E-2</c:v>
                </c:pt>
                <c:pt idx="26">
                  <c:v>3.8728632479999997E-2</c:v>
                </c:pt>
                <c:pt idx="27">
                  <c:v>4.2601495730000001E-2</c:v>
                </c:pt>
                <c:pt idx="28">
                  <c:v>3.6725427349999999E-2</c:v>
                </c:pt>
                <c:pt idx="29">
                  <c:v>4.567307692E-2</c:v>
                </c:pt>
                <c:pt idx="30">
                  <c:v>4.6607905980000003E-2</c:v>
                </c:pt>
                <c:pt idx="31">
                  <c:v>4.5005341880000001E-2</c:v>
                </c:pt>
                <c:pt idx="32">
                  <c:v>4.2200854699999998E-2</c:v>
                </c:pt>
                <c:pt idx="33">
                  <c:v>4.8744658119999999E-2</c:v>
                </c:pt>
                <c:pt idx="34">
                  <c:v>4.9412393159999998E-2</c:v>
                </c:pt>
                <c:pt idx="35">
                  <c:v>4.6741452990000001E-2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1-411E-964A-895B3F9DD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017584"/>
        <c:axId val="2137014224"/>
      </c:scatterChart>
      <c:valAx>
        <c:axId val="213701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14224"/>
        <c:crosses val="autoZero"/>
        <c:crossBetween val="midCat"/>
      </c:valAx>
      <c:valAx>
        <c:axId val="21370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1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'Simultaneous_UV_and_TPD-032625'!$B$1046:$B$1075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'Simultaneous_UV_and_TPD-032625'!$D$1046:$D$1075</c:f>
              <c:numCache>
                <c:formatCode>General</c:formatCode>
                <c:ptCount val="30"/>
                <c:pt idx="0">
                  <c:v>1.548446917E-3</c:v>
                </c:pt>
                <c:pt idx="1">
                  <c:v>1.701437181E-3</c:v>
                </c:pt>
                <c:pt idx="2">
                  <c:v>1.599443672E-3</c:v>
                </c:pt>
                <c:pt idx="3">
                  <c:v>1.8837892130000001E-3</c:v>
                </c:pt>
                <c:pt idx="4">
                  <c:v>1.0230258069999999E-3</c:v>
                </c:pt>
                <c:pt idx="5">
                  <c:v>6.0577963220000001E-4</c:v>
                </c:pt>
                <c:pt idx="6">
                  <c:v>5.8569000150000003E-4</c:v>
                </c:pt>
                <c:pt idx="7">
                  <c:v>7.2940812859999997E-4</c:v>
                </c:pt>
                <c:pt idx="8">
                  <c:v>6.9231957969999997E-4</c:v>
                </c:pt>
                <c:pt idx="9">
                  <c:v>7.4177097820000005E-4</c:v>
                </c:pt>
                <c:pt idx="10">
                  <c:v>3.2297944679999998E-4</c:v>
                </c:pt>
                <c:pt idx="11">
                  <c:v>-1.607170453E-4</c:v>
                </c:pt>
                <c:pt idx="12">
                  <c:v>2.4880234889999999E-4</c:v>
                </c:pt>
                <c:pt idx="13">
                  <c:v>3.3997836500000001E-4</c:v>
                </c:pt>
                <c:pt idx="14">
                  <c:v>3.5234121459999998E-4</c:v>
                </c:pt>
                <c:pt idx="15">
                  <c:v>1.7462525110000001E-4</c:v>
                </c:pt>
                <c:pt idx="16">
                  <c:v>9.5812084690000005E-5</c:v>
                </c:pt>
                <c:pt idx="17">
                  <c:v>3.863390512E-4</c:v>
                </c:pt>
                <c:pt idx="18">
                  <c:v>5.9341678260000003E-4</c:v>
                </c:pt>
                <c:pt idx="19">
                  <c:v>9.4266728480000005E-5</c:v>
                </c:pt>
                <c:pt idx="20">
                  <c:v>-6.3359604390000003E-5</c:v>
                </c:pt>
                <c:pt idx="21">
                  <c:v>-6.026889198E-5</c:v>
                </c:pt>
                <c:pt idx="22">
                  <c:v>-4.8060577959999999E-5</c:v>
                </c:pt>
                <c:pt idx="23">
                  <c:v>2.704373358E-4</c:v>
                </c:pt>
                <c:pt idx="24">
                  <c:v>2.7198269199999999E-4</c:v>
                </c:pt>
                <c:pt idx="25">
                  <c:v>-5.1151290370000002E-4</c:v>
                </c:pt>
                <c:pt idx="26">
                  <c:v>-4.0179261319999998E-5</c:v>
                </c:pt>
                <c:pt idx="27">
                  <c:v>-4.4815329929999998E-5</c:v>
                </c:pt>
                <c:pt idx="28">
                  <c:v>1.1435635909999999E-4</c:v>
                </c:pt>
                <c:pt idx="29">
                  <c:v>1.5484469169999999E-4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E-447E-A819-0F5FE5D376BC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'Simultaneous_UV_and_TPD-032625'!$AB$1046:$AB$1075</c:f>
              <c:numCache>
                <c:formatCode>General</c:formatCode>
                <c:ptCount val="30"/>
                <c:pt idx="0">
                  <c:v>5.0307854029999995E-4</c:v>
                </c:pt>
                <c:pt idx="1">
                  <c:v>9.9564499170000007E-4</c:v>
                </c:pt>
                <c:pt idx="2">
                  <c:v>8.0192221049999997E-4</c:v>
                </c:pt>
                <c:pt idx="3">
                  <c:v>7.7338939779999995E-4</c:v>
                </c:pt>
                <c:pt idx="4">
                  <c:v>6.5174951190000001E-4</c:v>
                </c:pt>
                <c:pt idx="5">
                  <c:v>2.6130049560000001E-4</c:v>
                </c:pt>
                <c:pt idx="6">
                  <c:v>-2.1775041300000001E-4</c:v>
                </c:pt>
                <c:pt idx="7">
                  <c:v>-2.9283676230000002E-4</c:v>
                </c:pt>
                <c:pt idx="8">
                  <c:v>-1.8921760020000001E-4</c:v>
                </c:pt>
                <c:pt idx="9">
                  <c:v>1.696951494E-4</c:v>
                </c:pt>
                <c:pt idx="10">
                  <c:v>-1.757020574E-4</c:v>
                </c:pt>
                <c:pt idx="11">
                  <c:v>-1.9522450820000001E-4</c:v>
                </c:pt>
                <c:pt idx="12">
                  <c:v>-2.087400511E-4</c:v>
                </c:pt>
                <c:pt idx="13">
                  <c:v>-1.802072383E-4</c:v>
                </c:pt>
                <c:pt idx="14">
                  <c:v>-1.03619162E-4</c:v>
                </c:pt>
                <c:pt idx="15">
                  <c:v>1.7420033040000001E-4</c:v>
                </c:pt>
                <c:pt idx="16">
                  <c:v>-1.12629524E-4</c:v>
                </c:pt>
                <c:pt idx="17">
                  <c:v>1.501726986E-6</c:v>
                </c:pt>
                <c:pt idx="18">
                  <c:v>-7.5086349299999999E-6</c:v>
                </c:pt>
                <c:pt idx="19">
                  <c:v>3.6041447660000001E-5</c:v>
                </c:pt>
                <c:pt idx="20">
                  <c:v>-3.468989338E-4</c:v>
                </c:pt>
                <c:pt idx="21">
                  <c:v>-1.0962607E-4</c:v>
                </c:pt>
                <c:pt idx="22">
                  <c:v>-8.8601892180000005E-5</c:v>
                </c:pt>
                <c:pt idx="23">
                  <c:v>-1.7420033040000001E-4</c:v>
                </c:pt>
                <c:pt idx="24">
                  <c:v>3.1536266710000003E-5</c:v>
                </c:pt>
                <c:pt idx="25">
                  <c:v>-2.6880913049999997E-4</c:v>
                </c:pt>
                <c:pt idx="26">
                  <c:v>-2.5979876859999999E-4</c:v>
                </c:pt>
                <c:pt idx="27">
                  <c:v>-1.9672623520000001E-4</c:v>
                </c:pt>
                <c:pt idx="28">
                  <c:v>-1.4566751760000001E-4</c:v>
                </c:pt>
                <c:pt idx="29">
                  <c:v>-2.3126595579999999E-4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E-447E-A819-0F5FE5D376BC}"/>
            </c:ext>
          </c:extLst>
        </c:ser>
        <c:ser>
          <c:idx val="2"/>
          <c:order val="2"/>
          <c:tx>
            <c:v>14-21%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'Simultaneous_UV_and_TPD-032625'!$AN$1046:$AN$1075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'Simultaneous_UV_and_TPD-032625'!$AS$1046:$AS$1075</c:f>
              <c:numCache>
                <c:formatCode>General</c:formatCode>
                <c:ptCount val="30"/>
                <c:pt idx="0">
                  <c:v>6.5027839400000006E-4</c:v>
                </c:pt>
                <c:pt idx="1">
                  <c:v>1.4350112126E-3</c:v>
                </c:pt>
                <c:pt idx="2">
                  <c:v>-4.2159728849999994E-4</c:v>
                </c:pt>
                <c:pt idx="3">
                  <c:v>-9.8500391299999996E-4</c:v>
                </c:pt>
                <c:pt idx="4">
                  <c:v>-1.1554380018E-3</c:v>
                </c:pt>
                <c:pt idx="5">
                  <c:v>-1.2161060601999999E-3</c:v>
                </c:pt>
                <c:pt idx="6">
                  <c:v>-1.27085486145E-3</c:v>
                </c:pt>
                <c:pt idx="7">
                  <c:v>-4.6700481600000002E-4</c:v>
                </c:pt>
                <c:pt idx="8">
                  <c:v>-9.4522470199999995E-4</c:v>
                </c:pt>
                <c:pt idx="9">
                  <c:v>-4.99508778E-4</c:v>
                </c:pt>
                <c:pt idx="10">
                  <c:v>-1.21368848195E-3</c:v>
                </c:pt>
                <c:pt idx="11">
                  <c:v>-1.5393602040899999E-3</c:v>
                </c:pt>
                <c:pt idx="12">
                  <c:v>-1.2225742949999998E-4</c:v>
                </c:pt>
                <c:pt idx="13">
                  <c:v>8.2285989999999923E-5</c:v>
                </c:pt>
                <c:pt idx="14">
                  <c:v>-6.7842690461499997E-4</c:v>
                </c:pt>
                <c:pt idx="15">
                  <c:v>-6.1534126749999995E-4</c:v>
                </c:pt>
                <c:pt idx="16">
                  <c:v>2.7129698750000004E-4</c:v>
                </c:pt>
                <c:pt idx="17">
                  <c:v>-1.6505861350000009E-4</c:v>
                </c:pt>
                <c:pt idx="18">
                  <c:v>3.4120068100000015E-4</c:v>
                </c:pt>
                <c:pt idx="19">
                  <c:v>-4.6848549600000001E-4</c:v>
                </c:pt>
                <c:pt idx="20">
                  <c:v>-5.1264267099999992E-4</c:v>
                </c:pt>
                <c:pt idx="21">
                  <c:v>-7.3084125350000005E-4</c:v>
                </c:pt>
                <c:pt idx="22">
                  <c:v>-1.931205345E-4</c:v>
                </c:pt>
                <c:pt idx="23">
                  <c:v>2.7438303699999997E-4</c:v>
                </c:pt>
                <c:pt idx="24">
                  <c:v>-3.362858615000001E-4</c:v>
                </c:pt>
                <c:pt idx="25">
                  <c:v>-7.9309043499999998E-5</c:v>
                </c:pt>
                <c:pt idx="26">
                  <c:v>3.0252808400000003E-4</c:v>
                </c:pt>
                <c:pt idx="27">
                  <c:v>2.5433064500000012E-5</c:v>
                </c:pt>
                <c:pt idx="28">
                  <c:v>8.8665903500000001E-5</c:v>
                </c:pt>
                <c:pt idx="29">
                  <c:v>-5.8439245499999968E-5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9E-447E-A819-0F5FE5D376BC}"/>
            </c:ext>
          </c:extLst>
        </c:ser>
        <c:ser>
          <c:idx val="3"/>
          <c:order val="3"/>
          <c:tx>
            <c:v>14-21%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'Simultaneous_UV_and_TPD-032625'!$BJ$1046:$BJ$1075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'Simultaneous_UV_and_TPD-032625'!$BO$1046:$BO$1075</c:f>
              <c:numCache>
                <c:formatCode>General</c:formatCode>
                <c:ptCount val="30"/>
                <c:pt idx="0">
                  <c:v>-5.1483556079999992E-4</c:v>
                </c:pt>
                <c:pt idx="1">
                  <c:v>1.5077046050000001E-3</c:v>
                </c:pt>
                <c:pt idx="2">
                  <c:v>7.0130554345E-4</c:v>
                </c:pt>
                <c:pt idx="3">
                  <c:v>1.9410418760000001E-3</c:v>
                </c:pt>
                <c:pt idx="4">
                  <c:v>2.2642558895000003E-3</c:v>
                </c:pt>
                <c:pt idx="5">
                  <c:v>1.8601348355000002E-3</c:v>
                </c:pt>
                <c:pt idx="6">
                  <c:v>-2.5903408970000003E-4</c:v>
                </c:pt>
                <c:pt idx="7">
                  <c:v>1.0873211830000002E-3</c:v>
                </c:pt>
                <c:pt idx="8">
                  <c:v>6.7856858812249997E-4</c:v>
                </c:pt>
                <c:pt idx="9">
                  <c:v>7.1462294245000003E-4</c:v>
                </c:pt>
                <c:pt idx="10">
                  <c:v>1.1912828032549999E-3</c:v>
                </c:pt>
                <c:pt idx="11">
                  <c:v>2.2107013949E-4</c:v>
                </c:pt>
                <c:pt idx="12">
                  <c:v>7.9076259224999999E-4</c:v>
                </c:pt>
                <c:pt idx="13">
                  <c:v>9.7181398554999998E-4</c:v>
                </c:pt>
                <c:pt idx="14">
                  <c:v>-8.7169025775E-4</c:v>
                </c:pt>
                <c:pt idx="15">
                  <c:v>7.5973330324999994E-4</c:v>
                </c:pt>
                <c:pt idx="16">
                  <c:v>1.0227037350000003E-4</c:v>
                </c:pt>
                <c:pt idx="17">
                  <c:v>6.9796704978499998E-4</c:v>
                </c:pt>
                <c:pt idx="18">
                  <c:v>-2.6377150519999999E-4</c:v>
                </c:pt>
                <c:pt idx="19">
                  <c:v>4.3054410199999996E-4</c:v>
                </c:pt>
                <c:pt idx="20">
                  <c:v>1.3206939730499999E-3</c:v>
                </c:pt>
                <c:pt idx="21">
                  <c:v>-3.0839649245E-4</c:v>
                </c:pt>
                <c:pt idx="22">
                  <c:v>4.3821988700000003E-5</c:v>
                </c:pt>
                <c:pt idx="23">
                  <c:v>2.3560001090000001E-4</c:v>
                </c:pt>
                <c:pt idx="24">
                  <c:v>-1.19816218945E-3</c:v>
                </c:pt>
                <c:pt idx="25">
                  <c:v>-9.3251766314999987E-4</c:v>
                </c:pt>
                <c:pt idx="26">
                  <c:v>2.5580614599999998E-4</c:v>
                </c:pt>
                <c:pt idx="27">
                  <c:v>-1.6170661142999999E-3</c:v>
                </c:pt>
                <c:pt idx="28">
                  <c:v>-1.2109295892000001E-3</c:v>
                </c:pt>
                <c:pt idx="29">
                  <c:v>1.0873258579999999E-3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9E-447E-A819-0F5FE5D376BC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'Simultaneous_UV_and_TPD-032625'!$DB$1045:$DB$1049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'Simultaneous_UV_and_TPD-032625'!$DC$1045:$DC$1049</c:f>
              <c:numCache>
                <c:formatCode>General</c:formatCode>
                <c:ptCount val="5"/>
                <c:pt idx="0">
                  <c:v>1.813907933E-3</c:v>
                </c:pt>
                <c:pt idx="1">
                  <c:v>1.582733813E-3</c:v>
                </c:pt>
                <c:pt idx="2">
                  <c:v>2.192267812E-4</c:v>
                </c:pt>
                <c:pt idx="3">
                  <c:v>-6.5840549419999997E-4</c:v>
                </c:pt>
                <c:pt idx="4">
                  <c:v>6.2352941179999997E-4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9E-447E-A819-0F5FE5D376BC}"/>
            </c:ext>
          </c:extLst>
        </c:ser>
        <c:ser>
          <c:idx val="5"/>
          <c:order val="5"/>
          <c:tx>
            <c:v>14-21%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'Simultaneous_UV_and_TPD-032625'!$DF$1045:$DF$1050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'Simultaneous_UV_and_TPD-032625'!$DG$1045:$DG$1050</c:f>
              <c:numCache>
                <c:formatCode>General</c:formatCode>
                <c:ptCount val="6"/>
                <c:pt idx="0">
                  <c:v>4.4412727730000004E-3</c:v>
                </c:pt>
                <c:pt idx="1">
                  <c:v>4.5300000000000002E-3</c:v>
                </c:pt>
                <c:pt idx="2">
                  <c:v>2.2172949000000001E-4</c:v>
                </c:pt>
                <c:pt idx="3">
                  <c:v>3.7368361450000002E-4</c:v>
                </c:pt>
                <c:pt idx="4">
                  <c:v>-1.039645134E-3</c:v>
                </c:pt>
                <c:pt idx="5">
                  <c:v>1.2655297480000001E-3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9E-447E-A819-0F5FE5D37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678447"/>
        <c:axId val="359678927"/>
      </c:scatterChart>
      <c:valAx>
        <c:axId val="35967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8927"/>
        <c:crosses val="autoZero"/>
        <c:crossBetween val="midCat"/>
      </c:valAx>
      <c:valAx>
        <c:axId val="35967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'Simultaneous_UV_and_TPD-032625'!$H$1046:$H$1081</c:f>
              <c:numCache>
                <c:formatCode>General</c:formatCode>
                <c:ptCount val="36"/>
                <c:pt idx="0">
                  <c:v>1.810304812E-3</c:v>
                </c:pt>
                <c:pt idx="1">
                  <c:v>1.9805044100000002E-3</c:v>
                </c:pt>
                <c:pt idx="2">
                  <c:v>2.723193563E-3</c:v>
                </c:pt>
                <c:pt idx="3">
                  <c:v>2.8005570169999999E-3</c:v>
                </c:pt>
                <c:pt idx="4">
                  <c:v>3.1316725979000002E-3</c:v>
                </c:pt>
                <c:pt idx="5">
                  <c:v>2.893393161E-3</c:v>
                </c:pt>
                <c:pt idx="7">
                  <c:v>1.5627417610000001E-3</c:v>
                </c:pt>
                <c:pt idx="9">
                  <c:v>1.7019959770000001E-4</c:v>
                </c:pt>
                <c:pt idx="11">
                  <c:v>1.7019959770000001E-4</c:v>
                </c:pt>
                <c:pt idx="13">
                  <c:v>6.1890762799999996E-5</c:v>
                </c:pt>
                <c:pt idx="15">
                  <c:v>-3.4039919540000002E-4</c:v>
                </c:pt>
                <c:pt idx="17">
                  <c:v>7.7363453500000002E-5</c:v>
                </c:pt>
                <c:pt idx="19">
                  <c:v>-1.54726907E-4</c:v>
                </c:pt>
                <c:pt idx="21">
                  <c:v>6.1890762799999996E-5</c:v>
                </c:pt>
                <c:pt idx="23">
                  <c:v>-2.4756305119999998E-4</c:v>
                </c:pt>
                <c:pt idx="25">
                  <c:v>7.7363453500000002E-5</c:v>
                </c:pt>
                <c:pt idx="27">
                  <c:v>-2.939811233E-4</c:v>
                </c:pt>
                <c:pt idx="29">
                  <c:v>4.6418072099999997E-5</c:v>
                </c:pt>
                <c:pt idx="31">
                  <c:v>1.083088349E-4</c:v>
                </c:pt>
                <c:pt idx="33">
                  <c:v>-1.7019959770000001E-4</c:v>
                </c:pt>
                <c:pt idx="35">
                  <c:v>-2.0114497909999999E-4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4-4DF5-8CE2-861C1DF73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132895"/>
        <c:axId val="1343134335"/>
      </c:scatterChart>
      <c:valAx>
        <c:axId val="134313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4335"/>
        <c:crosses val="autoZero"/>
        <c:crossBetween val="midCat"/>
      </c:valAx>
      <c:valAx>
        <c:axId val="13431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'Simultaneous_UV_and_TPD-032625'!$J$1046:$J$1081</c:f>
              <c:numCache>
                <c:formatCode>General</c:formatCode>
                <c:ptCount val="36"/>
                <c:pt idx="0">
                  <c:v>9.1381872209999996E-4</c:v>
                </c:pt>
                <c:pt idx="1">
                  <c:v>1.1719910849999999E-3</c:v>
                </c:pt>
                <c:pt idx="2">
                  <c:v>8.339524517E-4</c:v>
                </c:pt>
                <c:pt idx="3">
                  <c:v>8.9895988109999999E-4</c:v>
                </c:pt>
                <c:pt idx="4">
                  <c:v>4.717682021E-4</c:v>
                </c:pt>
                <c:pt idx="5">
                  <c:v>9.1753343240000003E-4</c:v>
                </c:pt>
                <c:pt idx="7">
                  <c:v>1.6121842500000001E-3</c:v>
                </c:pt>
                <c:pt idx="9">
                  <c:v>1.4023031200000001E-3</c:v>
                </c:pt>
                <c:pt idx="11">
                  <c:v>1.17013373E-4</c:v>
                </c:pt>
                <c:pt idx="13">
                  <c:v>-4.8291233280000002E-5</c:v>
                </c:pt>
                <c:pt idx="15">
                  <c:v>-8.7852897470000002E-4</c:v>
                </c:pt>
                <c:pt idx="17">
                  <c:v>3.7147102530000002E-5</c:v>
                </c:pt>
                <c:pt idx="19">
                  <c:v>-2.8974739970000002E-4</c:v>
                </c:pt>
                <c:pt idx="21">
                  <c:v>-6.3335809810000001E-4</c:v>
                </c:pt>
                <c:pt idx="29">
                  <c:v>-2.0059435360000001E-4</c:v>
                </c:pt>
                <c:pt idx="31">
                  <c:v>-4.2719167899999999E-4</c:v>
                </c:pt>
                <c:pt idx="33">
                  <c:v>-9.1567607729999998E-4</c:v>
                </c:pt>
                <c:pt idx="35">
                  <c:v>-6.5750371469999996E-4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1-4E42-8F2D-1BA53498C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17215"/>
        <c:axId val="1474401823"/>
      </c:scatterChart>
      <c:valAx>
        <c:axId val="103161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01823"/>
        <c:crosses val="autoZero"/>
        <c:crossBetween val="midCat"/>
      </c:valAx>
      <c:valAx>
        <c:axId val="147440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1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'Simultaneous_UV_and_TPD-032625'!$F$1045:$F$1080</c:f>
              <c:numCache>
                <c:formatCode>General</c:formatCode>
                <c:ptCount val="36"/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</c:numCache>
            </c:numRef>
          </c:xVal>
          <c:yVal>
            <c:numRef>
              <c:f>'Simultaneous_UV_and_TPD-032625'!$J$1045:$J$1080</c:f>
              <c:numCache>
                <c:formatCode>General</c:formatCode>
                <c:ptCount val="36"/>
                <c:pt idx="1">
                  <c:v>9.1381872209999996E-4</c:v>
                </c:pt>
                <c:pt idx="2">
                  <c:v>1.1719910849999999E-3</c:v>
                </c:pt>
                <c:pt idx="3">
                  <c:v>8.339524517E-4</c:v>
                </c:pt>
                <c:pt idx="4">
                  <c:v>8.9895988109999999E-4</c:v>
                </c:pt>
                <c:pt idx="5">
                  <c:v>4.717682021E-4</c:v>
                </c:pt>
                <c:pt idx="6">
                  <c:v>9.1753343240000003E-4</c:v>
                </c:pt>
                <c:pt idx="8">
                  <c:v>1.6121842500000001E-3</c:v>
                </c:pt>
                <c:pt idx="10">
                  <c:v>1.4023031200000001E-3</c:v>
                </c:pt>
                <c:pt idx="12">
                  <c:v>1.17013373E-4</c:v>
                </c:pt>
                <c:pt idx="14">
                  <c:v>-4.8291233280000002E-5</c:v>
                </c:pt>
                <c:pt idx="16">
                  <c:v>-8.7852897470000002E-4</c:v>
                </c:pt>
                <c:pt idx="18">
                  <c:v>3.7147102530000002E-5</c:v>
                </c:pt>
                <c:pt idx="20">
                  <c:v>-2.8974739970000002E-4</c:v>
                </c:pt>
                <c:pt idx="22">
                  <c:v>-6.3335809810000001E-4</c:v>
                </c:pt>
                <c:pt idx="30">
                  <c:v>-2.0059435360000001E-4</c:v>
                </c:pt>
                <c:pt idx="32">
                  <c:v>-4.2719167899999999E-4</c:v>
                </c:pt>
                <c:pt idx="34">
                  <c:v>-9.1567607729999998E-4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F-40BD-B26F-85415975F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872735"/>
        <c:axId val="1475870815"/>
      </c:scatterChart>
      <c:valAx>
        <c:axId val="147587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70815"/>
        <c:crosses val="autoZero"/>
        <c:crossBetween val="midCat"/>
      </c:valAx>
      <c:valAx>
        <c:axId val="14758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7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'Simultaneous_UV_and_TPD-032625'!$N$1046:$N$1075</c:f>
              <c:numCache>
                <c:formatCode>General</c:formatCode>
                <c:ptCount val="30"/>
                <c:pt idx="0">
                  <c:v>8.2794980320000002E-4</c:v>
                </c:pt>
                <c:pt idx="1">
                  <c:v>2.1534120440000002E-3</c:v>
                </c:pt>
                <c:pt idx="2">
                  <c:v>1.6299101510000001E-3</c:v>
                </c:pt>
                <c:pt idx="3">
                  <c:v>3.2709586400000001E-3</c:v>
                </c:pt>
                <c:pt idx="4">
                  <c:v>2.049454221E-3</c:v>
                </c:pt>
                <c:pt idx="5">
                  <c:v>2.0754436770000001E-3</c:v>
                </c:pt>
                <c:pt idx="7">
                  <c:v>1.6930274000000001E-3</c:v>
                </c:pt>
                <c:pt idx="9">
                  <c:v>-1.299472785E-3</c:v>
                </c:pt>
                <c:pt idx="11">
                  <c:v>-2.2425187499999998E-3</c:v>
                </c:pt>
                <c:pt idx="13">
                  <c:v>-8.4280092080000004E-4</c:v>
                </c:pt>
                <c:pt idx="15">
                  <c:v>-8.984926116E-4</c:v>
                </c:pt>
                <c:pt idx="17">
                  <c:v>-1.0173015519999999E-3</c:v>
                </c:pt>
                <c:pt idx="19">
                  <c:v>-4.3810796759999999E-4</c:v>
                </c:pt>
                <c:pt idx="21">
                  <c:v>-3.579119329E-3</c:v>
                </c:pt>
                <c:pt idx="23">
                  <c:v>-2.346476572E-3</c:v>
                </c:pt>
                <c:pt idx="25">
                  <c:v>-2.9962129649999999E-3</c:v>
                </c:pt>
                <c:pt idx="27">
                  <c:v>-1.641048489E-3</c:v>
                </c:pt>
                <c:pt idx="29">
                  <c:v>-3.434320933E-3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6-4DAC-865D-E710A605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22751"/>
        <c:axId val="370823231"/>
      </c:scatterChart>
      <c:valAx>
        <c:axId val="37082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23231"/>
        <c:crosses val="autoZero"/>
        <c:crossBetween val="midCat"/>
      </c:valAx>
      <c:valAx>
        <c:axId val="3708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2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'Simultaneous_UV_and_TPD-032625'!$Q$1046:$Q$1081</c:f>
              <c:numCache>
                <c:formatCode>General</c:formatCode>
                <c:ptCount val="36"/>
                <c:pt idx="0">
                  <c:v>1.2447942063666666E-3</c:v>
                </c:pt>
                <c:pt idx="1">
                  <c:v>1.5122008690000002E-3</c:v>
                </c:pt>
                <c:pt idx="2">
                  <c:v>1.6372310165666667E-3</c:v>
                </c:pt>
                <c:pt idx="3">
                  <c:v>1.7901768783666666E-3</c:v>
                </c:pt>
                <c:pt idx="4">
                  <c:v>1.7100439366666666E-3</c:v>
                </c:pt>
                <c:pt idx="5">
                  <c:v>1.8806375027999999E-3</c:v>
                </c:pt>
                <c:pt idx="7">
                  <c:v>1.4704109133333333E-3</c:v>
                </c:pt>
                <c:pt idx="9">
                  <c:v>7.6064818463333331E-4</c:v>
                </c:pt>
                <c:pt idx="11">
                  <c:v>1.4906171650000001E-4</c:v>
                </c:pt>
                <c:pt idx="13">
                  <c:v>-5.4586976526666674E-5</c:v>
                </c:pt>
                <c:pt idx="15">
                  <c:v>-4.8455665136666669E-4</c:v>
                </c:pt>
                <c:pt idx="17">
                  <c:v>8.9755416910000009E-5</c:v>
                </c:pt>
                <c:pt idx="19">
                  <c:v>-5.5420607300000003E-5</c:v>
                </c:pt>
                <c:pt idx="21">
                  <c:v>-1.2789130270000001E-4</c:v>
                </c:pt>
                <c:pt idx="23">
                  <c:v>-4.2926022199999992E-5</c:v>
                </c:pt>
                <c:pt idx="25">
                  <c:v>4.2751008999999799E-7</c:v>
                </c:pt>
                <c:pt idx="27">
                  <c:v>-1.0265044688500001E-4</c:v>
                </c:pt>
                <c:pt idx="29">
                  <c:v>-2.5889282726666672E-5</c:v>
                </c:pt>
                <c:pt idx="31">
                  <c:v>-2.0019099496666669E-4</c:v>
                </c:pt>
                <c:pt idx="33">
                  <c:v>-2.5009395506666665E-4</c:v>
                </c:pt>
                <c:pt idx="35">
                  <c:v>-3.1055982368666664E-4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C-4162-A30E-56825BD4B4DA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'Simultaneous_UV_and_TPD-032625'!$AF$1046:$AF$1081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'Simultaneous_UV_and_TPD-032625'!$AK$1046:$AK$1081</c:f>
              <c:numCache>
                <c:formatCode>General</c:formatCode>
                <c:ptCount val="36"/>
                <c:pt idx="0">
                  <c:v>5.2976305755000007E-4</c:v>
                </c:pt>
                <c:pt idx="1">
                  <c:v>8.6312676979999998E-4</c:v>
                </c:pt>
                <c:pt idx="2">
                  <c:v>1.1051260529999999E-3</c:v>
                </c:pt>
                <c:pt idx="3">
                  <c:v>1.2329134719999998E-3</c:v>
                </c:pt>
                <c:pt idx="4">
                  <c:v>1.0987401635E-3</c:v>
                </c:pt>
                <c:pt idx="5">
                  <c:v>1.3074619349999999E-3</c:v>
                </c:pt>
                <c:pt idx="6">
                  <c:v>1.4143892009999999E-3</c:v>
                </c:pt>
                <c:pt idx="7">
                  <c:v>1.1338150915000001E-3</c:v>
                </c:pt>
                <c:pt idx="8">
                  <c:v>8.5503839760000004E-4</c:v>
                </c:pt>
                <c:pt idx="9">
                  <c:v>3.6304639234499997E-4</c:v>
                </c:pt>
                <c:pt idx="10">
                  <c:v>1.8930461519999997E-4</c:v>
                </c:pt>
                <c:pt idx="11">
                  <c:v>-2.144684395E-4</c:v>
                </c:pt>
                <c:pt idx="12">
                  <c:v>-3.1221875820000003E-4</c:v>
                </c:pt>
                <c:pt idx="13">
                  <c:v>-6.7382215460000004E-4</c:v>
                </c:pt>
                <c:pt idx="14">
                  <c:v>-7.9342626745000004E-4</c:v>
                </c:pt>
                <c:pt idx="15">
                  <c:v>-6.3784851855000003E-4</c:v>
                </c:pt>
                <c:pt idx="16">
                  <c:v>-7.3829496080000002E-4</c:v>
                </c:pt>
                <c:pt idx="17">
                  <c:v>-5.0826368340000001E-4</c:v>
                </c:pt>
                <c:pt idx="18">
                  <c:v>6.1871616400000003E-5</c:v>
                </c:pt>
                <c:pt idx="19">
                  <c:v>-6.3101327440000005E-4</c:v>
                </c:pt>
                <c:pt idx="20">
                  <c:v>-7.3964302314999994E-4</c:v>
                </c:pt>
                <c:pt idx="21">
                  <c:v>-3.0088997409999997E-4</c:v>
                </c:pt>
                <c:pt idx="22">
                  <c:v>-1.5782451905000001E-4</c:v>
                </c:pt>
                <c:pt idx="23">
                  <c:v>3.1385162205E-5</c:v>
                </c:pt>
                <c:pt idx="24">
                  <c:v>-7.2845980450000001E-6</c:v>
                </c:pt>
                <c:pt idx="25">
                  <c:v>-1.5917258105000003E-5</c:v>
                </c:pt>
                <c:pt idx="26">
                  <c:v>-3.7822949460000001E-4</c:v>
                </c:pt>
                <c:pt idx="27">
                  <c:v>-4.7562539320000004E-4</c:v>
                </c:pt>
                <c:pt idx="28">
                  <c:v>-1.4001491095000002E-4</c:v>
                </c:pt>
                <c:pt idx="29">
                  <c:v>-7.2751046499999999E-5</c:v>
                </c:pt>
                <c:pt idx="30">
                  <c:v>-2.0593071339999999E-4</c:v>
                </c:pt>
                <c:pt idx="31">
                  <c:v>-1.6960265714499999E-4</c:v>
                </c:pt>
                <c:pt idx="32">
                  <c:v>-2.9537241320500002E-4</c:v>
                </c:pt>
                <c:pt idx="33">
                  <c:v>-3.0008620004499996E-4</c:v>
                </c:pt>
                <c:pt idx="34">
                  <c:v>-4.4504400504999999E-4</c:v>
                </c:pt>
                <c:pt idx="35">
                  <c:v>-4.1410819684999995E-4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C-4162-A30E-56825BD4B4DA}"/>
            </c:ext>
          </c:extLst>
        </c:ser>
        <c:ser>
          <c:idx val="2"/>
          <c:order val="2"/>
          <c:tx>
            <c:v>14-21%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'Simultaneous_UV_and_TPD-032625'!$AV$1046:$AV$1081</c:f>
              <c:numCache>
                <c:formatCode>General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'Simultaneous_UV_and_TPD-032625'!$BG$1046:$BG$1081</c:f>
              <c:numCache>
                <c:formatCode>General</c:formatCode>
                <c:ptCount val="36"/>
                <c:pt idx="0">
                  <c:v>2.3300646631499999E-3</c:v>
                </c:pt>
                <c:pt idx="1">
                  <c:v>6.6649691729999995E-3</c:v>
                </c:pt>
                <c:pt idx="2">
                  <c:v>7.9266243320000006E-3</c:v>
                </c:pt>
                <c:pt idx="3">
                  <c:v>1.0296463918750002E-2</c:v>
                </c:pt>
                <c:pt idx="4">
                  <c:v>1.1354525794749999E-2</c:v>
                </c:pt>
                <c:pt idx="5">
                  <c:v>1.11535754765E-2</c:v>
                </c:pt>
                <c:pt idx="6">
                  <c:v>1.0889972204999999E-2</c:v>
                </c:pt>
                <c:pt idx="7">
                  <c:v>1.0876304569749999E-2</c:v>
                </c:pt>
                <c:pt idx="8">
                  <c:v>1.1424932767333335E-2</c:v>
                </c:pt>
                <c:pt idx="9">
                  <c:v>9.3350523781825009E-3</c:v>
                </c:pt>
                <c:pt idx="10">
                  <c:v>1.2090404467333333E-2</c:v>
                </c:pt>
                <c:pt idx="11">
                  <c:v>9.3659345307499989E-3</c:v>
                </c:pt>
                <c:pt idx="12">
                  <c:v>9.4139976479999995E-3</c:v>
                </c:pt>
                <c:pt idx="13">
                  <c:v>5.8147310009999996E-3</c:v>
                </c:pt>
                <c:pt idx="14">
                  <c:v>8.7733162753333323E-3</c:v>
                </c:pt>
                <c:pt idx="15">
                  <c:v>5.8649910215999995E-3</c:v>
                </c:pt>
                <c:pt idx="16">
                  <c:v>5.4152740810000004E-3</c:v>
                </c:pt>
                <c:pt idx="17">
                  <c:v>3.5534712422499999E-3</c:v>
                </c:pt>
                <c:pt idx="18">
                  <c:v>5.4555114486666669E-3</c:v>
                </c:pt>
                <c:pt idx="19">
                  <c:v>3.8922198917499999E-3</c:v>
                </c:pt>
                <c:pt idx="20">
                  <c:v>5.2467528316666665E-3</c:v>
                </c:pt>
                <c:pt idx="21">
                  <c:v>5.3652019867499994E-3</c:v>
                </c:pt>
                <c:pt idx="22">
                  <c:v>4.6995318056666669E-3</c:v>
                </c:pt>
                <c:pt idx="23">
                  <c:v>3.9744247736675006E-3</c:v>
                </c:pt>
                <c:pt idx="24">
                  <c:v>5.7705018706666654E-3</c:v>
                </c:pt>
                <c:pt idx="25">
                  <c:v>5.3396909377500003E-3</c:v>
                </c:pt>
                <c:pt idx="26">
                  <c:v>5.8238538983333326E-3</c:v>
                </c:pt>
                <c:pt idx="27">
                  <c:v>5.1050433819999994E-3</c:v>
                </c:pt>
                <c:pt idx="28">
                  <c:v>6.6927083609999993E-3</c:v>
                </c:pt>
                <c:pt idx="29">
                  <c:v>5.6371828235000001E-3</c:v>
                </c:pt>
                <c:pt idx="30">
                  <c:v>4.2597281016666664E-3</c:v>
                </c:pt>
                <c:pt idx="31">
                  <c:v>4.6491481354999998E-3</c:v>
                </c:pt>
                <c:pt idx="32">
                  <c:v>5.7448677376666672E-3</c:v>
                </c:pt>
                <c:pt idx="33">
                  <c:v>4.61186583325E-3</c:v>
                </c:pt>
                <c:pt idx="34">
                  <c:v>4.6023419293666663E-3</c:v>
                </c:pt>
                <c:pt idx="35">
                  <c:v>5.2278282812500002E-3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DC-4162-A30E-56825BD4B4DA}"/>
            </c:ext>
          </c:extLst>
        </c:ser>
        <c:ser>
          <c:idx val="3"/>
          <c:order val="3"/>
          <c:tx>
            <c:v>14-21%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'Simultaneous_UV_and_TPD-032625'!$BR$1046:$BR$1081</c:f>
              <c:numCache>
                <c:formatCode>General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'Simultaneous_UV_and_TPD-032625'!$BT$1046:$BT$1081</c:f>
              <c:numCache>
                <c:formatCode>General</c:formatCode>
                <c:ptCount val="36"/>
                <c:pt idx="0">
                  <c:v>1.7982708929999999E-3</c:v>
                </c:pt>
                <c:pt idx="1">
                  <c:v>3.2391930840000001E-3</c:v>
                </c:pt>
                <c:pt idx="2">
                  <c:v>5.6253602309999998E-3</c:v>
                </c:pt>
                <c:pt idx="3">
                  <c:v>6.0634005760000003E-3</c:v>
                </c:pt>
                <c:pt idx="4">
                  <c:v>7.3198847260000002E-3</c:v>
                </c:pt>
                <c:pt idx="5">
                  <c:v>6.3054755040000002E-3</c:v>
                </c:pt>
                <c:pt idx="6">
                  <c:v>7.0547550429999996E-3</c:v>
                </c:pt>
                <c:pt idx="7">
                  <c:v>6.2708933719999999E-3</c:v>
                </c:pt>
                <c:pt idx="8">
                  <c:v>7.6080691639999996E-3</c:v>
                </c:pt>
                <c:pt idx="9">
                  <c:v>6.88184438E-3</c:v>
                </c:pt>
                <c:pt idx="10">
                  <c:v>7.2507204609999999E-3</c:v>
                </c:pt>
                <c:pt idx="11">
                  <c:v>7.9423631120000004E-3</c:v>
                </c:pt>
                <c:pt idx="12">
                  <c:v>6.2363112389999999E-3</c:v>
                </c:pt>
                <c:pt idx="13">
                  <c:v>4.795389049E-3</c:v>
                </c:pt>
                <c:pt idx="14">
                  <c:v>2.7665706050000001E-3</c:v>
                </c:pt>
                <c:pt idx="15">
                  <c:v>3.2622478389999999E-3</c:v>
                </c:pt>
                <c:pt idx="16">
                  <c:v>1.636887608E-3</c:v>
                </c:pt>
                <c:pt idx="17">
                  <c:v>2.3285302589999999E-3</c:v>
                </c:pt>
                <c:pt idx="18">
                  <c:v>1.6253602309999999E-3</c:v>
                </c:pt>
                <c:pt idx="19">
                  <c:v>8.8760806920000002E-4</c:v>
                </c:pt>
                <c:pt idx="20">
                  <c:v>2.42074928E-3</c:v>
                </c:pt>
                <c:pt idx="21">
                  <c:v>-2.997118156E-4</c:v>
                </c:pt>
                <c:pt idx="22">
                  <c:v>1.4293948130000001E-3</c:v>
                </c:pt>
                <c:pt idx="23">
                  <c:v>1.1527377519999999E-6</c:v>
                </c:pt>
                <c:pt idx="24">
                  <c:v>2.0057636890000001E-3</c:v>
                </c:pt>
                <c:pt idx="25">
                  <c:v>2.2824207489999999E-3</c:v>
                </c:pt>
                <c:pt idx="26">
                  <c:v>2.0634005759999998E-3</c:v>
                </c:pt>
                <c:pt idx="27">
                  <c:v>8.1844380400000001E-4</c:v>
                </c:pt>
                <c:pt idx="28">
                  <c:v>8.5302593660000002E-4</c:v>
                </c:pt>
                <c:pt idx="29">
                  <c:v>1.9711815560000002E-3</c:v>
                </c:pt>
                <c:pt idx="30">
                  <c:v>1.9020172909999999E-3</c:v>
                </c:pt>
                <c:pt idx="31">
                  <c:v>1.4755043230000001E-3</c:v>
                </c:pt>
                <c:pt idx="32">
                  <c:v>1.694524496E-3</c:v>
                </c:pt>
                <c:pt idx="33">
                  <c:v>8.5302593660000002E-4</c:v>
                </c:pt>
                <c:pt idx="34">
                  <c:v>7.2622478389999996E-4</c:v>
                </c:pt>
                <c:pt idx="35">
                  <c:v>3.780979827E-3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DC-4162-A30E-56825BD4B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74703"/>
        <c:axId val="209774223"/>
      </c:scatterChart>
      <c:valAx>
        <c:axId val="20977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4223"/>
        <c:crosses val="autoZero"/>
        <c:crossBetween val="midCat"/>
      </c:valAx>
      <c:valAx>
        <c:axId val="2097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4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'Simultaneous_UV_and_TPD-032625'!$V$1046:$V$1075</c:f>
              <c:numCache>
                <c:formatCode>General</c:formatCode>
                <c:ptCount val="30"/>
                <c:pt idx="0">
                  <c:v>4.3509789700000001E-4</c:v>
                </c:pt>
                <c:pt idx="1">
                  <c:v>4.4960116029999999E-4</c:v>
                </c:pt>
                <c:pt idx="2">
                  <c:v>5.5112400289999996E-4</c:v>
                </c:pt>
                <c:pt idx="3">
                  <c:v>3.1907179119999997E-4</c:v>
                </c:pt>
                <c:pt idx="4">
                  <c:v>-2.175489485E-4</c:v>
                </c:pt>
                <c:pt idx="5">
                  <c:v>4.3509789699999999E-5</c:v>
                </c:pt>
                <c:pt idx="6">
                  <c:v>-6.5264684549999998E-4</c:v>
                </c:pt>
                <c:pt idx="7">
                  <c:v>-3.7708484409999999E-4</c:v>
                </c:pt>
                <c:pt idx="8">
                  <c:v>-6.6715010879999997E-4</c:v>
                </c:pt>
                <c:pt idx="9">
                  <c:v>-7.3966642489999999E-4</c:v>
                </c:pt>
                <c:pt idx="10">
                  <c:v>-7.6867295139999999E-4</c:v>
                </c:pt>
                <c:pt idx="11">
                  <c:v>-9.28208847E-4</c:v>
                </c:pt>
                <c:pt idx="12">
                  <c:v>-9.137055838E-4</c:v>
                </c:pt>
                <c:pt idx="13">
                  <c:v>-1.1602610590000001E-3</c:v>
                </c:pt>
                <c:pt idx="14">
                  <c:v>-7.5416968819999998E-4</c:v>
                </c:pt>
                <c:pt idx="15">
                  <c:v>-9.572153735E-4</c:v>
                </c:pt>
                <c:pt idx="16">
                  <c:v>-8.121827411E-4</c:v>
                </c:pt>
                <c:pt idx="17">
                  <c:v>-5.0761421319999995E-4</c:v>
                </c:pt>
                <c:pt idx="18">
                  <c:v>-6.9615663519999999E-4</c:v>
                </c:pt>
                <c:pt idx="19">
                  <c:v>-9.28208847E-4</c:v>
                </c:pt>
                <c:pt idx="20">
                  <c:v>-8.7019579409999999E-4</c:v>
                </c:pt>
                <c:pt idx="21">
                  <c:v>-8.4118926759999999E-4</c:v>
                </c:pt>
                <c:pt idx="22">
                  <c:v>-7.6867295139999999E-4</c:v>
                </c:pt>
                <c:pt idx="23">
                  <c:v>-5.3662073969999995E-4</c:v>
                </c:pt>
                <c:pt idx="24">
                  <c:v>-6.6715010879999997E-4</c:v>
                </c:pt>
                <c:pt idx="25">
                  <c:v>-9.4271211020000001E-4</c:v>
                </c:pt>
                <c:pt idx="26">
                  <c:v>-9.4271211020000001E-4</c:v>
                </c:pt>
                <c:pt idx="27">
                  <c:v>-8.556925308E-4</c:v>
                </c:pt>
                <c:pt idx="28">
                  <c:v>-6.0913705579999998E-4</c:v>
                </c:pt>
                <c:pt idx="29">
                  <c:v>-5.5112400289999996E-4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3-43F8-A992-437D10199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841423"/>
        <c:axId val="1479513199"/>
      </c:scatterChart>
      <c:valAx>
        <c:axId val="135684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3199"/>
        <c:crosses val="autoZero"/>
        <c:crossBetween val="midCat"/>
      </c:valAx>
      <c:valAx>
        <c:axId val="147951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4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'Simultaneous_UV_and_TPD-032625'!$X$1046:$X$1075</c:f>
              <c:numCache>
                <c:formatCode>General</c:formatCode>
                <c:ptCount val="30"/>
                <c:pt idx="0">
                  <c:v>6.8922305759999995E-4</c:v>
                </c:pt>
                <c:pt idx="1">
                  <c:v>9.2418546369999995E-4</c:v>
                </c:pt>
                <c:pt idx="2">
                  <c:v>9.3984962409999996E-4</c:v>
                </c:pt>
                <c:pt idx="3">
                  <c:v>7.8320802009999998E-4</c:v>
                </c:pt>
                <c:pt idx="4">
                  <c:v>3.4461152879999997E-4</c:v>
                </c:pt>
                <c:pt idx="5">
                  <c:v>1.879699248E-4</c:v>
                </c:pt>
                <c:pt idx="6">
                  <c:v>1.2531328319999999E-4</c:v>
                </c:pt>
                <c:pt idx="7">
                  <c:v>2.036340852E-4</c:v>
                </c:pt>
                <c:pt idx="8">
                  <c:v>6.2656641599999994E-5</c:v>
                </c:pt>
                <c:pt idx="9">
                  <c:v>1.5664160399999999E-6</c:v>
                </c:pt>
                <c:pt idx="10">
                  <c:v>1.0964912280000001E-4</c:v>
                </c:pt>
                <c:pt idx="11">
                  <c:v>3.2894736840000002E-4</c:v>
                </c:pt>
                <c:pt idx="12">
                  <c:v>1.2531328319999999E-4</c:v>
                </c:pt>
                <c:pt idx="13">
                  <c:v>1.7230576439999999E-4</c:v>
                </c:pt>
                <c:pt idx="14">
                  <c:v>2.1929824560000001E-4</c:v>
                </c:pt>
                <c:pt idx="15">
                  <c:v>1.879699248E-4</c:v>
                </c:pt>
                <c:pt idx="16">
                  <c:v>1.2531328319999999E-4</c:v>
                </c:pt>
                <c:pt idx="17">
                  <c:v>2.976190476E-4</c:v>
                </c:pt>
                <c:pt idx="18">
                  <c:v>2.8195488719999999E-4</c:v>
                </c:pt>
                <c:pt idx="19">
                  <c:v>2.036340852E-4</c:v>
                </c:pt>
                <c:pt idx="20">
                  <c:v>9.3984962410000001E-5</c:v>
                </c:pt>
                <c:pt idx="21">
                  <c:v>1.2531328319999999E-4</c:v>
                </c:pt>
                <c:pt idx="22">
                  <c:v>5.1691729319999996E-4</c:v>
                </c:pt>
                <c:pt idx="23">
                  <c:v>4.6992481199999999E-5</c:v>
                </c:pt>
                <c:pt idx="24">
                  <c:v>2.6629072679999999E-4</c:v>
                </c:pt>
                <c:pt idx="25">
                  <c:v>1.2531328319999999E-4</c:v>
                </c:pt>
                <c:pt idx="26">
                  <c:v>1.5664160400000001E-4</c:v>
                </c:pt>
                <c:pt idx="27">
                  <c:v>1.5664160400000001E-4</c:v>
                </c:pt>
                <c:pt idx="28">
                  <c:v>4.6992481199999999E-5</c:v>
                </c:pt>
                <c:pt idx="29">
                  <c:v>2.036340852E-4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3-4133-A84C-59502D45C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13679"/>
        <c:axId val="1479514159"/>
      </c:scatterChart>
      <c:valAx>
        <c:axId val="147951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4159"/>
        <c:crosses val="autoZero"/>
        <c:crossBetween val="midCat"/>
      </c:valAx>
      <c:valAx>
        <c:axId val="14795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'Simultaneous_UV_and_TPD-032625'!$Z$1046:$Z$1075</c:f>
              <c:numCache>
                <c:formatCode>General</c:formatCode>
                <c:ptCount val="30"/>
                <c:pt idx="0">
                  <c:v>4.5830869310000002E-4</c:v>
                </c:pt>
                <c:pt idx="1">
                  <c:v>9.3140153759999999E-4</c:v>
                </c:pt>
                <c:pt idx="2">
                  <c:v>1.256652868E-3</c:v>
                </c:pt>
                <c:pt idx="3">
                  <c:v>1.16794796E-3</c:v>
                </c:pt>
                <c:pt idx="4">
                  <c:v>1.0644589E-3</c:v>
                </c:pt>
                <c:pt idx="5">
                  <c:v>7.9834417500000004E-4</c:v>
                </c:pt>
                <c:pt idx="6">
                  <c:v>5.0266114729999995E-4</c:v>
                </c:pt>
                <c:pt idx="7">
                  <c:v>5.1744529860000004E-4</c:v>
                </c:pt>
                <c:pt idx="8">
                  <c:v>5.6179775280000002E-4</c:v>
                </c:pt>
                <c:pt idx="9">
                  <c:v>5.0266114729999995E-4</c:v>
                </c:pt>
                <c:pt idx="10">
                  <c:v>4.2874039029999999E-4</c:v>
                </c:pt>
                <c:pt idx="11">
                  <c:v>2.9568302780000002E-4</c:v>
                </c:pt>
                <c:pt idx="12">
                  <c:v>4.8787699589999999E-4</c:v>
                </c:pt>
                <c:pt idx="13">
                  <c:v>3.696037847E-4</c:v>
                </c:pt>
                <c:pt idx="14">
                  <c:v>4.4352454170000001E-4</c:v>
                </c:pt>
                <c:pt idx="15">
                  <c:v>5.9136605560000004E-4</c:v>
                </c:pt>
                <c:pt idx="16">
                  <c:v>3.2525133059999999E-4</c:v>
                </c:pt>
                <c:pt idx="17">
                  <c:v>5.6179775280000002E-4</c:v>
                </c:pt>
                <c:pt idx="18">
                  <c:v>5.1744529860000004E-4</c:v>
                </c:pt>
                <c:pt idx="19">
                  <c:v>5.6179775280000002E-4</c:v>
                </c:pt>
                <c:pt idx="20">
                  <c:v>4.5830869310000002E-4</c:v>
                </c:pt>
                <c:pt idx="21">
                  <c:v>4.5830869310000002E-4</c:v>
                </c:pt>
                <c:pt idx="22">
                  <c:v>2.5133057359999998E-4</c:v>
                </c:pt>
                <c:pt idx="23">
                  <c:v>6.8007096390000003E-4</c:v>
                </c:pt>
                <c:pt idx="24">
                  <c:v>4.8787699589999999E-4</c:v>
                </c:pt>
                <c:pt idx="25">
                  <c:v>7.8356002369999996E-4</c:v>
                </c:pt>
                <c:pt idx="26">
                  <c:v>5.0266114729999995E-4</c:v>
                </c:pt>
                <c:pt idx="27">
                  <c:v>5.3222944999999999E-4</c:v>
                </c:pt>
                <c:pt idx="28">
                  <c:v>5.7658190419999998E-4</c:v>
                </c:pt>
                <c:pt idx="29">
                  <c:v>5.6179775280000002E-4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A-4CD9-B7CF-2293DF12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10271"/>
        <c:axId val="370799711"/>
      </c:scatterChart>
      <c:valAx>
        <c:axId val="3708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99711"/>
        <c:crosses val="autoZero"/>
        <c:crossBetween val="midCat"/>
      </c:valAx>
      <c:valAx>
        <c:axId val="3707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1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'Simultaneous_UV_and_TPD-032625'!$AB$1046:$AB$1075</c:f>
              <c:numCache>
                <c:formatCode>General</c:formatCode>
                <c:ptCount val="30"/>
                <c:pt idx="0">
                  <c:v>5.0307854029999995E-4</c:v>
                </c:pt>
                <c:pt idx="1">
                  <c:v>9.9564499170000007E-4</c:v>
                </c:pt>
                <c:pt idx="2">
                  <c:v>8.0192221049999997E-4</c:v>
                </c:pt>
                <c:pt idx="3">
                  <c:v>7.7338939779999995E-4</c:v>
                </c:pt>
                <c:pt idx="4">
                  <c:v>6.5174951190000001E-4</c:v>
                </c:pt>
                <c:pt idx="5">
                  <c:v>2.6130049560000001E-4</c:v>
                </c:pt>
                <c:pt idx="6">
                  <c:v>-2.1775041300000001E-4</c:v>
                </c:pt>
                <c:pt idx="7">
                  <c:v>-2.9283676230000002E-4</c:v>
                </c:pt>
                <c:pt idx="8">
                  <c:v>-1.8921760020000001E-4</c:v>
                </c:pt>
                <c:pt idx="9">
                  <c:v>1.696951494E-4</c:v>
                </c:pt>
                <c:pt idx="10">
                  <c:v>-1.757020574E-4</c:v>
                </c:pt>
                <c:pt idx="11">
                  <c:v>-1.9522450820000001E-4</c:v>
                </c:pt>
                <c:pt idx="12">
                  <c:v>-2.087400511E-4</c:v>
                </c:pt>
                <c:pt idx="13">
                  <c:v>-1.802072383E-4</c:v>
                </c:pt>
                <c:pt idx="14">
                  <c:v>-1.03619162E-4</c:v>
                </c:pt>
                <c:pt idx="15">
                  <c:v>1.7420033040000001E-4</c:v>
                </c:pt>
                <c:pt idx="16">
                  <c:v>-1.12629524E-4</c:v>
                </c:pt>
                <c:pt idx="17">
                  <c:v>1.501726986E-6</c:v>
                </c:pt>
                <c:pt idx="18">
                  <c:v>-7.5086349299999999E-6</c:v>
                </c:pt>
                <c:pt idx="19">
                  <c:v>3.6041447660000001E-5</c:v>
                </c:pt>
                <c:pt idx="20">
                  <c:v>-3.468989338E-4</c:v>
                </c:pt>
                <c:pt idx="21">
                  <c:v>-1.0962607E-4</c:v>
                </c:pt>
                <c:pt idx="22">
                  <c:v>-8.8601892180000005E-5</c:v>
                </c:pt>
                <c:pt idx="23">
                  <c:v>-1.7420033040000001E-4</c:v>
                </c:pt>
                <c:pt idx="24">
                  <c:v>3.1536266710000003E-5</c:v>
                </c:pt>
                <c:pt idx="25">
                  <c:v>-2.6880913049999997E-4</c:v>
                </c:pt>
                <c:pt idx="26">
                  <c:v>-2.5979876859999999E-4</c:v>
                </c:pt>
                <c:pt idx="27">
                  <c:v>-1.9672623520000001E-4</c:v>
                </c:pt>
                <c:pt idx="28">
                  <c:v>-1.4566751760000001E-4</c:v>
                </c:pt>
                <c:pt idx="29">
                  <c:v>-2.3126595579999999E-4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8-493C-BB90-60A799B4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00191"/>
        <c:axId val="370815551"/>
      </c:scatterChart>
      <c:valAx>
        <c:axId val="37080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15551"/>
        <c:crosses val="autoZero"/>
        <c:crossBetween val="midCat"/>
      </c:valAx>
      <c:valAx>
        <c:axId val="3708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0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'Simultaneous_UV_and_TPD-032625'!$AN$1046:$AN$1075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'Simultaneous_UV_and_TPD-032625'!$AP$1046:$AP$1075</c:f>
              <c:numCache>
                <c:formatCode>General</c:formatCode>
                <c:ptCount val="30"/>
                <c:pt idx="0">
                  <c:v>2.4955436720000002E-3</c:v>
                </c:pt>
                <c:pt idx="1">
                  <c:v>2.3648247179999999E-3</c:v>
                </c:pt>
                <c:pt idx="2">
                  <c:v>1.235888295E-3</c:v>
                </c:pt>
                <c:pt idx="3">
                  <c:v>1.4497920379999999E-3</c:v>
                </c:pt>
                <c:pt idx="4">
                  <c:v>3.8027332140000002E-4</c:v>
                </c:pt>
                <c:pt idx="5">
                  <c:v>-1.7825311939999999E-4</c:v>
                </c:pt>
                <c:pt idx="6">
                  <c:v>6.060606061E-4</c:v>
                </c:pt>
                <c:pt idx="7">
                  <c:v>1.0576351750000001E-3</c:v>
                </c:pt>
                <c:pt idx="8">
                  <c:v>1.0338680929999999E-3</c:v>
                </c:pt>
                <c:pt idx="9">
                  <c:v>2.1390374329999999E-3</c:v>
                </c:pt>
                <c:pt idx="10">
                  <c:v>4.872251931E-4</c:v>
                </c:pt>
                <c:pt idx="11">
                  <c:v>-4.7534165179999997E-5</c:v>
                </c:pt>
                <c:pt idx="12">
                  <c:v>2.0677361849999998E-3</c:v>
                </c:pt>
                <c:pt idx="13">
                  <c:v>2.0202020199999999E-3</c:v>
                </c:pt>
                <c:pt idx="14">
                  <c:v>7.1301247770000006E-5</c:v>
                </c:pt>
                <c:pt idx="15">
                  <c:v>1.295306001E-3</c:v>
                </c:pt>
                <c:pt idx="16">
                  <c:v>2.281639929E-3</c:v>
                </c:pt>
                <c:pt idx="17">
                  <c:v>1.65181224E-3</c:v>
                </c:pt>
                <c:pt idx="18">
                  <c:v>2.9946524060000001E-3</c:v>
                </c:pt>
                <c:pt idx="19">
                  <c:v>1.4141414139999999E-3</c:v>
                </c:pt>
                <c:pt idx="20">
                  <c:v>1.675579323E-3</c:v>
                </c:pt>
                <c:pt idx="21">
                  <c:v>1.3071895420000001E-3</c:v>
                </c:pt>
                <c:pt idx="22">
                  <c:v>1.6636957810000001E-3</c:v>
                </c:pt>
                <c:pt idx="23">
                  <c:v>1.8894830659999999E-3</c:v>
                </c:pt>
                <c:pt idx="24">
                  <c:v>1.3190730839999999E-3</c:v>
                </c:pt>
                <c:pt idx="25">
                  <c:v>1.4735591210000001E-3</c:v>
                </c:pt>
                <c:pt idx="26">
                  <c:v>2.091503268E-3</c:v>
                </c:pt>
                <c:pt idx="27">
                  <c:v>1.55674391E-3</c:v>
                </c:pt>
                <c:pt idx="28">
                  <c:v>1.770647653E-3</c:v>
                </c:pt>
                <c:pt idx="29">
                  <c:v>1.01010101E-3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1-4C6C-BB73-2E46C1D07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691215"/>
        <c:axId val="1478691695"/>
      </c:scatterChart>
      <c:valAx>
        <c:axId val="147869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91695"/>
        <c:crosses val="autoZero"/>
        <c:crossBetween val="midCat"/>
      </c:valAx>
      <c:valAx>
        <c:axId val="14786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9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'Simultaneous_UV_and_TPD-032625'!$AN$1046:$AN$1075</c:f>
              <c:numCache>
                <c:formatCode>General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'Simultaneous_UV_and_TPD-032625'!$AR$1046:$AR$1075</c:f>
              <c:numCache>
                <c:formatCode>General</c:formatCode>
                <c:ptCount val="30"/>
                <c:pt idx="0">
                  <c:v>-1.194986884E-3</c:v>
                </c:pt>
                <c:pt idx="1">
                  <c:v>5.0519770720000004E-4</c:v>
                </c:pt>
                <c:pt idx="2">
                  <c:v>-2.0790828719999999E-3</c:v>
                </c:pt>
                <c:pt idx="3">
                  <c:v>-3.4197998639999999E-3</c:v>
                </c:pt>
                <c:pt idx="4">
                  <c:v>-2.6911493249999999E-3</c:v>
                </c:pt>
                <c:pt idx="5">
                  <c:v>-2.2539590009999998E-3</c:v>
                </c:pt>
                <c:pt idx="6">
                  <c:v>-3.1477703289999998E-3</c:v>
                </c:pt>
                <c:pt idx="7">
                  <c:v>-1.9916448070000001E-3</c:v>
                </c:pt>
                <c:pt idx="8">
                  <c:v>-2.9243174969999998E-3</c:v>
                </c:pt>
                <c:pt idx="9">
                  <c:v>-3.1380549889999999E-3</c:v>
                </c:pt>
                <c:pt idx="10">
                  <c:v>-2.9146021569999999E-3</c:v>
                </c:pt>
                <c:pt idx="11">
                  <c:v>-3.0311862429999998E-3</c:v>
                </c:pt>
                <c:pt idx="12">
                  <c:v>-2.3122510439999998E-3</c:v>
                </c:pt>
                <c:pt idx="13">
                  <c:v>-1.8556300400000001E-3</c:v>
                </c:pt>
                <c:pt idx="14">
                  <c:v>-1.428155057E-3</c:v>
                </c:pt>
                <c:pt idx="15">
                  <c:v>-2.5259885359999999E-3</c:v>
                </c:pt>
                <c:pt idx="16">
                  <c:v>-1.7390459539999999E-3</c:v>
                </c:pt>
                <c:pt idx="17">
                  <c:v>-1.9819294670000002E-3</c:v>
                </c:pt>
                <c:pt idx="18">
                  <c:v>-2.3122510439999998E-3</c:v>
                </c:pt>
                <c:pt idx="19">
                  <c:v>-2.3511124059999999E-3</c:v>
                </c:pt>
                <c:pt idx="20">
                  <c:v>-2.7008646649999998E-3</c:v>
                </c:pt>
                <c:pt idx="21">
                  <c:v>-2.7688720490000002E-3</c:v>
                </c:pt>
                <c:pt idx="22">
                  <c:v>-2.0499368500000001E-3</c:v>
                </c:pt>
                <c:pt idx="23">
                  <c:v>-1.340716992E-3</c:v>
                </c:pt>
                <c:pt idx="24">
                  <c:v>-1.9916448070000001E-3</c:v>
                </c:pt>
                <c:pt idx="25">
                  <c:v>-1.6321772080000001E-3</c:v>
                </c:pt>
                <c:pt idx="26">
                  <c:v>-1.4864470999999999E-3</c:v>
                </c:pt>
                <c:pt idx="27">
                  <c:v>-1.505877781E-3</c:v>
                </c:pt>
                <c:pt idx="28">
                  <c:v>-1.593315846E-3</c:v>
                </c:pt>
                <c:pt idx="29">
                  <c:v>-1.1269795009999999E-3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1-4D80-9F56-59703186F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689295"/>
        <c:axId val="1478689775"/>
      </c:scatterChart>
      <c:valAx>
        <c:axId val="147868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89775"/>
        <c:crosses val="autoZero"/>
        <c:crossBetween val="midCat"/>
      </c:valAx>
      <c:valAx>
        <c:axId val="147868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8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'Simultaneous_UV_and_TPD-032625'!$BJ$1046:$BJ$1075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'Simultaneous_UV_and_TPD-032625'!$BL$1046:$BL$1075</c:f>
              <c:numCache>
                <c:formatCode>General</c:formatCode>
                <c:ptCount val="30"/>
                <c:pt idx="0">
                  <c:v>-5.1817872919999997E-4</c:v>
                </c:pt>
                <c:pt idx="1">
                  <c:v>1.435609922E-3</c:v>
                </c:pt>
                <c:pt idx="2">
                  <c:v>9.4291539249999996E-4</c:v>
                </c:pt>
                <c:pt idx="3">
                  <c:v>2.8202514440000001E-3</c:v>
                </c:pt>
                <c:pt idx="4">
                  <c:v>3.4148827730000001E-3</c:v>
                </c:pt>
                <c:pt idx="5">
                  <c:v>2.6843357120000001E-3</c:v>
                </c:pt>
                <c:pt idx="6">
                  <c:v>2.7183146449999998E-4</c:v>
                </c:pt>
                <c:pt idx="7">
                  <c:v>1.1128100580000001E-3</c:v>
                </c:pt>
                <c:pt idx="8">
                  <c:v>1.3506625889999999E-3</c:v>
                </c:pt>
                <c:pt idx="9">
                  <c:v>2.2256201160000002E-3</c:v>
                </c:pt>
                <c:pt idx="10">
                  <c:v>2.395514781E-3</c:v>
                </c:pt>
                <c:pt idx="11">
                  <c:v>4.1624193E-4</c:v>
                </c:pt>
                <c:pt idx="12">
                  <c:v>1.8858307849999999E-3</c:v>
                </c:pt>
                <c:pt idx="13">
                  <c:v>9.8538905879999995E-4</c:v>
                </c:pt>
                <c:pt idx="14">
                  <c:v>-8.2398912670000001E-4</c:v>
                </c:pt>
                <c:pt idx="15">
                  <c:v>1.1892626569999999E-3</c:v>
                </c:pt>
                <c:pt idx="16">
                  <c:v>-5.0118926269999997E-4</c:v>
                </c:pt>
                <c:pt idx="17">
                  <c:v>1.4865783209999999E-3</c:v>
                </c:pt>
                <c:pt idx="18">
                  <c:v>7.2205232760000002E-4</c:v>
                </c:pt>
                <c:pt idx="19">
                  <c:v>2.259599049E-3</c:v>
                </c:pt>
                <c:pt idx="20">
                  <c:v>1.7414203190000001E-3</c:v>
                </c:pt>
                <c:pt idx="21">
                  <c:v>2.378525314E-4</c:v>
                </c:pt>
                <c:pt idx="22">
                  <c:v>4.5022086309999998E-4</c:v>
                </c:pt>
                <c:pt idx="23">
                  <c:v>6.2011552840000005E-4</c:v>
                </c:pt>
                <c:pt idx="24">
                  <c:v>-2.208630649E-4</c:v>
                </c:pt>
                <c:pt idx="25">
                  <c:v>9.5141012569999997E-4</c:v>
                </c:pt>
                <c:pt idx="26">
                  <c:v>1.8518518519999999E-3</c:v>
                </c:pt>
                <c:pt idx="27">
                  <c:v>2.0387359839999999E-4</c:v>
                </c:pt>
                <c:pt idx="28">
                  <c:v>-1.104315324E-4</c:v>
                </c:pt>
                <c:pt idx="29">
                  <c:v>1.0873258579999999E-3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F-4CDF-B349-023F6FD55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000671"/>
        <c:axId val="1371997311"/>
      </c:scatterChart>
      <c:valAx>
        <c:axId val="137200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97311"/>
        <c:crosses val="autoZero"/>
        <c:crossBetween val="midCat"/>
      </c:valAx>
      <c:valAx>
        <c:axId val="13719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00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'Simultaneous_UV_and_TPD-032625'!$BJ$1046:$BJ$1075</c:f>
              <c:numCache>
                <c:formatCode>General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'Simultaneous_UV_and_TPD-032625'!$BN$1046:$BN$1075</c:f>
              <c:numCache>
                <c:formatCode>General</c:formatCode>
                <c:ptCount val="30"/>
                <c:pt idx="0">
                  <c:v>-5.1149239239999997E-4</c:v>
                </c:pt>
                <c:pt idx="1">
                  <c:v>1.5797992879999999E-3</c:v>
                </c:pt>
                <c:pt idx="2">
                  <c:v>4.5969569439999999E-4</c:v>
                </c:pt>
                <c:pt idx="3">
                  <c:v>1.061832308E-3</c:v>
                </c:pt>
                <c:pt idx="4">
                  <c:v>1.1136290060000001E-3</c:v>
                </c:pt>
                <c:pt idx="5">
                  <c:v>1.035933959E-3</c:v>
                </c:pt>
                <c:pt idx="6">
                  <c:v>-7.8989964389999999E-4</c:v>
                </c:pt>
                <c:pt idx="7">
                  <c:v>1.061832308E-3</c:v>
                </c:pt>
                <c:pt idx="8">
                  <c:v>6.474587245E-6</c:v>
                </c:pt>
                <c:pt idx="9">
                  <c:v>-7.9637423110000001E-4</c:v>
                </c:pt>
                <c:pt idx="10">
                  <c:v>-1.294917449E-5</c:v>
                </c:pt>
                <c:pt idx="11">
                  <c:v>2.589834898E-5</c:v>
                </c:pt>
                <c:pt idx="12">
                  <c:v>-3.0430560049999998E-4</c:v>
                </c:pt>
                <c:pt idx="13">
                  <c:v>9.5823891230000001E-4</c:v>
                </c:pt>
                <c:pt idx="14">
                  <c:v>-9.1939138879999999E-4</c:v>
                </c:pt>
                <c:pt idx="15">
                  <c:v>3.302039495E-4</c:v>
                </c:pt>
                <c:pt idx="16">
                  <c:v>7.0573000970000003E-4</c:v>
                </c:pt>
                <c:pt idx="17">
                  <c:v>-9.0644221429999995E-5</c:v>
                </c:pt>
                <c:pt idx="18">
                  <c:v>-1.249595338E-3</c:v>
                </c:pt>
                <c:pt idx="19">
                  <c:v>-1.398510845E-3</c:v>
                </c:pt>
                <c:pt idx="20">
                  <c:v>8.9996762709999996E-4</c:v>
                </c:pt>
                <c:pt idx="21">
                  <c:v>-8.5464551629999995E-4</c:v>
                </c:pt>
                <c:pt idx="22">
                  <c:v>-3.6257688569999997E-4</c:v>
                </c:pt>
                <c:pt idx="23">
                  <c:v>-1.4891550659999999E-4</c:v>
                </c:pt>
                <c:pt idx="24">
                  <c:v>-2.1754613140000001E-3</c:v>
                </c:pt>
                <c:pt idx="25">
                  <c:v>-2.8164454519999998E-3</c:v>
                </c:pt>
                <c:pt idx="26">
                  <c:v>-1.3402395599999999E-3</c:v>
                </c:pt>
                <c:pt idx="27">
                  <c:v>-3.4380058269999998E-3</c:v>
                </c:pt>
                <c:pt idx="28">
                  <c:v>-2.311427646E-3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B-43FA-9714-FF2B9E66D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787567"/>
        <c:axId val="1474788047"/>
      </c:scatterChart>
      <c:valAx>
        <c:axId val="147478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8047"/>
        <c:crosses val="autoZero"/>
        <c:crossBetween val="midCat"/>
      </c:valAx>
      <c:valAx>
        <c:axId val="14747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77.xml"/><Relationship Id="rId21" Type="http://schemas.openxmlformats.org/officeDocument/2006/relationships/chart" Target="../charts/chart81.xml"/><Relationship Id="rId42" Type="http://schemas.openxmlformats.org/officeDocument/2006/relationships/chart" Target="../charts/chart102.xml"/><Relationship Id="rId63" Type="http://schemas.openxmlformats.org/officeDocument/2006/relationships/chart" Target="../charts/chart123.xml"/><Relationship Id="rId84" Type="http://schemas.openxmlformats.org/officeDocument/2006/relationships/chart" Target="../charts/chart144.xml"/><Relationship Id="rId138" Type="http://schemas.openxmlformats.org/officeDocument/2006/relationships/chart" Target="../charts/chart198.xml"/><Relationship Id="rId159" Type="http://schemas.openxmlformats.org/officeDocument/2006/relationships/chart" Target="../charts/chart219.xml"/><Relationship Id="rId170" Type="http://schemas.openxmlformats.org/officeDocument/2006/relationships/chart" Target="../charts/chart230.xml"/><Relationship Id="rId191" Type="http://schemas.openxmlformats.org/officeDocument/2006/relationships/chart" Target="../charts/chart251.xml"/><Relationship Id="rId205" Type="http://schemas.openxmlformats.org/officeDocument/2006/relationships/chart" Target="../charts/chart265.xml"/><Relationship Id="rId107" Type="http://schemas.openxmlformats.org/officeDocument/2006/relationships/chart" Target="../charts/chart167.xml"/><Relationship Id="rId11" Type="http://schemas.openxmlformats.org/officeDocument/2006/relationships/chart" Target="../charts/chart71.xml"/><Relationship Id="rId32" Type="http://schemas.openxmlformats.org/officeDocument/2006/relationships/chart" Target="../charts/chart92.xml"/><Relationship Id="rId53" Type="http://schemas.openxmlformats.org/officeDocument/2006/relationships/chart" Target="../charts/chart113.xml"/><Relationship Id="rId74" Type="http://schemas.openxmlformats.org/officeDocument/2006/relationships/chart" Target="../charts/chart134.xml"/><Relationship Id="rId128" Type="http://schemas.openxmlformats.org/officeDocument/2006/relationships/chart" Target="../charts/chart188.xml"/><Relationship Id="rId149" Type="http://schemas.openxmlformats.org/officeDocument/2006/relationships/chart" Target="../charts/chart209.xml"/><Relationship Id="rId5" Type="http://schemas.openxmlformats.org/officeDocument/2006/relationships/chart" Target="../charts/chart65.xml"/><Relationship Id="rId95" Type="http://schemas.openxmlformats.org/officeDocument/2006/relationships/chart" Target="../charts/chart155.xml"/><Relationship Id="rId160" Type="http://schemas.openxmlformats.org/officeDocument/2006/relationships/chart" Target="../charts/chart220.xml"/><Relationship Id="rId181" Type="http://schemas.openxmlformats.org/officeDocument/2006/relationships/chart" Target="../charts/chart241.xml"/><Relationship Id="rId216" Type="http://schemas.openxmlformats.org/officeDocument/2006/relationships/chart" Target="../charts/chart276.xml"/><Relationship Id="rId22" Type="http://schemas.openxmlformats.org/officeDocument/2006/relationships/chart" Target="../charts/chart82.xml"/><Relationship Id="rId43" Type="http://schemas.openxmlformats.org/officeDocument/2006/relationships/chart" Target="../charts/chart103.xml"/><Relationship Id="rId64" Type="http://schemas.openxmlformats.org/officeDocument/2006/relationships/chart" Target="../charts/chart124.xml"/><Relationship Id="rId118" Type="http://schemas.openxmlformats.org/officeDocument/2006/relationships/chart" Target="../charts/chart178.xml"/><Relationship Id="rId139" Type="http://schemas.openxmlformats.org/officeDocument/2006/relationships/chart" Target="../charts/chart199.xml"/><Relationship Id="rId85" Type="http://schemas.openxmlformats.org/officeDocument/2006/relationships/chart" Target="../charts/chart145.xml"/><Relationship Id="rId150" Type="http://schemas.openxmlformats.org/officeDocument/2006/relationships/chart" Target="../charts/chart210.xml"/><Relationship Id="rId171" Type="http://schemas.openxmlformats.org/officeDocument/2006/relationships/chart" Target="../charts/chart231.xml"/><Relationship Id="rId192" Type="http://schemas.openxmlformats.org/officeDocument/2006/relationships/chart" Target="../charts/chart252.xml"/><Relationship Id="rId206" Type="http://schemas.openxmlformats.org/officeDocument/2006/relationships/chart" Target="../charts/chart266.xml"/><Relationship Id="rId12" Type="http://schemas.openxmlformats.org/officeDocument/2006/relationships/chart" Target="../charts/chart72.xml"/><Relationship Id="rId33" Type="http://schemas.openxmlformats.org/officeDocument/2006/relationships/chart" Target="../charts/chart93.xml"/><Relationship Id="rId108" Type="http://schemas.openxmlformats.org/officeDocument/2006/relationships/chart" Target="../charts/chart168.xml"/><Relationship Id="rId129" Type="http://schemas.openxmlformats.org/officeDocument/2006/relationships/chart" Target="../charts/chart189.xml"/><Relationship Id="rId54" Type="http://schemas.openxmlformats.org/officeDocument/2006/relationships/chart" Target="../charts/chart114.xml"/><Relationship Id="rId75" Type="http://schemas.openxmlformats.org/officeDocument/2006/relationships/chart" Target="../charts/chart135.xml"/><Relationship Id="rId96" Type="http://schemas.openxmlformats.org/officeDocument/2006/relationships/chart" Target="../charts/chart156.xml"/><Relationship Id="rId140" Type="http://schemas.openxmlformats.org/officeDocument/2006/relationships/chart" Target="../charts/chart200.xml"/><Relationship Id="rId161" Type="http://schemas.openxmlformats.org/officeDocument/2006/relationships/chart" Target="../charts/chart221.xml"/><Relationship Id="rId182" Type="http://schemas.openxmlformats.org/officeDocument/2006/relationships/chart" Target="../charts/chart242.xml"/><Relationship Id="rId217" Type="http://schemas.openxmlformats.org/officeDocument/2006/relationships/chart" Target="../charts/chart277.xml"/><Relationship Id="rId6" Type="http://schemas.openxmlformats.org/officeDocument/2006/relationships/chart" Target="../charts/chart66.xml"/><Relationship Id="rId23" Type="http://schemas.openxmlformats.org/officeDocument/2006/relationships/chart" Target="../charts/chart83.xml"/><Relationship Id="rId119" Type="http://schemas.openxmlformats.org/officeDocument/2006/relationships/chart" Target="../charts/chart179.xml"/><Relationship Id="rId44" Type="http://schemas.openxmlformats.org/officeDocument/2006/relationships/chart" Target="../charts/chart104.xml"/><Relationship Id="rId65" Type="http://schemas.openxmlformats.org/officeDocument/2006/relationships/chart" Target="../charts/chart125.xml"/><Relationship Id="rId86" Type="http://schemas.openxmlformats.org/officeDocument/2006/relationships/chart" Target="../charts/chart146.xml"/><Relationship Id="rId130" Type="http://schemas.openxmlformats.org/officeDocument/2006/relationships/chart" Target="../charts/chart190.xml"/><Relationship Id="rId151" Type="http://schemas.openxmlformats.org/officeDocument/2006/relationships/chart" Target="../charts/chart211.xml"/><Relationship Id="rId172" Type="http://schemas.openxmlformats.org/officeDocument/2006/relationships/chart" Target="../charts/chart232.xml"/><Relationship Id="rId193" Type="http://schemas.openxmlformats.org/officeDocument/2006/relationships/chart" Target="../charts/chart253.xml"/><Relationship Id="rId207" Type="http://schemas.openxmlformats.org/officeDocument/2006/relationships/chart" Target="../charts/chart267.xml"/><Relationship Id="rId13" Type="http://schemas.openxmlformats.org/officeDocument/2006/relationships/chart" Target="../charts/chart73.xml"/><Relationship Id="rId109" Type="http://schemas.openxmlformats.org/officeDocument/2006/relationships/chart" Target="../charts/chart169.xml"/><Relationship Id="rId34" Type="http://schemas.openxmlformats.org/officeDocument/2006/relationships/chart" Target="../charts/chart94.xml"/><Relationship Id="rId55" Type="http://schemas.openxmlformats.org/officeDocument/2006/relationships/chart" Target="../charts/chart115.xml"/><Relationship Id="rId76" Type="http://schemas.openxmlformats.org/officeDocument/2006/relationships/chart" Target="../charts/chart136.xml"/><Relationship Id="rId97" Type="http://schemas.openxmlformats.org/officeDocument/2006/relationships/chart" Target="../charts/chart157.xml"/><Relationship Id="rId120" Type="http://schemas.openxmlformats.org/officeDocument/2006/relationships/chart" Target="../charts/chart180.xml"/><Relationship Id="rId141" Type="http://schemas.openxmlformats.org/officeDocument/2006/relationships/chart" Target="../charts/chart201.xml"/><Relationship Id="rId7" Type="http://schemas.openxmlformats.org/officeDocument/2006/relationships/chart" Target="../charts/chart67.xml"/><Relationship Id="rId162" Type="http://schemas.openxmlformats.org/officeDocument/2006/relationships/chart" Target="../charts/chart222.xml"/><Relationship Id="rId183" Type="http://schemas.openxmlformats.org/officeDocument/2006/relationships/chart" Target="../charts/chart243.xml"/><Relationship Id="rId218" Type="http://schemas.openxmlformats.org/officeDocument/2006/relationships/chart" Target="../charts/chart278.xml"/><Relationship Id="rId24" Type="http://schemas.openxmlformats.org/officeDocument/2006/relationships/chart" Target="../charts/chart84.xml"/><Relationship Id="rId45" Type="http://schemas.openxmlformats.org/officeDocument/2006/relationships/chart" Target="../charts/chart105.xml"/><Relationship Id="rId66" Type="http://schemas.openxmlformats.org/officeDocument/2006/relationships/chart" Target="../charts/chart126.xml"/><Relationship Id="rId87" Type="http://schemas.openxmlformats.org/officeDocument/2006/relationships/chart" Target="../charts/chart147.xml"/><Relationship Id="rId110" Type="http://schemas.openxmlformats.org/officeDocument/2006/relationships/chart" Target="../charts/chart170.xml"/><Relationship Id="rId131" Type="http://schemas.openxmlformats.org/officeDocument/2006/relationships/chart" Target="../charts/chart191.xml"/><Relationship Id="rId152" Type="http://schemas.openxmlformats.org/officeDocument/2006/relationships/chart" Target="../charts/chart212.xml"/><Relationship Id="rId173" Type="http://schemas.openxmlformats.org/officeDocument/2006/relationships/chart" Target="../charts/chart233.xml"/><Relationship Id="rId194" Type="http://schemas.openxmlformats.org/officeDocument/2006/relationships/chart" Target="../charts/chart254.xml"/><Relationship Id="rId208" Type="http://schemas.openxmlformats.org/officeDocument/2006/relationships/chart" Target="../charts/chart268.xml"/><Relationship Id="rId14" Type="http://schemas.openxmlformats.org/officeDocument/2006/relationships/chart" Target="../charts/chart74.xml"/><Relationship Id="rId35" Type="http://schemas.openxmlformats.org/officeDocument/2006/relationships/chart" Target="../charts/chart95.xml"/><Relationship Id="rId56" Type="http://schemas.openxmlformats.org/officeDocument/2006/relationships/chart" Target="../charts/chart116.xml"/><Relationship Id="rId77" Type="http://schemas.openxmlformats.org/officeDocument/2006/relationships/chart" Target="../charts/chart137.xml"/><Relationship Id="rId100" Type="http://schemas.openxmlformats.org/officeDocument/2006/relationships/chart" Target="../charts/chart160.xml"/><Relationship Id="rId8" Type="http://schemas.openxmlformats.org/officeDocument/2006/relationships/chart" Target="../charts/chart68.xml"/><Relationship Id="rId98" Type="http://schemas.openxmlformats.org/officeDocument/2006/relationships/chart" Target="../charts/chart158.xml"/><Relationship Id="rId121" Type="http://schemas.openxmlformats.org/officeDocument/2006/relationships/chart" Target="../charts/chart181.xml"/><Relationship Id="rId142" Type="http://schemas.openxmlformats.org/officeDocument/2006/relationships/chart" Target="../charts/chart202.xml"/><Relationship Id="rId163" Type="http://schemas.openxmlformats.org/officeDocument/2006/relationships/chart" Target="../charts/chart223.xml"/><Relationship Id="rId184" Type="http://schemas.openxmlformats.org/officeDocument/2006/relationships/chart" Target="../charts/chart244.xml"/><Relationship Id="rId219" Type="http://schemas.openxmlformats.org/officeDocument/2006/relationships/chart" Target="../charts/chart279.xml"/><Relationship Id="rId3" Type="http://schemas.openxmlformats.org/officeDocument/2006/relationships/chart" Target="../charts/chart63.xml"/><Relationship Id="rId214" Type="http://schemas.openxmlformats.org/officeDocument/2006/relationships/chart" Target="../charts/chart274.xml"/><Relationship Id="rId25" Type="http://schemas.openxmlformats.org/officeDocument/2006/relationships/chart" Target="../charts/chart85.xml"/><Relationship Id="rId46" Type="http://schemas.openxmlformats.org/officeDocument/2006/relationships/chart" Target="../charts/chart106.xml"/><Relationship Id="rId67" Type="http://schemas.openxmlformats.org/officeDocument/2006/relationships/chart" Target="../charts/chart127.xml"/><Relationship Id="rId116" Type="http://schemas.openxmlformats.org/officeDocument/2006/relationships/chart" Target="../charts/chart176.xml"/><Relationship Id="rId137" Type="http://schemas.openxmlformats.org/officeDocument/2006/relationships/chart" Target="../charts/chart197.xml"/><Relationship Id="rId158" Type="http://schemas.openxmlformats.org/officeDocument/2006/relationships/chart" Target="../charts/chart218.xml"/><Relationship Id="rId20" Type="http://schemas.openxmlformats.org/officeDocument/2006/relationships/chart" Target="../charts/chart80.xml"/><Relationship Id="rId41" Type="http://schemas.openxmlformats.org/officeDocument/2006/relationships/chart" Target="../charts/chart101.xml"/><Relationship Id="rId62" Type="http://schemas.openxmlformats.org/officeDocument/2006/relationships/chart" Target="../charts/chart122.xml"/><Relationship Id="rId83" Type="http://schemas.openxmlformats.org/officeDocument/2006/relationships/chart" Target="../charts/chart143.xml"/><Relationship Id="rId88" Type="http://schemas.openxmlformats.org/officeDocument/2006/relationships/chart" Target="../charts/chart148.xml"/><Relationship Id="rId111" Type="http://schemas.openxmlformats.org/officeDocument/2006/relationships/chart" Target="../charts/chart171.xml"/><Relationship Id="rId132" Type="http://schemas.openxmlformats.org/officeDocument/2006/relationships/chart" Target="../charts/chart192.xml"/><Relationship Id="rId153" Type="http://schemas.openxmlformats.org/officeDocument/2006/relationships/chart" Target="../charts/chart213.xml"/><Relationship Id="rId174" Type="http://schemas.openxmlformats.org/officeDocument/2006/relationships/chart" Target="../charts/chart234.xml"/><Relationship Id="rId179" Type="http://schemas.openxmlformats.org/officeDocument/2006/relationships/chart" Target="../charts/chart239.xml"/><Relationship Id="rId195" Type="http://schemas.openxmlformats.org/officeDocument/2006/relationships/chart" Target="../charts/chart255.xml"/><Relationship Id="rId209" Type="http://schemas.openxmlformats.org/officeDocument/2006/relationships/chart" Target="../charts/chart269.xml"/><Relationship Id="rId190" Type="http://schemas.openxmlformats.org/officeDocument/2006/relationships/chart" Target="../charts/chart250.xml"/><Relationship Id="rId204" Type="http://schemas.openxmlformats.org/officeDocument/2006/relationships/chart" Target="../charts/chart264.xml"/><Relationship Id="rId220" Type="http://schemas.openxmlformats.org/officeDocument/2006/relationships/chart" Target="../charts/chart280.xml"/><Relationship Id="rId225" Type="http://schemas.openxmlformats.org/officeDocument/2006/relationships/chart" Target="../charts/chart285.xml"/><Relationship Id="rId15" Type="http://schemas.openxmlformats.org/officeDocument/2006/relationships/chart" Target="../charts/chart75.xml"/><Relationship Id="rId36" Type="http://schemas.openxmlformats.org/officeDocument/2006/relationships/chart" Target="../charts/chart96.xml"/><Relationship Id="rId57" Type="http://schemas.openxmlformats.org/officeDocument/2006/relationships/chart" Target="../charts/chart117.xml"/><Relationship Id="rId106" Type="http://schemas.openxmlformats.org/officeDocument/2006/relationships/chart" Target="../charts/chart166.xml"/><Relationship Id="rId127" Type="http://schemas.openxmlformats.org/officeDocument/2006/relationships/chart" Target="../charts/chart187.xml"/><Relationship Id="rId10" Type="http://schemas.openxmlformats.org/officeDocument/2006/relationships/chart" Target="../charts/chart70.xml"/><Relationship Id="rId31" Type="http://schemas.openxmlformats.org/officeDocument/2006/relationships/chart" Target="../charts/chart91.xml"/><Relationship Id="rId52" Type="http://schemas.openxmlformats.org/officeDocument/2006/relationships/chart" Target="../charts/chart112.xml"/><Relationship Id="rId73" Type="http://schemas.openxmlformats.org/officeDocument/2006/relationships/chart" Target="../charts/chart133.xml"/><Relationship Id="rId78" Type="http://schemas.openxmlformats.org/officeDocument/2006/relationships/chart" Target="../charts/chart138.xml"/><Relationship Id="rId94" Type="http://schemas.openxmlformats.org/officeDocument/2006/relationships/chart" Target="../charts/chart154.xml"/><Relationship Id="rId99" Type="http://schemas.openxmlformats.org/officeDocument/2006/relationships/chart" Target="../charts/chart159.xml"/><Relationship Id="rId101" Type="http://schemas.openxmlformats.org/officeDocument/2006/relationships/chart" Target="../charts/chart161.xml"/><Relationship Id="rId122" Type="http://schemas.openxmlformats.org/officeDocument/2006/relationships/chart" Target="../charts/chart182.xml"/><Relationship Id="rId143" Type="http://schemas.openxmlformats.org/officeDocument/2006/relationships/chart" Target="../charts/chart203.xml"/><Relationship Id="rId148" Type="http://schemas.openxmlformats.org/officeDocument/2006/relationships/chart" Target="../charts/chart208.xml"/><Relationship Id="rId164" Type="http://schemas.openxmlformats.org/officeDocument/2006/relationships/chart" Target="../charts/chart224.xml"/><Relationship Id="rId169" Type="http://schemas.openxmlformats.org/officeDocument/2006/relationships/chart" Target="../charts/chart229.xml"/><Relationship Id="rId185" Type="http://schemas.openxmlformats.org/officeDocument/2006/relationships/chart" Target="../charts/chart245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Relationship Id="rId180" Type="http://schemas.openxmlformats.org/officeDocument/2006/relationships/chart" Target="../charts/chart240.xml"/><Relationship Id="rId210" Type="http://schemas.openxmlformats.org/officeDocument/2006/relationships/chart" Target="../charts/chart270.xml"/><Relationship Id="rId215" Type="http://schemas.openxmlformats.org/officeDocument/2006/relationships/chart" Target="../charts/chart275.xml"/><Relationship Id="rId26" Type="http://schemas.openxmlformats.org/officeDocument/2006/relationships/chart" Target="../charts/chart86.xml"/><Relationship Id="rId47" Type="http://schemas.openxmlformats.org/officeDocument/2006/relationships/chart" Target="../charts/chart107.xml"/><Relationship Id="rId68" Type="http://schemas.openxmlformats.org/officeDocument/2006/relationships/chart" Target="../charts/chart128.xml"/><Relationship Id="rId89" Type="http://schemas.openxmlformats.org/officeDocument/2006/relationships/chart" Target="../charts/chart149.xml"/><Relationship Id="rId112" Type="http://schemas.openxmlformats.org/officeDocument/2006/relationships/chart" Target="../charts/chart172.xml"/><Relationship Id="rId133" Type="http://schemas.openxmlformats.org/officeDocument/2006/relationships/chart" Target="../charts/chart193.xml"/><Relationship Id="rId154" Type="http://schemas.openxmlformats.org/officeDocument/2006/relationships/chart" Target="../charts/chart214.xml"/><Relationship Id="rId175" Type="http://schemas.openxmlformats.org/officeDocument/2006/relationships/chart" Target="../charts/chart235.xml"/><Relationship Id="rId196" Type="http://schemas.openxmlformats.org/officeDocument/2006/relationships/chart" Target="../charts/chart256.xml"/><Relationship Id="rId200" Type="http://schemas.openxmlformats.org/officeDocument/2006/relationships/chart" Target="../charts/chart260.xml"/><Relationship Id="rId16" Type="http://schemas.openxmlformats.org/officeDocument/2006/relationships/chart" Target="../charts/chart76.xml"/><Relationship Id="rId221" Type="http://schemas.openxmlformats.org/officeDocument/2006/relationships/chart" Target="../charts/chart281.xml"/><Relationship Id="rId37" Type="http://schemas.openxmlformats.org/officeDocument/2006/relationships/chart" Target="../charts/chart97.xml"/><Relationship Id="rId58" Type="http://schemas.openxmlformats.org/officeDocument/2006/relationships/chart" Target="../charts/chart118.xml"/><Relationship Id="rId79" Type="http://schemas.openxmlformats.org/officeDocument/2006/relationships/chart" Target="../charts/chart139.xml"/><Relationship Id="rId102" Type="http://schemas.openxmlformats.org/officeDocument/2006/relationships/chart" Target="../charts/chart162.xml"/><Relationship Id="rId123" Type="http://schemas.openxmlformats.org/officeDocument/2006/relationships/chart" Target="../charts/chart183.xml"/><Relationship Id="rId144" Type="http://schemas.openxmlformats.org/officeDocument/2006/relationships/chart" Target="../charts/chart204.xml"/><Relationship Id="rId90" Type="http://schemas.openxmlformats.org/officeDocument/2006/relationships/chart" Target="../charts/chart150.xml"/><Relationship Id="rId165" Type="http://schemas.openxmlformats.org/officeDocument/2006/relationships/chart" Target="../charts/chart225.xml"/><Relationship Id="rId186" Type="http://schemas.openxmlformats.org/officeDocument/2006/relationships/chart" Target="../charts/chart246.xml"/><Relationship Id="rId211" Type="http://schemas.openxmlformats.org/officeDocument/2006/relationships/chart" Target="../charts/chart271.xml"/><Relationship Id="rId27" Type="http://schemas.openxmlformats.org/officeDocument/2006/relationships/chart" Target="../charts/chart87.xml"/><Relationship Id="rId48" Type="http://schemas.openxmlformats.org/officeDocument/2006/relationships/chart" Target="../charts/chart108.xml"/><Relationship Id="rId69" Type="http://schemas.openxmlformats.org/officeDocument/2006/relationships/chart" Target="../charts/chart129.xml"/><Relationship Id="rId113" Type="http://schemas.openxmlformats.org/officeDocument/2006/relationships/chart" Target="../charts/chart173.xml"/><Relationship Id="rId134" Type="http://schemas.openxmlformats.org/officeDocument/2006/relationships/chart" Target="../charts/chart194.xml"/><Relationship Id="rId80" Type="http://schemas.openxmlformats.org/officeDocument/2006/relationships/chart" Target="../charts/chart140.xml"/><Relationship Id="rId155" Type="http://schemas.openxmlformats.org/officeDocument/2006/relationships/chart" Target="../charts/chart215.xml"/><Relationship Id="rId176" Type="http://schemas.openxmlformats.org/officeDocument/2006/relationships/chart" Target="../charts/chart236.xml"/><Relationship Id="rId197" Type="http://schemas.openxmlformats.org/officeDocument/2006/relationships/chart" Target="../charts/chart257.xml"/><Relationship Id="rId201" Type="http://schemas.openxmlformats.org/officeDocument/2006/relationships/chart" Target="../charts/chart261.xml"/><Relationship Id="rId222" Type="http://schemas.openxmlformats.org/officeDocument/2006/relationships/chart" Target="../charts/chart282.xml"/><Relationship Id="rId17" Type="http://schemas.openxmlformats.org/officeDocument/2006/relationships/chart" Target="../charts/chart77.xml"/><Relationship Id="rId38" Type="http://schemas.openxmlformats.org/officeDocument/2006/relationships/chart" Target="../charts/chart98.xml"/><Relationship Id="rId59" Type="http://schemas.openxmlformats.org/officeDocument/2006/relationships/chart" Target="../charts/chart119.xml"/><Relationship Id="rId103" Type="http://schemas.openxmlformats.org/officeDocument/2006/relationships/chart" Target="../charts/chart163.xml"/><Relationship Id="rId124" Type="http://schemas.openxmlformats.org/officeDocument/2006/relationships/chart" Target="../charts/chart184.xml"/><Relationship Id="rId70" Type="http://schemas.openxmlformats.org/officeDocument/2006/relationships/chart" Target="../charts/chart130.xml"/><Relationship Id="rId91" Type="http://schemas.openxmlformats.org/officeDocument/2006/relationships/chart" Target="../charts/chart151.xml"/><Relationship Id="rId145" Type="http://schemas.openxmlformats.org/officeDocument/2006/relationships/chart" Target="../charts/chart205.xml"/><Relationship Id="rId166" Type="http://schemas.openxmlformats.org/officeDocument/2006/relationships/chart" Target="../charts/chart226.xml"/><Relationship Id="rId187" Type="http://schemas.openxmlformats.org/officeDocument/2006/relationships/chart" Target="../charts/chart247.xml"/><Relationship Id="rId1" Type="http://schemas.openxmlformats.org/officeDocument/2006/relationships/chart" Target="../charts/chart61.xml"/><Relationship Id="rId212" Type="http://schemas.openxmlformats.org/officeDocument/2006/relationships/chart" Target="../charts/chart272.xml"/><Relationship Id="rId28" Type="http://schemas.openxmlformats.org/officeDocument/2006/relationships/chart" Target="../charts/chart88.xml"/><Relationship Id="rId49" Type="http://schemas.openxmlformats.org/officeDocument/2006/relationships/chart" Target="../charts/chart109.xml"/><Relationship Id="rId114" Type="http://schemas.openxmlformats.org/officeDocument/2006/relationships/chart" Target="../charts/chart174.xml"/><Relationship Id="rId60" Type="http://schemas.openxmlformats.org/officeDocument/2006/relationships/chart" Target="../charts/chart120.xml"/><Relationship Id="rId81" Type="http://schemas.openxmlformats.org/officeDocument/2006/relationships/chart" Target="../charts/chart141.xml"/><Relationship Id="rId135" Type="http://schemas.openxmlformats.org/officeDocument/2006/relationships/chart" Target="../charts/chart195.xml"/><Relationship Id="rId156" Type="http://schemas.openxmlformats.org/officeDocument/2006/relationships/chart" Target="../charts/chart216.xml"/><Relationship Id="rId177" Type="http://schemas.openxmlformats.org/officeDocument/2006/relationships/chart" Target="../charts/chart237.xml"/><Relationship Id="rId198" Type="http://schemas.openxmlformats.org/officeDocument/2006/relationships/chart" Target="../charts/chart258.xml"/><Relationship Id="rId202" Type="http://schemas.openxmlformats.org/officeDocument/2006/relationships/chart" Target="../charts/chart262.xml"/><Relationship Id="rId223" Type="http://schemas.openxmlformats.org/officeDocument/2006/relationships/chart" Target="../charts/chart283.xml"/><Relationship Id="rId18" Type="http://schemas.openxmlformats.org/officeDocument/2006/relationships/chart" Target="../charts/chart78.xml"/><Relationship Id="rId39" Type="http://schemas.openxmlformats.org/officeDocument/2006/relationships/chart" Target="../charts/chart99.xml"/><Relationship Id="rId50" Type="http://schemas.openxmlformats.org/officeDocument/2006/relationships/chart" Target="../charts/chart110.xml"/><Relationship Id="rId104" Type="http://schemas.openxmlformats.org/officeDocument/2006/relationships/chart" Target="../charts/chart164.xml"/><Relationship Id="rId125" Type="http://schemas.openxmlformats.org/officeDocument/2006/relationships/chart" Target="../charts/chart185.xml"/><Relationship Id="rId146" Type="http://schemas.openxmlformats.org/officeDocument/2006/relationships/chart" Target="../charts/chart206.xml"/><Relationship Id="rId167" Type="http://schemas.openxmlformats.org/officeDocument/2006/relationships/chart" Target="../charts/chart227.xml"/><Relationship Id="rId188" Type="http://schemas.openxmlformats.org/officeDocument/2006/relationships/chart" Target="../charts/chart248.xml"/><Relationship Id="rId71" Type="http://schemas.openxmlformats.org/officeDocument/2006/relationships/chart" Target="../charts/chart131.xml"/><Relationship Id="rId92" Type="http://schemas.openxmlformats.org/officeDocument/2006/relationships/chart" Target="../charts/chart152.xml"/><Relationship Id="rId213" Type="http://schemas.openxmlformats.org/officeDocument/2006/relationships/chart" Target="../charts/chart273.xml"/><Relationship Id="rId2" Type="http://schemas.openxmlformats.org/officeDocument/2006/relationships/chart" Target="../charts/chart62.xml"/><Relationship Id="rId29" Type="http://schemas.openxmlformats.org/officeDocument/2006/relationships/chart" Target="../charts/chart89.xml"/><Relationship Id="rId40" Type="http://schemas.openxmlformats.org/officeDocument/2006/relationships/chart" Target="../charts/chart100.xml"/><Relationship Id="rId115" Type="http://schemas.openxmlformats.org/officeDocument/2006/relationships/chart" Target="../charts/chart175.xml"/><Relationship Id="rId136" Type="http://schemas.openxmlformats.org/officeDocument/2006/relationships/chart" Target="../charts/chart196.xml"/><Relationship Id="rId157" Type="http://schemas.openxmlformats.org/officeDocument/2006/relationships/chart" Target="../charts/chart217.xml"/><Relationship Id="rId178" Type="http://schemas.openxmlformats.org/officeDocument/2006/relationships/chart" Target="../charts/chart238.xml"/><Relationship Id="rId61" Type="http://schemas.openxmlformats.org/officeDocument/2006/relationships/chart" Target="../charts/chart121.xml"/><Relationship Id="rId82" Type="http://schemas.openxmlformats.org/officeDocument/2006/relationships/chart" Target="../charts/chart142.xml"/><Relationship Id="rId199" Type="http://schemas.openxmlformats.org/officeDocument/2006/relationships/chart" Target="../charts/chart259.xml"/><Relationship Id="rId203" Type="http://schemas.openxmlformats.org/officeDocument/2006/relationships/chart" Target="../charts/chart263.xml"/><Relationship Id="rId19" Type="http://schemas.openxmlformats.org/officeDocument/2006/relationships/chart" Target="../charts/chart79.xml"/><Relationship Id="rId224" Type="http://schemas.openxmlformats.org/officeDocument/2006/relationships/chart" Target="../charts/chart284.xml"/><Relationship Id="rId30" Type="http://schemas.openxmlformats.org/officeDocument/2006/relationships/chart" Target="../charts/chart90.xml"/><Relationship Id="rId105" Type="http://schemas.openxmlformats.org/officeDocument/2006/relationships/chart" Target="../charts/chart165.xml"/><Relationship Id="rId126" Type="http://schemas.openxmlformats.org/officeDocument/2006/relationships/chart" Target="../charts/chart186.xml"/><Relationship Id="rId147" Type="http://schemas.openxmlformats.org/officeDocument/2006/relationships/chart" Target="../charts/chart207.xml"/><Relationship Id="rId168" Type="http://schemas.openxmlformats.org/officeDocument/2006/relationships/chart" Target="../charts/chart228.xml"/><Relationship Id="rId51" Type="http://schemas.openxmlformats.org/officeDocument/2006/relationships/chart" Target="../charts/chart111.xml"/><Relationship Id="rId72" Type="http://schemas.openxmlformats.org/officeDocument/2006/relationships/chart" Target="../charts/chart132.xml"/><Relationship Id="rId93" Type="http://schemas.openxmlformats.org/officeDocument/2006/relationships/chart" Target="../charts/chart153.xml"/><Relationship Id="rId189" Type="http://schemas.openxmlformats.org/officeDocument/2006/relationships/chart" Target="../charts/chart2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54</xdr:row>
      <xdr:rowOff>85725</xdr:rowOff>
    </xdr:from>
    <xdr:to>
      <xdr:col>8</xdr:col>
      <xdr:colOff>6350</xdr:colOff>
      <xdr:row>69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BB801-E2C7-1DBD-C269-84D58438B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553605</xdr:colOff>
      <xdr:row>55</xdr:row>
      <xdr:rowOff>30980</xdr:rowOff>
    </xdr:from>
    <xdr:to>
      <xdr:col>17</xdr:col>
      <xdr:colOff>549565</xdr:colOff>
      <xdr:row>78</xdr:row>
      <xdr:rowOff>92941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FBC7FC-71F8-6BC0-DB27-8F9A5939E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53974</xdr:colOff>
      <xdr:row>121</xdr:row>
      <xdr:rowOff>155575</xdr:rowOff>
    </xdr:from>
    <xdr:to>
      <xdr:col>15</xdr:col>
      <xdr:colOff>425450</xdr:colOff>
      <xdr:row>136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BE8331-194D-6B60-FFDC-DAA9BD184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101600</xdr:colOff>
      <xdr:row>115</xdr:row>
      <xdr:rowOff>161925</xdr:rowOff>
    </xdr:from>
    <xdr:to>
      <xdr:col>5</xdr:col>
      <xdr:colOff>844550</xdr:colOff>
      <xdr:row>130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69AE3-9A66-82B4-EAA7-8FFF2DD1E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250824</xdr:colOff>
      <xdr:row>116</xdr:row>
      <xdr:rowOff>28575</xdr:rowOff>
    </xdr:from>
    <xdr:to>
      <xdr:col>27</xdr:col>
      <xdr:colOff>273050</xdr:colOff>
      <xdr:row>130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CC2DA6-9616-4256-A897-63A5FAE54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305856</xdr:colOff>
      <xdr:row>122</xdr:row>
      <xdr:rowOff>24342</xdr:rowOff>
    </xdr:from>
    <xdr:to>
      <xdr:col>33</xdr:col>
      <xdr:colOff>1</xdr:colOff>
      <xdr:row>133</xdr:row>
      <xdr:rowOff>143934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636316-70EE-031C-38FF-207EF9E53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333374</xdr:colOff>
      <xdr:row>121</xdr:row>
      <xdr:rowOff>11641</xdr:rowOff>
    </xdr:from>
    <xdr:to>
      <xdr:col>49</xdr:col>
      <xdr:colOff>440266</xdr:colOff>
      <xdr:row>135</xdr:row>
      <xdr:rowOff>169333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4F0F49-5F4C-6A6A-A0BF-900163784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81491</xdr:colOff>
      <xdr:row>116</xdr:row>
      <xdr:rowOff>153459</xdr:rowOff>
    </xdr:from>
    <xdr:to>
      <xdr:col>40</xdr:col>
      <xdr:colOff>169334</xdr:colOff>
      <xdr:row>130</xdr:row>
      <xdr:rowOff>59267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48420D-DB89-2656-CF51-F0B6B5470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537633</xdr:colOff>
      <xdr:row>121</xdr:row>
      <xdr:rowOff>156634</xdr:rowOff>
    </xdr:from>
    <xdr:to>
      <xdr:col>59</xdr:col>
      <xdr:colOff>8467</xdr:colOff>
      <xdr:row>136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5BF5A6A-7C35-25A4-D0C7-7B3F1C01B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59</xdr:col>
      <xdr:colOff>444501</xdr:colOff>
      <xdr:row>121</xdr:row>
      <xdr:rowOff>63501</xdr:rowOff>
    </xdr:from>
    <xdr:to>
      <xdr:col>69</xdr:col>
      <xdr:colOff>135467</xdr:colOff>
      <xdr:row>135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BE3C89-D5E1-0CBE-2CB6-E1DE9DF5B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403860</xdr:colOff>
      <xdr:row>175</xdr:row>
      <xdr:rowOff>121920</xdr:rowOff>
    </xdr:from>
    <xdr:to>
      <xdr:col>5</xdr:col>
      <xdr:colOff>872490</xdr:colOff>
      <xdr:row>190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CF49BA-71DF-BAFD-1BB1-077358456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97367</xdr:colOff>
      <xdr:row>182</xdr:row>
      <xdr:rowOff>21166</xdr:rowOff>
    </xdr:from>
    <xdr:to>
      <xdr:col>14</xdr:col>
      <xdr:colOff>249767</xdr:colOff>
      <xdr:row>196</xdr:row>
      <xdr:rowOff>156633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F3A799-30B6-2F1B-77B3-6718A54C7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825484</xdr:colOff>
      <xdr:row>181</xdr:row>
      <xdr:rowOff>35139</xdr:rowOff>
    </xdr:from>
    <xdr:to>
      <xdr:col>34</xdr:col>
      <xdr:colOff>112645</xdr:colOff>
      <xdr:row>196</xdr:row>
      <xdr:rowOff>17295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99BA4A8-7B5B-1D54-DEB7-66A52F4DF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272150</xdr:colOff>
      <xdr:row>177</xdr:row>
      <xdr:rowOff>126550</xdr:rowOff>
    </xdr:from>
    <xdr:to>
      <xdr:col>40</xdr:col>
      <xdr:colOff>343352</xdr:colOff>
      <xdr:row>192</xdr:row>
      <xdr:rowOff>60346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49481A2-64C0-1158-CCC9-2D45BA1C0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43</xdr:col>
      <xdr:colOff>744926</xdr:colOff>
      <xdr:row>182</xdr:row>
      <xdr:rowOff>284</xdr:rowOff>
    </xdr:from>
    <xdr:to>
      <xdr:col>49</xdr:col>
      <xdr:colOff>515904</xdr:colOff>
      <xdr:row>196</xdr:row>
      <xdr:rowOff>158236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2F5C890-D31F-77D0-FEF4-E35FC2B8F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52</xdr:col>
      <xdr:colOff>50232</xdr:colOff>
      <xdr:row>181</xdr:row>
      <xdr:rowOff>2655</xdr:rowOff>
    </xdr:from>
    <xdr:to>
      <xdr:col>57</xdr:col>
      <xdr:colOff>954396</xdr:colOff>
      <xdr:row>196</xdr:row>
      <xdr:rowOff>44735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808033C-88FC-EC2E-B9D8-97E13E99D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58</xdr:col>
      <xdr:colOff>145008</xdr:colOff>
      <xdr:row>181</xdr:row>
      <xdr:rowOff>154295</xdr:rowOff>
    </xdr:from>
    <xdr:to>
      <xdr:col>64</xdr:col>
      <xdr:colOff>253052</xdr:colOff>
      <xdr:row>197</xdr:row>
      <xdr:rowOff>16301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79AC691-84A9-E36B-0BF4-C14FFA47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296650</xdr:colOff>
      <xdr:row>233</xdr:row>
      <xdr:rowOff>106907</xdr:rowOff>
    </xdr:from>
    <xdr:to>
      <xdr:col>5</xdr:col>
      <xdr:colOff>726934</xdr:colOff>
      <xdr:row>248</xdr:row>
      <xdr:rowOff>92121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E2C872D-E03D-0D24-ADE9-D74094D44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296649</xdr:colOff>
      <xdr:row>239</xdr:row>
      <xdr:rowOff>116385</xdr:rowOff>
    </xdr:from>
    <xdr:to>
      <xdr:col>13</xdr:col>
      <xdr:colOff>689022</xdr:colOff>
      <xdr:row>254</xdr:row>
      <xdr:rowOff>158466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7C1876F-5492-C526-A66C-21349105E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426554</xdr:colOff>
      <xdr:row>176</xdr:row>
      <xdr:rowOff>50247</xdr:rowOff>
    </xdr:from>
    <xdr:to>
      <xdr:col>25</xdr:col>
      <xdr:colOff>222249</xdr:colOff>
      <xdr:row>190</xdr:row>
      <xdr:rowOff>87795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9672F1E-4373-CC19-E679-D56C8954D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428625</xdr:colOff>
      <xdr:row>233</xdr:row>
      <xdr:rowOff>114300</xdr:rowOff>
    </xdr:from>
    <xdr:to>
      <xdr:col>25</xdr:col>
      <xdr:colOff>219075</xdr:colOff>
      <xdr:row>247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234049B-D4E9-5206-37E1-6307CD1D7523}"/>
            </a:ext>
            <a:ext uri="{147F2762-F138-4A5C-976F-8EAC2B608ADB}">
              <a16:predDERef xmlns:a16="http://schemas.microsoft.com/office/drawing/2014/main" pred="{69672F1E-4373-CC19-E679-D56C8954D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783167</xdr:colOff>
      <xdr:row>239</xdr:row>
      <xdr:rowOff>82458</xdr:rowOff>
    </xdr:from>
    <xdr:to>
      <xdr:col>34</xdr:col>
      <xdr:colOff>81906</xdr:colOff>
      <xdr:row>254</xdr:row>
      <xdr:rowOff>64788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A2578DF-1E12-B193-5975-F7FE94C3E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764761</xdr:colOff>
      <xdr:row>233</xdr:row>
      <xdr:rowOff>137676</xdr:rowOff>
    </xdr:from>
    <xdr:to>
      <xdr:col>39</xdr:col>
      <xdr:colOff>919369</xdr:colOff>
      <xdr:row>248</xdr:row>
      <xdr:rowOff>64789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A66F5A5-ECDC-57AC-52BE-FB81E668A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43</xdr:col>
      <xdr:colOff>746354</xdr:colOff>
      <xdr:row>239</xdr:row>
      <xdr:rowOff>100864</xdr:rowOff>
    </xdr:from>
    <xdr:to>
      <xdr:col>49</xdr:col>
      <xdr:colOff>560456</xdr:colOff>
      <xdr:row>254</xdr:row>
      <xdr:rowOff>83194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835ACB9-559F-1083-1B8C-2D87C47C1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52</xdr:col>
      <xdr:colOff>74542</xdr:colOff>
      <xdr:row>234</xdr:row>
      <xdr:rowOff>45646</xdr:rowOff>
    </xdr:from>
    <xdr:to>
      <xdr:col>58</xdr:col>
      <xdr:colOff>17484</xdr:colOff>
      <xdr:row>248</xdr:row>
      <xdr:rowOff>166020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4393BF7-DA03-AFCE-4378-C5B801C20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58</xdr:col>
      <xdr:colOff>286209</xdr:colOff>
      <xdr:row>239</xdr:row>
      <xdr:rowOff>128472</xdr:rowOff>
    </xdr:from>
    <xdr:to>
      <xdr:col>64</xdr:col>
      <xdr:colOff>394803</xdr:colOff>
      <xdr:row>254</xdr:row>
      <xdr:rowOff>110802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C77618-F996-447B-7A4C-B9F0C9C33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341427</xdr:colOff>
      <xdr:row>291</xdr:row>
      <xdr:rowOff>128473</xdr:rowOff>
    </xdr:from>
    <xdr:to>
      <xdr:col>5</xdr:col>
      <xdr:colOff>772123</xdr:colOff>
      <xdr:row>306</xdr:row>
      <xdr:rowOff>55586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FE872D1-8278-8B7E-24A2-328C512B2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</xdr:col>
      <xdr:colOff>323023</xdr:colOff>
      <xdr:row>297</xdr:row>
      <xdr:rowOff>156082</xdr:rowOff>
    </xdr:from>
    <xdr:to>
      <xdr:col>13</xdr:col>
      <xdr:colOff>109515</xdr:colOff>
      <xdr:row>312</xdr:row>
      <xdr:rowOff>138412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5F1A17B-164E-CD77-D8D3-03C46F8C2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353</xdr:row>
      <xdr:rowOff>170492</xdr:rowOff>
    </xdr:from>
    <xdr:to>
      <xdr:col>6</xdr:col>
      <xdr:colOff>755030</xdr:colOff>
      <xdr:row>369</xdr:row>
      <xdr:rowOff>46464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67566E3-43E3-620D-40AA-1DDD8A13C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215632</xdr:colOff>
      <xdr:row>355</xdr:row>
      <xdr:rowOff>164860</xdr:rowOff>
    </xdr:from>
    <xdr:to>
      <xdr:col>16</xdr:col>
      <xdr:colOff>383324</xdr:colOff>
      <xdr:row>371</xdr:row>
      <xdr:rowOff>58079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E25C6F7-9E75-40C8-B683-39CB932CA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18</xdr:col>
      <xdr:colOff>75777</xdr:colOff>
      <xdr:row>350</xdr:row>
      <xdr:rowOff>20337</xdr:rowOff>
    </xdr:from>
    <xdr:to>
      <xdr:col>26</xdr:col>
      <xdr:colOff>382271</xdr:colOff>
      <xdr:row>364</xdr:row>
      <xdr:rowOff>166215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BC75BF2-6BCC-627B-4064-006831B60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27</xdr:col>
      <xdr:colOff>11356</xdr:colOff>
      <xdr:row>355</xdr:row>
      <xdr:rowOff>123324</xdr:rowOff>
    </xdr:from>
    <xdr:to>
      <xdr:col>34</xdr:col>
      <xdr:colOff>23230</xdr:colOff>
      <xdr:row>370</xdr:row>
      <xdr:rowOff>124479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C53F124-E46E-60D3-426D-2084B768C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217214</xdr:colOff>
      <xdr:row>355</xdr:row>
      <xdr:rowOff>86189</xdr:rowOff>
    </xdr:from>
    <xdr:to>
      <xdr:col>42</xdr:col>
      <xdr:colOff>-1</xdr:colOff>
      <xdr:row>370</xdr:row>
      <xdr:rowOff>41584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503B18A-4E2D-59BA-7A1E-B24740431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42</xdr:col>
      <xdr:colOff>333372</xdr:colOff>
      <xdr:row>355</xdr:row>
      <xdr:rowOff>109421</xdr:rowOff>
    </xdr:from>
    <xdr:to>
      <xdr:col>50</xdr:col>
      <xdr:colOff>127774</xdr:colOff>
      <xdr:row>370</xdr:row>
      <xdr:rowOff>58079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925A4E1-F706-C7D4-7079-764DE5DEC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50</xdr:col>
      <xdr:colOff>507612</xdr:colOff>
      <xdr:row>355</xdr:row>
      <xdr:rowOff>4877</xdr:rowOff>
    </xdr:from>
    <xdr:to>
      <xdr:col>58</xdr:col>
      <xdr:colOff>23232</xdr:colOff>
      <xdr:row>370</xdr:row>
      <xdr:rowOff>23231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977C715-5AB8-2C40-7FDF-A21C22185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58</xdr:col>
      <xdr:colOff>124289</xdr:colOff>
      <xdr:row>357</xdr:row>
      <xdr:rowOff>62956</xdr:rowOff>
    </xdr:from>
    <xdr:to>
      <xdr:col>67</xdr:col>
      <xdr:colOff>81311</xdr:colOff>
      <xdr:row>372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E65614A-59E8-129C-C8C9-144AC3B96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34</xdr:col>
      <xdr:colOff>42978</xdr:colOff>
      <xdr:row>409</xdr:row>
      <xdr:rowOff>97804</xdr:rowOff>
    </xdr:from>
    <xdr:to>
      <xdr:col>41</xdr:col>
      <xdr:colOff>116158</xdr:colOff>
      <xdr:row>423</xdr:row>
      <xdr:rowOff>185853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C2B75F0C-F168-C377-812E-9E6632149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42</xdr:col>
      <xdr:colOff>8129</xdr:colOff>
      <xdr:row>414</xdr:row>
      <xdr:rowOff>39727</xdr:rowOff>
    </xdr:from>
    <xdr:to>
      <xdr:col>49</xdr:col>
      <xdr:colOff>243932</xdr:colOff>
      <xdr:row>429</xdr:row>
      <xdr:rowOff>23232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50966F0E-CC37-7C29-24C7-A0E69BE67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51</xdr:col>
      <xdr:colOff>902552</xdr:colOff>
      <xdr:row>409</xdr:row>
      <xdr:rowOff>39725</xdr:rowOff>
    </xdr:from>
    <xdr:to>
      <xdr:col>58</xdr:col>
      <xdr:colOff>96412</xdr:colOff>
      <xdr:row>423</xdr:row>
      <xdr:rowOff>122895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6CA8B63E-9CF7-9678-ADD9-A7B997060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58</xdr:col>
      <xdr:colOff>147522</xdr:colOff>
      <xdr:row>414</xdr:row>
      <xdr:rowOff>51342</xdr:rowOff>
    </xdr:from>
    <xdr:to>
      <xdr:col>64</xdr:col>
      <xdr:colOff>444888</xdr:colOff>
      <xdr:row>429</xdr:row>
      <xdr:rowOff>6737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D33CF52-8F14-EDDC-90BB-3D6858B72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275295</xdr:colOff>
      <xdr:row>409</xdr:row>
      <xdr:rowOff>28110</xdr:rowOff>
    </xdr:from>
    <xdr:to>
      <xdr:col>5</xdr:col>
      <xdr:colOff>863057</xdr:colOff>
      <xdr:row>423</xdr:row>
      <xdr:rowOff>111280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D545800-8A76-60A2-1421-F5D98CDA3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</xdr:col>
      <xdr:colOff>379837</xdr:colOff>
      <xdr:row>413</xdr:row>
      <xdr:rowOff>167499</xdr:rowOff>
    </xdr:from>
    <xdr:to>
      <xdr:col>16</xdr:col>
      <xdr:colOff>348475</xdr:colOff>
      <xdr:row>427</xdr:row>
      <xdr:rowOff>151006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ED74B5E-C31C-1D86-346A-6C1D4A5BD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19</xdr:col>
      <xdr:colOff>588923</xdr:colOff>
      <xdr:row>408</xdr:row>
      <xdr:rowOff>86190</xdr:rowOff>
    </xdr:from>
    <xdr:to>
      <xdr:col>26</xdr:col>
      <xdr:colOff>119643</xdr:colOff>
      <xdr:row>422</xdr:row>
      <xdr:rowOff>157743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568F1DA-C417-184D-B5D2-99849AF6B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27</xdr:col>
      <xdr:colOff>217216</xdr:colOff>
      <xdr:row>412</xdr:row>
      <xdr:rowOff>121036</xdr:rowOff>
    </xdr:from>
    <xdr:to>
      <xdr:col>33</xdr:col>
      <xdr:colOff>630740</xdr:colOff>
      <xdr:row>427</xdr:row>
      <xdr:rowOff>53199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EF7F2C41-6827-A4E5-CD99-0BDB1FF19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151006</xdr:colOff>
      <xdr:row>464</xdr:row>
      <xdr:rowOff>74573</xdr:rowOff>
    </xdr:from>
    <xdr:to>
      <xdr:col>5</xdr:col>
      <xdr:colOff>738768</xdr:colOff>
      <xdr:row>478</xdr:row>
      <xdr:rowOff>146126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D7F8FFC-805E-A9CE-8800-54FDB5266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9</xdr:col>
      <xdr:colOff>89441</xdr:colOff>
      <xdr:row>470</xdr:row>
      <xdr:rowOff>51342</xdr:rowOff>
    </xdr:from>
    <xdr:to>
      <xdr:col>16</xdr:col>
      <xdr:colOff>209084</xdr:colOff>
      <xdr:row>485</xdr:row>
      <xdr:rowOff>6737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C115CD76-6C67-1619-3878-F652BDC38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495997</xdr:colOff>
      <xdr:row>464</xdr:row>
      <xdr:rowOff>39726</xdr:rowOff>
    </xdr:from>
    <xdr:to>
      <xdr:col>27</xdr:col>
      <xdr:colOff>116158</xdr:colOff>
      <xdr:row>477</xdr:row>
      <xdr:rowOff>23231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C5F5722-5521-BF3E-6CD3-9F441EF36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27</xdr:col>
      <xdr:colOff>681850</xdr:colOff>
      <xdr:row>470</xdr:row>
      <xdr:rowOff>39725</xdr:rowOff>
    </xdr:from>
    <xdr:to>
      <xdr:col>34</xdr:col>
      <xdr:colOff>224185</xdr:colOff>
      <xdr:row>484</xdr:row>
      <xdr:rowOff>180973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A08F813D-A808-1977-1EBD-6D8AB6D5B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33</xdr:col>
      <xdr:colOff>681851</xdr:colOff>
      <xdr:row>465</xdr:row>
      <xdr:rowOff>97805</xdr:rowOff>
    </xdr:from>
    <xdr:to>
      <xdr:col>40</xdr:col>
      <xdr:colOff>23233</xdr:colOff>
      <xdr:row>479</xdr:row>
      <xdr:rowOff>104543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0DD2593-3C41-4127-3D55-B14F64FBB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43</xdr:col>
      <xdr:colOff>275294</xdr:colOff>
      <xdr:row>470</xdr:row>
      <xdr:rowOff>62957</xdr:rowOff>
    </xdr:from>
    <xdr:to>
      <xdr:col>50</xdr:col>
      <xdr:colOff>243932</xdr:colOff>
      <xdr:row>485</xdr:row>
      <xdr:rowOff>18352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7DB68B6-AF3F-D1E1-C981-696874BA5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51</xdr:col>
      <xdr:colOff>588924</xdr:colOff>
      <xdr:row>464</xdr:row>
      <xdr:rowOff>167501</xdr:rowOff>
    </xdr:from>
    <xdr:to>
      <xdr:col>58</xdr:col>
      <xdr:colOff>185854</xdr:colOff>
      <xdr:row>479</xdr:row>
      <xdr:rowOff>53201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6DE326A-82CB-E82D-8CE9-0DFCFDC6F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64</xdr:col>
      <xdr:colOff>159137</xdr:colOff>
      <xdr:row>438</xdr:row>
      <xdr:rowOff>62957</xdr:rowOff>
    </xdr:from>
    <xdr:to>
      <xdr:col>71</xdr:col>
      <xdr:colOff>502966</xdr:colOff>
      <xdr:row>452</xdr:row>
      <xdr:rowOff>41584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9738C03-B290-88DC-2CCA-3BE71E6D2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33</xdr:col>
      <xdr:colOff>861896</xdr:colOff>
      <xdr:row>522</xdr:row>
      <xdr:rowOff>107486</xdr:rowOff>
    </xdr:from>
    <xdr:to>
      <xdr:col>40</xdr:col>
      <xdr:colOff>36396</xdr:colOff>
      <xdr:row>537</xdr:row>
      <xdr:rowOff>16418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4A7AE2A-FEBD-6B47-6AE1-95CD7F935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42</xdr:col>
      <xdr:colOff>304335</xdr:colOff>
      <xdr:row>528</xdr:row>
      <xdr:rowOff>76511</xdr:rowOff>
    </xdr:from>
    <xdr:to>
      <xdr:col>48</xdr:col>
      <xdr:colOff>565305</xdr:colOff>
      <xdr:row>543</xdr:row>
      <xdr:rowOff>31906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00EF5E4-FC10-9FB4-4A00-F94F192FE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51</xdr:col>
      <xdr:colOff>844472</xdr:colOff>
      <xdr:row>522</xdr:row>
      <xdr:rowOff>62957</xdr:rowOff>
    </xdr:from>
    <xdr:to>
      <xdr:col>58</xdr:col>
      <xdr:colOff>38332</xdr:colOff>
      <xdr:row>536</xdr:row>
      <xdr:rowOff>134511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F4C68E95-75A2-868A-42ED-06AA4C461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58</xdr:col>
      <xdr:colOff>101055</xdr:colOff>
      <xdr:row>528</xdr:row>
      <xdr:rowOff>62957</xdr:rowOff>
    </xdr:from>
    <xdr:to>
      <xdr:col>66</xdr:col>
      <xdr:colOff>162622</xdr:colOff>
      <xdr:row>543</xdr:row>
      <xdr:rowOff>18352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B9A9E20-9704-7141-8C71-906A57811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0</xdr:col>
      <xdr:colOff>275295</xdr:colOff>
      <xdr:row>522</xdr:row>
      <xdr:rowOff>86190</xdr:rowOff>
    </xdr:from>
    <xdr:to>
      <xdr:col>5</xdr:col>
      <xdr:colOff>863057</xdr:colOff>
      <xdr:row>536</xdr:row>
      <xdr:rowOff>157744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837925C0-FBBA-B7B6-EF67-3B8528C85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8</xdr:col>
      <xdr:colOff>263679</xdr:colOff>
      <xdr:row>528</xdr:row>
      <xdr:rowOff>4878</xdr:rowOff>
    </xdr:from>
    <xdr:to>
      <xdr:col>14</xdr:col>
      <xdr:colOff>328728</xdr:colOff>
      <xdr:row>542</xdr:row>
      <xdr:rowOff>146127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24FF8CD1-3BC9-9399-72A9-CB5E5B93E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19</xdr:col>
      <xdr:colOff>275295</xdr:colOff>
      <xdr:row>522</xdr:row>
      <xdr:rowOff>62957</xdr:rowOff>
    </xdr:from>
    <xdr:to>
      <xdr:col>25</xdr:col>
      <xdr:colOff>677204</xdr:colOff>
      <xdr:row>536</xdr:row>
      <xdr:rowOff>134511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EB7603-05F0-62D5-532F-C0317C9AF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25</xdr:col>
      <xdr:colOff>774775</xdr:colOff>
      <xdr:row>526</xdr:row>
      <xdr:rowOff>179117</xdr:rowOff>
    </xdr:from>
    <xdr:to>
      <xdr:col>34</xdr:col>
      <xdr:colOff>11615</xdr:colOff>
      <xdr:row>541</xdr:row>
      <xdr:rowOff>111281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33EDB46C-9138-21A6-BCAD-ECDAFD4CA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9</xdr:col>
      <xdr:colOff>421822</xdr:colOff>
      <xdr:row>56</xdr:row>
      <xdr:rowOff>97118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2B159-D45D-C49F-1C97-AD2594B86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503851</xdr:colOff>
      <xdr:row>42</xdr:row>
      <xdr:rowOff>38030</xdr:rowOff>
    </xdr:from>
    <xdr:to>
      <xdr:col>17</xdr:col>
      <xdr:colOff>714630</xdr:colOff>
      <xdr:row>57</xdr:row>
      <xdr:rowOff>41988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14B05B-F271-78F4-1F0F-7CB76C91D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195512</xdr:colOff>
      <xdr:row>100</xdr:row>
      <xdr:rowOff>25563</xdr:rowOff>
    </xdr:from>
    <xdr:to>
      <xdr:col>9</xdr:col>
      <xdr:colOff>545934</xdr:colOff>
      <xdr:row>115</xdr:row>
      <xdr:rowOff>112282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863FF-89B1-65C2-C2A9-DC07CE281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566539</xdr:colOff>
      <xdr:row>100</xdr:row>
      <xdr:rowOff>36710</xdr:rowOff>
    </xdr:from>
    <xdr:to>
      <xdr:col>20</xdr:col>
      <xdr:colOff>366713</xdr:colOff>
      <xdr:row>115</xdr:row>
      <xdr:rowOff>34131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A5C99-9905-CDCC-A81C-459B3E932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176891</xdr:colOff>
      <xdr:row>158</xdr:row>
      <xdr:rowOff>36284</xdr:rowOff>
    </xdr:from>
    <xdr:to>
      <xdr:col>7</xdr:col>
      <xdr:colOff>734786</xdr:colOff>
      <xdr:row>173</xdr:row>
      <xdr:rowOff>129003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863ADC-B283-835E-C94F-0B452648D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594122</xdr:colOff>
      <xdr:row>158</xdr:row>
      <xdr:rowOff>0</xdr:rowOff>
    </xdr:from>
    <xdr:to>
      <xdr:col>19</xdr:col>
      <xdr:colOff>31750</xdr:colOff>
      <xdr:row>172</xdr:row>
      <xdr:rowOff>161330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AA3FCD-A12E-25A1-78E0-94E283758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601265</xdr:colOff>
      <xdr:row>218</xdr:row>
      <xdr:rowOff>49707</xdr:rowOff>
    </xdr:from>
    <xdr:to>
      <xdr:col>10</xdr:col>
      <xdr:colOff>14883</xdr:colOff>
      <xdr:row>233</xdr:row>
      <xdr:rowOff>59531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792C2F-CE79-5B63-00CA-FCA2B590C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244078</xdr:colOff>
      <xdr:row>218</xdr:row>
      <xdr:rowOff>49707</xdr:rowOff>
    </xdr:from>
    <xdr:to>
      <xdr:col>19</xdr:col>
      <xdr:colOff>416718</xdr:colOff>
      <xdr:row>233</xdr:row>
      <xdr:rowOff>119063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01B256-B6D1-ECAA-278B-AAAD9D703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541734</xdr:colOff>
      <xdr:row>276</xdr:row>
      <xdr:rowOff>64590</xdr:rowOff>
    </xdr:from>
    <xdr:to>
      <xdr:col>9</xdr:col>
      <xdr:colOff>833436</xdr:colOff>
      <xdr:row>291</xdr:row>
      <xdr:rowOff>44648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9B3BE8C-82ED-B845-E1AF-5A2242DEF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125014</xdr:colOff>
      <xdr:row>276</xdr:row>
      <xdr:rowOff>153887</xdr:rowOff>
    </xdr:from>
    <xdr:to>
      <xdr:col>19</xdr:col>
      <xdr:colOff>312537</xdr:colOff>
      <xdr:row>291</xdr:row>
      <xdr:rowOff>119061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4EFB53-59AB-630F-59F8-DBF4815A0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157759</xdr:colOff>
      <xdr:row>335</xdr:row>
      <xdr:rowOff>139004</xdr:rowOff>
    </xdr:from>
    <xdr:to>
      <xdr:col>9</xdr:col>
      <xdr:colOff>528837</xdr:colOff>
      <xdr:row>350</xdr:row>
      <xdr:rowOff>133945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C138F90-BCCC-98B7-6373-9B9903796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669725</xdr:colOff>
      <xdr:row>335</xdr:row>
      <xdr:rowOff>142874</xdr:rowOff>
    </xdr:from>
    <xdr:to>
      <xdr:col>19</xdr:col>
      <xdr:colOff>79376</xdr:colOff>
      <xdr:row>350</xdr:row>
      <xdr:rowOff>4959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79AF6A-A330-494B-3E9B-395700273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497083</xdr:colOff>
      <xdr:row>394</xdr:row>
      <xdr:rowOff>124122</xdr:rowOff>
    </xdr:from>
    <xdr:to>
      <xdr:col>9</xdr:col>
      <xdr:colOff>788787</xdr:colOff>
      <xdr:row>409</xdr:row>
      <xdr:rowOff>119063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6F199B-16F9-940C-70DA-EBE13E1DA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169663</xdr:colOff>
      <xdr:row>394</xdr:row>
      <xdr:rowOff>153887</xdr:rowOff>
    </xdr:from>
    <xdr:to>
      <xdr:col>19</xdr:col>
      <xdr:colOff>386952</xdr:colOff>
      <xdr:row>409</xdr:row>
      <xdr:rowOff>119063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B41FE7-93AC-C725-A8AD-AF26D684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864947</xdr:colOff>
      <xdr:row>389</xdr:row>
      <xdr:rowOff>169236</xdr:rowOff>
    </xdr:from>
    <xdr:to>
      <xdr:col>43</xdr:col>
      <xdr:colOff>651356</xdr:colOff>
      <xdr:row>404</xdr:row>
      <xdr:rowOff>16452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CC8A8F7-BF6B-597D-869C-42F78089F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41</xdr:col>
      <xdr:colOff>902950</xdr:colOff>
      <xdr:row>389</xdr:row>
      <xdr:rowOff>74949</xdr:rowOff>
    </xdr:from>
    <xdr:to>
      <xdr:col>45</xdr:col>
      <xdr:colOff>1031875</xdr:colOff>
      <xdr:row>403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1E74AFA-93CE-7598-92AE-85944D439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396874</xdr:colOff>
      <xdr:row>374</xdr:row>
      <xdr:rowOff>183188</xdr:rowOff>
    </xdr:from>
    <xdr:to>
      <xdr:col>53</xdr:col>
      <xdr:colOff>88032</xdr:colOff>
      <xdr:row>388</xdr:row>
      <xdr:rowOff>106892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F01D7F-6F7D-F5EA-AB65-67B40B4E6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7696</xdr:colOff>
      <xdr:row>359</xdr:row>
      <xdr:rowOff>193290</xdr:rowOff>
    </xdr:from>
    <xdr:to>
      <xdr:col>58</xdr:col>
      <xdr:colOff>246783</xdr:colOff>
      <xdr:row>376</xdr:row>
      <xdr:rowOff>106410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A2C682-6B6D-331F-CC8C-F023D8A7E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52</xdr:col>
      <xdr:colOff>607579</xdr:colOff>
      <xdr:row>374</xdr:row>
      <xdr:rowOff>182707</xdr:rowOff>
    </xdr:from>
    <xdr:to>
      <xdr:col>58</xdr:col>
      <xdr:colOff>79856</xdr:colOff>
      <xdr:row>391</xdr:row>
      <xdr:rowOff>101120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2D96BFD-8F7C-BB3A-9C2A-B2D7317F9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607579</xdr:colOff>
      <xdr:row>389</xdr:row>
      <xdr:rowOff>145665</xdr:rowOff>
    </xdr:from>
    <xdr:to>
      <xdr:col>53</xdr:col>
      <xdr:colOff>309322</xdr:colOff>
      <xdr:row>406</xdr:row>
      <xdr:rowOff>180493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1696365-CFC1-7628-8B0B-FAD8638BF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59</xdr:col>
      <xdr:colOff>492125</xdr:colOff>
      <xdr:row>99</xdr:row>
      <xdr:rowOff>1587</xdr:rowOff>
    </xdr:from>
    <xdr:to>
      <xdr:col>65</xdr:col>
      <xdr:colOff>603250</xdr:colOff>
      <xdr:row>113</xdr:row>
      <xdr:rowOff>61912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C8FCF41-99BD-9E07-5D86-3663B6889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65</xdr:col>
      <xdr:colOff>15875</xdr:colOff>
      <xdr:row>99</xdr:row>
      <xdr:rowOff>112712</xdr:rowOff>
    </xdr:from>
    <xdr:to>
      <xdr:col>70</xdr:col>
      <xdr:colOff>31750</xdr:colOff>
      <xdr:row>113</xdr:row>
      <xdr:rowOff>173037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8926B76-0EF7-DA8A-A1C7-BB20C8EAB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36</xdr:col>
      <xdr:colOff>349250</xdr:colOff>
      <xdr:row>98</xdr:row>
      <xdr:rowOff>160337</xdr:rowOff>
    </xdr:from>
    <xdr:to>
      <xdr:col>41</xdr:col>
      <xdr:colOff>809625</xdr:colOff>
      <xdr:row>113</xdr:row>
      <xdr:rowOff>14287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89A5B42-EC1B-CFB1-437D-56E2AB6FF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41</xdr:col>
      <xdr:colOff>920750</xdr:colOff>
      <xdr:row>99</xdr:row>
      <xdr:rowOff>49212</xdr:rowOff>
    </xdr:from>
    <xdr:to>
      <xdr:col>47</xdr:col>
      <xdr:colOff>444500</xdr:colOff>
      <xdr:row>113</xdr:row>
      <xdr:rowOff>109537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CF9C6CF-00E0-AB3A-59C5-5A2A159F1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67</xdr:col>
      <xdr:colOff>444500</xdr:colOff>
      <xdr:row>391</xdr:row>
      <xdr:rowOff>128587</xdr:rowOff>
    </xdr:from>
    <xdr:to>
      <xdr:col>73</xdr:col>
      <xdr:colOff>301625</xdr:colOff>
      <xdr:row>405</xdr:row>
      <xdr:rowOff>157162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30784A0-1369-BD4C-D580-B0D04230A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629708</xdr:colOff>
      <xdr:row>454</xdr:row>
      <xdr:rowOff>136526</xdr:rowOff>
    </xdr:from>
    <xdr:to>
      <xdr:col>6</xdr:col>
      <xdr:colOff>322791</xdr:colOff>
      <xdr:row>470</xdr:row>
      <xdr:rowOff>1059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7D5DC13-CEFE-383E-3C75-7628B13D3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375708</xdr:colOff>
      <xdr:row>454</xdr:row>
      <xdr:rowOff>115359</xdr:rowOff>
    </xdr:from>
    <xdr:to>
      <xdr:col>13</xdr:col>
      <xdr:colOff>15875</xdr:colOff>
      <xdr:row>469</xdr:row>
      <xdr:rowOff>159809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AC674EF-B4CB-844D-98E9-97C750DDB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365125</xdr:colOff>
      <xdr:row>513</xdr:row>
      <xdr:rowOff>96837</xdr:rowOff>
    </xdr:from>
    <xdr:to>
      <xdr:col>6</xdr:col>
      <xdr:colOff>269875</xdr:colOff>
      <xdr:row>527</xdr:row>
      <xdr:rowOff>173037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D9E9182-9323-7B3D-7CC3-9BE2CE028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619125</xdr:colOff>
      <xdr:row>514</xdr:row>
      <xdr:rowOff>17462</xdr:rowOff>
    </xdr:from>
    <xdr:to>
      <xdr:col>12</xdr:col>
      <xdr:colOff>412750</xdr:colOff>
      <xdr:row>528</xdr:row>
      <xdr:rowOff>93662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51B8389-9AF7-4590-4DC8-1082431AC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206375</xdr:colOff>
      <xdr:row>571</xdr:row>
      <xdr:rowOff>96837</xdr:rowOff>
    </xdr:from>
    <xdr:to>
      <xdr:col>6</xdr:col>
      <xdr:colOff>111125</xdr:colOff>
      <xdr:row>585</xdr:row>
      <xdr:rowOff>173037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F21E576-8532-C365-28EA-EBA3274A7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365125</xdr:colOff>
      <xdr:row>571</xdr:row>
      <xdr:rowOff>49212</xdr:rowOff>
    </xdr:from>
    <xdr:to>
      <xdr:col>12</xdr:col>
      <xdr:colOff>158750</xdr:colOff>
      <xdr:row>585</xdr:row>
      <xdr:rowOff>125412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FF315D6-7509-602D-5CF3-DBF4057DE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238125</xdr:colOff>
      <xdr:row>629</xdr:row>
      <xdr:rowOff>80962</xdr:rowOff>
    </xdr:from>
    <xdr:to>
      <xdr:col>6</xdr:col>
      <xdr:colOff>142875</xdr:colOff>
      <xdr:row>643</xdr:row>
      <xdr:rowOff>157162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93481D2-1CD5-4B7C-DAD6-CB1F4FAA7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396875</xdr:colOff>
      <xdr:row>629</xdr:row>
      <xdr:rowOff>160337</xdr:rowOff>
    </xdr:from>
    <xdr:to>
      <xdr:col>12</xdr:col>
      <xdr:colOff>190500</xdr:colOff>
      <xdr:row>644</xdr:row>
      <xdr:rowOff>46037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BF03AC1-4FA4-A490-839C-635560473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47625</xdr:colOff>
      <xdr:row>624</xdr:row>
      <xdr:rowOff>176212</xdr:rowOff>
    </xdr:from>
    <xdr:to>
      <xdr:col>23</xdr:col>
      <xdr:colOff>809625</xdr:colOff>
      <xdr:row>638</xdr:row>
      <xdr:rowOff>173037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2C0A73E-B705-DFAE-5BAE-B62E3EA08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23</xdr:col>
      <xdr:colOff>889000</xdr:colOff>
      <xdr:row>624</xdr:row>
      <xdr:rowOff>192087</xdr:rowOff>
    </xdr:from>
    <xdr:to>
      <xdr:col>29</xdr:col>
      <xdr:colOff>333375</xdr:colOff>
      <xdr:row>638</xdr:row>
      <xdr:rowOff>188912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8B9D7F0-EB2B-12A8-45E9-BC00299DD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365125</xdr:colOff>
      <xdr:row>629</xdr:row>
      <xdr:rowOff>128587</xdr:rowOff>
    </xdr:from>
    <xdr:to>
      <xdr:col>23</xdr:col>
      <xdr:colOff>79375</xdr:colOff>
      <xdr:row>646</xdr:row>
      <xdr:rowOff>204787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CF1CF35-C57D-4C4C-F2FD-3C69D2AB7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21</xdr:col>
      <xdr:colOff>365125</xdr:colOff>
      <xdr:row>629</xdr:row>
      <xdr:rowOff>17462</xdr:rowOff>
    </xdr:from>
    <xdr:to>
      <xdr:col>27</xdr:col>
      <xdr:colOff>158750</xdr:colOff>
      <xdr:row>646</xdr:row>
      <xdr:rowOff>109537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9B19EB8-014A-F831-8991-FB6658777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29</xdr:col>
      <xdr:colOff>666750</xdr:colOff>
      <xdr:row>630</xdr:row>
      <xdr:rowOff>96837</xdr:rowOff>
    </xdr:from>
    <xdr:to>
      <xdr:col>35</xdr:col>
      <xdr:colOff>444500</xdr:colOff>
      <xdr:row>644</xdr:row>
      <xdr:rowOff>173037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5FCFEB1-B479-D1F5-D3B9-E37CD3D62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35</xdr:col>
      <xdr:colOff>476250</xdr:colOff>
      <xdr:row>630</xdr:row>
      <xdr:rowOff>49212</xdr:rowOff>
    </xdr:from>
    <xdr:to>
      <xdr:col>41</xdr:col>
      <xdr:colOff>0</xdr:colOff>
      <xdr:row>644</xdr:row>
      <xdr:rowOff>125412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1DC334D-DA97-A95E-B253-DB70A470B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174625</xdr:colOff>
      <xdr:row>687</xdr:row>
      <xdr:rowOff>33337</xdr:rowOff>
    </xdr:from>
    <xdr:to>
      <xdr:col>6</xdr:col>
      <xdr:colOff>79375</xdr:colOff>
      <xdr:row>701</xdr:row>
      <xdr:rowOff>109537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2EAFBC2-C512-1776-E0B2-4511FDAD0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6</xdr:col>
      <xdr:colOff>269875</xdr:colOff>
      <xdr:row>686</xdr:row>
      <xdr:rowOff>160337</xdr:rowOff>
    </xdr:from>
    <xdr:to>
      <xdr:col>12</xdr:col>
      <xdr:colOff>63500</xdr:colOff>
      <xdr:row>701</xdr:row>
      <xdr:rowOff>30162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D1AF067-B6B7-BDD7-4DB0-F914348AA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825500</xdr:colOff>
      <xdr:row>687</xdr:row>
      <xdr:rowOff>176212</xdr:rowOff>
    </xdr:from>
    <xdr:to>
      <xdr:col>17</xdr:col>
      <xdr:colOff>682625</xdr:colOff>
      <xdr:row>702</xdr:row>
      <xdr:rowOff>61912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2903AEE-C5B0-A24E-E2B4-A3EC91102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6</xdr:col>
      <xdr:colOff>460375</xdr:colOff>
      <xdr:row>701</xdr:row>
      <xdr:rowOff>96837</xdr:rowOff>
    </xdr:from>
    <xdr:to>
      <xdr:col>12</xdr:col>
      <xdr:colOff>254000</xdr:colOff>
      <xdr:row>715</xdr:row>
      <xdr:rowOff>173037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135243C-85DB-AB79-EDBA-9FFB87566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12</xdr:col>
      <xdr:colOff>95250</xdr:colOff>
      <xdr:row>702</xdr:row>
      <xdr:rowOff>160337</xdr:rowOff>
    </xdr:from>
    <xdr:to>
      <xdr:col>17</xdr:col>
      <xdr:colOff>889000</xdr:colOff>
      <xdr:row>717</xdr:row>
      <xdr:rowOff>46037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B47B076-ECBD-8048-B838-978BDC800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206375</xdr:colOff>
      <xdr:row>702</xdr:row>
      <xdr:rowOff>49212</xdr:rowOff>
    </xdr:from>
    <xdr:to>
      <xdr:col>6</xdr:col>
      <xdr:colOff>111125</xdr:colOff>
      <xdr:row>716</xdr:row>
      <xdr:rowOff>125412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5182100E-0E75-2DAD-EE4A-A6C8C125B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18</xdr:col>
      <xdr:colOff>47625</xdr:colOff>
      <xdr:row>681</xdr:row>
      <xdr:rowOff>176212</xdr:rowOff>
    </xdr:from>
    <xdr:to>
      <xdr:col>23</xdr:col>
      <xdr:colOff>809625</xdr:colOff>
      <xdr:row>695</xdr:row>
      <xdr:rowOff>157162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3AA69A95-974F-D294-B799-66C8B043E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23</xdr:col>
      <xdr:colOff>920750</xdr:colOff>
      <xdr:row>681</xdr:row>
      <xdr:rowOff>160337</xdr:rowOff>
    </xdr:from>
    <xdr:to>
      <xdr:col>29</xdr:col>
      <xdr:colOff>365125</xdr:colOff>
      <xdr:row>695</xdr:row>
      <xdr:rowOff>141287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067FB57-4F6B-D5E3-D5FC-8CCE7E111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18</xdr:col>
      <xdr:colOff>63500</xdr:colOff>
      <xdr:row>695</xdr:row>
      <xdr:rowOff>112712</xdr:rowOff>
    </xdr:from>
    <xdr:to>
      <xdr:col>23</xdr:col>
      <xdr:colOff>825500</xdr:colOff>
      <xdr:row>709</xdr:row>
      <xdr:rowOff>188912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5EE90AD-38DC-1B12-E177-E95912D90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24</xdr:col>
      <xdr:colOff>79375</xdr:colOff>
      <xdr:row>696</xdr:row>
      <xdr:rowOff>160337</xdr:rowOff>
    </xdr:from>
    <xdr:to>
      <xdr:col>29</xdr:col>
      <xdr:colOff>492125</xdr:colOff>
      <xdr:row>711</xdr:row>
      <xdr:rowOff>46037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51508D4-0DF8-B017-4BAD-371887C66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29</xdr:col>
      <xdr:colOff>682625</xdr:colOff>
      <xdr:row>687</xdr:row>
      <xdr:rowOff>49212</xdr:rowOff>
    </xdr:from>
    <xdr:to>
      <xdr:col>35</xdr:col>
      <xdr:colOff>460375</xdr:colOff>
      <xdr:row>701</xdr:row>
      <xdr:rowOff>125412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1372C15-4FE3-D7A1-A5C9-482744903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35</xdr:col>
      <xdr:colOff>412750</xdr:colOff>
      <xdr:row>687</xdr:row>
      <xdr:rowOff>176212</xdr:rowOff>
    </xdr:from>
    <xdr:to>
      <xdr:col>40</xdr:col>
      <xdr:colOff>714375</xdr:colOff>
      <xdr:row>702</xdr:row>
      <xdr:rowOff>61912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17E6D7F-8D9A-BC77-5F48-037632D17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380999</xdr:colOff>
      <xdr:row>759</xdr:row>
      <xdr:rowOff>-1</xdr:rowOff>
    </xdr:from>
    <xdr:to>
      <xdr:col>9</xdr:col>
      <xdr:colOff>219362</xdr:colOff>
      <xdr:row>776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6EE52E6-6A1F-725D-8982-5151D1CF5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696233</xdr:colOff>
      <xdr:row>760</xdr:row>
      <xdr:rowOff>25400</xdr:rowOff>
    </xdr:from>
    <xdr:to>
      <xdr:col>15</xdr:col>
      <xdr:colOff>721179</xdr:colOff>
      <xdr:row>774</xdr:row>
      <xdr:rowOff>101600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368C074-1932-C773-560B-7085C4A9B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11</xdr:col>
      <xdr:colOff>891267</xdr:colOff>
      <xdr:row>761</xdr:row>
      <xdr:rowOff>70757</xdr:rowOff>
    </xdr:from>
    <xdr:to>
      <xdr:col>17</xdr:col>
      <xdr:colOff>741589</xdr:colOff>
      <xdr:row>775</xdr:row>
      <xdr:rowOff>146957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5D59ADBB-187B-92E5-F7D2-E0AD1B93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741589</xdr:colOff>
      <xdr:row>776</xdr:row>
      <xdr:rowOff>2721</xdr:rowOff>
    </xdr:from>
    <xdr:to>
      <xdr:col>11</xdr:col>
      <xdr:colOff>659946</xdr:colOff>
      <xdr:row>790</xdr:row>
      <xdr:rowOff>78921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8D52CC38-C966-DC30-9593-C3485A5A0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11</xdr:col>
      <xdr:colOff>768803</xdr:colOff>
      <xdr:row>777</xdr:row>
      <xdr:rowOff>111579</xdr:rowOff>
    </xdr:from>
    <xdr:to>
      <xdr:col>17</xdr:col>
      <xdr:colOff>619125</xdr:colOff>
      <xdr:row>791</xdr:row>
      <xdr:rowOff>187779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BABA6B4C-60A9-210B-9692-28E0D4741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0</xdr:col>
      <xdr:colOff>38553</xdr:colOff>
      <xdr:row>775</xdr:row>
      <xdr:rowOff>150132</xdr:rowOff>
    </xdr:from>
    <xdr:to>
      <xdr:col>5</xdr:col>
      <xdr:colOff>732517</xdr:colOff>
      <xdr:row>790</xdr:row>
      <xdr:rowOff>35832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59AE8B74-96E7-7A4C-5B54-5D1583DA1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18</xdr:col>
      <xdr:colOff>156481</xdr:colOff>
      <xdr:row>755</xdr:row>
      <xdr:rowOff>70757</xdr:rowOff>
    </xdr:from>
    <xdr:to>
      <xdr:col>23</xdr:col>
      <xdr:colOff>904874</xdr:colOff>
      <xdr:row>769</xdr:row>
      <xdr:rowOff>78921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E81C5698-1E94-0B22-758D-44201C5AF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23</xdr:col>
      <xdr:colOff>877660</xdr:colOff>
      <xdr:row>755</xdr:row>
      <xdr:rowOff>84364</xdr:rowOff>
    </xdr:from>
    <xdr:to>
      <xdr:col>29</xdr:col>
      <xdr:colOff>306160</xdr:colOff>
      <xdr:row>769</xdr:row>
      <xdr:rowOff>92528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98833A1-A03A-5A44-0FA3-4E14E4A7E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18</xdr:col>
      <xdr:colOff>170089</xdr:colOff>
      <xdr:row>769</xdr:row>
      <xdr:rowOff>97972</xdr:rowOff>
    </xdr:from>
    <xdr:to>
      <xdr:col>23</xdr:col>
      <xdr:colOff>918482</xdr:colOff>
      <xdr:row>783</xdr:row>
      <xdr:rowOff>174172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A5FFA345-A4F0-0EAE-B533-5854FAA3C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23</xdr:col>
      <xdr:colOff>904875</xdr:colOff>
      <xdr:row>769</xdr:row>
      <xdr:rowOff>16329</xdr:rowOff>
    </xdr:from>
    <xdr:to>
      <xdr:col>29</xdr:col>
      <xdr:colOff>333375</xdr:colOff>
      <xdr:row>783</xdr:row>
      <xdr:rowOff>92529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02C3300-2C47-326D-BEC5-B82D803EC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29</xdr:col>
      <xdr:colOff>578304</xdr:colOff>
      <xdr:row>760</xdr:row>
      <xdr:rowOff>138794</xdr:rowOff>
    </xdr:from>
    <xdr:to>
      <xdr:col>35</xdr:col>
      <xdr:colOff>346982</xdr:colOff>
      <xdr:row>775</xdr:row>
      <xdr:rowOff>24494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F933CA90-0160-3635-17DE-3AEB5B07B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35</xdr:col>
      <xdr:colOff>489857</xdr:colOff>
      <xdr:row>760</xdr:row>
      <xdr:rowOff>54428</xdr:rowOff>
    </xdr:from>
    <xdr:to>
      <xdr:col>40</xdr:col>
      <xdr:colOff>571499</xdr:colOff>
      <xdr:row>774</xdr:row>
      <xdr:rowOff>163286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6257DC74-B080-96CC-15B9-F81EF8BE3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0</xdr:col>
      <xdr:colOff>0</xdr:colOff>
      <xdr:row>833</xdr:row>
      <xdr:rowOff>97971</xdr:rowOff>
    </xdr:from>
    <xdr:to>
      <xdr:col>5</xdr:col>
      <xdr:colOff>693964</xdr:colOff>
      <xdr:row>847</xdr:row>
      <xdr:rowOff>174171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F9821A19-B942-63D0-3469-5252A7319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6</xdr:col>
      <xdr:colOff>102053</xdr:colOff>
      <xdr:row>833</xdr:row>
      <xdr:rowOff>125186</xdr:rowOff>
    </xdr:from>
    <xdr:to>
      <xdr:col>11</xdr:col>
      <xdr:colOff>809624</xdr:colOff>
      <xdr:row>848</xdr:row>
      <xdr:rowOff>10886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4B235A52-E71F-FC59-8EEF-422416E38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12</xdr:col>
      <xdr:colOff>6805</xdr:colOff>
      <xdr:row>833</xdr:row>
      <xdr:rowOff>97970</xdr:rowOff>
    </xdr:from>
    <xdr:to>
      <xdr:col>17</xdr:col>
      <xdr:colOff>796019</xdr:colOff>
      <xdr:row>847</xdr:row>
      <xdr:rowOff>174170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BDB1F773-65B8-5E7E-2AE7-98447EBA3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6</xdr:col>
      <xdr:colOff>238124</xdr:colOff>
      <xdr:row>848</xdr:row>
      <xdr:rowOff>111578</xdr:rowOff>
    </xdr:from>
    <xdr:to>
      <xdr:col>12</xdr:col>
      <xdr:colOff>6803</xdr:colOff>
      <xdr:row>862</xdr:row>
      <xdr:rowOff>187778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515D1C4-9A6C-027A-ED2E-319F133C5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11</xdr:col>
      <xdr:colOff>904874</xdr:colOff>
      <xdr:row>849</xdr:row>
      <xdr:rowOff>2720</xdr:rowOff>
    </xdr:from>
    <xdr:to>
      <xdr:col>17</xdr:col>
      <xdr:colOff>755196</xdr:colOff>
      <xdr:row>863</xdr:row>
      <xdr:rowOff>78920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B441406B-EAC2-C05D-A65B-55C434F8F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0</xdr:col>
      <xdr:colOff>34017</xdr:colOff>
      <xdr:row>848</xdr:row>
      <xdr:rowOff>16328</xdr:rowOff>
    </xdr:from>
    <xdr:to>
      <xdr:col>5</xdr:col>
      <xdr:colOff>727981</xdr:colOff>
      <xdr:row>862</xdr:row>
      <xdr:rowOff>92528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30615417-6CD0-90D6-39D0-77133E0F7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18</xdr:col>
      <xdr:colOff>483054</xdr:colOff>
      <xdr:row>828</xdr:row>
      <xdr:rowOff>16329</xdr:rowOff>
    </xdr:from>
    <xdr:to>
      <xdr:col>24</xdr:col>
      <xdr:colOff>265340</xdr:colOff>
      <xdr:row>842</xdr:row>
      <xdr:rowOff>24493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846D019B-79C1-FA10-E0BA-B637F3C8B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24</xdr:col>
      <xdr:colOff>306161</xdr:colOff>
      <xdr:row>827</xdr:row>
      <xdr:rowOff>166007</xdr:rowOff>
    </xdr:from>
    <xdr:to>
      <xdr:col>29</xdr:col>
      <xdr:colOff>700768</xdr:colOff>
      <xdr:row>841</xdr:row>
      <xdr:rowOff>160564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D23B75F2-E400-035B-23D4-ECA78EA2A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18</xdr:col>
      <xdr:colOff>333374</xdr:colOff>
      <xdr:row>842</xdr:row>
      <xdr:rowOff>70757</xdr:rowOff>
    </xdr:from>
    <xdr:to>
      <xdr:col>24</xdr:col>
      <xdr:colOff>115660</xdr:colOff>
      <xdr:row>856</xdr:row>
      <xdr:rowOff>146957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8E766B7F-B1A8-B74C-61CF-566194B6C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24</xdr:col>
      <xdr:colOff>476250</xdr:colOff>
      <xdr:row>842</xdr:row>
      <xdr:rowOff>112712</xdr:rowOff>
    </xdr:from>
    <xdr:to>
      <xdr:col>29</xdr:col>
      <xdr:colOff>889000</xdr:colOff>
      <xdr:row>856</xdr:row>
      <xdr:rowOff>188912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A47CC45E-440A-C904-71BF-C3001526E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30</xdr:col>
      <xdr:colOff>15875</xdr:colOff>
      <xdr:row>834</xdr:row>
      <xdr:rowOff>80962</xdr:rowOff>
    </xdr:from>
    <xdr:to>
      <xdr:col>35</xdr:col>
      <xdr:colOff>841375</xdr:colOff>
      <xdr:row>848</xdr:row>
      <xdr:rowOff>157162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76A09C97-7151-6CE7-18A1-E261733A8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35</xdr:col>
      <xdr:colOff>920750</xdr:colOff>
      <xdr:row>834</xdr:row>
      <xdr:rowOff>160337</xdr:rowOff>
    </xdr:from>
    <xdr:to>
      <xdr:col>41</xdr:col>
      <xdr:colOff>444500</xdr:colOff>
      <xdr:row>849</xdr:row>
      <xdr:rowOff>46037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9C00A302-21F1-9134-C958-120474BEF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48</xdr:col>
      <xdr:colOff>396875</xdr:colOff>
      <xdr:row>101</xdr:row>
      <xdr:rowOff>144462</xdr:rowOff>
    </xdr:from>
    <xdr:to>
      <xdr:col>53</xdr:col>
      <xdr:colOff>857250</xdr:colOff>
      <xdr:row>116</xdr:row>
      <xdr:rowOff>30162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271C9335-8F16-B6EC-52F2-196A66D99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0</xdr:col>
      <xdr:colOff>0</xdr:colOff>
      <xdr:row>906</xdr:row>
      <xdr:rowOff>65087</xdr:rowOff>
    </xdr:from>
    <xdr:to>
      <xdr:col>5</xdr:col>
      <xdr:colOff>698500</xdr:colOff>
      <xdr:row>920</xdr:row>
      <xdr:rowOff>141287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D9043C49-63FA-2B98-96C0-85068A980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5</xdr:col>
      <xdr:colOff>650875</xdr:colOff>
      <xdr:row>906</xdr:row>
      <xdr:rowOff>144462</xdr:rowOff>
    </xdr:from>
    <xdr:to>
      <xdr:col>11</xdr:col>
      <xdr:colOff>587375</xdr:colOff>
      <xdr:row>921</xdr:row>
      <xdr:rowOff>30162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52DCA602-A929-C2C5-3447-63DDDCDF3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11</xdr:col>
      <xdr:colOff>714375</xdr:colOff>
      <xdr:row>906</xdr:row>
      <xdr:rowOff>96837</xdr:rowOff>
    </xdr:from>
    <xdr:to>
      <xdr:col>17</xdr:col>
      <xdr:colOff>571500</xdr:colOff>
      <xdr:row>920</xdr:row>
      <xdr:rowOff>173037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89A9FFAC-BCE5-2E20-440D-0DE01271B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9</xdr:col>
      <xdr:colOff>206375</xdr:colOff>
      <xdr:row>906</xdr:row>
      <xdr:rowOff>112712</xdr:rowOff>
    </xdr:from>
    <xdr:to>
      <xdr:col>15</xdr:col>
      <xdr:colOff>254000</xdr:colOff>
      <xdr:row>920</xdr:row>
      <xdr:rowOff>188912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AD3B440A-6857-71C9-DE2E-833C3C835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6</xdr:col>
      <xdr:colOff>492125</xdr:colOff>
      <xdr:row>907</xdr:row>
      <xdr:rowOff>1587</xdr:rowOff>
    </xdr:from>
    <xdr:to>
      <xdr:col>12</xdr:col>
      <xdr:colOff>285750</xdr:colOff>
      <xdr:row>921</xdr:row>
      <xdr:rowOff>77787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28C2BE3-A698-9108-073C-72E8C2480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19</xdr:col>
      <xdr:colOff>89959</xdr:colOff>
      <xdr:row>901</xdr:row>
      <xdr:rowOff>104775</xdr:rowOff>
    </xdr:from>
    <xdr:to>
      <xdr:col>24</xdr:col>
      <xdr:colOff>291042</xdr:colOff>
      <xdr:row>916</xdr:row>
      <xdr:rowOff>96308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1B0A5805-DF45-48C0-7AD5-36DDF8C45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24</xdr:col>
      <xdr:colOff>301625</xdr:colOff>
      <xdr:row>901</xdr:row>
      <xdr:rowOff>147108</xdr:rowOff>
    </xdr:from>
    <xdr:to>
      <xdr:col>29</xdr:col>
      <xdr:colOff>492125</xdr:colOff>
      <xdr:row>916</xdr:row>
      <xdr:rowOff>138641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158005BF-6DAD-C405-4357-79263BAD6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19</xdr:col>
      <xdr:colOff>428625</xdr:colOff>
      <xdr:row>905</xdr:row>
      <xdr:rowOff>189441</xdr:rowOff>
    </xdr:from>
    <xdr:to>
      <xdr:col>24</xdr:col>
      <xdr:colOff>629708</xdr:colOff>
      <xdr:row>921</xdr:row>
      <xdr:rowOff>43391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B7C2CEA-0B94-1FE4-C609-E3F0089E7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22</xdr:col>
      <xdr:colOff>682625</xdr:colOff>
      <xdr:row>907</xdr:row>
      <xdr:rowOff>9524</xdr:rowOff>
    </xdr:from>
    <xdr:to>
      <xdr:col>28</xdr:col>
      <xdr:colOff>227542</xdr:colOff>
      <xdr:row>922</xdr:row>
      <xdr:rowOff>0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C6AF5149-2D9C-06A9-2FA1-1304A8CFE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30</xdr:col>
      <xdr:colOff>195791</xdr:colOff>
      <xdr:row>906</xdr:row>
      <xdr:rowOff>168274</xdr:rowOff>
    </xdr:from>
    <xdr:to>
      <xdr:col>35</xdr:col>
      <xdr:colOff>851958</xdr:colOff>
      <xdr:row>922</xdr:row>
      <xdr:rowOff>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0811891C-284F-EDFD-76DD-A20C4E1C2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35</xdr:col>
      <xdr:colOff>481541</xdr:colOff>
      <xdr:row>907</xdr:row>
      <xdr:rowOff>115357</xdr:rowOff>
    </xdr:from>
    <xdr:to>
      <xdr:col>40</xdr:col>
      <xdr:colOff>608541</xdr:colOff>
      <xdr:row>922</xdr:row>
      <xdr:rowOff>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B62C0D43-9ECB-62B3-B28B-C5AC74B28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32</xdr:col>
      <xdr:colOff>47625</xdr:colOff>
      <xdr:row>907</xdr:row>
      <xdr:rowOff>178858</xdr:rowOff>
    </xdr:from>
    <xdr:to>
      <xdr:col>37</xdr:col>
      <xdr:colOff>174625</xdr:colOff>
      <xdr:row>922</xdr:row>
      <xdr:rowOff>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C2F3625A-4F18-177D-2495-7C0AFE23C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0</xdr:col>
      <xdr:colOff>515664</xdr:colOff>
      <xdr:row>963</xdr:row>
      <xdr:rowOff>23482</xdr:rowOff>
    </xdr:from>
    <xdr:to>
      <xdr:col>8</xdr:col>
      <xdr:colOff>161637</xdr:colOff>
      <xdr:row>978</xdr:row>
      <xdr:rowOff>92363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C82617BA-D650-60D6-4950-F45DAAF80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10</xdr:col>
      <xdr:colOff>191420</xdr:colOff>
      <xdr:row>963</xdr:row>
      <xdr:rowOff>154913</xdr:rowOff>
    </xdr:from>
    <xdr:to>
      <xdr:col>16</xdr:col>
      <xdr:colOff>281593</xdr:colOff>
      <xdr:row>978</xdr:row>
      <xdr:rowOff>17521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C1F44235-42B5-7C27-C24C-C78A0469A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10</xdr:col>
      <xdr:colOff>325437</xdr:colOff>
      <xdr:row>965</xdr:row>
      <xdr:rowOff>144462</xdr:rowOff>
    </xdr:from>
    <xdr:to>
      <xdr:col>16</xdr:col>
      <xdr:colOff>404812</xdr:colOff>
      <xdr:row>980</xdr:row>
      <xdr:rowOff>30162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00D2F67C-0B7A-1855-E669-6FB8F4F7F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10</xdr:col>
      <xdr:colOff>84426</xdr:colOff>
      <xdr:row>962</xdr:row>
      <xdr:rowOff>194973</xdr:rowOff>
    </xdr:from>
    <xdr:to>
      <xdr:col>16</xdr:col>
      <xdr:colOff>188335</xdr:colOff>
      <xdr:row>977</xdr:row>
      <xdr:rowOff>46037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7A3A0B09-5182-56E1-7695-ED1CC5736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9</xdr:col>
      <xdr:colOff>373062</xdr:colOff>
      <xdr:row>966</xdr:row>
      <xdr:rowOff>80962</xdr:rowOff>
    </xdr:from>
    <xdr:to>
      <xdr:col>15</xdr:col>
      <xdr:colOff>420687</xdr:colOff>
      <xdr:row>980</xdr:row>
      <xdr:rowOff>157162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47F0AFE6-5162-B5F6-F965-B67196B15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5</xdr:col>
      <xdr:colOff>645103</xdr:colOff>
      <xdr:row>947</xdr:row>
      <xdr:rowOff>137102</xdr:rowOff>
    </xdr:from>
    <xdr:to>
      <xdr:col>11</xdr:col>
      <xdr:colOff>822614</xdr:colOff>
      <xdr:row>961</xdr:row>
      <xdr:rowOff>18903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BD8D5D04-FB8C-4237-BF80-870ED5427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18</xdr:col>
      <xdr:colOff>119062</xdr:colOff>
      <xdr:row>960</xdr:row>
      <xdr:rowOff>128587</xdr:rowOff>
    </xdr:from>
    <xdr:to>
      <xdr:col>23</xdr:col>
      <xdr:colOff>881062</xdr:colOff>
      <xdr:row>974</xdr:row>
      <xdr:rowOff>125412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719F187C-AFED-8AC2-BC7A-47348460F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24</xdr:col>
      <xdr:colOff>325437</xdr:colOff>
      <xdr:row>960</xdr:row>
      <xdr:rowOff>112712</xdr:rowOff>
    </xdr:from>
    <xdr:to>
      <xdr:col>29</xdr:col>
      <xdr:colOff>738187</xdr:colOff>
      <xdr:row>974</xdr:row>
      <xdr:rowOff>109537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C6FA5FBF-859B-B4DE-DAD7-D7941C617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19</xdr:col>
      <xdr:colOff>404812</xdr:colOff>
      <xdr:row>961</xdr:row>
      <xdr:rowOff>17462</xdr:rowOff>
    </xdr:from>
    <xdr:to>
      <xdr:col>25</xdr:col>
      <xdr:colOff>182562</xdr:colOff>
      <xdr:row>975</xdr:row>
      <xdr:rowOff>30162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F57E9141-2CD5-3030-5500-03711E73F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22</xdr:col>
      <xdr:colOff>182562</xdr:colOff>
      <xdr:row>961</xdr:row>
      <xdr:rowOff>17462</xdr:rowOff>
    </xdr:from>
    <xdr:to>
      <xdr:col>27</xdr:col>
      <xdr:colOff>912812</xdr:colOff>
      <xdr:row>975</xdr:row>
      <xdr:rowOff>30162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369BF7D8-77B5-E353-FFF8-05D3A90AF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30</xdr:col>
      <xdr:colOff>7937</xdr:colOff>
      <xdr:row>965</xdr:row>
      <xdr:rowOff>144462</xdr:rowOff>
    </xdr:from>
    <xdr:to>
      <xdr:col>35</xdr:col>
      <xdr:colOff>833437</xdr:colOff>
      <xdr:row>980</xdr:row>
      <xdr:rowOff>30162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F1F7F443-DDF8-3ED7-86C7-F19759849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33</xdr:col>
      <xdr:colOff>55562</xdr:colOff>
      <xdr:row>966</xdr:row>
      <xdr:rowOff>17462</xdr:rowOff>
    </xdr:from>
    <xdr:to>
      <xdr:col>38</xdr:col>
      <xdr:colOff>198437</xdr:colOff>
      <xdr:row>980</xdr:row>
      <xdr:rowOff>93662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7A761AE4-F586-4A7F-3C54-3125D511F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38</xdr:col>
      <xdr:colOff>150812</xdr:colOff>
      <xdr:row>963</xdr:row>
      <xdr:rowOff>49212</xdr:rowOff>
    </xdr:from>
    <xdr:to>
      <xdr:col>44</xdr:col>
      <xdr:colOff>39687</xdr:colOff>
      <xdr:row>977</xdr:row>
      <xdr:rowOff>93662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E931301C-652A-FC49-49A1-F6C718794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42</xdr:col>
      <xdr:colOff>134937</xdr:colOff>
      <xdr:row>965</xdr:row>
      <xdr:rowOff>33337</xdr:rowOff>
    </xdr:from>
    <xdr:to>
      <xdr:col>47</xdr:col>
      <xdr:colOff>595312</xdr:colOff>
      <xdr:row>979</xdr:row>
      <xdr:rowOff>109537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98BAA2FC-85D3-5FE7-A799-7A4AF14B7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50</xdr:col>
      <xdr:colOff>246062</xdr:colOff>
      <xdr:row>963</xdr:row>
      <xdr:rowOff>65087</xdr:rowOff>
    </xdr:from>
    <xdr:to>
      <xdr:col>55</xdr:col>
      <xdr:colOff>595312</xdr:colOff>
      <xdr:row>977</xdr:row>
      <xdr:rowOff>109537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A6BCC0C5-59C1-E00F-33EA-31371D0FC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53</xdr:col>
      <xdr:colOff>436562</xdr:colOff>
      <xdr:row>949</xdr:row>
      <xdr:rowOff>49212</xdr:rowOff>
    </xdr:from>
    <xdr:to>
      <xdr:col>58</xdr:col>
      <xdr:colOff>627062</xdr:colOff>
      <xdr:row>962</xdr:row>
      <xdr:rowOff>109537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2F3381D7-3391-F740-AD65-C82813B0A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47</xdr:col>
      <xdr:colOff>785812</xdr:colOff>
      <xdr:row>947</xdr:row>
      <xdr:rowOff>80962</xdr:rowOff>
    </xdr:from>
    <xdr:to>
      <xdr:col>53</xdr:col>
      <xdr:colOff>452437</xdr:colOff>
      <xdr:row>960</xdr:row>
      <xdr:rowOff>141287</xdr:rowOff>
    </xdr:to>
    <xdr:graphicFrame macro="">
      <xdr:nvGraphicFramePr>
        <xdr:cNvPr id="111" name="Chart 110">
          <a:extLst>
            <a:ext uri="{FF2B5EF4-FFF2-40B4-BE49-F238E27FC236}">
              <a16:creationId xmlns:a16="http://schemas.microsoft.com/office/drawing/2014/main" id="{DE96DBC7-0A73-38B5-E5B3-F04F604A4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47</xdr:col>
      <xdr:colOff>785812</xdr:colOff>
      <xdr:row>934</xdr:row>
      <xdr:rowOff>80962</xdr:rowOff>
    </xdr:from>
    <xdr:to>
      <xdr:col>53</xdr:col>
      <xdr:colOff>452437</xdr:colOff>
      <xdr:row>947</xdr:row>
      <xdr:rowOff>141287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C44F43DB-6154-F1E9-1308-E74EBB0D8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53</xdr:col>
      <xdr:colOff>642937</xdr:colOff>
      <xdr:row>934</xdr:row>
      <xdr:rowOff>144462</xdr:rowOff>
    </xdr:from>
    <xdr:to>
      <xdr:col>59</xdr:col>
      <xdr:colOff>119062</xdr:colOff>
      <xdr:row>947</xdr:row>
      <xdr:rowOff>204787</xdr:rowOff>
    </xdr:to>
    <xdr:graphicFrame macro="">
      <xdr:nvGraphicFramePr>
        <xdr:cNvPr id="113" name="Chart 112">
          <a:extLst>
            <a:ext uri="{FF2B5EF4-FFF2-40B4-BE49-F238E27FC236}">
              <a16:creationId xmlns:a16="http://schemas.microsoft.com/office/drawing/2014/main" id="{A8160F0C-5E20-6340-B8EB-0FC8A520D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60</xdr:col>
      <xdr:colOff>531812</xdr:colOff>
      <xdr:row>963</xdr:row>
      <xdr:rowOff>49212</xdr:rowOff>
    </xdr:from>
    <xdr:to>
      <xdr:col>66</xdr:col>
      <xdr:colOff>134937</xdr:colOff>
      <xdr:row>977</xdr:row>
      <xdr:rowOff>93662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BBACA04E-F54B-B495-8765-4D32BDB85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63</xdr:col>
      <xdr:colOff>642937</xdr:colOff>
      <xdr:row>961</xdr:row>
      <xdr:rowOff>192087</xdr:rowOff>
    </xdr:from>
    <xdr:to>
      <xdr:col>68</xdr:col>
      <xdr:colOff>404812</xdr:colOff>
      <xdr:row>976</xdr:row>
      <xdr:rowOff>14287</xdr:rowOff>
    </xdr:to>
    <xdr:graphicFrame macro="">
      <xdr:nvGraphicFramePr>
        <xdr:cNvPr id="115" name="Chart 114">
          <a:extLst>
            <a:ext uri="{FF2B5EF4-FFF2-40B4-BE49-F238E27FC236}">
              <a16:creationId xmlns:a16="http://schemas.microsoft.com/office/drawing/2014/main" id="{E7C413C3-CC59-4DC3-791E-94E4B784A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67</xdr:col>
      <xdr:colOff>722312</xdr:colOff>
      <xdr:row>964</xdr:row>
      <xdr:rowOff>49212</xdr:rowOff>
    </xdr:from>
    <xdr:to>
      <xdr:col>73</xdr:col>
      <xdr:colOff>579437</xdr:colOff>
      <xdr:row>978</xdr:row>
      <xdr:rowOff>109537</xdr:rowOff>
    </xdr:to>
    <xdr:graphicFrame macro="">
      <xdr:nvGraphicFramePr>
        <xdr:cNvPr id="116" name="Chart 115">
          <a:extLst>
            <a:ext uri="{FF2B5EF4-FFF2-40B4-BE49-F238E27FC236}">
              <a16:creationId xmlns:a16="http://schemas.microsoft.com/office/drawing/2014/main" id="{831BB791-FEB4-AC17-8405-4A20CE30F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1</xdr:col>
      <xdr:colOff>687160</xdr:colOff>
      <xdr:row>122</xdr:row>
      <xdr:rowOff>117247</xdr:rowOff>
    </xdr:from>
    <xdr:to>
      <xdr:col>7</xdr:col>
      <xdr:colOff>528411</xdr:colOff>
      <xdr:row>135</xdr:row>
      <xdr:rowOff>177572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125F8D41-3717-1B57-F25B-35430C159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7</xdr:col>
      <xdr:colOff>589644</xdr:colOff>
      <xdr:row>123</xdr:row>
      <xdr:rowOff>128587</xdr:rowOff>
    </xdr:from>
    <xdr:to>
      <xdr:col>13</xdr:col>
      <xdr:colOff>446769</xdr:colOff>
      <xdr:row>136</xdr:row>
      <xdr:rowOff>188912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A5D5F2B8-176A-6458-0A94-F3E24C7BE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2</xdr:col>
      <xdr:colOff>342446</xdr:colOff>
      <xdr:row>135</xdr:row>
      <xdr:rowOff>148998</xdr:rowOff>
    </xdr:from>
    <xdr:to>
      <xdr:col>8</xdr:col>
      <xdr:colOff>6803</xdr:colOff>
      <xdr:row>149</xdr:row>
      <xdr:rowOff>5216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2A817135-6F05-065D-D470-1442F1DD5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5</xdr:col>
      <xdr:colOff>108857</xdr:colOff>
      <xdr:row>138</xdr:row>
      <xdr:rowOff>28801</xdr:rowOff>
    </xdr:from>
    <xdr:to>
      <xdr:col>11</xdr:col>
      <xdr:colOff>40821</xdr:colOff>
      <xdr:row>151</xdr:row>
      <xdr:rowOff>86858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46A4A6F0-9BF3-0686-59F6-9C3A0336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28</xdr:col>
      <xdr:colOff>889000</xdr:colOff>
      <xdr:row>159</xdr:row>
      <xdr:rowOff>1587</xdr:rowOff>
    </xdr:from>
    <xdr:to>
      <xdr:col>34</xdr:col>
      <xdr:colOff>238125</xdr:colOff>
      <xdr:row>173</xdr:row>
      <xdr:rowOff>77787</xdr:rowOff>
    </xdr:to>
    <xdr:graphicFrame macro="">
      <xdr:nvGraphicFramePr>
        <xdr:cNvPr id="118" name="Chart 117">
          <a:extLst>
            <a:ext uri="{FF2B5EF4-FFF2-40B4-BE49-F238E27FC236}">
              <a16:creationId xmlns:a16="http://schemas.microsoft.com/office/drawing/2014/main" id="{A8170C01-DFB8-4595-6F24-081F4C17C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34</xdr:col>
      <xdr:colOff>95250</xdr:colOff>
      <xdr:row>158</xdr:row>
      <xdr:rowOff>160337</xdr:rowOff>
    </xdr:from>
    <xdr:to>
      <xdr:col>39</xdr:col>
      <xdr:colOff>571500</xdr:colOff>
      <xdr:row>173</xdr:row>
      <xdr:rowOff>46037</xdr:rowOff>
    </xdr:to>
    <xdr:graphicFrame macro="">
      <xdr:nvGraphicFramePr>
        <xdr:cNvPr id="119" name="Chart 118">
          <a:extLst>
            <a:ext uri="{FF2B5EF4-FFF2-40B4-BE49-F238E27FC236}">
              <a16:creationId xmlns:a16="http://schemas.microsoft.com/office/drawing/2014/main" id="{1375164F-505D-D532-FDC5-5DCDE8BDB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68</xdr:col>
      <xdr:colOff>476250</xdr:colOff>
      <xdr:row>99</xdr:row>
      <xdr:rowOff>17462</xdr:rowOff>
    </xdr:from>
    <xdr:to>
      <xdr:col>74</xdr:col>
      <xdr:colOff>777875</xdr:colOff>
      <xdr:row>113</xdr:row>
      <xdr:rowOff>77787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62E5C20F-D082-2448-35AB-D59683C44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19</xdr:col>
      <xdr:colOff>95250</xdr:colOff>
      <xdr:row>211</xdr:row>
      <xdr:rowOff>112712</xdr:rowOff>
    </xdr:from>
    <xdr:to>
      <xdr:col>24</xdr:col>
      <xdr:colOff>492125</xdr:colOff>
      <xdr:row>225</xdr:row>
      <xdr:rowOff>93662</xdr:rowOff>
    </xdr:to>
    <xdr:graphicFrame macro="">
      <xdr:nvGraphicFramePr>
        <xdr:cNvPr id="120" name="Chart 119">
          <a:extLst>
            <a:ext uri="{FF2B5EF4-FFF2-40B4-BE49-F238E27FC236}">
              <a16:creationId xmlns:a16="http://schemas.microsoft.com/office/drawing/2014/main" id="{256A5C8D-27C3-E063-8E95-C65A58A4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24</xdr:col>
      <xdr:colOff>508000</xdr:colOff>
      <xdr:row>211</xdr:row>
      <xdr:rowOff>112712</xdr:rowOff>
    </xdr:from>
    <xdr:to>
      <xdr:col>29</xdr:col>
      <xdr:colOff>920750</xdr:colOff>
      <xdr:row>225</xdr:row>
      <xdr:rowOff>93662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04B099B2-16FF-8203-C3FD-51ADBC0CD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19</xdr:col>
      <xdr:colOff>555625</xdr:colOff>
      <xdr:row>222</xdr:row>
      <xdr:rowOff>112712</xdr:rowOff>
    </xdr:from>
    <xdr:to>
      <xdr:col>25</xdr:col>
      <xdr:colOff>333375</xdr:colOff>
      <xdr:row>236</xdr:row>
      <xdr:rowOff>173037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B94F8BD7-065A-52FA-515D-2E1E50675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>
    <xdr:from>
      <xdr:col>25</xdr:col>
      <xdr:colOff>63500</xdr:colOff>
      <xdr:row>222</xdr:row>
      <xdr:rowOff>144462</xdr:rowOff>
    </xdr:from>
    <xdr:to>
      <xdr:col>30</xdr:col>
      <xdr:colOff>47625</xdr:colOff>
      <xdr:row>236</xdr:row>
      <xdr:rowOff>204787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BB05F887-6616-A0CE-5F4C-B384BC06F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>
    <xdr:from>
      <xdr:col>37</xdr:col>
      <xdr:colOff>619125</xdr:colOff>
      <xdr:row>212</xdr:row>
      <xdr:rowOff>33337</xdr:rowOff>
    </xdr:from>
    <xdr:to>
      <xdr:col>43</xdr:col>
      <xdr:colOff>412750</xdr:colOff>
      <xdr:row>226</xdr:row>
      <xdr:rowOff>30162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82B21300-063A-1F67-F26F-F1B6F798B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40</xdr:col>
      <xdr:colOff>698500</xdr:colOff>
      <xdr:row>212</xdr:row>
      <xdr:rowOff>65087</xdr:rowOff>
    </xdr:from>
    <xdr:to>
      <xdr:col>46</xdr:col>
      <xdr:colOff>63500</xdr:colOff>
      <xdr:row>226</xdr:row>
      <xdr:rowOff>61912</xdr:rowOff>
    </xdr:to>
    <xdr:graphicFrame macro="">
      <xdr:nvGraphicFramePr>
        <xdr:cNvPr id="125" name="Chart 124">
          <a:extLst>
            <a:ext uri="{FF2B5EF4-FFF2-40B4-BE49-F238E27FC236}">
              <a16:creationId xmlns:a16="http://schemas.microsoft.com/office/drawing/2014/main" id="{03DB5FDB-B841-46B7-B010-563F5036A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17</xdr:col>
      <xdr:colOff>850446</xdr:colOff>
      <xdr:row>216</xdr:row>
      <xdr:rowOff>42409</xdr:rowOff>
    </xdr:from>
    <xdr:to>
      <xdr:col>23</xdr:col>
      <xdr:colOff>551089</xdr:colOff>
      <xdr:row>230</xdr:row>
      <xdr:rowOff>75519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B9DFB27A-4F6D-8C78-CD4C-C62EC4DFD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>
    <xdr:from>
      <xdr:col>60</xdr:col>
      <xdr:colOff>206375</xdr:colOff>
      <xdr:row>212</xdr:row>
      <xdr:rowOff>96837</xdr:rowOff>
    </xdr:from>
    <xdr:to>
      <xdr:col>65</xdr:col>
      <xdr:colOff>936625</xdr:colOff>
      <xdr:row>226</xdr:row>
      <xdr:rowOff>93662</xdr:rowOff>
    </xdr:to>
    <xdr:graphicFrame macro="">
      <xdr:nvGraphicFramePr>
        <xdr:cNvPr id="128" name="Chart 127">
          <a:extLst>
            <a:ext uri="{FF2B5EF4-FFF2-40B4-BE49-F238E27FC236}">
              <a16:creationId xmlns:a16="http://schemas.microsoft.com/office/drawing/2014/main" id="{3AF4FC41-6983-9E09-9BC9-3BD2510A4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>
    <xdr:from>
      <xdr:col>64</xdr:col>
      <xdr:colOff>222250</xdr:colOff>
      <xdr:row>212</xdr:row>
      <xdr:rowOff>160337</xdr:rowOff>
    </xdr:from>
    <xdr:to>
      <xdr:col>69</xdr:col>
      <xdr:colOff>238125</xdr:colOff>
      <xdr:row>226</xdr:row>
      <xdr:rowOff>157162</xdr:rowOff>
    </xdr:to>
    <xdr:graphicFrame macro="">
      <xdr:nvGraphicFramePr>
        <xdr:cNvPr id="129" name="Chart 128">
          <a:extLst>
            <a:ext uri="{FF2B5EF4-FFF2-40B4-BE49-F238E27FC236}">
              <a16:creationId xmlns:a16="http://schemas.microsoft.com/office/drawing/2014/main" id="{2093D471-7004-6231-804A-4043BE9BF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>
    <xdr:from>
      <xdr:col>46</xdr:col>
      <xdr:colOff>571500</xdr:colOff>
      <xdr:row>184</xdr:row>
      <xdr:rowOff>80962</xdr:rowOff>
    </xdr:from>
    <xdr:to>
      <xdr:col>52</xdr:col>
      <xdr:colOff>396875</xdr:colOff>
      <xdr:row>197</xdr:row>
      <xdr:rowOff>141287</xdr:rowOff>
    </xdr:to>
    <xdr:graphicFrame macro="">
      <xdr:nvGraphicFramePr>
        <xdr:cNvPr id="130" name="Chart 129">
          <a:extLst>
            <a:ext uri="{FF2B5EF4-FFF2-40B4-BE49-F238E27FC236}">
              <a16:creationId xmlns:a16="http://schemas.microsoft.com/office/drawing/2014/main" id="{7B398E8A-D2FE-59D9-B91F-98DB44749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>
    <xdr:from>
      <xdr:col>52</xdr:col>
      <xdr:colOff>635000</xdr:colOff>
      <xdr:row>184</xdr:row>
      <xdr:rowOff>96837</xdr:rowOff>
    </xdr:from>
    <xdr:to>
      <xdr:col>58</xdr:col>
      <xdr:colOff>47625</xdr:colOff>
      <xdr:row>197</xdr:row>
      <xdr:rowOff>157162</xdr:rowOff>
    </xdr:to>
    <xdr:graphicFrame macro="">
      <xdr:nvGraphicFramePr>
        <xdr:cNvPr id="131" name="Chart 130">
          <a:extLst>
            <a:ext uri="{FF2B5EF4-FFF2-40B4-BE49-F238E27FC236}">
              <a16:creationId xmlns:a16="http://schemas.microsoft.com/office/drawing/2014/main" id="{D20B4C8F-30C5-DFC5-C0E3-8B7F1F4DC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>
    <xdr:from>
      <xdr:col>47</xdr:col>
      <xdr:colOff>63500</xdr:colOff>
      <xdr:row>198</xdr:row>
      <xdr:rowOff>80962</xdr:rowOff>
    </xdr:from>
    <xdr:to>
      <xdr:col>52</xdr:col>
      <xdr:colOff>508000</xdr:colOff>
      <xdr:row>211</xdr:row>
      <xdr:rowOff>141287</xdr:rowOff>
    </xdr:to>
    <xdr:graphicFrame macro="">
      <xdr:nvGraphicFramePr>
        <xdr:cNvPr id="132" name="Chart 131">
          <a:extLst>
            <a:ext uri="{FF2B5EF4-FFF2-40B4-BE49-F238E27FC236}">
              <a16:creationId xmlns:a16="http://schemas.microsoft.com/office/drawing/2014/main" id="{ED33A1A2-3177-B9AE-B14D-3747414FE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>
    <xdr:from>
      <xdr:col>53</xdr:col>
      <xdr:colOff>0</xdr:colOff>
      <xdr:row>197</xdr:row>
      <xdr:rowOff>1587</xdr:rowOff>
    </xdr:from>
    <xdr:to>
      <xdr:col>58</xdr:col>
      <xdr:colOff>190500</xdr:colOff>
      <xdr:row>210</xdr:row>
      <xdr:rowOff>61912</xdr:rowOff>
    </xdr:to>
    <xdr:graphicFrame macro="">
      <xdr:nvGraphicFramePr>
        <xdr:cNvPr id="133" name="Chart 132">
          <a:extLst>
            <a:ext uri="{FF2B5EF4-FFF2-40B4-BE49-F238E27FC236}">
              <a16:creationId xmlns:a16="http://schemas.microsoft.com/office/drawing/2014/main" id="{69468999-B0A8-0024-C728-DCE7EBF2C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>
    <xdr:from>
      <xdr:col>51</xdr:col>
      <xdr:colOff>460375</xdr:colOff>
      <xdr:row>217</xdr:row>
      <xdr:rowOff>112712</xdr:rowOff>
    </xdr:from>
    <xdr:to>
      <xdr:col>56</xdr:col>
      <xdr:colOff>650875</xdr:colOff>
      <xdr:row>231</xdr:row>
      <xdr:rowOff>188912</xdr:rowOff>
    </xdr:to>
    <xdr:graphicFrame macro="">
      <xdr:nvGraphicFramePr>
        <xdr:cNvPr id="134" name="Chart 133">
          <a:extLst>
            <a:ext uri="{FF2B5EF4-FFF2-40B4-BE49-F238E27FC236}">
              <a16:creationId xmlns:a16="http://schemas.microsoft.com/office/drawing/2014/main" id="{58631138-7A7D-141C-77BD-BD2412846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>
    <xdr:from>
      <xdr:col>5</xdr:col>
      <xdr:colOff>428625</xdr:colOff>
      <xdr:row>243</xdr:row>
      <xdr:rowOff>33337</xdr:rowOff>
    </xdr:from>
    <xdr:to>
      <xdr:col>11</xdr:col>
      <xdr:colOff>365125</xdr:colOff>
      <xdr:row>256</xdr:row>
      <xdr:rowOff>93662</xdr:rowOff>
    </xdr:to>
    <xdr:graphicFrame macro="">
      <xdr:nvGraphicFramePr>
        <xdr:cNvPr id="127" name="Chart 126">
          <a:extLst>
            <a:ext uri="{FF2B5EF4-FFF2-40B4-BE49-F238E27FC236}">
              <a16:creationId xmlns:a16="http://schemas.microsoft.com/office/drawing/2014/main" id="{A1AF59BC-3018-4775-1ED7-A7323871A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>
    <xdr:from>
      <xdr:col>5</xdr:col>
      <xdr:colOff>539750</xdr:colOff>
      <xdr:row>248</xdr:row>
      <xdr:rowOff>160337</xdr:rowOff>
    </xdr:from>
    <xdr:to>
      <xdr:col>11</xdr:col>
      <xdr:colOff>476250</xdr:colOff>
      <xdr:row>262</xdr:row>
      <xdr:rowOff>14287</xdr:rowOff>
    </xdr:to>
    <xdr:graphicFrame macro="">
      <xdr:nvGraphicFramePr>
        <xdr:cNvPr id="135" name="Chart 134">
          <a:extLst>
            <a:ext uri="{FF2B5EF4-FFF2-40B4-BE49-F238E27FC236}">
              <a16:creationId xmlns:a16="http://schemas.microsoft.com/office/drawing/2014/main" id="{8ABE2CC8-79A5-B87C-7B3D-380240BE2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>
    <xdr:from>
      <xdr:col>9</xdr:col>
      <xdr:colOff>762000</xdr:colOff>
      <xdr:row>243</xdr:row>
      <xdr:rowOff>160337</xdr:rowOff>
    </xdr:from>
    <xdr:to>
      <xdr:col>15</xdr:col>
      <xdr:colOff>809625</xdr:colOff>
      <xdr:row>257</xdr:row>
      <xdr:rowOff>14287</xdr:rowOff>
    </xdr:to>
    <xdr:graphicFrame macro="">
      <xdr:nvGraphicFramePr>
        <xdr:cNvPr id="136" name="Chart 135">
          <a:extLst>
            <a:ext uri="{FF2B5EF4-FFF2-40B4-BE49-F238E27FC236}">
              <a16:creationId xmlns:a16="http://schemas.microsoft.com/office/drawing/2014/main" id="{2747AEEE-3A38-C7A2-26CB-A486DFA28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>
    <xdr:from>
      <xdr:col>9</xdr:col>
      <xdr:colOff>635000</xdr:colOff>
      <xdr:row>251</xdr:row>
      <xdr:rowOff>1587</xdr:rowOff>
    </xdr:from>
    <xdr:to>
      <xdr:col>15</xdr:col>
      <xdr:colOff>682625</xdr:colOff>
      <xdr:row>264</xdr:row>
      <xdr:rowOff>61912</xdr:rowOff>
    </xdr:to>
    <xdr:graphicFrame macro="">
      <xdr:nvGraphicFramePr>
        <xdr:cNvPr id="137" name="Chart 136">
          <a:extLst>
            <a:ext uri="{FF2B5EF4-FFF2-40B4-BE49-F238E27FC236}">
              <a16:creationId xmlns:a16="http://schemas.microsoft.com/office/drawing/2014/main" id="{B25C036D-C8C7-0B39-0993-6EBC20F26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>
    <xdr:from>
      <xdr:col>29</xdr:col>
      <xdr:colOff>809625</xdr:colOff>
      <xdr:row>247</xdr:row>
      <xdr:rowOff>17462</xdr:rowOff>
    </xdr:from>
    <xdr:to>
      <xdr:col>35</xdr:col>
      <xdr:colOff>587375</xdr:colOff>
      <xdr:row>260</xdr:row>
      <xdr:rowOff>77787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207DDE11-64D9-DD69-5849-188C9194C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>
    <xdr:from>
      <xdr:col>30</xdr:col>
      <xdr:colOff>301625</xdr:colOff>
      <xdr:row>260</xdr:row>
      <xdr:rowOff>176212</xdr:rowOff>
    </xdr:from>
    <xdr:to>
      <xdr:col>36</xdr:col>
      <xdr:colOff>190500</xdr:colOff>
      <xdr:row>274</xdr:row>
      <xdr:rowOff>30162</xdr:rowOff>
    </xdr:to>
    <xdr:graphicFrame macro="">
      <xdr:nvGraphicFramePr>
        <xdr:cNvPr id="139" name="Chart 138">
          <a:extLst>
            <a:ext uri="{FF2B5EF4-FFF2-40B4-BE49-F238E27FC236}">
              <a16:creationId xmlns:a16="http://schemas.microsoft.com/office/drawing/2014/main" id="{55EFE6CC-77EE-F409-A895-48B3FB79C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>
    <xdr:from>
      <xdr:col>60</xdr:col>
      <xdr:colOff>79375</xdr:colOff>
      <xdr:row>271</xdr:row>
      <xdr:rowOff>176212</xdr:rowOff>
    </xdr:from>
    <xdr:to>
      <xdr:col>65</xdr:col>
      <xdr:colOff>809625</xdr:colOff>
      <xdr:row>285</xdr:row>
      <xdr:rowOff>173037</xdr:rowOff>
    </xdr:to>
    <xdr:graphicFrame macro="">
      <xdr:nvGraphicFramePr>
        <xdr:cNvPr id="140" name="Chart 139">
          <a:extLst>
            <a:ext uri="{FF2B5EF4-FFF2-40B4-BE49-F238E27FC236}">
              <a16:creationId xmlns:a16="http://schemas.microsoft.com/office/drawing/2014/main" id="{A8AE0382-9788-E6EA-047E-08F210382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>
    <xdr:from>
      <xdr:col>64</xdr:col>
      <xdr:colOff>603250</xdr:colOff>
      <xdr:row>271</xdr:row>
      <xdr:rowOff>65087</xdr:rowOff>
    </xdr:from>
    <xdr:to>
      <xdr:col>69</xdr:col>
      <xdr:colOff>619125</xdr:colOff>
      <xdr:row>285</xdr:row>
      <xdr:rowOff>61912</xdr:rowOff>
    </xdr:to>
    <xdr:graphicFrame macro="">
      <xdr:nvGraphicFramePr>
        <xdr:cNvPr id="141" name="Chart 140">
          <a:extLst>
            <a:ext uri="{FF2B5EF4-FFF2-40B4-BE49-F238E27FC236}">
              <a16:creationId xmlns:a16="http://schemas.microsoft.com/office/drawing/2014/main" id="{F3676F04-84A7-FF2D-B853-F9FA7A112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47</xdr:col>
      <xdr:colOff>238125</xdr:colOff>
      <xdr:row>244</xdr:row>
      <xdr:rowOff>65087</xdr:rowOff>
    </xdr:from>
    <xdr:to>
      <xdr:col>52</xdr:col>
      <xdr:colOff>682625</xdr:colOff>
      <xdr:row>257</xdr:row>
      <xdr:rowOff>125412</xdr:rowOff>
    </xdr:to>
    <xdr:graphicFrame macro="">
      <xdr:nvGraphicFramePr>
        <xdr:cNvPr id="142" name="Chart 141">
          <a:extLst>
            <a:ext uri="{FF2B5EF4-FFF2-40B4-BE49-F238E27FC236}">
              <a16:creationId xmlns:a16="http://schemas.microsoft.com/office/drawing/2014/main" id="{EB91D8A8-13B3-8A41-FD90-CC7092D74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47</xdr:col>
      <xdr:colOff>301625</xdr:colOff>
      <xdr:row>256</xdr:row>
      <xdr:rowOff>176212</xdr:rowOff>
    </xdr:from>
    <xdr:to>
      <xdr:col>52</xdr:col>
      <xdr:colOff>746125</xdr:colOff>
      <xdr:row>270</xdr:row>
      <xdr:rowOff>30162</xdr:rowOff>
    </xdr:to>
    <xdr:graphicFrame macro="">
      <xdr:nvGraphicFramePr>
        <xdr:cNvPr id="143" name="Chart 142">
          <a:extLst>
            <a:ext uri="{FF2B5EF4-FFF2-40B4-BE49-F238E27FC236}">
              <a16:creationId xmlns:a16="http://schemas.microsoft.com/office/drawing/2014/main" id="{D721F96A-E593-415F-8106-DB64A52BF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52</xdr:col>
      <xdr:colOff>539750</xdr:colOff>
      <xdr:row>244</xdr:row>
      <xdr:rowOff>80962</xdr:rowOff>
    </xdr:from>
    <xdr:to>
      <xdr:col>57</xdr:col>
      <xdr:colOff>889000</xdr:colOff>
      <xdr:row>257</xdr:row>
      <xdr:rowOff>141287</xdr:rowOff>
    </xdr:to>
    <xdr:graphicFrame macro="">
      <xdr:nvGraphicFramePr>
        <xdr:cNvPr id="144" name="Chart 143">
          <a:extLst>
            <a:ext uri="{FF2B5EF4-FFF2-40B4-BE49-F238E27FC236}">
              <a16:creationId xmlns:a16="http://schemas.microsoft.com/office/drawing/2014/main" id="{E9135C42-CD54-FBDD-9578-C1100C989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52</xdr:col>
      <xdr:colOff>365125</xdr:colOff>
      <xdr:row>256</xdr:row>
      <xdr:rowOff>49212</xdr:rowOff>
    </xdr:from>
    <xdr:to>
      <xdr:col>57</xdr:col>
      <xdr:colOff>714375</xdr:colOff>
      <xdr:row>269</xdr:row>
      <xdr:rowOff>109537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A3C3AB30-3009-504F-E193-AD53A2FAF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>
    <xdr:from>
      <xdr:col>48</xdr:col>
      <xdr:colOff>412750</xdr:colOff>
      <xdr:row>272</xdr:row>
      <xdr:rowOff>49212</xdr:rowOff>
    </xdr:from>
    <xdr:to>
      <xdr:col>53</xdr:col>
      <xdr:colOff>873125</xdr:colOff>
      <xdr:row>286</xdr:row>
      <xdr:rowOff>61912</xdr:rowOff>
    </xdr:to>
    <xdr:graphicFrame macro="">
      <xdr:nvGraphicFramePr>
        <xdr:cNvPr id="146" name="Chart 145">
          <a:extLst>
            <a:ext uri="{FF2B5EF4-FFF2-40B4-BE49-F238E27FC236}">
              <a16:creationId xmlns:a16="http://schemas.microsoft.com/office/drawing/2014/main" id="{9C14A410-5D4F-3CB6-D9D3-9E898AE19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>
    <xdr:from>
      <xdr:col>38</xdr:col>
      <xdr:colOff>396875</xdr:colOff>
      <xdr:row>264</xdr:row>
      <xdr:rowOff>112712</xdr:rowOff>
    </xdr:from>
    <xdr:to>
      <xdr:col>44</xdr:col>
      <xdr:colOff>285750</xdr:colOff>
      <xdr:row>277</xdr:row>
      <xdr:rowOff>188912</xdr:rowOff>
    </xdr:to>
    <xdr:graphicFrame macro="">
      <xdr:nvGraphicFramePr>
        <xdr:cNvPr id="147" name="Chart 146">
          <a:extLst>
            <a:ext uri="{FF2B5EF4-FFF2-40B4-BE49-F238E27FC236}">
              <a16:creationId xmlns:a16="http://schemas.microsoft.com/office/drawing/2014/main" id="{A2C370A7-5B86-D656-2968-E49AA0424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>
    <xdr:from>
      <xdr:col>38</xdr:col>
      <xdr:colOff>349250</xdr:colOff>
      <xdr:row>271</xdr:row>
      <xdr:rowOff>176212</xdr:rowOff>
    </xdr:from>
    <xdr:to>
      <xdr:col>44</xdr:col>
      <xdr:colOff>238125</xdr:colOff>
      <xdr:row>285</xdr:row>
      <xdr:rowOff>173037</xdr:rowOff>
    </xdr:to>
    <xdr:graphicFrame macro="">
      <xdr:nvGraphicFramePr>
        <xdr:cNvPr id="148" name="Chart 147">
          <a:extLst>
            <a:ext uri="{FF2B5EF4-FFF2-40B4-BE49-F238E27FC236}">
              <a16:creationId xmlns:a16="http://schemas.microsoft.com/office/drawing/2014/main" id="{DAB1390E-53D5-C662-F8C9-D16130C5D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>
    <xdr:from>
      <xdr:col>19</xdr:col>
      <xdr:colOff>222250</xdr:colOff>
      <xdr:row>271</xdr:row>
      <xdr:rowOff>1587</xdr:rowOff>
    </xdr:from>
    <xdr:to>
      <xdr:col>25</xdr:col>
      <xdr:colOff>0</xdr:colOff>
      <xdr:row>284</xdr:row>
      <xdr:rowOff>188912</xdr:rowOff>
    </xdr:to>
    <xdr:graphicFrame macro="">
      <xdr:nvGraphicFramePr>
        <xdr:cNvPr id="149" name="Chart 148">
          <a:extLst>
            <a:ext uri="{FF2B5EF4-FFF2-40B4-BE49-F238E27FC236}">
              <a16:creationId xmlns:a16="http://schemas.microsoft.com/office/drawing/2014/main" id="{B93C3371-DB0E-96CE-3CDA-E9DE04F87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>
    <xdr:from>
      <xdr:col>23</xdr:col>
      <xdr:colOff>904875</xdr:colOff>
      <xdr:row>270</xdr:row>
      <xdr:rowOff>80962</xdr:rowOff>
    </xdr:from>
    <xdr:to>
      <xdr:col>29</xdr:col>
      <xdr:colOff>349250</xdr:colOff>
      <xdr:row>284</xdr:row>
      <xdr:rowOff>61912</xdr:rowOff>
    </xdr:to>
    <xdr:graphicFrame macro="">
      <xdr:nvGraphicFramePr>
        <xdr:cNvPr id="150" name="Chart 149">
          <a:extLst>
            <a:ext uri="{FF2B5EF4-FFF2-40B4-BE49-F238E27FC236}">
              <a16:creationId xmlns:a16="http://schemas.microsoft.com/office/drawing/2014/main" id="{64742FC8-D14A-27EA-C589-E38AD6385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>
    <xdr:from>
      <xdr:col>19</xdr:col>
      <xdr:colOff>396875</xdr:colOff>
      <xdr:row>280</xdr:row>
      <xdr:rowOff>176212</xdr:rowOff>
    </xdr:from>
    <xdr:to>
      <xdr:col>25</xdr:col>
      <xdr:colOff>174625</xdr:colOff>
      <xdr:row>295</xdr:row>
      <xdr:rowOff>46037</xdr:rowOff>
    </xdr:to>
    <xdr:graphicFrame macro="">
      <xdr:nvGraphicFramePr>
        <xdr:cNvPr id="151" name="Chart 150">
          <a:extLst>
            <a:ext uri="{FF2B5EF4-FFF2-40B4-BE49-F238E27FC236}">
              <a16:creationId xmlns:a16="http://schemas.microsoft.com/office/drawing/2014/main" id="{4D24CF90-F9EE-0145-4E8F-8D0AB02AF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twoCellAnchor>
    <xdr:from>
      <xdr:col>25</xdr:col>
      <xdr:colOff>15875</xdr:colOff>
      <xdr:row>280</xdr:row>
      <xdr:rowOff>128587</xdr:rowOff>
    </xdr:from>
    <xdr:to>
      <xdr:col>30</xdr:col>
      <xdr:colOff>0</xdr:colOff>
      <xdr:row>294</xdr:row>
      <xdr:rowOff>204787</xdr:rowOff>
    </xdr:to>
    <xdr:graphicFrame macro="">
      <xdr:nvGraphicFramePr>
        <xdr:cNvPr id="152" name="Chart 151">
          <a:extLst>
            <a:ext uri="{FF2B5EF4-FFF2-40B4-BE49-F238E27FC236}">
              <a16:creationId xmlns:a16="http://schemas.microsoft.com/office/drawing/2014/main" id="{F1CAB7F5-A570-34F3-A7F5-0AF861BC5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twoCellAnchor>
    <xdr:from>
      <xdr:col>0</xdr:col>
      <xdr:colOff>555625</xdr:colOff>
      <xdr:row>252</xdr:row>
      <xdr:rowOff>33337</xdr:rowOff>
    </xdr:from>
    <xdr:to>
      <xdr:col>6</xdr:col>
      <xdr:colOff>460375</xdr:colOff>
      <xdr:row>265</xdr:row>
      <xdr:rowOff>93662</xdr:rowOff>
    </xdr:to>
    <xdr:graphicFrame macro="">
      <xdr:nvGraphicFramePr>
        <xdr:cNvPr id="153" name="Chart 152">
          <a:extLst>
            <a:ext uri="{FF2B5EF4-FFF2-40B4-BE49-F238E27FC236}">
              <a16:creationId xmlns:a16="http://schemas.microsoft.com/office/drawing/2014/main" id="{72FFFF9E-E48C-66F3-F913-F9FD6FCF8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twoCellAnchor>
  <xdr:twoCellAnchor>
    <xdr:from>
      <xdr:col>69</xdr:col>
      <xdr:colOff>254000</xdr:colOff>
      <xdr:row>274</xdr:row>
      <xdr:rowOff>112712</xdr:rowOff>
    </xdr:from>
    <xdr:to>
      <xdr:col>75</xdr:col>
      <xdr:colOff>63500</xdr:colOff>
      <xdr:row>288</xdr:row>
      <xdr:rowOff>157162</xdr:rowOff>
    </xdr:to>
    <xdr:graphicFrame macro="">
      <xdr:nvGraphicFramePr>
        <xdr:cNvPr id="154" name="Chart 153">
          <a:extLst>
            <a:ext uri="{FF2B5EF4-FFF2-40B4-BE49-F238E27FC236}">
              <a16:creationId xmlns:a16="http://schemas.microsoft.com/office/drawing/2014/main" id="{7ED18274-3CDB-64BB-A5D7-29C8EB399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twoCellAnchor>
    <xdr:from>
      <xdr:col>4</xdr:col>
      <xdr:colOff>587375</xdr:colOff>
      <xdr:row>306</xdr:row>
      <xdr:rowOff>176212</xdr:rowOff>
    </xdr:from>
    <xdr:to>
      <xdr:col>10</xdr:col>
      <xdr:colOff>396875</xdr:colOff>
      <xdr:row>320</xdr:row>
      <xdr:rowOff>30162</xdr:rowOff>
    </xdr:to>
    <xdr:graphicFrame macro="">
      <xdr:nvGraphicFramePr>
        <xdr:cNvPr id="155" name="Chart 154">
          <a:extLst>
            <a:ext uri="{FF2B5EF4-FFF2-40B4-BE49-F238E27FC236}">
              <a16:creationId xmlns:a16="http://schemas.microsoft.com/office/drawing/2014/main" id="{00C2B154-F85A-5691-3A89-F161491FB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4</xdr:col>
      <xdr:colOff>619125</xdr:colOff>
      <xdr:row>317</xdr:row>
      <xdr:rowOff>128587</xdr:rowOff>
    </xdr:from>
    <xdr:to>
      <xdr:col>10</xdr:col>
      <xdr:colOff>428625</xdr:colOff>
      <xdr:row>330</xdr:row>
      <xdr:rowOff>188912</xdr:rowOff>
    </xdr:to>
    <xdr:graphicFrame macro="">
      <xdr:nvGraphicFramePr>
        <xdr:cNvPr id="156" name="Chart 155">
          <a:extLst>
            <a:ext uri="{FF2B5EF4-FFF2-40B4-BE49-F238E27FC236}">
              <a16:creationId xmlns:a16="http://schemas.microsoft.com/office/drawing/2014/main" id="{2DD68890-F488-80A4-A8B7-5EA3EE75B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8</xdr:col>
      <xdr:colOff>508000</xdr:colOff>
      <xdr:row>307</xdr:row>
      <xdr:rowOff>1587</xdr:rowOff>
    </xdr:from>
    <xdr:to>
      <xdr:col>14</xdr:col>
      <xdr:colOff>523875</xdr:colOff>
      <xdr:row>320</xdr:row>
      <xdr:rowOff>61912</xdr:rowOff>
    </xdr:to>
    <xdr:graphicFrame macro="">
      <xdr:nvGraphicFramePr>
        <xdr:cNvPr id="157" name="Chart 156">
          <a:extLst>
            <a:ext uri="{FF2B5EF4-FFF2-40B4-BE49-F238E27FC236}">
              <a16:creationId xmlns:a16="http://schemas.microsoft.com/office/drawing/2014/main" id="{42E774F3-8D63-3067-F8C6-F758329E8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9</xdr:col>
      <xdr:colOff>174625</xdr:colOff>
      <xdr:row>319</xdr:row>
      <xdr:rowOff>80962</xdr:rowOff>
    </xdr:from>
    <xdr:to>
      <xdr:col>15</xdr:col>
      <xdr:colOff>222250</xdr:colOff>
      <xdr:row>332</xdr:row>
      <xdr:rowOff>141287</xdr:rowOff>
    </xdr:to>
    <xdr:graphicFrame macro="">
      <xdr:nvGraphicFramePr>
        <xdr:cNvPr id="158" name="Chart 157">
          <a:extLst>
            <a:ext uri="{FF2B5EF4-FFF2-40B4-BE49-F238E27FC236}">
              <a16:creationId xmlns:a16="http://schemas.microsoft.com/office/drawing/2014/main" id="{28B8626D-8C17-CD27-7DA8-B6801D95B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>
    <xdr:from>
      <xdr:col>19</xdr:col>
      <xdr:colOff>127000</xdr:colOff>
      <xdr:row>329</xdr:row>
      <xdr:rowOff>80962</xdr:rowOff>
    </xdr:from>
    <xdr:to>
      <xdr:col>24</xdr:col>
      <xdr:colOff>523875</xdr:colOff>
      <xdr:row>343</xdr:row>
      <xdr:rowOff>61912</xdr:rowOff>
    </xdr:to>
    <xdr:graphicFrame macro="">
      <xdr:nvGraphicFramePr>
        <xdr:cNvPr id="160" name="Chart 159">
          <a:extLst>
            <a:ext uri="{FF2B5EF4-FFF2-40B4-BE49-F238E27FC236}">
              <a16:creationId xmlns:a16="http://schemas.microsoft.com/office/drawing/2014/main" id="{57D548CD-47C5-77BF-1D9D-8132D1EFC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twoCellAnchor>
  <xdr:twoCellAnchor>
    <xdr:from>
      <xdr:col>23</xdr:col>
      <xdr:colOff>555625</xdr:colOff>
      <xdr:row>329</xdr:row>
      <xdr:rowOff>33337</xdr:rowOff>
    </xdr:from>
    <xdr:to>
      <xdr:col>29</xdr:col>
      <xdr:colOff>0</xdr:colOff>
      <xdr:row>343</xdr:row>
      <xdr:rowOff>14287</xdr:rowOff>
    </xdr:to>
    <xdr:graphicFrame macro="">
      <xdr:nvGraphicFramePr>
        <xdr:cNvPr id="161" name="Chart 160">
          <a:extLst>
            <a:ext uri="{FF2B5EF4-FFF2-40B4-BE49-F238E27FC236}">
              <a16:creationId xmlns:a16="http://schemas.microsoft.com/office/drawing/2014/main" id="{F274C2F3-6A04-DF5D-78DF-ACBD0ECEE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twoCellAnchor>
    <xdr:from>
      <xdr:col>19</xdr:col>
      <xdr:colOff>174625</xdr:colOff>
      <xdr:row>336</xdr:row>
      <xdr:rowOff>17462</xdr:rowOff>
    </xdr:from>
    <xdr:to>
      <xdr:col>24</xdr:col>
      <xdr:colOff>571500</xdr:colOff>
      <xdr:row>350</xdr:row>
      <xdr:rowOff>93662</xdr:rowOff>
    </xdr:to>
    <xdr:graphicFrame macro="">
      <xdr:nvGraphicFramePr>
        <xdr:cNvPr id="162" name="Chart 161">
          <a:extLst>
            <a:ext uri="{FF2B5EF4-FFF2-40B4-BE49-F238E27FC236}">
              <a16:creationId xmlns:a16="http://schemas.microsoft.com/office/drawing/2014/main" id="{02650E97-4168-408C-953D-06FCAE69D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twoCellAnchor>
    <xdr:from>
      <xdr:col>24</xdr:col>
      <xdr:colOff>63500</xdr:colOff>
      <xdr:row>336</xdr:row>
      <xdr:rowOff>49212</xdr:rowOff>
    </xdr:from>
    <xdr:to>
      <xdr:col>29</xdr:col>
      <xdr:colOff>476250</xdr:colOff>
      <xdr:row>350</xdr:row>
      <xdr:rowOff>125412</xdr:rowOff>
    </xdr:to>
    <xdr:graphicFrame macro="">
      <xdr:nvGraphicFramePr>
        <xdr:cNvPr id="163" name="Chart 162">
          <a:extLst>
            <a:ext uri="{FF2B5EF4-FFF2-40B4-BE49-F238E27FC236}">
              <a16:creationId xmlns:a16="http://schemas.microsoft.com/office/drawing/2014/main" id="{4E60F80C-7FC5-17F2-4993-48518B04D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twoCellAnchor>
  <xdr:twoCellAnchor>
    <xdr:from>
      <xdr:col>38</xdr:col>
      <xdr:colOff>254000</xdr:colOff>
      <xdr:row>329</xdr:row>
      <xdr:rowOff>192087</xdr:rowOff>
    </xdr:from>
    <xdr:to>
      <xdr:col>44</xdr:col>
      <xdr:colOff>142875</xdr:colOff>
      <xdr:row>343</xdr:row>
      <xdr:rowOff>173037</xdr:rowOff>
    </xdr:to>
    <xdr:graphicFrame macro="">
      <xdr:nvGraphicFramePr>
        <xdr:cNvPr id="164" name="Chart 163">
          <a:extLst>
            <a:ext uri="{FF2B5EF4-FFF2-40B4-BE49-F238E27FC236}">
              <a16:creationId xmlns:a16="http://schemas.microsoft.com/office/drawing/2014/main" id="{6E2DFB9A-F786-9B70-E5F8-9919DC7BC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twoCellAnchor>
    <xdr:from>
      <xdr:col>43</xdr:col>
      <xdr:colOff>793750</xdr:colOff>
      <xdr:row>329</xdr:row>
      <xdr:rowOff>128587</xdr:rowOff>
    </xdr:from>
    <xdr:to>
      <xdr:col>49</xdr:col>
      <xdr:colOff>476250</xdr:colOff>
      <xdr:row>343</xdr:row>
      <xdr:rowOff>109537</xdr:rowOff>
    </xdr:to>
    <xdr:graphicFrame macro="">
      <xdr:nvGraphicFramePr>
        <xdr:cNvPr id="165" name="Chart 164">
          <a:extLst>
            <a:ext uri="{FF2B5EF4-FFF2-40B4-BE49-F238E27FC236}">
              <a16:creationId xmlns:a16="http://schemas.microsoft.com/office/drawing/2014/main" id="{5C4DE0D1-EB99-CC12-4DF3-83BE25C26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twoCellAnchor>
    <xdr:from>
      <xdr:col>46</xdr:col>
      <xdr:colOff>333375</xdr:colOff>
      <xdr:row>304</xdr:row>
      <xdr:rowOff>144462</xdr:rowOff>
    </xdr:from>
    <xdr:to>
      <xdr:col>52</xdr:col>
      <xdr:colOff>158750</xdr:colOff>
      <xdr:row>317</xdr:row>
      <xdr:rowOff>204787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E63ACD6D-0E2D-C498-1CC6-0F4CCD4FA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xdr:graphicFrame>
    <xdr:clientData/>
  </xdr:twoCellAnchor>
  <xdr:twoCellAnchor>
    <xdr:from>
      <xdr:col>46</xdr:col>
      <xdr:colOff>317500</xdr:colOff>
      <xdr:row>319</xdr:row>
      <xdr:rowOff>17462</xdr:rowOff>
    </xdr:from>
    <xdr:to>
      <xdr:col>52</xdr:col>
      <xdr:colOff>142875</xdr:colOff>
      <xdr:row>332</xdr:row>
      <xdr:rowOff>77787</xdr:rowOff>
    </xdr:to>
    <xdr:graphicFrame macro="">
      <xdr:nvGraphicFramePr>
        <xdr:cNvPr id="167" name="Chart 166">
          <a:extLst>
            <a:ext uri="{FF2B5EF4-FFF2-40B4-BE49-F238E27FC236}">
              <a16:creationId xmlns:a16="http://schemas.microsoft.com/office/drawing/2014/main" id="{05D51FB6-0D44-6406-BE80-9FF2C43A8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xdr:graphicFrame>
    <xdr:clientData/>
  </xdr:twoCellAnchor>
  <xdr:twoCellAnchor>
    <xdr:from>
      <xdr:col>51</xdr:col>
      <xdr:colOff>365125</xdr:colOff>
      <xdr:row>304</xdr:row>
      <xdr:rowOff>128587</xdr:rowOff>
    </xdr:from>
    <xdr:to>
      <xdr:col>56</xdr:col>
      <xdr:colOff>555625</xdr:colOff>
      <xdr:row>317</xdr:row>
      <xdr:rowOff>188912</xdr:rowOff>
    </xdr:to>
    <xdr:graphicFrame macro="">
      <xdr:nvGraphicFramePr>
        <xdr:cNvPr id="168" name="Chart 167">
          <a:extLst>
            <a:ext uri="{FF2B5EF4-FFF2-40B4-BE49-F238E27FC236}">
              <a16:creationId xmlns:a16="http://schemas.microsoft.com/office/drawing/2014/main" id="{A9ACC576-088C-C90D-F876-89E1F15B6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xdr:graphicFrame>
    <xdr:clientData/>
  </xdr:twoCellAnchor>
  <xdr:twoCellAnchor>
    <xdr:from>
      <xdr:col>51</xdr:col>
      <xdr:colOff>15875</xdr:colOff>
      <xdr:row>317</xdr:row>
      <xdr:rowOff>144462</xdr:rowOff>
    </xdr:from>
    <xdr:to>
      <xdr:col>56</xdr:col>
      <xdr:colOff>206375</xdr:colOff>
      <xdr:row>330</xdr:row>
      <xdr:rowOff>204787</xdr:rowOff>
    </xdr:to>
    <xdr:graphicFrame macro="">
      <xdr:nvGraphicFramePr>
        <xdr:cNvPr id="170" name="Chart 169">
          <a:extLst>
            <a:ext uri="{FF2B5EF4-FFF2-40B4-BE49-F238E27FC236}">
              <a16:creationId xmlns:a16="http://schemas.microsoft.com/office/drawing/2014/main" id="{2B64BF64-E4F0-44AA-E6B9-983D49C05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xdr:graphicFrame>
    <xdr:clientData/>
  </xdr:twoCellAnchor>
  <xdr:twoCellAnchor>
    <xdr:from>
      <xdr:col>50</xdr:col>
      <xdr:colOff>619125</xdr:colOff>
      <xdr:row>331</xdr:row>
      <xdr:rowOff>176212</xdr:rowOff>
    </xdr:from>
    <xdr:to>
      <xdr:col>56</xdr:col>
      <xdr:colOff>31750</xdr:colOff>
      <xdr:row>345</xdr:row>
      <xdr:rowOff>188912</xdr:rowOff>
    </xdr:to>
    <xdr:graphicFrame macro="">
      <xdr:nvGraphicFramePr>
        <xdr:cNvPr id="171" name="Chart 170">
          <a:extLst>
            <a:ext uri="{FF2B5EF4-FFF2-40B4-BE49-F238E27FC236}">
              <a16:creationId xmlns:a16="http://schemas.microsoft.com/office/drawing/2014/main" id="{A226A660-8CC5-1AF5-0668-619494047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xdr:graphicFrame>
    <xdr:clientData/>
  </xdr:twoCellAnchor>
  <xdr:twoCellAnchor>
    <xdr:from>
      <xdr:col>59</xdr:col>
      <xdr:colOff>238125</xdr:colOff>
      <xdr:row>331</xdr:row>
      <xdr:rowOff>17462</xdr:rowOff>
    </xdr:from>
    <xdr:to>
      <xdr:col>65</xdr:col>
      <xdr:colOff>349250</xdr:colOff>
      <xdr:row>345</xdr:row>
      <xdr:rowOff>30162</xdr:rowOff>
    </xdr:to>
    <xdr:graphicFrame macro="">
      <xdr:nvGraphicFramePr>
        <xdr:cNvPr id="172" name="Chart 171">
          <a:extLst>
            <a:ext uri="{FF2B5EF4-FFF2-40B4-BE49-F238E27FC236}">
              <a16:creationId xmlns:a16="http://schemas.microsoft.com/office/drawing/2014/main" id="{A4955C7D-8E2E-56C8-0AA8-2DB70864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xdr:graphicFrame>
    <xdr:clientData/>
  </xdr:twoCellAnchor>
  <xdr:twoCellAnchor>
    <xdr:from>
      <xdr:col>63</xdr:col>
      <xdr:colOff>762000</xdr:colOff>
      <xdr:row>330</xdr:row>
      <xdr:rowOff>128587</xdr:rowOff>
    </xdr:from>
    <xdr:to>
      <xdr:col>68</xdr:col>
      <xdr:colOff>523875</xdr:colOff>
      <xdr:row>344</xdr:row>
      <xdr:rowOff>125412</xdr:rowOff>
    </xdr:to>
    <xdr:graphicFrame macro="">
      <xdr:nvGraphicFramePr>
        <xdr:cNvPr id="173" name="Chart 172">
          <a:extLst>
            <a:ext uri="{FF2B5EF4-FFF2-40B4-BE49-F238E27FC236}">
              <a16:creationId xmlns:a16="http://schemas.microsoft.com/office/drawing/2014/main" id="{146B6216-28D3-9EE4-F98E-FBEEEFE64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xdr:graphicFrame>
    <xdr:clientData/>
  </xdr:twoCellAnchor>
  <xdr:twoCellAnchor>
    <xdr:from>
      <xdr:col>68</xdr:col>
      <xdr:colOff>254000</xdr:colOff>
      <xdr:row>330</xdr:row>
      <xdr:rowOff>33337</xdr:rowOff>
    </xdr:from>
    <xdr:to>
      <xdr:col>74</xdr:col>
      <xdr:colOff>555625</xdr:colOff>
      <xdr:row>344</xdr:row>
      <xdr:rowOff>30162</xdr:rowOff>
    </xdr:to>
    <xdr:graphicFrame macro="">
      <xdr:nvGraphicFramePr>
        <xdr:cNvPr id="174" name="Chart 173">
          <a:extLst>
            <a:ext uri="{FF2B5EF4-FFF2-40B4-BE49-F238E27FC236}">
              <a16:creationId xmlns:a16="http://schemas.microsoft.com/office/drawing/2014/main" id="{204F333C-8259-C64D-2853-92508098F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twoCellAnchor>
    <xdr:from>
      <xdr:col>4</xdr:col>
      <xdr:colOff>666750</xdr:colOff>
      <xdr:row>364</xdr:row>
      <xdr:rowOff>96837</xdr:rowOff>
    </xdr:from>
    <xdr:to>
      <xdr:col>10</xdr:col>
      <xdr:colOff>476250</xdr:colOff>
      <xdr:row>377</xdr:row>
      <xdr:rowOff>157162</xdr:rowOff>
    </xdr:to>
    <xdr:graphicFrame macro="">
      <xdr:nvGraphicFramePr>
        <xdr:cNvPr id="159" name="Chart 158">
          <a:extLst>
            <a:ext uri="{FF2B5EF4-FFF2-40B4-BE49-F238E27FC236}">
              <a16:creationId xmlns:a16="http://schemas.microsoft.com/office/drawing/2014/main" id="{452A2608-F057-231B-9814-7C64DC3D8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  <xdr:twoCellAnchor>
    <xdr:from>
      <xdr:col>4</xdr:col>
      <xdr:colOff>539750</xdr:colOff>
      <xdr:row>377</xdr:row>
      <xdr:rowOff>144462</xdr:rowOff>
    </xdr:from>
    <xdr:to>
      <xdr:col>10</xdr:col>
      <xdr:colOff>349250</xdr:colOff>
      <xdr:row>390</xdr:row>
      <xdr:rowOff>204787</xdr:rowOff>
    </xdr:to>
    <xdr:graphicFrame macro="">
      <xdr:nvGraphicFramePr>
        <xdr:cNvPr id="169" name="Chart 168">
          <a:extLst>
            <a:ext uri="{FF2B5EF4-FFF2-40B4-BE49-F238E27FC236}">
              <a16:creationId xmlns:a16="http://schemas.microsoft.com/office/drawing/2014/main" id="{8E6526D6-D2A7-73A5-8898-84F9BE034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xdr:graphicFrame>
    <xdr:clientData/>
  </xdr:twoCellAnchor>
  <xdr:twoCellAnchor>
    <xdr:from>
      <xdr:col>10</xdr:col>
      <xdr:colOff>333375</xdr:colOff>
      <xdr:row>364</xdr:row>
      <xdr:rowOff>128587</xdr:rowOff>
    </xdr:from>
    <xdr:to>
      <xdr:col>16</xdr:col>
      <xdr:colOff>412750</xdr:colOff>
      <xdr:row>377</xdr:row>
      <xdr:rowOff>188912</xdr:rowOff>
    </xdr:to>
    <xdr:graphicFrame macro="">
      <xdr:nvGraphicFramePr>
        <xdr:cNvPr id="175" name="Chart 174">
          <a:extLst>
            <a:ext uri="{FF2B5EF4-FFF2-40B4-BE49-F238E27FC236}">
              <a16:creationId xmlns:a16="http://schemas.microsoft.com/office/drawing/2014/main" id="{1AD846E1-6E51-DEEA-6248-E914C01B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xdr:graphicFrame>
    <xdr:clientData/>
  </xdr:twoCellAnchor>
  <xdr:twoCellAnchor>
    <xdr:from>
      <xdr:col>10</xdr:col>
      <xdr:colOff>444500</xdr:colOff>
      <xdr:row>378</xdr:row>
      <xdr:rowOff>192087</xdr:rowOff>
    </xdr:from>
    <xdr:to>
      <xdr:col>16</xdr:col>
      <xdr:colOff>523875</xdr:colOff>
      <xdr:row>392</xdr:row>
      <xdr:rowOff>46037</xdr:rowOff>
    </xdr:to>
    <xdr:graphicFrame macro="">
      <xdr:nvGraphicFramePr>
        <xdr:cNvPr id="176" name="Chart 175">
          <a:extLst>
            <a:ext uri="{FF2B5EF4-FFF2-40B4-BE49-F238E27FC236}">
              <a16:creationId xmlns:a16="http://schemas.microsoft.com/office/drawing/2014/main" id="{43984CA5-B321-46C8-F6EB-83C4F9406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xdr:graphicFrame>
    <xdr:clientData/>
  </xdr:twoCellAnchor>
  <xdr:twoCellAnchor>
    <xdr:from>
      <xdr:col>29</xdr:col>
      <xdr:colOff>746125</xdr:colOff>
      <xdr:row>394</xdr:row>
      <xdr:rowOff>33337</xdr:rowOff>
    </xdr:from>
    <xdr:to>
      <xdr:col>35</xdr:col>
      <xdr:colOff>523875</xdr:colOff>
      <xdr:row>408</xdr:row>
      <xdr:rowOff>109537</xdr:rowOff>
    </xdr:to>
    <xdr:graphicFrame macro="">
      <xdr:nvGraphicFramePr>
        <xdr:cNvPr id="177" name="Chart 176">
          <a:extLst>
            <a:ext uri="{FF2B5EF4-FFF2-40B4-BE49-F238E27FC236}">
              <a16:creationId xmlns:a16="http://schemas.microsoft.com/office/drawing/2014/main" id="{87EF4B8D-CC3B-7371-37D6-3CA05E157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xdr:graphicFrame>
    <xdr:clientData/>
  </xdr:twoCellAnchor>
  <xdr:twoCellAnchor>
    <xdr:from>
      <xdr:col>33</xdr:col>
      <xdr:colOff>95250</xdr:colOff>
      <xdr:row>394</xdr:row>
      <xdr:rowOff>33337</xdr:rowOff>
    </xdr:from>
    <xdr:to>
      <xdr:col>38</xdr:col>
      <xdr:colOff>238125</xdr:colOff>
      <xdr:row>408</xdr:row>
      <xdr:rowOff>109537</xdr:rowOff>
    </xdr:to>
    <xdr:graphicFrame macro="">
      <xdr:nvGraphicFramePr>
        <xdr:cNvPr id="178" name="Chart 177">
          <a:extLst>
            <a:ext uri="{FF2B5EF4-FFF2-40B4-BE49-F238E27FC236}">
              <a16:creationId xmlns:a16="http://schemas.microsoft.com/office/drawing/2014/main" id="{C8488FD5-017B-4CD0-E94D-48F9CE14E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xdr:graphicFrame>
    <xdr:clientData/>
  </xdr:twoCellAnchor>
  <xdr:twoCellAnchor>
    <xdr:from>
      <xdr:col>47</xdr:col>
      <xdr:colOff>317500</xdr:colOff>
      <xdr:row>362</xdr:row>
      <xdr:rowOff>1587</xdr:rowOff>
    </xdr:from>
    <xdr:to>
      <xdr:col>52</xdr:col>
      <xdr:colOff>762000</xdr:colOff>
      <xdr:row>375</xdr:row>
      <xdr:rowOff>61912</xdr:rowOff>
    </xdr:to>
    <xdr:graphicFrame macro="">
      <xdr:nvGraphicFramePr>
        <xdr:cNvPr id="179" name="Chart 178">
          <a:extLst>
            <a:ext uri="{FF2B5EF4-FFF2-40B4-BE49-F238E27FC236}">
              <a16:creationId xmlns:a16="http://schemas.microsoft.com/office/drawing/2014/main" id="{A1D877A1-7359-709E-D174-B956590A1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xdr:graphicFrame>
    <xdr:clientData/>
  </xdr:twoCellAnchor>
  <xdr:twoCellAnchor>
    <xdr:from>
      <xdr:col>59</xdr:col>
      <xdr:colOff>396875</xdr:colOff>
      <xdr:row>389</xdr:row>
      <xdr:rowOff>128587</xdr:rowOff>
    </xdr:from>
    <xdr:to>
      <xdr:col>65</xdr:col>
      <xdr:colOff>508000</xdr:colOff>
      <xdr:row>403</xdr:row>
      <xdr:rowOff>125412</xdr:rowOff>
    </xdr:to>
    <xdr:graphicFrame macro="">
      <xdr:nvGraphicFramePr>
        <xdr:cNvPr id="180" name="Chart 179">
          <a:extLst>
            <a:ext uri="{FF2B5EF4-FFF2-40B4-BE49-F238E27FC236}">
              <a16:creationId xmlns:a16="http://schemas.microsoft.com/office/drawing/2014/main" id="{FAB4ED43-1718-3441-F1B9-A30A36BB4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xdr:graphicFrame>
    <xdr:clientData/>
  </xdr:twoCellAnchor>
  <xdr:twoCellAnchor>
    <xdr:from>
      <xdr:col>61</xdr:col>
      <xdr:colOff>587375</xdr:colOff>
      <xdr:row>393</xdr:row>
      <xdr:rowOff>65087</xdr:rowOff>
    </xdr:from>
    <xdr:to>
      <xdr:col>66</xdr:col>
      <xdr:colOff>793750</xdr:colOff>
      <xdr:row>407</xdr:row>
      <xdr:rowOff>125412</xdr:rowOff>
    </xdr:to>
    <xdr:graphicFrame macro="">
      <xdr:nvGraphicFramePr>
        <xdr:cNvPr id="181" name="Chart 180">
          <a:extLst>
            <a:ext uri="{FF2B5EF4-FFF2-40B4-BE49-F238E27FC236}">
              <a16:creationId xmlns:a16="http://schemas.microsoft.com/office/drawing/2014/main" id="{FDA5D4F2-D6E8-ACA6-6250-FD39ED7FF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xdr:graphicFrame>
    <xdr:clientData/>
  </xdr:twoCellAnchor>
  <xdr:twoCellAnchor>
    <xdr:from>
      <xdr:col>5</xdr:col>
      <xdr:colOff>396875</xdr:colOff>
      <xdr:row>421</xdr:row>
      <xdr:rowOff>176212</xdr:rowOff>
    </xdr:from>
    <xdr:to>
      <xdr:col>11</xdr:col>
      <xdr:colOff>333375</xdr:colOff>
      <xdr:row>435</xdr:row>
      <xdr:rowOff>30162</xdr:rowOff>
    </xdr:to>
    <xdr:graphicFrame macro="">
      <xdr:nvGraphicFramePr>
        <xdr:cNvPr id="182" name="Chart 181">
          <a:extLst>
            <a:ext uri="{FF2B5EF4-FFF2-40B4-BE49-F238E27FC236}">
              <a16:creationId xmlns:a16="http://schemas.microsoft.com/office/drawing/2014/main" id="{5C5BF24B-069F-24A7-29AB-871A0BA02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xdr:graphicFrame>
    <xdr:clientData/>
  </xdr:twoCellAnchor>
  <xdr:twoCellAnchor>
    <xdr:from>
      <xdr:col>5</xdr:col>
      <xdr:colOff>254000</xdr:colOff>
      <xdr:row>428</xdr:row>
      <xdr:rowOff>49212</xdr:rowOff>
    </xdr:from>
    <xdr:to>
      <xdr:col>11</xdr:col>
      <xdr:colOff>190500</xdr:colOff>
      <xdr:row>441</xdr:row>
      <xdr:rowOff>109537</xdr:rowOff>
    </xdr:to>
    <xdr:graphicFrame macro="">
      <xdr:nvGraphicFramePr>
        <xdr:cNvPr id="183" name="Chart 182">
          <a:extLst>
            <a:ext uri="{FF2B5EF4-FFF2-40B4-BE49-F238E27FC236}">
              <a16:creationId xmlns:a16="http://schemas.microsoft.com/office/drawing/2014/main" id="{42F42566-4009-9E06-7074-C476DD97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xdr:graphicFrame>
    <xdr:clientData/>
  </xdr:twoCellAnchor>
  <xdr:twoCellAnchor>
    <xdr:from>
      <xdr:col>8</xdr:col>
      <xdr:colOff>555625</xdr:colOff>
      <xdr:row>429</xdr:row>
      <xdr:rowOff>80962</xdr:rowOff>
    </xdr:from>
    <xdr:to>
      <xdr:col>14</xdr:col>
      <xdr:colOff>571500</xdr:colOff>
      <xdr:row>442</xdr:row>
      <xdr:rowOff>141287</xdr:rowOff>
    </xdr:to>
    <xdr:graphicFrame macro="">
      <xdr:nvGraphicFramePr>
        <xdr:cNvPr id="184" name="Chart 183">
          <a:extLst>
            <a:ext uri="{FF2B5EF4-FFF2-40B4-BE49-F238E27FC236}">
              <a16:creationId xmlns:a16="http://schemas.microsoft.com/office/drawing/2014/main" id="{AB4638A2-B3E3-2D42-B2C9-C986AD40F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xdr:graphicFrame>
    <xdr:clientData/>
  </xdr:twoCellAnchor>
  <xdr:twoCellAnchor>
    <xdr:from>
      <xdr:col>9</xdr:col>
      <xdr:colOff>254000</xdr:colOff>
      <xdr:row>436</xdr:row>
      <xdr:rowOff>192087</xdr:rowOff>
    </xdr:from>
    <xdr:to>
      <xdr:col>15</xdr:col>
      <xdr:colOff>301625</xdr:colOff>
      <xdr:row>450</xdr:row>
      <xdr:rowOff>46037</xdr:rowOff>
    </xdr:to>
    <xdr:graphicFrame macro="">
      <xdr:nvGraphicFramePr>
        <xdr:cNvPr id="185" name="Chart 184">
          <a:extLst>
            <a:ext uri="{FF2B5EF4-FFF2-40B4-BE49-F238E27FC236}">
              <a16:creationId xmlns:a16="http://schemas.microsoft.com/office/drawing/2014/main" id="{32DB5365-784A-30E8-20FA-07D70EA0E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xdr:graphicFrame>
    <xdr:clientData/>
  </xdr:twoCellAnchor>
  <xdr:twoCellAnchor>
    <xdr:from>
      <xdr:col>39</xdr:col>
      <xdr:colOff>428625</xdr:colOff>
      <xdr:row>756</xdr:row>
      <xdr:rowOff>112712</xdr:rowOff>
    </xdr:from>
    <xdr:to>
      <xdr:col>45</xdr:col>
      <xdr:colOff>47625</xdr:colOff>
      <xdr:row>770</xdr:row>
      <xdr:rowOff>125412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560B4A-A70A-693F-2622-3B94EAF7D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xdr:graphicFrame>
    <xdr:clientData/>
  </xdr:twoCellAnchor>
  <xdr:twoCellAnchor>
    <xdr:from>
      <xdr:col>40</xdr:col>
      <xdr:colOff>333375</xdr:colOff>
      <xdr:row>759</xdr:row>
      <xdr:rowOff>49212</xdr:rowOff>
    </xdr:from>
    <xdr:to>
      <xdr:col>45</xdr:col>
      <xdr:colOff>746125</xdr:colOff>
      <xdr:row>773</xdr:row>
      <xdr:rowOff>109537</xdr:rowOff>
    </xdr:to>
    <xdr:graphicFrame macro="">
      <xdr:nvGraphicFramePr>
        <xdr:cNvPr id="190" name="Chart 189">
          <a:extLst>
            <a:ext uri="{FF2B5EF4-FFF2-40B4-BE49-F238E27FC236}">
              <a16:creationId xmlns:a16="http://schemas.microsoft.com/office/drawing/2014/main" id="{D9429A34-4356-A872-986F-DD1C39EF9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xdr:graphicFrame>
    <xdr:clientData/>
  </xdr:twoCellAnchor>
  <xdr:twoCellAnchor>
    <xdr:from>
      <xdr:col>48</xdr:col>
      <xdr:colOff>476250</xdr:colOff>
      <xdr:row>760</xdr:row>
      <xdr:rowOff>33337</xdr:rowOff>
    </xdr:from>
    <xdr:to>
      <xdr:col>54</xdr:col>
      <xdr:colOff>0</xdr:colOff>
      <xdr:row>774</xdr:row>
      <xdr:rowOff>109537</xdr:rowOff>
    </xdr:to>
    <xdr:graphicFrame macro="">
      <xdr:nvGraphicFramePr>
        <xdr:cNvPr id="191" name="Chart 190">
          <a:extLst>
            <a:ext uri="{FF2B5EF4-FFF2-40B4-BE49-F238E27FC236}">
              <a16:creationId xmlns:a16="http://schemas.microsoft.com/office/drawing/2014/main" id="{84F8AAFA-BD76-6D78-00C5-4E6A0883F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xdr:graphicFrame>
    <xdr:clientData/>
  </xdr:twoCellAnchor>
  <xdr:twoCellAnchor>
    <xdr:from>
      <xdr:col>48</xdr:col>
      <xdr:colOff>460375</xdr:colOff>
      <xdr:row>763</xdr:row>
      <xdr:rowOff>1587</xdr:rowOff>
    </xdr:from>
    <xdr:to>
      <xdr:col>53</xdr:col>
      <xdr:colOff>920750</xdr:colOff>
      <xdr:row>777</xdr:row>
      <xdr:rowOff>77787</xdr:rowOff>
    </xdr:to>
    <xdr:graphicFrame macro="">
      <xdr:nvGraphicFramePr>
        <xdr:cNvPr id="194" name="Chart 193">
          <a:extLst>
            <a:ext uri="{FF2B5EF4-FFF2-40B4-BE49-F238E27FC236}">
              <a16:creationId xmlns:a16="http://schemas.microsoft.com/office/drawing/2014/main" id="{FFDC0157-9E9B-BF3A-D4C2-F10D8B48B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xdr:graphicFrame>
    <xdr:clientData/>
  </xdr:twoCellAnchor>
  <xdr:twoCellAnchor>
    <xdr:from>
      <xdr:col>53</xdr:col>
      <xdr:colOff>174625</xdr:colOff>
      <xdr:row>762</xdr:row>
      <xdr:rowOff>144462</xdr:rowOff>
    </xdr:from>
    <xdr:to>
      <xdr:col>58</xdr:col>
      <xdr:colOff>365125</xdr:colOff>
      <xdr:row>777</xdr:row>
      <xdr:rowOff>30162</xdr:rowOff>
    </xdr:to>
    <xdr:graphicFrame macro="">
      <xdr:nvGraphicFramePr>
        <xdr:cNvPr id="195" name="Chart 194">
          <a:extLst>
            <a:ext uri="{FF2B5EF4-FFF2-40B4-BE49-F238E27FC236}">
              <a16:creationId xmlns:a16="http://schemas.microsoft.com/office/drawing/2014/main" id="{EDF50AC8-AF45-DD6B-979C-7B92B6AD6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xdr:graphicFrame>
    <xdr:clientData/>
  </xdr:twoCellAnchor>
  <xdr:twoCellAnchor>
    <xdr:from>
      <xdr:col>53</xdr:col>
      <xdr:colOff>333375</xdr:colOff>
      <xdr:row>757</xdr:row>
      <xdr:rowOff>80962</xdr:rowOff>
    </xdr:from>
    <xdr:to>
      <xdr:col>58</xdr:col>
      <xdr:colOff>523875</xdr:colOff>
      <xdr:row>771</xdr:row>
      <xdr:rowOff>109537</xdr:rowOff>
    </xdr:to>
    <xdr:graphicFrame macro="">
      <xdr:nvGraphicFramePr>
        <xdr:cNvPr id="196" name="Chart 195">
          <a:extLst>
            <a:ext uri="{FF2B5EF4-FFF2-40B4-BE49-F238E27FC236}">
              <a16:creationId xmlns:a16="http://schemas.microsoft.com/office/drawing/2014/main" id="{10B7035F-EB58-6489-E8CA-0516BAC51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xdr:graphicFrame>
    <xdr:clientData/>
  </xdr:twoCellAnchor>
  <xdr:twoCellAnchor>
    <xdr:from>
      <xdr:col>60</xdr:col>
      <xdr:colOff>349250</xdr:colOff>
      <xdr:row>755</xdr:row>
      <xdr:rowOff>33337</xdr:rowOff>
    </xdr:from>
    <xdr:to>
      <xdr:col>65</xdr:col>
      <xdr:colOff>1079500</xdr:colOff>
      <xdr:row>769</xdr:row>
      <xdr:rowOff>30162</xdr:rowOff>
    </xdr:to>
    <xdr:graphicFrame macro="">
      <xdr:nvGraphicFramePr>
        <xdr:cNvPr id="197" name="Chart 196">
          <a:extLst>
            <a:ext uri="{FF2B5EF4-FFF2-40B4-BE49-F238E27FC236}">
              <a16:creationId xmlns:a16="http://schemas.microsoft.com/office/drawing/2014/main" id="{E5890F5A-F05A-9DBA-47B3-9703A60F0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xdr:graphicFrame>
    <xdr:clientData/>
  </xdr:twoCellAnchor>
  <xdr:twoCellAnchor>
    <xdr:from>
      <xdr:col>62</xdr:col>
      <xdr:colOff>539750</xdr:colOff>
      <xdr:row>755</xdr:row>
      <xdr:rowOff>192087</xdr:rowOff>
    </xdr:from>
    <xdr:to>
      <xdr:col>67</xdr:col>
      <xdr:colOff>571500</xdr:colOff>
      <xdr:row>769</xdr:row>
      <xdr:rowOff>188912</xdr:rowOff>
    </xdr:to>
    <xdr:graphicFrame macro="">
      <xdr:nvGraphicFramePr>
        <xdr:cNvPr id="198" name="Chart 197">
          <a:extLst>
            <a:ext uri="{FF2B5EF4-FFF2-40B4-BE49-F238E27FC236}">
              <a16:creationId xmlns:a16="http://schemas.microsoft.com/office/drawing/2014/main" id="{790DEA32-B23E-E808-1A95-1C59A6597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xdr:graphicFrame>
    <xdr:clientData/>
  </xdr:twoCellAnchor>
  <xdr:twoCellAnchor>
    <xdr:from>
      <xdr:col>66</xdr:col>
      <xdr:colOff>285750</xdr:colOff>
      <xdr:row>731</xdr:row>
      <xdr:rowOff>144462</xdr:rowOff>
    </xdr:from>
    <xdr:to>
      <xdr:col>71</xdr:col>
      <xdr:colOff>650875</xdr:colOff>
      <xdr:row>744</xdr:row>
      <xdr:rowOff>204787</xdr:rowOff>
    </xdr:to>
    <xdr:graphicFrame macro="">
      <xdr:nvGraphicFramePr>
        <xdr:cNvPr id="199" name="Chart 198">
          <a:extLst>
            <a:ext uri="{FF2B5EF4-FFF2-40B4-BE49-F238E27FC236}">
              <a16:creationId xmlns:a16="http://schemas.microsoft.com/office/drawing/2014/main" id="{B4BBD20E-FC19-0CED-9881-81433678B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xdr:graphicFrame>
    <xdr:clientData/>
  </xdr:twoCellAnchor>
  <xdr:twoCellAnchor>
    <xdr:from>
      <xdr:col>54</xdr:col>
      <xdr:colOff>714375</xdr:colOff>
      <xdr:row>736</xdr:row>
      <xdr:rowOff>80962</xdr:rowOff>
    </xdr:from>
    <xdr:to>
      <xdr:col>60</xdr:col>
      <xdr:colOff>508000</xdr:colOff>
      <xdr:row>749</xdr:row>
      <xdr:rowOff>141287</xdr:rowOff>
    </xdr:to>
    <xdr:graphicFrame macro="">
      <xdr:nvGraphicFramePr>
        <xdr:cNvPr id="200" name="Chart 199">
          <a:extLst>
            <a:ext uri="{FF2B5EF4-FFF2-40B4-BE49-F238E27FC236}">
              <a16:creationId xmlns:a16="http://schemas.microsoft.com/office/drawing/2014/main" id="{F3F437D2-0718-5C9A-6E2C-632BC2664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xdr:graphicFrame>
    <xdr:clientData/>
  </xdr:twoCellAnchor>
  <xdr:twoCellAnchor>
    <xdr:from>
      <xdr:col>1</xdr:col>
      <xdr:colOff>246062</xdr:colOff>
      <xdr:row>1021</xdr:row>
      <xdr:rowOff>71624</xdr:rowOff>
    </xdr:from>
    <xdr:to>
      <xdr:col>10</xdr:col>
      <xdr:colOff>363682</xdr:colOff>
      <xdr:row>1038</xdr:row>
      <xdr:rowOff>69612</xdr:rowOff>
    </xdr:to>
    <xdr:graphicFrame macro="">
      <xdr:nvGraphicFramePr>
        <xdr:cNvPr id="193" name="Chart 192">
          <a:extLst>
            <a:ext uri="{FF2B5EF4-FFF2-40B4-BE49-F238E27FC236}">
              <a16:creationId xmlns:a16="http://schemas.microsoft.com/office/drawing/2014/main" id="{7AEAA380-933C-C6E7-D553-B32782496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xdr:graphicFrame>
    <xdr:clientData/>
  </xdr:twoCellAnchor>
  <xdr:twoCellAnchor>
    <xdr:from>
      <xdr:col>12</xdr:col>
      <xdr:colOff>181120</xdr:colOff>
      <xdr:row>1023</xdr:row>
      <xdr:rowOff>179099</xdr:rowOff>
    </xdr:from>
    <xdr:to>
      <xdr:col>17</xdr:col>
      <xdr:colOff>1035483</xdr:colOff>
      <xdr:row>1038</xdr:row>
      <xdr:rowOff>47480</xdr:rowOff>
    </xdr:to>
    <xdr:graphicFrame macro="">
      <xdr:nvGraphicFramePr>
        <xdr:cNvPr id="202" name="Chart 201">
          <a:extLst>
            <a:ext uri="{FF2B5EF4-FFF2-40B4-BE49-F238E27FC236}">
              <a16:creationId xmlns:a16="http://schemas.microsoft.com/office/drawing/2014/main" id="{FCF9BD22-373F-338A-7D16-C3A876B29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xdr:graphicFrame>
    <xdr:clientData/>
  </xdr:twoCellAnchor>
  <xdr:twoCellAnchor>
    <xdr:from>
      <xdr:col>6</xdr:col>
      <xdr:colOff>55562</xdr:colOff>
      <xdr:row>997</xdr:row>
      <xdr:rowOff>49212</xdr:rowOff>
    </xdr:from>
    <xdr:to>
      <xdr:col>11</xdr:col>
      <xdr:colOff>785812</xdr:colOff>
      <xdr:row>1010</xdr:row>
      <xdr:rowOff>109537</xdr:rowOff>
    </xdr:to>
    <xdr:graphicFrame macro="">
      <xdr:nvGraphicFramePr>
        <xdr:cNvPr id="203" name="Chart 202">
          <a:extLst>
            <a:ext uri="{FF2B5EF4-FFF2-40B4-BE49-F238E27FC236}">
              <a16:creationId xmlns:a16="http://schemas.microsoft.com/office/drawing/2014/main" id="{17093BC3-99C1-874F-AF3C-AC2BE5EEF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xdr:graphicFrame>
    <xdr:clientData/>
  </xdr:twoCellAnchor>
  <xdr:twoCellAnchor>
    <xdr:from>
      <xdr:col>6</xdr:col>
      <xdr:colOff>452437</xdr:colOff>
      <xdr:row>1005</xdr:row>
      <xdr:rowOff>144462</xdr:rowOff>
    </xdr:from>
    <xdr:to>
      <xdr:col>12</xdr:col>
      <xdr:colOff>246062</xdr:colOff>
      <xdr:row>1018</xdr:row>
      <xdr:rowOff>204787</xdr:rowOff>
    </xdr:to>
    <xdr:graphicFrame macro="">
      <xdr:nvGraphicFramePr>
        <xdr:cNvPr id="204" name="Chart 203">
          <a:extLst>
            <a:ext uri="{FF2B5EF4-FFF2-40B4-BE49-F238E27FC236}">
              <a16:creationId xmlns:a16="http://schemas.microsoft.com/office/drawing/2014/main" id="{FBC42D67-BFD1-6A07-7C13-5C5E66E4E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xdr:graphicFrame>
    <xdr:clientData/>
  </xdr:twoCellAnchor>
  <xdr:twoCellAnchor>
    <xdr:from>
      <xdr:col>10</xdr:col>
      <xdr:colOff>500062</xdr:colOff>
      <xdr:row>997</xdr:row>
      <xdr:rowOff>80962</xdr:rowOff>
    </xdr:from>
    <xdr:to>
      <xdr:col>16</xdr:col>
      <xdr:colOff>579437</xdr:colOff>
      <xdr:row>1010</xdr:row>
      <xdr:rowOff>141287</xdr:rowOff>
    </xdr:to>
    <xdr:graphicFrame macro="">
      <xdr:nvGraphicFramePr>
        <xdr:cNvPr id="206" name="Chart 205">
          <a:extLst>
            <a:ext uri="{FF2B5EF4-FFF2-40B4-BE49-F238E27FC236}">
              <a16:creationId xmlns:a16="http://schemas.microsoft.com/office/drawing/2014/main" id="{A35C57F0-9316-EBA9-1DEA-3CE6910AB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xdr:graphicFrame>
    <xdr:clientData/>
  </xdr:twoCellAnchor>
  <xdr:twoCellAnchor>
    <xdr:from>
      <xdr:col>10</xdr:col>
      <xdr:colOff>515937</xdr:colOff>
      <xdr:row>1010</xdr:row>
      <xdr:rowOff>1587</xdr:rowOff>
    </xdr:from>
    <xdr:to>
      <xdr:col>16</xdr:col>
      <xdr:colOff>595312</xdr:colOff>
      <xdr:row>1023</xdr:row>
      <xdr:rowOff>61912</xdr:rowOff>
    </xdr:to>
    <xdr:graphicFrame macro="">
      <xdr:nvGraphicFramePr>
        <xdr:cNvPr id="207" name="Chart 206">
          <a:extLst>
            <a:ext uri="{FF2B5EF4-FFF2-40B4-BE49-F238E27FC236}">
              <a16:creationId xmlns:a16="http://schemas.microsoft.com/office/drawing/2014/main" id="{59CDDA4C-3F44-ACF4-95FF-90EAD6B2B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xdr:graphicFrame>
    <xdr:clientData/>
  </xdr:twoCellAnchor>
  <xdr:twoCellAnchor>
    <xdr:from>
      <xdr:col>37</xdr:col>
      <xdr:colOff>833437</xdr:colOff>
      <xdr:row>1019</xdr:row>
      <xdr:rowOff>128587</xdr:rowOff>
    </xdr:from>
    <xdr:to>
      <xdr:col>43</xdr:col>
      <xdr:colOff>627062</xdr:colOff>
      <xdr:row>1033</xdr:row>
      <xdr:rowOff>125412</xdr:rowOff>
    </xdr:to>
    <xdr:graphicFrame macro="">
      <xdr:nvGraphicFramePr>
        <xdr:cNvPr id="208" name="Chart 207">
          <a:extLst>
            <a:ext uri="{FF2B5EF4-FFF2-40B4-BE49-F238E27FC236}">
              <a16:creationId xmlns:a16="http://schemas.microsoft.com/office/drawing/2014/main" id="{E44F6BCD-3C49-0B7B-6B17-5394BD37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xdr:graphicFrame>
    <xdr:clientData/>
  </xdr:twoCellAnchor>
  <xdr:twoCellAnchor>
    <xdr:from>
      <xdr:col>41</xdr:col>
      <xdr:colOff>309562</xdr:colOff>
      <xdr:row>1020</xdr:row>
      <xdr:rowOff>17462</xdr:rowOff>
    </xdr:from>
    <xdr:to>
      <xdr:col>46</xdr:col>
      <xdr:colOff>452437</xdr:colOff>
      <xdr:row>1034</xdr:row>
      <xdr:rowOff>30162</xdr:rowOff>
    </xdr:to>
    <xdr:graphicFrame macro="">
      <xdr:nvGraphicFramePr>
        <xdr:cNvPr id="209" name="Chart 208">
          <a:extLst>
            <a:ext uri="{FF2B5EF4-FFF2-40B4-BE49-F238E27FC236}">
              <a16:creationId xmlns:a16="http://schemas.microsoft.com/office/drawing/2014/main" id="{618E4A8A-9DCF-91FF-90CD-F1697FA49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xdr:graphicFrame>
    <xdr:clientData/>
  </xdr:twoCellAnchor>
  <xdr:twoCellAnchor>
    <xdr:from>
      <xdr:col>47</xdr:col>
      <xdr:colOff>658812</xdr:colOff>
      <xdr:row>992</xdr:row>
      <xdr:rowOff>112712</xdr:rowOff>
    </xdr:from>
    <xdr:to>
      <xdr:col>53</xdr:col>
      <xdr:colOff>325437</xdr:colOff>
      <xdr:row>1005</xdr:row>
      <xdr:rowOff>173037</xdr:rowOff>
    </xdr:to>
    <xdr:graphicFrame macro="">
      <xdr:nvGraphicFramePr>
        <xdr:cNvPr id="210" name="Chart 209">
          <a:extLst>
            <a:ext uri="{FF2B5EF4-FFF2-40B4-BE49-F238E27FC236}">
              <a16:creationId xmlns:a16="http://schemas.microsoft.com/office/drawing/2014/main" id="{495B58B0-FA03-B89C-FC52-9B0942543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xdr:graphicFrame>
    <xdr:clientData/>
  </xdr:twoCellAnchor>
  <xdr:twoCellAnchor>
    <xdr:from>
      <xdr:col>47</xdr:col>
      <xdr:colOff>642937</xdr:colOff>
      <xdr:row>1004</xdr:row>
      <xdr:rowOff>128587</xdr:rowOff>
    </xdr:from>
    <xdr:to>
      <xdr:col>53</xdr:col>
      <xdr:colOff>309562</xdr:colOff>
      <xdr:row>1017</xdr:row>
      <xdr:rowOff>188912</xdr:rowOff>
    </xdr:to>
    <xdr:graphicFrame macro="">
      <xdr:nvGraphicFramePr>
        <xdr:cNvPr id="211" name="Chart 210">
          <a:extLst>
            <a:ext uri="{FF2B5EF4-FFF2-40B4-BE49-F238E27FC236}">
              <a16:creationId xmlns:a16="http://schemas.microsoft.com/office/drawing/2014/main" id="{7B1307CF-F978-4C81-45EE-1B098195E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xdr:graphicFrame>
    <xdr:clientData/>
  </xdr:twoCellAnchor>
  <xdr:twoCellAnchor>
    <xdr:from>
      <xdr:col>52</xdr:col>
      <xdr:colOff>39687</xdr:colOff>
      <xdr:row>993</xdr:row>
      <xdr:rowOff>49212</xdr:rowOff>
    </xdr:from>
    <xdr:to>
      <xdr:col>57</xdr:col>
      <xdr:colOff>388937</xdr:colOff>
      <xdr:row>1006</xdr:row>
      <xdr:rowOff>109537</xdr:rowOff>
    </xdr:to>
    <xdr:graphicFrame macro="">
      <xdr:nvGraphicFramePr>
        <xdr:cNvPr id="212" name="Chart 211">
          <a:extLst>
            <a:ext uri="{FF2B5EF4-FFF2-40B4-BE49-F238E27FC236}">
              <a16:creationId xmlns:a16="http://schemas.microsoft.com/office/drawing/2014/main" id="{05B665EE-BBB6-E0BE-3BE0-A4AC7BB28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xdr:graphicFrame>
    <xdr:clientData/>
  </xdr:twoCellAnchor>
  <xdr:twoCellAnchor>
    <xdr:from>
      <xdr:col>51</xdr:col>
      <xdr:colOff>674687</xdr:colOff>
      <xdr:row>1005</xdr:row>
      <xdr:rowOff>65087</xdr:rowOff>
    </xdr:from>
    <xdr:to>
      <xdr:col>57</xdr:col>
      <xdr:colOff>87312</xdr:colOff>
      <xdr:row>1018</xdr:row>
      <xdr:rowOff>125412</xdr:rowOff>
    </xdr:to>
    <xdr:graphicFrame macro="">
      <xdr:nvGraphicFramePr>
        <xdr:cNvPr id="215" name="Chart 214">
          <a:extLst>
            <a:ext uri="{FF2B5EF4-FFF2-40B4-BE49-F238E27FC236}">
              <a16:creationId xmlns:a16="http://schemas.microsoft.com/office/drawing/2014/main" id="{06A55F7F-72E1-25B0-E81F-EE7E5AF9C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xdr:graphicFrame>
    <xdr:clientData/>
  </xdr:twoCellAnchor>
  <xdr:twoCellAnchor>
    <xdr:from>
      <xdr:col>60</xdr:col>
      <xdr:colOff>23812</xdr:colOff>
      <xdr:row>1019</xdr:row>
      <xdr:rowOff>128587</xdr:rowOff>
    </xdr:from>
    <xdr:to>
      <xdr:col>65</xdr:col>
      <xdr:colOff>754062</xdr:colOff>
      <xdr:row>1033</xdr:row>
      <xdr:rowOff>125412</xdr:rowOff>
    </xdr:to>
    <xdr:graphicFrame macro="">
      <xdr:nvGraphicFramePr>
        <xdr:cNvPr id="216" name="Chart 215">
          <a:extLst>
            <a:ext uri="{FF2B5EF4-FFF2-40B4-BE49-F238E27FC236}">
              <a16:creationId xmlns:a16="http://schemas.microsoft.com/office/drawing/2014/main" id="{DAA0A87F-A5C2-9985-1120-EEBF922E5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xdr:graphicFrame>
    <xdr:clientData/>
  </xdr:twoCellAnchor>
  <xdr:twoCellAnchor>
    <xdr:from>
      <xdr:col>63</xdr:col>
      <xdr:colOff>325437</xdr:colOff>
      <xdr:row>1021</xdr:row>
      <xdr:rowOff>49212</xdr:rowOff>
    </xdr:from>
    <xdr:to>
      <xdr:col>68</xdr:col>
      <xdr:colOff>87312</xdr:colOff>
      <xdr:row>1035</xdr:row>
      <xdr:rowOff>77787</xdr:rowOff>
    </xdr:to>
    <xdr:graphicFrame macro="">
      <xdr:nvGraphicFramePr>
        <xdr:cNvPr id="217" name="Chart 216">
          <a:extLst>
            <a:ext uri="{FF2B5EF4-FFF2-40B4-BE49-F238E27FC236}">
              <a16:creationId xmlns:a16="http://schemas.microsoft.com/office/drawing/2014/main" id="{822AB497-9110-C928-0750-F1D021AA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xdr:graphicFrame>
    <xdr:clientData/>
  </xdr:twoCellAnchor>
  <xdr:twoCellAnchor>
    <xdr:from>
      <xdr:col>67</xdr:col>
      <xdr:colOff>817562</xdr:colOff>
      <xdr:row>1018</xdr:row>
      <xdr:rowOff>144462</xdr:rowOff>
    </xdr:from>
    <xdr:to>
      <xdr:col>74</xdr:col>
      <xdr:colOff>71437</xdr:colOff>
      <xdr:row>1032</xdr:row>
      <xdr:rowOff>125412</xdr:rowOff>
    </xdr:to>
    <xdr:graphicFrame macro="">
      <xdr:nvGraphicFramePr>
        <xdr:cNvPr id="218" name="Chart 217">
          <a:extLst>
            <a:ext uri="{FF2B5EF4-FFF2-40B4-BE49-F238E27FC236}">
              <a16:creationId xmlns:a16="http://schemas.microsoft.com/office/drawing/2014/main" id="{031EBB64-1DF4-291C-5727-96BB94808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xdr:graphicFrame>
    <xdr:clientData/>
  </xdr:twoCellAnchor>
  <xdr:twoCellAnchor>
    <xdr:from>
      <xdr:col>30</xdr:col>
      <xdr:colOff>87312</xdr:colOff>
      <xdr:row>995</xdr:row>
      <xdr:rowOff>192087</xdr:rowOff>
    </xdr:from>
    <xdr:to>
      <xdr:col>35</xdr:col>
      <xdr:colOff>912812</xdr:colOff>
      <xdr:row>1009</xdr:row>
      <xdr:rowOff>46037</xdr:rowOff>
    </xdr:to>
    <xdr:graphicFrame macro="">
      <xdr:nvGraphicFramePr>
        <xdr:cNvPr id="186" name="Chart 185">
          <a:extLst>
            <a:ext uri="{FF2B5EF4-FFF2-40B4-BE49-F238E27FC236}">
              <a16:creationId xmlns:a16="http://schemas.microsoft.com/office/drawing/2014/main" id="{08410098-BC90-8617-63F2-DE7EF28EF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xdr:graphicFrame>
    <xdr:clientData/>
  </xdr:twoCellAnchor>
  <xdr:twoCellAnchor>
    <xdr:from>
      <xdr:col>30</xdr:col>
      <xdr:colOff>515937</xdr:colOff>
      <xdr:row>1006</xdr:row>
      <xdr:rowOff>144462</xdr:rowOff>
    </xdr:from>
    <xdr:to>
      <xdr:col>36</xdr:col>
      <xdr:colOff>404812</xdr:colOff>
      <xdr:row>1019</xdr:row>
      <xdr:rowOff>204787</xdr:rowOff>
    </xdr:to>
    <xdr:graphicFrame macro="">
      <xdr:nvGraphicFramePr>
        <xdr:cNvPr id="187" name="Chart 186">
          <a:extLst>
            <a:ext uri="{FF2B5EF4-FFF2-40B4-BE49-F238E27FC236}">
              <a16:creationId xmlns:a16="http://schemas.microsoft.com/office/drawing/2014/main" id="{21868C5D-B842-0CF8-D78C-08129308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xdr:graphicFrame>
    <xdr:clientData/>
  </xdr:twoCellAnchor>
  <xdr:twoCellAnchor>
    <xdr:from>
      <xdr:col>50</xdr:col>
      <xdr:colOff>119062</xdr:colOff>
      <xdr:row>1019</xdr:row>
      <xdr:rowOff>80962</xdr:rowOff>
    </xdr:from>
    <xdr:to>
      <xdr:col>55</xdr:col>
      <xdr:colOff>468312</xdr:colOff>
      <xdr:row>1033</xdr:row>
      <xdr:rowOff>77787</xdr:rowOff>
    </xdr:to>
    <xdr:graphicFrame macro="">
      <xdr:nvGraphicFramePr>
        <xdr:cNvPr id="188" name="Chart 187">
          <a:extLst>
            <a:ext uri="{FF2B5EF4-FFF2-40B4-BE49-F238E27FC236}">
              <a16:creationId xmlns:a16="http://schemas.microsoft.com/office/drawing/2014/main" id="{5BBC5413-C749-2A25-F4BC-73109B7B8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xdr:graphicFrame>
    <xdr:clientData/>
  </xdr:twoCellAnchor>
  <xdr:twoCellAnchor>
    <xdr:from>
      <xdr:col>0</xdr:col>
      <xdr:colOff>0</xdr:colOff>
      <xdr:row>1073</xdr:row>
      <xdr:rowOff>145677</xdr:rowOff>
    </xdr:from>
    <xdr:to>
      <xdr:col>7</xdr:col>
      <xdr:colOff>504264</xdr:colOff>
      <xdr:row>1091</xdr:row>
      <xdr:rowOff>178173</xdr:rowOff>
    </xdr:to>
    <xdr:graphicFrame macro="">
      <xdr:nvGraphicFramePr>
        <xdr:cNvPr id="224" name="Chart 223">
          <a:extLst>
            <a:ext uri="{FF2B5EF4-FFF2-40B4-BE49-F238E27FC236}">
              <a16:creationId xmlns:a16="http://schemas.microsoft.com/office/drawing/2014/main" id="{4A2717F8-EF1D-8185-0559-606350AF7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xdr:graphicFrame>
    <xdr:clientData/>
  </xdr:twoCellAnchor>
  <xdr:twoCellAnchor>
    <xdr:from>
      <xdr:col>6</xdr:col>
      <xdr:colOff>162483</xdr:colOff>
      <xdr:row>1054</xdr:row>
      <xdr:rowOff>1120</xdr:rowOff>
    </xdr:from>
    <xdr:to>
      <xdr:col>11</xdr:col>
      <xdr:colOff>890865</xdr:colOff>
      <xdr:row>1067</xdr:row>
      <xdr:rowOff>122143</xdr:rowOff>
    </xdr:to>
    <xdr:graphicFrame macro="">
      <xdr:nvGraphicFramePr>
        <xdr:cNvPr id="225" name="Chart 224">
          <a:extLst>
            <a:ext uri="{FF2B5EF4-FFF2-40B4-BE49-F238E27FC236}">
              <a16:creationId xmlns:a16="http://schemas.microsoft.com/office/drawing/2014/main" id="{B1A2B3CA-30ED-0D2E-0553-9BDBE6753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xdr:graphicFrame>
    <xdr:clientData/>
  </xdr:twoCellAnchor>
  <xdr:twoCellAnchor>
    <xdr:from>
      <xdr:col>8</xdr:col>
      <xdr:colOff>420221</xdr:colOff>
      <xdr:row>1050</xdr:row>
      <xdr:rowOff>191621</xdr:rowOff>
    </xdr:from>
    <xdr:to>
      <xdr:col>14</xdr:col>
      <xdr:colOff>442632</xdr:colOff>
      <xdr:row>1064</xdr:row>
      <xdr:rowOff>110939</xdr:rowOff>
    </xdr:to>
    <xdr:graphicFrame macro="">
      <xdr:nvGraphicFramePr>
        <xdr:cNvPr id="226" name="Chart 225">
          <a:extLst>
            <a:ext uri="{FF2B5EF4-FFF2-40B4-BE49-F238E27FC236}">
              <a16:creationId xmlns:a16="http://schemas.microsoft.com/office/drawing/2014/main" id="{505D526F-C79D-2023-656F-3CC40BBDE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xdr:graphicFrame>
    <xdr:clientData/>
  </xdr:twoCellAnchor>
  <xdr:twoCellAnchor>
    <xdr:from>
      <xdr:col>5</xdr:col>
      <xdr:colOff>599513</xdr:colOff>
      <xdr:row>1059</xdr:row>
      <xdr:rowOff>135591</xdr:rowOff>
    </xdr:from>
    <xdr:to>
      <xdr:col>11</xdr:col>
      <xdr:colOff>532277</xdr:colOff>
      <xdr:row>1073</xdr:row>
      <xdr:rowOff>54909</xdr:rowOff>
    </xdr:to>
    <xdr:graphicFrame macro="">
      <xdr:nvGraphicFramePr>
        <xdr:cNvPr id="227" name="Chart 226">
          <a:extLst>
            <a:ext uri="{FF2B5EF4-FFF2-40B4-BE49-F238E27FC236}">
              <a16:creationId xmlns:a16="http://schemas.microsoft.com/office/drawing/2014/main" id="{FD164A11-B6C9-80FE-93F9-A623BE3C0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xdr:graphicFrame>
    <xdr:clientData/>
  </xdr:twoCellAnchor>
  <xdr:twoCellAnchor>
    <xdr:from>
      <xdr:col>8</xdr:col>
      <xdr:colOff>577102</xdr:colOff>
      <xdr:row>1061</xdr:row>
      <xdr:rowOff>135591</xdr:rowOff>
    </xdr:from>
    <xdr:to>
      <xdr:col>15</xdr:col>
      <xdr:colOff>5602</xdr:colOff>
      <xdr:row>1075</xdr:row>
      <xdr:rowOff>54909</xdr:rowOff>
    </xdr:to>
    <xdr:graphicFrame macro="">
      <xdr:nvGraphicFramePr>
        <xdr:cNvPr id="228" name="Chart 227">
          <a:extLst>
            <a:ext uri="{FF2B5EF4-FFF2-40B4-BE49-F238E27FC236}">
              <a16:creationId xmlns:a16="http://schemas.microsoft.com/office/drawing/2014/main" id="{28A512AD-673C-5ADA-27CD-1D7BBFF6D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xdr:graphicFrame>
    <xdr:clientData/>
  </xdr:twoCellAnchor>
  <xdr:twoCellAnchor>
    <xdr:from>
      <xdr:col>7</xdr:col>
      <xdr:colOff>812425</xdr:colOff>
      <xdr:row>1073</xdr:row>
      <xdr:rowOff>134471</xdr:rowOff>
    </xdr:from>
    <xdr:to>
      <xdr:col>15</xdr:col>
      <xdr:colOff>840441</xdr:colOff>
      <xdr:row>1092</xdr:row>
      <xdr:rowOff>110939</xdr:rowOff>
    </xdr:to>
    <xdr:graphicFrame macro="">
      <xdr:nvGraphicFramePr>
        <xdr:cNvPr id="229" name="Chart 228">
          <a:extLst>
            <a:ext uri="{FF2B5EF4-FFF2-40B4-BE49-F238E27FC236}">
              <a16:creationId xmlns:a16="http://schemas.microsoft.com/office/drawing/2014/main" id="{1D518DB0-F524-E07D-B458-8CB1EE7D7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xdr:graphicFrame>
    <xdr:clientData/>
  </xdr:twoCellAnchor>
  <xdr:twoCellAnchor>
    <xdr:from>
      <xdr:col>17</xdr:col>
      <xdr:colOff>532278</xdr:colOff>
      <xdr:row>1047</xdr:row>
      <xdr:rowOff>135590</xdr:rowOff>
    </xdr:from>
    <xdr:to>
      <xdr:col>23</xdr:col>
      <xdr:colOff>229719</xdr:colOff>
      <xdr:row>1061</xdr:row>
      <xdr:rowOff>54907</xdr:rowOff>
    </xdr:to>
    <xdr:graphicFrame macro="">
      <xdr:nvGraphicFramePr>
        <xdr:cNvPr id="230" name="Chart 229">
          <a:extLst>
            <a:ext uri="{FF2B5EF4-FFF2-40B4-BE49-F238E27FC236}">
              <a16:creationId xmlns:a16="http://schemas.microsoft.com/office/drawing/2014/main" id="{FDB36FB4-11A1-AAA4-3726-EDA66B95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xdr:graphicFrame>
    <xdr:clientData/>
  </xdr:twoCellAnchor>
  <xdr:twoCellAnchor>
    <xdr:from>
      <xdr:col>23</xdr:col>
      <xdr:colOff>330572</xdr:colOff>
      <xdr:row>1047</xdr:row>
      <xdr:rowOff>180415</xdr:rowOff>
    </xdr:from>
    <xdr:to>
      <xdr:col>28</xdr:col>
      <xdr:colOff>823631</xdr:colOff>
      <xdr:row>1061</xdr:row>
      <xdr:rowOff>99732</xdr:rowOff>
    </xdr:to>
    <xdr:graphicFrame macro="">
      <xdr:nvGraphicFramePr>
        <xdr:cNvPr id="231" name="Chart 230">
          <a:extLst>
            <a:ext uri="{FF2B5EF4-FFF2-40B4-BE49-F238E27FC236}">
              <a16:creationId xmlns:a16="http://schemas.microsoft.com/office/drawing/2014/main" id="{A8215307-214B-CFB2-67BE-3A23A4024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xdr:graphicFrame>
    <xdr:clientData/>
  </xdr:twoCellAnchor>
  <xdr:twoCellAnchor>
    <xdr:from>
      <xdr:col>23</xdr:col>
      <xdr:colOff>140072</xdr:colOff>
      <xdr:row>1061</xdr:row>
      <xdr:rowOff>191619</xdr:rowOff>
    </xdr:from>
    <xdr:to>
      <xdr:col>28</xdr:col>
      <xdr:colOff>633131</xdr:colOff>
      <xdr:row>1075</xdr:row>
      <xdr:rowOff>110937</xdr:rowOff>
    </xdr:to>
    <xdr:graphicFrame macro="">
      <xdr:nvGraphicFramePr>
        <xdr:cNvPr id="232" name="Chart 231">
          <a:extLst>
            <a:ext uri="{FF2B5EF4-FFF2-40B4-BE49-F238E27FC236}">
              <a16:creationId xmlns:a16="http://schemas.microsoft.com/office/drawing/2014/main" id="{C6A6657F-6525-54D1-3C64-04FAFF3DD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xdr:graphicFrame>
    <xdr:clientData/>
  </xdr:twoCellAnchor>
  <xdr:twoCellAnchor>
    <xdr:from>
      <xdr:col>17</xdr:col>
      <xdr:colOff>420219</xdr:colOff>
      <xdr:row>1063</xdr:row>
      <xdr:rowOff>68355</xdr:rowOff>
    </xdr:from>
    <xdr:to>
      <xdr:col>23</xdr:col>
      <xdr:colOff>117660</xdr:colOff>
      <xdr:row>1076</xdr:row>
      <xdr:rowOff>189378</xdr:rowOff>
    </xdr:to>
    <xdr:graphicFrame macro="">
      <xdr:nvGraphicFramePr>
        <xdr:cNvPr id="233" name="Chart 232">
          <a:extLst>
            <a:ext uri="{FF2B5EF4-FFF2-40B4-BE49-F238E27FC236}">
              <a16:creationId xmlns:a16="http://schemas.microsoft.com/office/drawing/2014/main" id="{908B3FF8-8EE1-E13B-E243-84DEBE848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xdr:graphicFrame>
    <xdr:clientData/>
  </xdr:twoCellAnchor>
  <xdr:twoCellAnchor>
    <xdr:from>
      <xdr:col>39</xdr:col>
      <xdr:colOff>263338</xdr:colOff>
      <xdr:row>1054</xdr:row>
      <xdr:rowOff>158003</xdr:rowOff>
    </xdr:from>
    <xdr:to>
      <xdr:col>44</xdr:col>
      <xdr:colOff>745191</xdr:colOff>
      <xdr:row>1068</xdr:row>
      <xdr:rowOff>77320</xdr:rowOff>
    </xdr:to>
    <xdr:graphicFrame macro="">
      <xdr:nvGraphicFramePr>
        <xdr:cNvPr id="235" name="Chart 234">
          <a:extLst>
            <a:ext uri="{FF2B5EF4-FFF2-40B4-BE49-F238E27FC236}">
              <a16:creationId xmlns:a16="http://schemas.microsoft.com/office/drawing/2014/main" id="{379B525C-96E7-0068-8DDD-41FA3F674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xdr:graphicFrame>
    <xdr:clientData/>
  </xdr:twoCellAnchor>
  <xdr:twoCellAnchor>
    <xdr:from>
      <xdr:col>40</xdr:col>
      <xdr:colOff>252132</xdr:colOff>
      <xdr:row>1058</xdr:row>
      <xdr:rowOff>113178</xdr:rowOff>
    </xdr:from>
    <xdr:to>
      <xdr:col>45</xdr:col>
      <xdr:colOff>655544</xdr:colOff>
      <xdr:row>1072</xdr:row>
      <xdr:rowOff>32496</xdr:rowOff>
    </xdr:to>
    <xdr:graphicFrame macro="">
      <xdr:nvGraphicFramePr>
        <xdr:cNvPr id="236" name="Chart 235">
          <a:extLst>
            <a:ext uri="{FF2B5EF4-FFF2-40B4-BE49-F238E27FC236}">
              <a16:creationId xmlns:a16="http://schemas.microsoft.com/office/drawing/2014/main" id="{9806BA24-AF3F-4FF7-2253-1CC4DEAE9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xdr:graphicFrame>
    <xdr:clientData/>
  </xdr:twoCellAnchor>
  <xdr:twoCellAnchor>
    <xdr:from>
      <xdr:col>60</xdr:col>
      <xdr:colOff>229720</xdr:colOff>
      <xdr:row>1055</xdr:row>
      <xdr:rowOff>45943</xdr:rowOff>
    </xdr:from>
    <xdr:to>
      <xdr:col>65</xdr:col>
      <xdr:colOff>958103</xdr:colOff>
      <xdr:row>1068</xdr:row>
      <xdr:rowOff>166966</xdr:rowOff>
    </xdr:to>
    <xdr:graphicFrame macro="">
      <xdr:nvGraphicFramePr>
        <xdr:cNvPr id="237" name="Chart 236">
          <a:extLst>
            <a:ext uri="{FF2B5EF4-FFF2-40B4-BE49-F238E27FC236}">
              <a16:creationId xmlns:a16="http://schemas.microsoft.com/office/drawing/2014/main" id="{2B0F0B4B-4F56-35DB-C401-A3142438B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xdr:graphicFrame>
    <xdr:clientData/>
  </xdr:twoCellAnchor>
  <xdr:twoCellAnchor>
    <xdr:from>
      <xdr:col>60</xdr:col>
      <xdr:colOff>319367</xdr:colOff>
      <xdr:row>1066</xdr:row>
      <xdr:rowOff>135590</xdr:rowOff>
    </xdr:from>
    <xdr:to>
      <xdr:col>65</xdr:col>
      <xdr:colOff>1047750</xdr:colOff>
      <xdr:row>1080</xdr:row>
      <xdr:rowOff>54908</xdr:rowOff>
    </xdr:to>
    <xdr:graphicFrame macro="">
      <xdr:nvGraphicFramePr>
        <xdr:cNvPr id="238" name="Chart 237">
          <a:extLst>
            <a:ext uri="{FF2B5EF4-FFF2-40B4-BE49-F238E27FC236}">
              <a16:creationId xmlns:a16="http://schemas.microsoft.com/office/drawing/2014/main" id="{BE818773-E8C1-5987-62DC-227A41745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28"/>
  <sheetViews>
    <sheetView topLeftCell="A38" zoomScale="82" zoomScaleNormal="82" workbookViewId="0">
      <selection activeCell="I7" sqref="I7"/>
    </sheetView>
  </sheetViews>
  <sheetFormatPr defaultRowHeight="15"/>
  <cols>
    <col min="2" max="2" width="10.5703125" customWidth="1"/>
    <col min="3" max="3" width="13.42578125" customWidth="1"/>
    <col min="4" max="4" width="17.140625" customWidth="1"/>
    <col min="5" max="5" width="9.5703125" bestFit="1" customWidth="1"/>
    <col min="6" max="6" width="14.140625" customWidth="1"/>
    <col min="7" max="7" width="11.7109375" customWidth="1"/>
    <col min="8" max="8" width="9.85546875" customWidth="1"/>
    <col min="9" max="9" width="8.85546875" bestFit="1" customWidth="1"/>
    <col min="10" max="10" width="13.28515625" customWidth="1"/>
    <col min="11" max="11" width="10.42578125" customWidth="1"/>
    <col min="12" max="12" width="13.140625" bestFit="1" customWidth="1"/>
    <col min="13" max="13" width="8.85546875" bestFit="1" customWidth="1"/>
    <col min="14" max="14" width="13.140625" bestFit="1" customWidth="1"/>
    <col min="15" max="15" width="9.5703125" bestFit="1" customWidth="1"/>
    <col min="16" max="16" width="13.140625" bestFit="1" customWidth="1"/>
    <col min="17" max="17" width="8.85546875" bestFit="1" customWidth="1"/>
    <col min="18" max="18" width="13.140625" bestFit="1" customWidth="1"/>
    <col min="20" max="20" width="9.7109375" customWidth="1"/>
    <col min="21" max="21" width="8.85546875" bestFit="1" customWidth="1"/>
    <col min="22" max="22" width="13.140625" bestFit="1" customWidth="1"/>
    <col min="23" max="23" width="8.85546875" bestFit="1" customWidth="1"/>
    <col min="24" max="24" width="13.140625" bestFit="1" customWidth="1"/>
    <col min="25" max="25" width="8.85546875" bestFit="1" customWidth="1"/>
    <col min="26" max="26" width="13.140625" bestFit="1" customWidth="1"/>
    <col min="27" max="27" width="8.85546875" bestFit="1" customWidth="1"/>
    <col min="28" max="28" width="13.140625" bestFit="1" customWidth="1"/>
    <col min="29" max="29" width="8.85546875" bestFit="1" customWidth="1"/>
    <col min="30" max="30" width="9.5703125" customWidth="1"/>
    <col min="31" max="31" width="8.85546875" bestFit="1" customWidth="1"/>
    <col min="32" max="32" width="13.140625" bestFit="1" customWidth="1"/>
    <col min="33" max="33" width="8.85546875" bestFit="1" customWidth="1"/>
    <col min="34" max="34" width="13.140625" bestFit="1" customWidth="1"/>
    <col min="36" max="36" width="9.85546875" bestFit="1" customWidth="1"/>
    <col min="37" max="37" width="8.85546875" bestFit="1" customWidth="1"/>
    <col min="38" max="38" width="13.85546875" bestFit="1" customWidth="1"/>
    <col min="39" max="39" width="8.85546875" bestFit="1" customWidth="1"/>
    <col min="40" max="40" width="13.85546875" bestFit="1" customWidth="1"/>
    <col min="41" max="41" width="8.85546875" bestFit="1" customWidth="1"/>
    <col min="42" max="42" width="9.85546875" bestFit="1" customWidth="1"/>
    <col min="43" max="43" width="9" bestFit="1" customWidth="1"/>
    <col min="44" max="44" width="13.85546875" bestFit="1" customWidth="1"/>
    <col min="45" max="45" width="9" bestFit="1" customWidth="1"/>
    <col min="46" max="46" width="13.85546875" bestFit="1" customWidth="1"/>
    <col min="47" max="47" width="8.85546875" bestFit="1" customWidth="1"/>
    <col min="48" max="48" width="13.85546875" bestFit="1" customWidth="1"/>
    <col min="49" max="49" width="8.85546875" bestFit="1" customWidth="1"/>
    <col min="50" max="50" width="13.85546875" bestFit="1" customWidth="1"/>
    <col min="51" max="51" width="8.85546875" bestFit="1" customWidth="1"/>
    <col min="52" max="52" width="13.85546875" bestFit="1" customWidth="1"/>
    <col min="53" max="53" width="8.85546875" bestFit="1" customWidth="1"/>
    <col min="54" max="54" width="12.140625" bestFit="1" customWidth="1"/>
    <col min="55" max="55" width="8.85546875" bestFit="1" customWidth="1"/>
    <col min="56" max="56" width="13.85546875" bestFit="1" customWidth="1"/>
    <col min="57" max="57" width="8.85546875" bestFit="1" customWidth="1"/>
    <col min="58" max="58" width="13.85546875" bestFit="1" customWidth="1"/>
    <col min="59" max="59" width="8.85546875" bestFit="1" customWidth="1"/>
    <col min="60" max="60" width="10.42578125" customWidth="1"/>
    <col min="61" max="61" width="8.85546875" bestFit="1" customWidth="1"/>
    <col min="62" max="62" width="13.140625" bestFit="1" customWidth="1"/>
    <col min="63" max="63" width="8.85546875" bestFit="1" customWidth="1"/>
    <col min="64" max="64" width="13.85546875" bestFit="1" customWidth="1"/>
  </cols>
  <sheetData>
    <row r="1" spans="1:29" s="3" customFormat="1" ht="25.5">
      <c r="A1" s="1" t="s">
        <v>0</v>
      </c>
      <c r="B1" s="1" t="s">
        <v>1</v>
      </c>
      <c r="C1" s="1" t="s">
        <v>2</v>
      </c>
      <c r="D1" s="2" t="s">
        <v>3</v>
      </c>
    </row>
    <row r="2" spans="1:29" s="3" customFormat="1">
      <c r="A2" s="12">
        <v>91523</v>
      </c>
      <c r="B2" s="12">
        <v>100</v>
      </c>
      <c r="C2" s="13" t="s">
        <v>4</v>
      </c>
      <c r="D2" s="13" t="s">
        <v>5</v>
      </c>
      <c r="E2" s="3">
        <v>1</v>
      </c>
    </row>
    <row r="3" spans="1:29" s="3" customFormat="1">
      <c r="A3" s="12">
        <v>110923</v>
      </c>
      <c r="B3" s="12">
        <v>100</v>
      </c>
      <c r="C3" s="13" t="s">
        <v>6</v>
      </c>
      <c r="D3" s="13" t="s">
        <v>5</v>
      </c>
      <c r="E3" s="3">
        <v>2</v>
      </c>
    </row>
    <row r="4" spans="1:29" s="3" customFormat="1">
      <c r="A4" s="12">
        <v>10324</v>
      </c>
      <c r="B4" s="12">
        <v>100</v>
      </c>
      <c r="C4" s="13" t="s">
        <v>7</v>
      </c>
      <c r="D4" s="13" t="s">
        <v>5</v>
      </c>
      <c r="E4" s="3">
        <v>2</v>
      </c>
    </row>
    <row r="5" spans="1:29" s="3" customFormat="1">
      <c r="A5" s="12">
        <v>10524</v>
      </c>
      <c r="B5" s="12">
        <v>100</v>
      </c>
      <c r="C5" s="13" t="s">
        <v>8</v>
      </c>
      <c r="D5" s="13" t="s">
        <v>5</v>
      </c>
      <c r="E5" s="3">
        <v>1</v>
      </c>
    </row>
    <row r="6" spans="1:29" s="3" customFormat="1">
      <c r="A6" s="14">
        <v>92424</v>
      </c>
      <c r="B6" s="14">
        <v>12</v>
      </c>
      <c r="C6" s="15" t="s">
        <v>4</v>
      </c>
      <c r="D6" s="15" t="s">
        <v>9</v>
      </c>
      <c r="E6" s="3">
        <v>1</v>
      </c>
    </row>
    <row r="7" spans="1:29" s="3" customFormat="1">
      <c r="A7" s="14">
        <v>81524</v>
      </c>
      <c r="B7" s="14">
        <v>12.4</v>
      </c>
      <c r="C7" s="15" t="s">
        <v>6</v>
      </c>
      <c r="D7" s="15" t="s">
        <v>9</v>
      </c>
      <c r="E7" s="3">
        <v>2</v>
      </c>
    </row>
    <row r="8" spans="1:29" s="3" customFormat="1">
      <c r="A8" s="14">
        <v>82723</v>
      </c>
      <c r="B8" s="14">
        <v>16.100000000000001</v>
      </c>
      <c r="C8" s="15" t="s">
        <v>7</v>
      </c>
      <c r="D8" s="15" t="s">
        <v>9</v>
      </c>
      <c r="E8" s="3">
        <v>2</v>
      </c>
    </row>
    <row r="9" spans="1:29" s="3" customFormat="1">
      <c r="A9" s="14">
        <v>91724</v>
      </c>
      <c r="B9" s="14">
        <v>11.6</v>
      </c>
      <c r="C9" s="15" t="s">
        <v>8</v>
      </c>
      <c r="D9" s="15" t="s">
        <v>9</v>
      </c>
      <c r="E9" s="3">
        <v>1</v>
      </c>
      <c r="F9" s="3" t="s">
        <v>107</v>
      </c>
      <c r="G9" s="3" t="s">
        <v>110</v>
      </c>
      <c r="J9" s="3" t="s">
        <v>111</v>
      </c>
      <c r="M9" s="3" t="s">
        <v>112</v>
      </c>
    </row>
    <row r="10" spans="1:29" s="3" customFormat="1">
      <c r="A10" s="10">
        <v>32023</v>
      </c>
      <c r="B10" s="10">
        <v>100</v>
      </c>
      <c r="C10" s="11" t="s">
        <v>10</v>
      </c>
      <c r="D10" s="11" t="s">
        <v>5</v>
      </c>
      <c r="E10" s="3" t="s">
        <v>109</v>
      </c>
      <c r="F10" s="74">
        <v>10000</v>
      </c>
      <c r="G10" s="75">
        <f>(G13/$F$10)/(31557600000000)</f>
        <v>3.4223134839151266</v>
      </c>
      <c r="J10" s="75">
        <f>(G54/$F$10)/(31557600000000)</f>
        <v>14.671584657895403</v>
      </c>
      <c r="K10" s="75">
        <f>(G54/$F$11)/(31560000)</f>
        <v>1467.0468948035489</v>
      </c>
      <c r="M10" s="75">
        <f>(I54/$F$10)/(31557600000000)</f>
        <v>13.657565847846477</v>
      </c>
      <c r="N10" s="75"/>
    </row>
    <row r="11" spans="1:29" s="3" customFormat="1">
      <c r="A11" s="4">
        <v>32823</v>
      </c>
      <c r="B11" s="4">
        <v>20</v>
      </c>
      <c r="C11" s="1" t="s">
        <v>10</v>
      </c>
      <c r="D11" s="1" t="s">
        <v>9</v>
      </c>
      <c r="E11" s="3" t="s">
        <v>113</v>
      </c>
      <c r="F11" s="74">
        <v>100000000</v>
      </c>
      <c r="G11" s="75">
        <f>(G13/$F$11)/(31560000)</f>
        <v>342.20532319391634</v>
      </c>
      <c r="J11" s="75">
        <f>(F54/$F$10)/(31557600000000)</f>
        <v>17.586888736786069</v>
      </c>
      <c r="K11" s="75"/>
      <c r="M11" s="75">
        <f>(H54/$F$10)/(31557600000000)</f>
        <v>16.953126980505488</v>
      </c>
      <c r="N11" s="75"/>
    </row>
    <row r="12" spans="1:29" s="3" customFormat="1">
      <c r="A12" s="4">
        <v>32923</v>
      </c>
      <c r="B12" s="4">
        <v>10</v>
      </c>
      <c r="C12" s="1" t="s">
        <v>10</v>
      </c>
      <c r="D12" s="1" t="s">
        <v>9</v>
      </c>
      <c r="F12" s="3" t="s">
        <v>107</v>
      </c>
      <c r="G12" s="3" t="s">
        <v>108</v>
      </c>
    </row>
    <row r="13" spans="1:29" s="3" customFormat="1">
      <c r="A13" s="4"/>
      <c r="B13" s="4"/>
      <c r="C13" s="1"/>
      <c r="D13" s="3" t="s">
        <v>106</v>
      </c>
      <c r="F13" s="74">
        <v>150000000000000</v>
      </c>
      <c r="G13" s="74">
        <f>F13*120*60</f>
        <v>1.08E+18</v>
      </c>
    </row>
    <row r="14" spans="1:29">
      <c r="A14" s="5" t="s">
        <v>11</v>
      </c>
      <c r="B14" s="6"/>
      <c r="C14" s="6"/>
      <c r="D14" s="6"/>
      <c r="F14" s="6"/>
      <c r="G14" s="6"/>
      <c r="H14" s="6"/>
      <c r="I14" s="6"/>
      <c r="J14" s="6"/>
      <c r="K14" s="5" t="s">
        <v>12</v>
      </c>
      <c r="L14" s="6"/>
      <c r="M14" s="6"/>
      <c r="N14" s="6"/>
      <c r="O14" s="6"/>
      <c r="P14" s="6"/>
      <c r="Q14" s="6"/>
    </row>
    <row r="15" spans="1:29" ht="26.25">
      <c r="A15" s="5" t="s">
        <v>13</v>
      </c>
      <c r="B15" s="6"/>
      <c r="C15" s="6"/>
      <c r="D15" s="6" t="s">
        <v>14</v>
      </c>
      <c r="E15" s="7">
        <v>257000000000000</v>
      </c>
      <c r="F15" s="6" t="s">
        <v>15</v>
      </c>
      <c r="G15" s="7">
        <v>198000000000000</v>
      </c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29" ht="39">
      <c r="A16" s="8" t="s">
        <v>16</v>
      </c>
      <c r="B16" s="8" t="s">
        <v>17</v>
      </c>
      <c r="C16" s="8" t="s">
        <v>17</v>
      </c>
      <c r="D16" s="8" t="s">
        <v>18</v>
      </c>
      <c r="E16" s="8" t="s">
        <v>18</v>
      </c>
      <c r="F16" s="8" t="s">
        <v>19</v>
      </c>
      <c r="G16" s="8" t="s">
        <v>19</v>
      </c>
      <c r="H16" s="8" t="s">
        <v>20</v>
      </c>
      <c r="I16" s="8" t="s">
        <v>20</v>
      </c>
      <c r="J16" s="16" t="s">
        <v>21</v>
      </c>
      <c r="K16" s="16" t="s">
        <v>22</v>
      </c>
      <c r="L16" s="16" t="s">
        <v>23</v>
      </c>
      <c r="M16" s="16" t="s">
        <v>22</v>
      </c>
      <c r="N16" s="16" t="s">
        <v>24</v>
      </c>
      <c r="O16" s="16" t="s">
        <v>22</v>
      </c>
      <c r="P16" s="16" t="s">
        <v>25</v>
      </c>
      <c r="Q16" s="16" t="s">
        <v>26</v>
      </c>
      <c r="R16" s="16" t="s">
        <v>22</v>
      </c>
      <c r="S16" s="16" t="s">
        <v>27</v>
      </c>
      <c r="T16" s="16" t="s">
        <v>28</v>
      </c>
      <c r="U16" s="16" t="s">
        <v>22</v>
      </c>
      <c r="V16" s="17" t="s">
        <v>29</v>
      </c>
      <c r="W16" s="17" t="s">
        <v>22</v>
      </c>
      <c r="X16" s="17" t="s">
        <v>30</v>
      </c>
      <c r="Y16" s="17" t="s">
        <v>22</v>
      </c>
      <c r="Z16" s="17" t="s">
        <v>31</v>
      </c>
      <c r="AA16" s="17" t="s">
        <v>22</v>
      </c>
      <c r="AB16" s="17" t="s">
        <v>32</v>
      </c>
      <c r="AC16" s="17" t="s">
        <v>22</v>
      </c>
    </row>
    <row r="17" spans="1:29">
      <c r="A17" s="9">
        <v>0</v>
      </c>
      <c r="B17" s="9">
        <v>0</v>
      </c>
      <c r="C17" s="6"/>
      <c r="D17" s="9">
        <v>0</v>
      </c>
      <c r="E17" s="6"/>
      <c r="F17" s="7">
        <v>0</v>
      </c>
      <c r="G17" s="6"/>
      <c r="H17" s="7">
        <v>0</v>
      </c>
      <c r="I17" s="6"/>
      <c r="J17" s="9">
        <v>1</v>
      </c>
      <c r="K17" s="9">
        <v>2.9999999999999997E-4</v>
      </c>
      <c r="L17" s="9">
        <v>1</v>
      </c>
      <c r="M17" s="9"/>
      <c r="N17" s="6"/>
      <c r="O17" s="6"/>
      <c r="P17" s="6"/>
      <c r="Q17" s="6"/>
      <c r="R17" s="6"/>
      <c r="S17" s="6"/>
      <c r="T17" s="9">
        <v>1</v>
      </c>
      <c r="U17" s="9">
        <v>1.976E-2</v>
      </c>
      <c r="V17" s="9">
        <v>1</v>
      </c>
      <c r="W17" s="9">
        <v>6.3499999999999997E-3</v>
      </c>
      <c r="X17" s="6"/>
      <c r="Y17" s="6"/>
      <c r="Z17" s="6"/>
      <c r="AA17" s="6"/>
      <c r="AB17" s="9">
        <v>1</v>
      </c>
      <c r="AC17">
        <v>8.3000000000000001E-3</v>
      </c>
    </row>
    <row r="18" spans="1:29">
      <c r="A18" s="9" t="s">
        <v>33</v>
      </c>
      <c r="B18" s="9">
        <v>10</v>
      </c>
      <c r="C18" s="6"/>
      <c r="D18" s="9">
        <v>12.5</v>
      </c>
      <c r="E18" s="6"/>
      <c r="F18" s="7">
        <v>1.54E+17</v>
      </c>
      <c r="G18" s="6"/>
      <c r="H18" s="7">
        <v>1.49E+17</v>
      </c>
      <c r="I18" s="6"/>
      <c r="J18" s="9">
        <v>0.88697617809999996</v>
      </c>
      <c r="K18" s="9">
        <v>2E-3</v>
      </c>
      <c r="L18" s="9">
        <v>0.95260591279999995</v>
      </c>
      <c r="M18" s="9"/>
      <c r="N18" s="6"/>
      <c r="O18" s="6"/>
      <c r="P18" s="6"/>
      <c r="Q18" s="6"/>
      <c r="R18" s="6"/>
      <c r="S18" s="6"/>
      <c r="T18" s="9">
        <v>0.90007733950000002</v>
      </c>
      <c r="U18" s="9">
        <v>1.6899999999999998E-2</v>
      </c>
      <c r="V18" s="9">
        <v>0.84225651940000001</v>
      </c>
      <c r="W18" s="9">
        <v>3.0999999999999999E-3</v>
      </c>
      <c r="X18" s="6"/>
      <c r="Y18" s="6"/>
      <c r="Z18" s="6"/>
      <c r="AA18" s="6"/>
      <c r="AB18" s="9">
        <v>0.88368876080000003</v>
      </c>
      <c r="AC18">
        <v>4.0000000000000001E-3</v>
      </c>
    </row>
    <row r="19" spans="1:29">
      <c r="A19" s="9" t="s">
        <v>34</v>
      </c>
      <c r="B19" s="9">
        <v>20</v>
      </c>
      <c r="C19" s="6"/>
      <c r="D19" s="9">
        <v>25</v>
      </c>
      <c r="E19" s="6"/>
      <c r="F19" s="7">
        <v>3.09E+17</v>
      </c>
      <c r="G19" s="6"/>
      <c r="H19" s="7">
        <v>2.97E+17</v>
      </c>
      <c r="I19" s="6"/>
      <c r="J19" s="9">
        <v>0.84402712570000005</v>
      </c>
      <c r="K19" s="9">
        <v>5.9999999999999995E-4</v>
      </c>
      <c r="L19" s="9">
        <v>0.92852788779999995</v>
      </c>
      <c r="M19" s="9"/>
      <c r="N19" s="6"/>
      <c r="O19" s="6"/>
      <c r="P19" s="6"/>
      <c r="Q19" s="6"/>
      <c r="R19" s="6"/>
      <c r="S19" s="6"/>
      <c r="T19" s="9">
        <v>0.84021655070000001</v>
      </c>
      <c r="U19" s="9">
        <v>2.8999999999999998E-3</v>
      </c>
      <c r="V19" s="9">
        <v>0.77062267159999998</v>
      </c>
      <c r="W19" s="9">
        <v>4.9699999999999996E-3</v>
      </c>
      <c r="X19" s="6"/>
      <c r="Y19" s="6"/>
      <c r="Z19" s="6"/>
      <c r="AA19" s="6"/>
      <c r="AB19" s="9">
        <v>0.82916426509999996</v>
      </c>
      <c r="AC19">
        <v>7.4000000000000003E-3</v>
      </c>
    </row>
    <row r="20" spans="1:29">
      <c r="A20" s="9" t="s">
        <v>35</v>
      </c>
      <c r="B20" s="9">
        <v>30</v>
      </c>
      <c r="C20" s="6"/>
      <c r="D20" s="9">
        <v>37.5</v>
      </c>
      <c r="E20" s="6"/>
      <c r="F20" s="7">
        <v>4.63E+17</v>
      </c>
      <c r="G20" s="6"/>
      <c r="H20" s="7">
        <v>4.46E+17</v>
      </c>
      <c r="I20" s="6"/>
      <c r="J20" s="9">
        <v>0.80977221349999995</v>
      </c>
      <c r="K20" s="9">
        <v>7.6E-3</v>
      </c>
      <c r="L20" s="18">
        <v>0.90947881740000003</v>
      </c>
      <c r="M20" s="9"/>
      <c r="N20" s="6"/>
      <c r="O20" s="6"/>
      <c r="P20" s="6"/>
      <c r="Q20" s="6"/>
      <c r="R20" s="6"/>
      <c r="S20" s="6"/>
      <c r="T20" s="9">
        <v>0.79582366589999998</v>
      </c>
      <c r="U20" s="9">
        <v>8.8000000000000005E-3</v>
      </c>
      <c r="V20" s="9">
        <v>0.70409792439999996</v>
      </c>
      <c r="W20" s="9">
        <v>3.5599999999999998E-3</v>
      </c>
      <c r="X20" s="6"/>
      <c r="Y20" s="6"/>
      <c r="Z20" s="6"/>
      <c r="AA20" s="6"/>
      <c r="AB20" s="9">
        <v>0.79043227670000005</v>
      </c>
      <c r="AC20">
        <v>3.3999999999999998E-3</v>
      </c>
    </row>
    <row r="21" spans="1:29">
      <c r="A21" s="9" t="s">
        <v>36</v>
      </c>
      <c r="B21" s="9">
        <v>40</v>
      </c>
      <c r="C21" s="6"/>
      <c r="D21" s="9">
        <v>50</v>
      </c>
      <c r="E21" s="6"/>
      <c r="F21" s="7">
        <v>6.17E+17</v>
      </c>
      <c r="G21" s="6"/>
      <c r="H21" s="7">
        <v>5.95E+17</v>
      </c>
      <c r="I21" s="6"/>
      <c r="J21" s="9">
        <v>0.78177708219999997</v>
      </c>
      <c r="K21" s="9">
        <v>5.3E-3</v>
      </c>
      <c r="L21" s="9">
        <v>0.88692471809999995</v>
      </c>
      <c r="M21" s="9"/>
      <c r="N21" s="6"/>
      <c r="O21" s="6"/>
      <c r="P21" s="6"/>
      <c r="Q21" s="6"/>
      <c r="R21" s="6"/>
      <c r="S21" s="6"/>
      <c r="T21" s="9">
        <v>0.76133023980000003</v>
      </c>
      <c r="U21" s="9">
        <v>4.5999999999999999E-3</v>
      </c>
      <c r="V21" s="9">
        <v>0.66152208619999997</v>
      </c>
      <c r="W21" s="9">
        <v>4.0000000000000002E-4</v>
      </c>
      <c r="X21" s="6"/>
      <c r="Y21" s="6"/>
      <c r="Z21" s="6"/>
      <c r="AA21" s="6"/>
      <c r="AB21" s="9">
        <v>0.74927953889999999</v>
      </c>
      <c r="AC21">
        <v>2.0000000000000001E-4</v>
      </c>
    </row>
    <row r="22" spans="1:29">
      <c r="A22" s="9" t="s">
        <v>37</v>
      </c>
      <c r="B22" s="9">
        <v>50</v>
      </c>
      <c r="C22" s="6"/>
      <c r="D22" s="9">
        <v>62.5</v>
      </c>
      <c r="E22" s="6"/>
      <c r="F22" s="7">
        <v>7.71E+17</v>
      </c>
      <c r="G22" s="6"/>
      <c r="H22" s="7">
        <v>7.44E+17</v>
      </c>
      <c r="I22" s="6"/>
      <c r="J22" s="9">
        <v>0.75343418539999996</v>
      </c>
      <c r="K22" s="9">
        <v>7.9000000000000008E-3</v>
      </c>
      <c r="L22" s="9">
        <v>0.87016153610000002</v>
      </c>
      <c r="M22" s="9"/>
      <c r="N22" s="6"/>
      <c r="O22" s="6"/>
      <c r="P22" s="6"/>
      <c r="Q22" s="6"/>
      <c r="R22" s="6"/>
      <c r="S22" s="6"/>
      <c r="T22" s="9">
        <v>0.73085846870000004</v>
      </c>
      <c r="U22" s="9">
        <v>5.0000000000000001E-3</v>
      </c>
      <c r="V22" s="9">
        <v>0.62618414050000004</v>
      </c>
      <c r="W22" s="9">
        <v>2.4099999999999998E-3</v>
      </c>
      <c r="X22" s="6"/>
      <c r="Y22" s="6"/>
      <c r="Z22" s="6"/>
      <c r="AA22" s="6"/>
      <c r="AB22" s="9">
        <v>0.71976945240000001</v>
      </c>
      <c r="AC22">
        <v>2.7000000000000001E-3</v>
      </c>
    </row>
    <row r="23" spans="1:29" ht="15.75" thickBot="1">
      <c r="A23" s="9" t="s">
        <v>38</v>
      </c>
      <c r="B23" s="9">
        <v>60</v>
      </c>
      <c r="C23" s="6"/>
      <c r="D23" s="9">
        <v>75</v>
      </c>
      <c r="E23" s="6"/>
      <c r="F23" s="7">
        <v>9.26E+17</v>
      </c>
      <c r="G23" s="6"/>
      <c r="H23" s="7">
        <v>8.92E+17</v>
      </c>
      <c r="I23" s="6"/>
      <c r="J23" s="9">
        <v>0.73152495220000002</v>
      </c>
      <c r="K23" s="9">
        <v>3.3E-3</v>
      </c>
      <c r="L23" s="9">
        <v>0.85568424259999998</v>
      </c>
      <c r="M23" s="9"/>
      <c r="N23" s="6"/>
      <c r="O23" s="6"/>
      <c r="P23" s="6"/>
      <c r="Q23" s="6"/>
      <c r="R23" s="6"/>
      <c r="S23" s="6"/>
      <c r="T23" s="9">
        <v>0.70456303170000001</v>
      </c>
      <c r="U23" s="9">
        <v>3.3E-3</v>
      </c>
      <c r="V23" s="9">
        <v>0.59350718469999997</v>
      </c>
      <c r="W23" s="9">
        <v>4.1599999999999996E-3</v>
      </c>
      <c r="X23" s="6"/>
      <c r="Y23" s="6"/>
      <c r="Z23" s="6"/>
      <c r="AA23" s="6"/>
      <c r="AB23" s="9">
        <v>0.69291066280000002</v>
      </c>
      <c r="AC23">
        <v>8.0000000000000004E-4</v>
      </c>
    </row>
    <row r="24" spans="1:29" ht="15.75" thickBot="1">
      <c r="A24" s="6" t="s">
        <v>39</v>
      </c>
      <c r="B24" s="9">
        <v>60</v>
      </c>
      <c r="C24" s="9">
        <v>0</v>
      </c>
      <c r="D24" s="9">
        <v>75</v>
      </c>
      <c r="E24" s="9">
        <v>0</v>
      </c>
      <c r="F24" s="7">
        <v>9.26E+17</v>
      </c>
      <c r="G24" s="7">
        <v>0</v>
      </c>
      <c r="H24" s="7">
        <v>8.92E+17</v>
      </c>
      <c r="I24" s="7">
        <v>0</v>
      </c>
      <c r="J24" s="9">
        <v>0.73152495220000002</v>
      </c>
      <c r="K24" s="9">
        <v>3.3E-3</v>
      </c>
      <c r="L24" s="9">
        <v>0.85568424259999998</v>
      </c>
      <c r="M24" s="9"/>
      <c r="N24" s="9">
        <v>1</v>
      </c>
      <c r="O24" s="9">
        <v>2.8999999999999998E-3</v>
      </c>
      <c r="P24" s="9">
        <v>1</v>
      </c>
      <c r="Q24" s="9"/>
      <c r="R24" s="9">
        <v>8.3800000000000003E-3</v>
      </c>
      <c r="S24" s="30">
        <v>1.215373459E-3</v>
      </c>
      <c r="T24" s="9">
        <v>0.70456303170000001</v>
      </c>
      <c r="U24" s="9">
        <v>3.3E-3</v>
      </c>
      <c r="V24" s="9">
        <v>0.59350718469999997</v>
      </c>
      <c r="W24" s="9">
        <v>4.1599999999999996E-3</v>
      </c>
      <c r="X24" s="9">
        <v>1</v>
      </c>
      <c r="Y24" s="9">
        <v>8.5999999999999998E-4</v>
      </c>
      <c r="Z24" s="9">
        <v>1</v>
      </c>
      <c r="AA24" s="9">
        <v>5.0000000000000001E-3</v>
      </c>
      <c r="AB24" s="9">
        <v>0.69291066280000002</v>
      </c>
      <c r="AC24">
        <v>8.0000000000000004E-4</v>
      </c>
    </row>
    <row r="25" spans="1:29" ht="15.75" thickBot="1">
      <c r="A25" s="6" t="s">
        <v>40</v>
      </c>
      <c r="B25" s="9">
        <v>70</v>
      </c>
      <c r="C25" s="9">
        <v>10</v>
      </c>
      <c r="D25" s="9">
        <v>87.5</v>
      </c>
      <c r="E25" s="9">
        <v>12.5</v>
      </c>
      <c r="F25" s="7">
        <v>1.08E+18</v>
      </c>
      <c r="G25" s="7">
        <v>1.54E+17</v>
      </c>
      <c r="H25" s="7">
        <v>1.04E+18</v>
      </c>
      <c r="I25" s="7">
        <v>1.49E+17</v>
      </c>
      <c r="J25" s="6"/>
      <c r="K25" s="9">
        <v>0</v>
      </c>
      <c r="L25" s="9">
        <v>0.83907345320000004</v>
      </c>
      <c r="M25" s="9"/>
      <c r="N25" s="9">
        <v>0.89012517390000001</v>
      </c>
      <c r="O25" s="9">
        <v>0</v>
      </c>
      <c r="P25" s="9">
        <v>0.90819434369999996</v>
      </c>
      <c r="Q25" s="9"/>
      <c r="R25" s="9">
        <v>7.7200000000000003E-3</v>
      </c>
      <c r="S25" s="30">
        <v>1.1196519219999999E-3</v>
      </c>
      <c r="T25" s="9">
        <v>0.68290796600000003</v>
      </c>
      <c r="U25" s="9">
        <v>3.2000000000000002E-3</v>
      </c>
      <c r="V25" s="9">
        <v>0.55848855770000005</v>
      </c>
      <c r="W25" s="9">
        <v>2.2799999999999999E-3</v>
      </c>
      <c r="X25" s="9">
        <v>0.81913250150000005</v>
      </c>
      <c r="Y25" s="9">
        <v>4.8999999999999998E-4</v>
      </c>
      <c r="Z25" s="9">
        <v>0.8384338871</v>
      </c>
      <c r="AA25" s="9">
        <v>6.1999999999999998E-3</v>
      </c>
      <c r="AB25" s="9">
        <v>0.66939481270000001</v>
      </c>
      <c r="AC25">
        <v>2.0000000000000001E-4</v>
      </c>
    </row>
    <row r="26" spans="1:29" ht="15.75" thickBot="1">
      <c r="A26" s="6" t="s">
        <v>41</v>
      </c>
      <c r="B26" s="9">
        <v>80</v>
      </c>
      <c r="C26" s="9">
        <v>20</v>
      </c>
      <c r="D26" s="9">
        <v>100</v>
      </c>
      <c r="E26" s="9">
        <v>25</v>
      </c>
      <c r="F26" s="7">
        <v>1.23E+18</v>
      </c>
      <c r="G26" s="7">
        <v>3.09E+17</v>
      </c>
      <c r="H26" s="7">
        <v>1.19E+18</v>
      </c>
      <c r="I26" s="7">
        <v>2.97E+17</v>
      </c>
      <c r="J26" s="9">
        <v>0.70961571899999998</v>
      </c>
      <c r="K26" s="6">
        <v>2.2000000000000001E-3</v>
      </c>
      <c r="L26" s="6">
        <v>0.82962511429999997</v>
      </c>
      <c r="M26" s="6"/>
      <c r="N26" s="9">
        <v>0.84206459590000005</v>
      </c>
      <c r="O26" s="9">
        <v>6.0000000000000001E-3</v>
      </c>
      <c r="P26" s="9">
        <v>0.86163886869999995</v>
      </c>
      <c r="Q26" s="9"/>
      <c r="R26" s="9">
        <v>7.4599999999999996E-3</v>
      </c>
      <c r="S26" s="30">
        <v>1.0819434369999999E-3</v>
      </c>
      <c r="T26" s="9">
        <v>0.67037896370000005</v>
      </c>
      <c r="U26" s="9">
        <v>2.3E-3</v>
      </c>
      <c r="V26" s="9">
        <v>0.53805215539999995</v>
      </c>
      <c r="W26" s="9">
        <v>4.4200000000000003E-3</v>
      </c>
      <c r="X26" s="9">
        <v>0.72311348779999995</v>
      </c>
      <c r="Y26" s="9">
        <v>5.5999999999999995E-4</v>
      </c>
      <c r="Z26" s="9">
        <v>0.7883998834</v>
      </c>
      <c r="AA26" s="9">
        <v>7.1999999999999998E-3</v>
      </c>
      <c r="AB26" s="9">
        <v>0.64714697409999999</v>
      </c>
      <c r="AC26">
        <v>5.0000000000000001E-4</v>
      </c>
    </row>
    <row r="27" spans="1:29" ht="15.75" thickBot="1">
      <c r="A27" s="6" t="s">
        <v>42</v>
      </c>
      <c r="B27" s="9">
        <v>90</v>
      </c>
      <c r="C27" s="9">
        <v>30</v>
      </c>
      <c r="D27" s="9">
        <v>112.5</v>
      </c>
      <c r="E27" s="9">
        <v>37.5</v>
      </c>
      <c r="F27" s="7">
        <v>1.39E+18</v>
      </c>
      <c r="G27" s="7">
        <v>4.63E+17</v>
      </c>
      <c r="H27" s="7">
        <v>1.34E+18</v>
      </c>
      <c r="I27" s="7">
        <v>4.46E+17</v>
      </c>
      <c r="J27" s="6"/>
      <c r="K27" s="9">
        <v>0</v>
      </c>
      <c r="L27" s="9">
        <v>0.82063395309999998</v>
      </c>
      <c r="M27" s="9"/>
      <c r="N27" s="9">
        <v>0.80219440580000001</v>
      </c>
      <c r="O27" s="9">
        <v>4.1000000000000003E-3</v>
      </c>
      <c r="P27" s="9">
        <v>0.82494561280000001</v>
      </c>
      <c r="Q27" s="9"/>
      <c r="R27" s="9">
        <v>4.5100000000000001E-3</v>
      </c>
      <c r="S27" s="30">
        <v>6.5409717189999995E-4</v>
      </c>
      <c r="T27" s="9">
        <v>0.65815931940000005</v>
      </c>
      <c r="U27" s="9">
        <v>6.4999999999999997E-3</v>
      </c>
      <c r="V27" s="9">
        <v>0.51623203829999997</v>
      </c>
      <c r="W27" s="9">
        <v>4.3400000000000001E-3</v>
      </c>
      <c r="X27" s="9">
        <v>0.64171122989999996</v>
      </c>
      <c r="Y27" s="9">
        <v>3.2299999999999998E-3</v>
      </c>
      <c r="Z27" s="9">
        <v>0.73768580589999999</v>
      </c>
      <c r="AA27" s="9">
        <v>6.8999999999999999E-3</v>
      </c>
      <c r="AB27" s="9">
        <v>0.63319884729999998</v>
      </c>
      <c r="AC27">
        <v>4.5999999999999999E-3</v>
      </c>
    </row>
    <row r="28" spans="1:29" ht="15.75" thickBot="1">
      <c r="A28" s="6" t="s">
        <v>43</v>
      </c>
      <c r="B28" s="9">
        <v>100</v>
      </c>
      <c r="C28" s="9">
        <v>40</v>
      </c>
      <c r="D28" s="9">
        <v>125</v>
      </c>
      <c r="E28" s="9">
        <v>50</v>
      </c>
      <c r="F28" s="7">
        <v>1.54E+18</v>
      </c>
      <c r="G28" s="7">
        <v>6.17E+17</v>
      </c>
      <c r="H28" s="7">
        <v>1.49E+18</v>
      </c>
      <c r="I28" s="7">
        <v>5.95E+17</v>
      </c>
      <c r="J28" s="9">
        <v>0.68318553299999996</v>
      </c>
      <c r="K28" s="6">
        <v>4.0000000000000001E-3</v>
      </c>
      <c r="L28" s="6">
        <v>0.81301432490000003</v>
      </c>
      <c r="M28" s="6"/>
      <c r="N28" s="9">
        <v>0.76726935559999998</v>
      </c>
      <c r="O28" s="9">
        <v>2.7000000000000001E-3</v>
      </c>
      <c r="P28" s="9">
        <v>0.79100797680000001</v>
      </c>
      <c r="Q28" s="9"/>
      <c r="R28" s="9">
        <v>1.1769999999999999E-2</v>
      </c>
      <c r="S28" s="30">
        <v>1.707034083E-3</v>
      </c>
      <c r="T28" s="9">
        <v>0.64346481050000004</v>
      </c>
      <c r="U28" s="9">
        <v>5.3E-3</v>
      </c>
      <c r="V28" s="9">
        <v>0.49536987760000001</v>
      </c>
      <c r="W28" s="9">
        <v>5.3699999999999998E-3</v>
      </c>
      <c r="X28" s="9">
        <v>0.58074866309999995</v>
      </c>
      <c r="Y28" s="9">
        <v>2.2300000000000002E-3</v>
      </c>
      <c r="Z28" s="9">
        <v>0.69095501800000003</v>
      </c>
      <c r="AA28" s="9">
        <v>4.7000000000000002E-3</v>
      </c>
      <c r="AB28" s="9">
        <v>0.60899135449999997</v>
      </c>
      <c r="AC28">
        <v>1.2999999999999999E-3</v>
      </c>
    </row>
    <row r="29" spans="1:29" ht="15.75" thickBot="1">
      <c r="A29" s="6" t="s">
        <v>44</v>
      </c>
      <c r="B29" s="9">
        <v>110</v>
      </c>
      <c r="C29" s="9">
        <v>50</v>
      </c>
      <c r="D29" s="9">
        <v>137.5</v>
      </c>
      <c r="E29" s="9">
        <v>62.5</v>
      </c>
      <c r="F29" s="7">
        <v>1.7E+18</v>
      </c>
      <c r="G29" s="7">
        <v>7.71E+17</v>
      </c>
      <c r="H29" s="7">
        <v>1.64E+18</v>
      </c>
      <c r="I29" s="7">
        <v>7.44E+17</v>
      </c>
      <c r="J29" s="6"/>
      <c r="K29" s="9">
        <v>0</v>
      </c>
      <c r="L29" s="9">
        <v>0.80006095700000002</v>
      </c>
      <c r="M29" s="9"/>
      <c r="N29" s="9">
        <v>0.73079894919999999</v>
      </c>
      <c r="O29" s="9">
        <v>4.3E-3</v>
      </c>
      <c r="P29" s="9">
        <v>0.76011602609999995</v>
      </c>
      <c r="Q29" s="9"/>
      <c r="R29" s="9">
        <v>1.455E-2</v>
      </c>
      <c r="S29" s="30">
        <v>2.1102248009999998E-3</v>
      </c>
      <c r="T29" s="9">
        <v>0.62753286929999996</v>
      </c>
      <c r="U29" s="9">
        <v>1.11E-2</v>
      </c>
      <c r="V29" s="9">
        <v>0.47482703570000001</v>
      </c>
      <c r="W29" s="9">
        <v>8.2699999999999996E-3</v>
      </c>
      <c r="X29" s="9">
        <v>0.52442067739999998</v>
      </c>
      <c r="Y29" s="9">
        <v>2.3E-3</v>
      </c>
      <c r="Z29" s="9">
        <v>0.65209365590000001</v>
      </c>
      <c r="AA29" s="9">
        <v>3.3E-3</v>
      </c>
      <c r="AB29" s="9">
        <v>0.59216138330000001</v>
      </c>
      <c r="AC29">
        <v>1.1999999999999999E-3</v>
      </c>
    </row>
    <row r="30" spans="1:29" ht="15.75" thickBot="1">
      <c r="A30" s="6" t="s">
        <v>45</v>
      </c>
      <c r="B30" s="9">
        <v>120</v>
      </c>
      <c r="C30" s="9">
        <v>60</v>
      </c>
      <c r="D30" s="9">
        <v>150</v>
      </c>
      <c r="E30" s="9">
        <v>75</v>
      </c>
      <c r="F30" s="7">
        <v>1.85E+18</v>
      </c>
      <c r="G30" s="7">
        <v>9.26E+17</v>
      </c>
      <c r="H30" s="7">
        <v>1.78E+18</v>
      </c>
      <c r="I30" s="7">
        <v>8.92E+17</v>
      </c>
      <c r="J30" s="9">
        <v>0.65292992520000004</v>
      </c>
      <c r="K30" s="6">
        <v>5.4999999999999997E-3</v>
      </c>
      <c r="L30" s="6">
        <v>0.78634562630000004</v>
      </c>
      <c r="M30" s="6"/>
      <c r="N30" s="9">
        <v>0.68582908359999994</v>
      </c>
      <c r="O30" s="9">
        <v>6.6E-3</v>
      </c>
      <c r="P30" s="9">
        <v>0.72965917329999996</v>
      </c>
      <c r="Q30" s="9"/>
      <c r="R30" s="9">
        <v>1.142E-2</v>
      </c>
      <c r="S30" s="30">
        <v>1.656272661E-3</v>
      </c>
      <c r="T30" s="9">
        <v>0.60757927300000003</v>
      </c>
      <c r="U30" s="9">
        <v>8.8000000000000003E-4</v>
      </c>
      <c r="V30" s="9">
        <v>0.45236828099999998</v>
      </c>
      <c r="W30" s="9">
        <v>4.4999999999999997E-3</v>
      </c>
      <c r="X30" s="9">
        <v>0.4772430184</v>
      </c>
      <c r="Y30" s="9">
        <v>3.2699999999999999E-3</v>
      </c>
      <c r="Z30" s="9">
        <v>0.61158068590000003</v>
      </c>
      <c r="AA30" s="9">
        <v>8.9999999999999998E-4</v>
      </c>
      <c r="AB30" s="9">
        <v>0.57025936600000005</v>
      </c>
      <c r="AC30">
        <v>2.0000000000000001E-4</v>
      </c>
    </row>
    <row r="31" spans="1:29" ht="15.75" thickBot="1">
      <c r="A31" s="6" t="s">
        <v>46</v>
      </c>
      <c r="B31" s="9">
        <v>130</v>
      </c>
      <c r="C31" s="9">
        <v>70</v>
      </c>
      <c r="D31" s="9">
        <v>162.5</v>
      </c>
      <c r="E31" s="9">
        <v>87.5</v>
      </c>
      <c r="F31" s="7">
        <v>2.01E+18</v>
      </c>
      <c r="G31" s="7">
        <v>1.08E+18</v>
      </c>
      <c r="H31" s="7">
        <v>1.93E+18</v>
      </c>
      <c r="I31" s="7">
        <v>1.04E+18</v>
      </c>
      <c r="J31" s="6"/>
      <c r="K31" s="9">
        <v>0</v>
      </c>
      <c r="L31" s="9">
        <v>0.77141115510000002</v>
      </c>
      <c r="M31" s="9"/>
      <c r="N31" s="9">
        <v>0.65832174320000003</v>
      </c>
      <c r="O31" s="9">
        <v>1.0500000000000001E-2</v>
      </c>
      <c r="P31" s="9">
        <v>0.69992748370000002</v>
      </c>
      <c r="Q31" s="9"/>
      <c r="R31" s="9">
        <v>2.3900000000000001E-2</v>
      </c>
      <c r="S31" s="30">
        <v>3.4662799129999999E-3</v>
      </c>
      <c r="T31" s="9">
        <v>0.58484145399999998</v>
      </c>
      <c r="U31" s="9">
        <v>7.1000000000000002E-4</v>
      </c>
      <c r="V31" s="9">
        <v>0.4321447578</v>
      </c>
      <c r="W31" s="9">
        <v>7.8300000000000002E-3</v>
      </c>
      <c r="X31" s="9">
        <v>0.42935234700000002</v>
      </c>
      <c r="Y31" s="9">
        <v>3.1700000000000001E-3</v>
      </c>
      <c r="Z31" s="9">
        <v>0.57650830659999996</v>
      </c>
      <c r="AA31" s="9">
        <v>2.8999999999999998E-3</v>
      </c>
      <c r="AB31" s="9">
        <v>0.55123919310000002</v>
      </c>
      <c r="AC31">
        <v>7.4999999999999997E-3</v>
      </c>
    </row>
    <row r="32" spans="1:29" ht="15.75" thickBot="1">
      <c r="A32" s="6" t="s">
        <v>47</v>
      </c>
      <c r="B32" s="9">
        <v>140</v>
      </c>
      <c r="C32" s="9">
        <v>80</v>
      </c>
      <c r="D32" s="9">
        <v>175</v>
      </c>
      <c r="E32" s="9">
        <v>100</v>
      </c>
      <c r="F32" s="7">
        <v>2.16E+18</v>
      </c>
      <c r="G32" s="7">
        <v>1.23E+18</v>
      </c>
      <c r="H32" s="7">
        <v>2.08E+18</v>
      </c>
      <c r="I32" s="7">
        <v>1.19E+18</v>
      </c>
      <c r="J32" s="9">
        <v>0.61345852899999997</v>
      </c>
      <c r="K32" s="6">
        <v>1.4500000000000001E-2</v>
      </c>
      <c r="L32" s="6">
        <v>0.75419079550000001</v>
      </c>
      <c r="M32" s="6"/>
      <c r="N32" s="9">
        <v>0.63127800960000002</v>
      </c>
      <c r="O32" s="9">
        <v>2.8E-3</v>
      </c>
      <c r="P32" s="9">
        <v>0.66874546769999998</v>
      </c>
      <c r="Q32" s="9"/>
      <c r="R32" s="9">
        <v>2.4400000000000002E-2</v>
      </c>
      <c r="S32" s="30">
        <v>3.5387962289999998E-3</v>
      </c>
      <c r="T32" s="9">
        <v>0.56179427689999994</v>
      </c>
      <c r="U32" s="9">
        <v>5.6100000000000004E-3</v>
      </c>
      <c r="V32" s="9">
        <v>0.40872804680000002</v>
      </c>
      <c r="W32" s="9">
        <v>6.1399999999999996E-3</v>
      </c>
      <c r="X32" s="9">
        <v>0.38645276290000002</v>
      </c>
      <c r="Y32" s="9">
        <v>2.1700000000000001E-3</v>
      </c>
      <c r="Z32" s="9">
        <v>0.54512775670000002</v>
      </c>
      <c r="AA32" s="9">
        <v>1.0699999999999999E-2</v>
      </c>
      <c r="AB32" s="9">
        <v>0.5341786744</v>
      </c>
      <c r="AC32">
        <v>5.8999999999999999E-3</v>
      </c>
    </row>
    <row r="33" spans="1:29" ht="15.75" thickBot="1">
      <c r="A33" s="6" t="s">
        <v>48</v>
      </c>
      <c r="B33" s="9">
        <v>150</v>
      </c>
      <c r="C33" s="9">
        <v>90</v>
      </c>
      <c r="D33" s="9">
        <v>187.5</v>
      </c>
      <c r="E33" s="9">
        <v>112.5</v>
      </c>
      <c r="F33" s="7">
        <v>2.31E+18</v>
      </c>
      <c r="G33" s="7">
        <v>1.39E+18</v>
      </c>
      <c r="H33" s="7">
        <v>2.23E+18</v>
      </c>
      <c r="I33" s="7">
        <v>1.34E+18</v>
      </c>
      <c r="J33" s="6"/>
      <c r="K33" s="9">
        <v>0</v>
      </c>
      <c r="L33" s="9">
        <v>0.73712282839999999</v>
      </c>
      <c r="M33" s="9"/>
      <c r="N33" s="9">
        <v>0.60237984860000005</v>
      </c>
      <c r="O33" s="9">
        <v>4.7999999999999996E-3</v>
      </c>
      <c r="P33" s="9">
        <v>0.6382886149</v>
      </c>
      <c r="Q33" s="9"/>
      <c r="R33" s="9">
        <v>2.6800000000000001E-2</v>
      </c>
      <c r="S33" s="30">
        <v>3.8868745470000002E-3</v>
      </c>
      <c r="T33" s="9">
        <v>0.53797370460000005</v>
      </c>
      <c r="U33" s="9">
        <v>2.5300000000000001E-3</v>
      </c>
      <c r="V33" s="9">
        <v>0.38744012770000003</v>
      </c>
      <c r="W33" s="9">
        <v>4.3200000000000001E-3</v>
      </c>
      <c r="X33" s="9">
        <v>0.34450386220000001</v>
      </c>
      <c r="Y33" s="9">
        <v>6.2599999999999999E-3</v>
      </c>
      <c r="Z33" s="9">
        <v>0.50966676379999998</v>
      </c>
      <c r="AA33" s="9">
        <v>1.0999999999999999E-2</v>
      </c>
      <c r="AB33" s="9">
        <v>0.51193083569999998</v>
      </c>
      <c r="AC33">
        <v>1.5E-3</v>
      </c>
    </row>
    <row r="34" spans="1:29" ht="15.75" thickBot="1">
      <c r="A34" s="6" t="s">
        <v>49</v>
      </c>
      <c r="B34" s="9">
        <v>160</v>
      </c>
      <c r="C34" s="9">
        <v>100</v>
      </c>
      <c r="D34" s="9">
        <v>200</v>
      </c>
      <c r="E34" s="9">
        <v>125</v>
      </c>
      <c r="F34" s="7">
        <v>2.47E+18</v>
      </c>
      <c r="G34" s="7">
        <v>1.54E+18</v>
      </c>
      <c r="H34" s="7">
        <v>2.38E+18</v>
      </c>
      <c r="I34" s="7">
        <v>1.49E+18</v>
      </c>
      <c r="J34" s="9">
        <v>0.55972874279999996</v>
      </c>
      <c r="K34" s="6">
        <v>4.4000000000000003E-3</v>
      </c>
      <c r="L34" s="6">
        <v>0.71898811340000002</v>
      </c>
      <c r="M34" s="6"/>
      <c r="N34" s="9">
        <v>0.57641786429999997</v>
      </c>
      <c r="O34" s="9">
        <v>1.6000000000000001E-3</v>
      </c>
      <c r="P34" s="9">
        <v>0.6079767948</v>
      </c>
      <c r="Q34" s="9"/>
      <c r="R34" s="9">
        <v>2.9000000000000001E-2</v>
      </c>
      <c r="S34" s="30">
        <v>4.2059463379999999E-3</v>
      </c>
      <c r="T34" s="9">
        <v>0.51105955140000003</v>
      </c>
      <c r="U34" s="9">
        <v>4.9399999999999999E-3</v>
      </c>
      <c r="V34" s="9">
        <v>0.36125598720000002</v>
      </c>
      <c r="W34" s="9">
        <v>1.073E-2</v>
      </c>
      <c r="X34" s="9">
        <v>0.30683303620000002</v>
      </c>
      <c r="Y34" s="9">
        <v>3.3400000000000001E-3</v>
      </c>
      <c r="Z34" s="9">
        <v>0.4721655494</v>
      </c>
      <c r="AA34" s="9">
        <v>8.2000000000000007E-3</v>
      </c>
      <c r="AB34" s="9">
        <v>0.48634005759999999</v>
      </c>
      <c r="AC34">
        <v>3.0000000000000001E-3</v>
      </c>
    </row>
    <row r="35" spans="1:29" ht="15.75" thickBot="1">
      <c r="A35" s="6" t="s">
        <v>50</v>
      </c>
      <c r="B35" s="9">
        <v>170</v>
      </c>
      <c r="C35" s="9">
        <v>110</v>
      </c>
      <c r="D35" s="9">
        <v>212.5</v>
      </c>
      <c r="E35" s="9">
        <v>137.5</v>
      </c>
      <c r="F35" s="7">
        <v>2.62E+18</v>
      </c>
      <c r="G35" s="7">
        <v>1.7E+18</v>
      </c>
      <c r="H35" s="7">
        <v>2.53E+18</v>
      </c>
      <c r="I35" s="7">
        <v>1.64E+18</v>
      </c>
      <c r="J35" s="6"/>
      <c r="K35" s="9">
        <v>0</v>
      </c>
      <c r="L35" s="9">
        <v>0.71426394390000003</v>
      </c>
      <c r="M35" s="9"/>
      <c r="N35" s="9">
        <v>0.55122855820000005</v>
      </c>
      <c r="O35" s="9">
        <v>3.3E-3</v>
      </c>
      <c r="P35" s="9">
        <v>0.58781725890000003</v>
      </c>
      <c r="Q35" s="9"/>
      <c r="R35" s="9">
        <v>3.0599999999999999E-2</v>
      </c>
      <c r="S35" s="30">
        <v>4.4379985499999998E-3</v>
      </c>
      <c r="T35" s="9">
        <v>0.49590100539999998</v>
      </c>
      <c r="U35" s="9">
        <v>1.0399999999999999E-3</v>
      </c>
      <c r="V35" s="9">
        <v>0.33070782329999998</v>
      </c>
      <c r="W35" s="9">
        <v>9.6100000000000005E-3</v>
      </c>
      <c r="X35" s="9">
        <v>0.2714200832</v>
      </c>
      <c r="Y35" s="9">
        <v>1.56E-3</v>
      </c>
      <c r="Z35" s="9">
        <v>0.42825221019999998</v>
      </c>
      <c r="AA35" s="9">
        <v>6.6E-3</v>
      </c>
      <c r="AB35" s="9">
        <v>0.45325648410000002</v>
      </c>
      <c r="AC35">
        <v>7.3000000000000001E-3</v>
      </c>
    </row>
    <row r="36" spans="1:29" ht="15.75" thickBot="1">
      <c r="A36" s="6" t="s">
        <v>51</v>
      </c>
      <c r="B36" s="9">
        <v>180</v>
      </c>
      <c r="C36" s="9">
        <v>120</v>
      </c>
      <c r="D36" s="9">
        <v>225</v>
      </c>
      <c r="E36" s="9">
        <v>150</v>
      </c>
      <c r="F36" s="7">
        <v>2.78E+18</v>
      </c>
      <c r="G36" s="7">
        <v>1.85E+18</v>
      </c>
      <c r="H36" s="7">
        <v>2.68E+18</v>
      </c>
      <c r="I36" s="7">
        <v>1.78E+18</v>
      </c>
      <c r="J36" s="9">
        <v>0.51173708920000005</v>
      </c>
      <c r="K36" s="6">
        <v>3.0000000000000001E-3</v>
      </c>
      <c r="L36" s="18">
        <v>0.7104541298</v>
      </c>
      <c r="M36" s="6"/>
      <c r="N36" s="9">
        <v>0.53345696180000002</v>
      </c>
      <c r="O36" s="9">
        <v>4.5999999999999999E-3</v>
      </c>
      <c r="P36" s="9">
        <v>0.56069615660000005</v>
      </c>
      <c r="Q36" s="9"/>
      <c r="R36" s="9">
        <v>1.8700000000000001E-2</v>
      </c>
      <c r="S36" s="30">
        <v>2.7121102250000002E-3</v>
      </c>
      <c r="T36" s="9">
        <v>0.4804331013</v>
      </c>
      <c r="U36" s="9">
        <v>1.9400000000000001E-3</v>
      </c>
      <c r="V36" s="9">
        <v>0.29175093130000002</v>
      </c>
      <c r="W36" s="9">
        <v>3.2699999999999999E-3</v>
      </c>
      <c r="X36" s="9">
        <v>0.23802733209999999</v>
      </c>
      <c r="Y36" s="9">
        <v>3.2599999999999999E-3</v>
      </c>
      <c r="Z36" s="9">
        <v>0.38084134850000001</v>
      </c>
      <c r="AA36" s="9">
        <v>2.3999999999999998E-3</v>
      </c>
      <c r="AB36" s="9">
        <v>0.4116426513</v>
      </c>
      <c r="AC36">
        <v>7.3000000000000001E-3</v>
      </c>
    </row>
    <row r="37" spans="1:29" ht="15.75" thickBot="1">
      <c r="A37" s="6" t="s">
        <v>52</v>
      </c>
      <c r="B37" s="9">
        <v>190</v>
      </c>
      <c r="C37" s="9">
        <v>130</v>
      </c>
      <c r="D37" s="9">
        <v>237.5</v>
      </c>
      <c r="E37" s="9">
        <v>162.5</v>
      </c>
      <c r="F37" s="7">
        <v>2.93E+18</v>
      </c>
      <c r="G37" s="7">
        <v>2.01E+18</v>
      </c>
      <c r="H37" s="7">
        <v>2.83E+18</v>
      </c>
      <c r="I37" s="7">
        <v>1.93E+18</v>
      </c>
      <c r="J37" s="6"/>
      <c r="K37" s="9">
        <v>0</v>
      </c>
      <c r="L37" s="9">
        <v>0.64675403840000001</v>
      </c>
      <c r="M37" s="9"/>
      <c r="N37" s="9">
        <v>0.480451244</v>
      </c>
      <c r="O37" s="9">
        <v>6.4999999999999997E-3</v>
      </c>
      <c r="P37" s="9">
        <v>0.5122552574</v>
      </c>
      <c r="Q37" s="9"/>
      <c r="R37" s="9">
        <v>2.1299999999999999E-2</v>
      </c>
      <c r="S37" s="30">
        <v>3.089195069E-3</v>
      </c>
      <c r="T37" s="9">
        <v>0.43944315550000002</v>
      </c>
      <c r="U37" s="9">
        <v>7.4599999999999996E-3</v>
      </c>
      <c r="V37" s="9">
        <v>0.2157530601</v>
      </c>
      <c r="W37" s="9">
        <v>8.7100000000000007E-3</v>
      </c>
      <c r="X37" s="9">
        <v>0.18336304219999999</v>
      </c>
      <c r="Y37" s="9">
        <v>2.6199999999999999E-3</v>
      </c>
      <c r="Z37" s="9">
        <v>0.29039152820000003</v>
      </c>
      <c r="AA37" s="9">
        <v>3.0999999999999999E-3</v>
      </c>
      <c r="AB37" s="9">
        <v>0.30397694520000001</v>
      </c>
      <c r="AC37">
        <v>4.7000000000000002E-3</v>
      </c>
    </row>
    <row r="38" spans="1:29" ht="15.75" thickBot="1">
      <c r="A38" s="6" t="s">
        <v>53</v>
      </c>
      <c r="B38" s="9">
        <v>200</v>
      </c>
      <c r="C38" s="9">
        <v>140</v>
      </c>
      <c r="D38" s="9">
        <v>250</v>
      </c>
      <c r="E38" s="9">
        <v>175</v>
      </c>
      <c r="F38" s="7">
        <v>3.09E+18</v>
      </c>
      <c r="G38" s="7">
        <v>2.16E+18</v>
      </c>
      <c r="H38" s="7">
        <v>2.97E+18</v>
      </c>
      <c r="I38" s="7">
        <v>2.08E+18</v>
      </c>
      <c r="J38" s="9">
        <v>0.32964701790000001</v>
      </c>
      <c r="K38" s="6">
        <v>3.0000000000000001E-3</v>
      </c>
      <c r="L38" s="6">
        <v>0.50335263640000005</v>
      </c>
      <c r="M38" s="6"/>
      <c r="N38" s="9">
        <v>0.4362540566</v>
      </c>
      <c r="O38" s="9">
        <v>7.6E-3</v>
      </c>
      <c r="P38" s="9">
        <v>0.44554024660000002</v>
      </c>
      <c r="Q38" s="9"/>
      <c r="R38" s="9">
        <v>1.03E-2</v>
      </c>
      <c r="S38" s="30">
        <v>1.4938361130000001E-3</v>
      </c>
      <c r="T38" s="9">
        <v>0.38035576180000003</v>
      </c>
      <c r="U38" s="9">
        <v>9.8999999999999999E-4</v>
      </c>
      <c r="V38" s="9">
        <v>0.11463544439999999</v>
      </c>
      <c r="W38" s="9">
        <v>9.41E-3</v>
      </c>
      <c r="X38" s="9">
        <v>0.1193107546</v>
      </c>
      <c r="Y38" s="9">
        <v>9.2000000000000003E-4</v>
      </c>
      <c r="Z38" s="9">
        <v>0.1782764986</v>
      </c>
      <c r="AA38" s="9">
        <v>1.6000000000000001E-3</v>
      </c>
      <c r="AB38" s="9">
        <v>0.17844380400000001</v>
      </c>
      <c r="AC38">
        <v>2.3999999999999998E-3</v>
      </c>
    </row>
    <row r="39" spans="1:29" ht="15.75" thickBot="1">
      <c r="A39" s="6" t="s">
        <v>54</v>
      </c>
      <c r="B39" s="9">
        <v>210</v>
      </c>
      <c r="C39" s="9">
        <v>150</v>
      </c>
      <c r="D39" s="9">
        <v>262.5</v>
      </c>
      <c r="E39" s="9">
        <v>187.5</v>
      </c>
      <c r="F39" s="7">
        <v>3.24E+18</v>
      </c>
      <c r="G39" s="7">
        <v>2.31E+18</v>
      </c>
      <c r="H39" s="7">
        <v>3.12E+18</v>
      </c>
      <c r="I39" s="7">
        <v>2.23E+18</v>
      </c>
      <c r="J39" s="6"/>
      <c r="K39" s="9">
        <v>0</v>
      </c>
      <c r="L39" s="9">
        <v>0.34548918010000002</v>
      </c>
      <c r="M39" s="9"/>
      <c r="N39" s="9">
        <v>0.32610106630000002</v>
      </c>
      <c r="O39" s="9">
        <v>6.9999999999999999E-4</v>
      </c>
      <c r="P39" s="9">
        <v>0.3208121827</v>
      </c>
      <c r="Q39" s="9"/>
      <c r="R39" s="9">
        <v>9.2599999999999991E-3</v>
      </c>
      <c r="S39" s="30">
        <v>1.343002175E-3</v>
      </c>
      <c r="T39" s="9">
        <v>0.29559164729999998</v>
      </c>
      <c r="U39" s="9">
        <v>2.98E-3</v>
      </c>
      <c r="V39" s="9">
        <v>3.6934539650000001E-2</v>
      </c>
      <c r="W39" s="9">
        <v>1.0030000000000001E-2</v>
      </c>
      <c r="X39" s="9">
        <v>5.644682115E-2</v>
      </c>
      <c r="Y39" s="9">
        <v>3.9899999999999996E-3</v>
      </c>
      <c r="Z39" s="9">
        <v>9.3947342850000004E-2</v>
      </c>
      <c r="AA39" s="9">
        <v>8.6999999999999994E-3</v>
      </c>
      <c r="AB39" s="9">
        <v>7.1930835730000003E-2</v>
      </c>
      <c r="AC39">
        <v>6.4999999999999997E-3</v>
      </c>
    </row>
    <row r="40" spans="1:29" ht="15.75" thickBot="1">
      <c r="A40" s="6" t="s">
        <v>55</v>
      </c>
      <c r="B40" s="9">
        <v>220</v>
      </c>
      <c r="C40" s="9">
        <v>160</v>
      </c>
      <c r="D40" s="9">
        <v>275</v>
      </c>
      <c r="E40" s="9">
        <v>200</v>
      </c>
      <c r="F40" s="7">
        <v>3.39E+18</v>
      </c>
      <c r="G40" s="7">
        <v>2.47E+18</v>
      </c>
      <c r="H40" s="7">
        <v>3.27E+18</v>
      </c>
      <c r="I40" s="7">
        <v>2.38E+18</v>
      </c>
      <c r="J40" s="9">
        <v>0.18537645629999999</v>
      </c>
      <c r="K40" s="6">
        <v>3.8E-3</v>
      </c>
      <c r="L40" s="6">
        <v>0.2136086559</v>
      </c>
      <c r="M40" s="6"/>
      <c r="N40" s="9">
        <v>0.2254674703</v>
      </c>
      <c r="O40" s="9">
        <v>1.4E-3</v>
      </c>
      <c r="P40" s="9">
        <v>0.22364031910000001</v>
      </c>
      <c r="Q40" s="9"/>
      <c r="R40" s="9">
        <v>9.6399999999999993E-3</v>
      </c>
      <c r="S40" s="30">
        <v>1.3981145760000001E-3</v>
      </c>
      <c r="T40" s="9">
        <v>0.2094354215</v>
      </c>
      <c r="U40" s="9">
        <v>1.4599999999999999E-3</v>
      </c>
      <c r="V40" s="9">
        <v>8.940926024E-3</v>
      </c>
      <c r="W40" s="9">
        <v>2.7599999999999999E-3</v>
      </c>
      <c r="X40" s="9">
        <v>1.9132501489999999E-2</v>
      </c>
      <c r="Y40" s="9">
        <v>3.8800000000000002E-3</v>
      </c>
      <c r="Z40" s="9">
        <v>4.2844651710000001E-2</v>
      </c>
      <c r="AA40" s="9">
        <v>2.3000000000000001E-4</v>
      </c>
      <c r="AB40" s="9">
        <v>2.9740634009999999E-2</v>
      </c>
      <c r="AC40">
        <v>5.0000000000000001E-4</v>
      </c>
    </row>
    <row r="41" spans="1:29" ht="15.75" thickBot="1">
      <c r="A41" s="6" t="s">
        <v>56</v>
      </c>
      <c r="B41" s="9">
        <v>230</v>
      </c>
      <c r="C41" s="9">
        <v>170</v>
      </c>
      <c r="D41" s="9">
        <v>287.5</v>
      </c>
      <c r="E41" s="9">
        <v>212.5</v>
      </c>
      <c r="F41" s="7">
        <v>3.55E+18</v>
      </c>
      <c r="G41" s="7">
        <v>2.62E+18</v>
      </c>
      <c r="H41" s="7">
        <v>3.42E+18</v>
      </c>
      <c r="I41" s="7">
        <v>2.53E+18</v>
      </c>
      <c r="J41" s="6"/>
      <c r="K41" s="9">
        <v>0</v>
      </c>
      <c r="L41" s="9">
        <v>0.13945443460000001</v>
      </c>
      <c r="M41" s="9"/>
      <c r="N41" s="9">
        <v>0.15020862309999999</v>
      </c>
      <c r="O41" s="9">
        <v>8.3999999999999995E-3</v>
      </c>
      <c r="P41" s="9">
        <v>0.15620014500000001</v>
      </c>
      <c r="Q41" s="9"/>
      <c r="R41" s="9">
        <v>6.4799999999999996E-3</v>
      </c>
      <c r="S41" s="30">
        <v>9.3981145760000002E-4</v>
      </c>
      <c r="T41" s="9">
        <v>0.13225058000000001</v>
      </c>
      <c r="U41" s="9">
        <v>1.073E-2</v>
      </c>
      <c r="V41" s="9">
        <v>1.1814795100000001E-2</v>
      </c>
      <c r="W41" s="9">
        <v>2.7299999999999998E-3</v>
      </c>
      <c r="X41" s="9">
        <v>3.3036244800000003E-2</v>
      </c>
      <c r="Y41" s="9">
        <v>9.7999999999999997E-4</v>
      </c>
      <c r="Z41" s="9">
        <v>3.3129311180000003E-2</v>
      </c>
      <c r="AA41" s="9">
        <v>2.3700000000000001E-3</v>
      </c>
      <c r="AB41" s="9">
        <v>2.8933717580000001E-2</v>
      </c>
      <c r="AC41">
        <v>4.0000000000000002E-4</v>
      </c>
    </row>
    <row r="42" spans="1:29" ht="15.75" thickBot="1">
      <c r="A42" s="6" t="s">
        <v>57</v>
      </c>
      <c r="B42" s="9">
        <v>240</v>
      </c>
      <c r="C42" s="9">
        <v>180</v>
      </c>
      <c r="D42" s="9">
        <v>300</v>
      </c>
      <c r="E42" s="9">
        <v>225</v>
      </c>
      <c r="F42" s="7">
        <v>3.7E+18</v>
      </c>
      <c r="G42" s="7">
        <v>2.78E+18</v>
      </c>
      <c r="H42" s="7">
        <v>3.57E+18</v>
      </c>
      <c r="I42" s="7">
        <v>2.68E+18</v>
      </c>
      <c r="J42" s="9">
        <v>9.7426534519999997E-2</v>
      </c>
      <c r="K42" s="6">
        <v>6.8999999999999999E-3</v>
      </c>
      <c r="L42" s="6">
        <v>9.797317891E-2</v>
      </c>
      <c r="M42" s="6"/>
      <c r="N42" s="9">
        <v>0.1094884871</v>
      </c>
      <c r="O42" s="9">
        <v>3.0000000000000001E-3</v>
      </c>
      <c r="P42" s="9">
        <v>0.1150108774</v>
      </c>
      <c r="Q42" s="9"/>
      <c r="R42" s="9">
        <v>5.1000000000000004E-4</v>
      </c>
      <c r="S42" s="30">
        <v>7.3966642489999994E-5</v>
      </c>
      <c r="T42" s="9">
        <v>0.1059551431</v>
      </c>
      <c r="U42" s="9">
        <v>3.5699999999999998E-3</v>
      </c>
      <c r="V42" s="9">
        <v>8.940926024E-3</v>
      </c>
      <c r="W42" s="9">
        <v>1.14E-3</v>
      </c>
      <c r="X42" s="9">
        <v>3.6244800950000003E-2</v>
      </c>
      <c r="Y42" s="9">
        <v>6.5900000000000004E-3</v>
      </c>
      <c r="Z42" s="9">
        <v>2.564849898E-2</v>
      </c>
      <c r="AA42" s="9">
        <v>3.64E-3</v>
      </c>
      <c r="AB42" s="9">
        <v>2.7550432279999999E-2</v>
      </c>
      <c r="AC42">
        <v>1.0499999999999999E-3</v>
      </c>
    </row>
    <row r="43" spans="1:29" ht="15.75" thickBot="1">
      <c r="A43" s="6" t="s">
        <v>58</v>
      </c>
      <c r="B43" s="9">
        <v>250</v>
      </c>
      <c r="C43" s="9">
        <v>190</v>
      </c>
      <c r="D43" s="9">
        <v>312.5</v>
      </c>
      <c r="E43" s="9">
        <v>237.5</v>
      </c>
      <c r="F43" s="7">
        <v>3.86E+18</v>
      </c>
      <c r="G43" s="7">
        <v>2.93E+18</v>
      </c>
      <c r="H43" s="7">
        <v>3.72E+18</v>
      </c>
      <c r="I43" s="7">
        <v>2.83E+18</v>
      </c>
      <c r="J43" s="6"/>
      <c r="K43" s="9">
        <v>0</v>
      </c>
      <c r="L43" s="9">
        <v>7.1578786960000002E-2</v>
      </c>
      <c r="M43" s="9"/>
      <c r="N43" s="9">
        <v>8.8038942980000007E-2</v>
      </c>
      <c r="O43" s="9">
        <v>9.7999999999999997E-3</v>
      </c>
      <c r="P43" s="9">
        <v>8.7454677300000006E-2</v>
      </c>
      <c r="Q43" s="9"/>
      <c r="R43" s="9">
        <v>6.28E-3</v>
      </c>
      <c r="S43" s="30">
        <v>9.1080493110000003E-4</v>
      </c>
      <c r="T43" s="9">
        <v>8.1206496520000004E-2</v>
      </c>
      <c r="U43" s="9">
        <v>2.0400000000000001E-3</v>
      </c>
      <c r="V43" s="9">
        <v>-3.1931878660000001E-3</v>
      </c>
      <c r="W43" s="9">
        <v>1.7899999999999999E-3</v>
      </c>
      <c r="X43" s="9">
        <v>2.650029709E-2</v>
      </c>
      <c r="Y43" s="9">
        <v>5.8E-4</v>
      </c>
      <c r="Z43" s="9">
        <v>1.6418925479999999E-2</v>
      </c>
      <c r="AA43" s="9">
        <v>1.67E-3</v>
      </c>
      <c r="AB43" s="9">
        <v>2.1671469740000001E-2</v>
      </c>
      <c r="AC43">
        <v>1.5E-3</v>
      </c>
    </row>
    <row r="44" spans="1:29" ht="15.75" thickBot="1">
      <c r="A44" s="6" t="s">
        <v>59</v>
      </c>
      <c r="B44" s="9">
        <v>260</v>
      </c>
      <c r="C44" s="9">
        <v>200</v>
      </c>
      <c r="D44" s="9">
        <v>325</v>
      </c>
      <c r="E44" s="9">
        <v>250</v>
      </c>
      <c r="F44" s="7">
        <v>4.01E+18</v>
      </c>
      <c r="G44" s="7">
        <v>3.09E+18</v>
      </c>
      <c r="H44" s="7">
        <v>3.87E+18</v>
      </c>
      <c r="I44" s="7">
        <v>2.97E+18</v>
      </c>
      <c r="J44" s="9">
        <v>5.69292297E-2</v>
      </c>
      <c r="K44" s="6">
        <v>1E-4</v>
      </c>
      <c r="L44" s="6">
        <v>5.9067357510000001E-2</v>
      </c>
      <c r="M44" s="6"/>
      <c r="N44" s="9">
        <v>6.8351104930000003E-2</v>
      </c>
      <c r="O44" s="9">
        <v>7.1999999999999998E-3</v>
      </c>
      <c r="P44" s="9">
        <v>6.7440174039999995E-2</v>
      </c>
      <c r="Q44" s="9"/>
      <c r="R44" s="9">
        <v>6.0000000000000001E-3</v>
      </c>
      <c r="S44" s="30">
        <v>8.7019579409999999E-4</v>
      </c>
      <c r="T44" s="9">
        <v>6.3882443930000005E-2</v>
      </c>
      <c r="U44" s="9">
        <v>1.81E-3</v>
      </c>
      <c r="V44" s="9">
        <v>-3.6189462479999999E-3</v>
      </c>
      <c r="W44" s="9">
        <v>5.96E-3</v>
      </c>
      <c r="X44" s="9">
        <v>2.1152703509999999E-2</v>
      </c>
      <c r="Y44" s="9">
        <v>3.0400000000000002E-3</v>
      </c>
      <c r="Z44" s="9">
        <v>1.282424949E-2</v>
      </c>
      <c r="AA44" s="9">
        <v>1.4999999999999999E-4</v>
      </c>
      <c r="AB44" s="9">
        <v>1.567723343E-2</v>
      </c>
      <c r="AC44">
        <v>1.6999999999999999E-3</v>
      </c>
    </row>
    <row r="45" spans="1:29" ht="15.75" thickBot="1">
      <c r="A45" s="6" t="s">
        <v>60</v>
      </c>
      <c r="B45" s="9">
        <v>270</v>
      </c>
      <c r="C45" s="9">
        <v>210</v>
      </c>
      <c r="D45" s="9">
        <v>337.5</v>
      </c>
      <c r="E45" s="9">
        <v>262.5</v>
      </c>
      <c r="F45" s="7">
        <v>4.17E+18</v>
      </c>
      <c r="G45" s="7">
        <v>3.24E+18</v>
      </c>
      <c r="H45" s="7">
        <v>4.02E+18</v>
      </c>
      <c r="I45" s="7">
        <v>3.12E+18</v>
      </c>
      <c r="J45" s="6"/>
      <c r="K45" s="9">
        <v>0</v>
      </c>
      <c r="L45" s="9">
        <v>4.8186528499999999E-2</v>
      </c>
      <c r="M45" s="9"/>
      <c r="N45" s="9">
        <v>6.1906969559999997E-2</v>
      </c>
      <c r="O45" s="9">
        <v>8.9999999999999993E-3</v>
      </c>
      <c r="P45" s="9">
        <v>5.3372008700000001E-2</v>
      </c>
      <c r="Q45" s="9"/>
      <c r="R45" s="9">
        <v>3.8800000000000002E-3</v>
      </c>
      <c r="S45" s="30">
        <v>5.6272661349999998E-4</v>
      </c>
      <c r="T45" s="9">
        <v>5.1972157769999999E-2</v>
      </c>
      <c r="U45" s="9">
        <v>2.0500000000000002E-3</v>
      </c>
      <c r="V45" s="9">
        <v>-8.7280468330000003E-3</v>
      </c>
      <c r="W45" s="9">
        <v>6.7000000000000002E-4</v>
      </c>
      <c r="X45" s="9">
        <v>1.5448603680000001E-2</v>
      </c>
      <c r="Y45" s="9">
        <v>2.4099999999999998E-3</v>
      </c>
      <c r="Z45" s="9">
        <v>8.9381132810000003E-3</v>
      </c>
      <c r="AA45" s="9">
        <v>2.4399999999999999E-3</v>
      </c>
      <c r="AB45" s="9">
        <v>9.3371757930000004E-3</v>
      </c>
      <c r="AC45">
        <v>5.0000000000000001E-4</v>
      </c>
    </row>
    <row r="46" spans="1:29" ht="15.75" thickBot="1">
      <c r="A46" s="6" t="s">
        <v>61</v>
      </c>
      <c r="B46" s="9">
        <v>280</v>
      </c>
      <c r="C46" s="9">
        <v>220</v>
      </c>
      <c r="D46" s="9">
        <v>350</v>
      </c>
      <c r="E46" s="9">
        <v>275</v>
      </c>
      <c r="F46" s="7">
        <v>4.32E+18</v>
      </c>
      <c r="G46" s="7">
        <v>3.39E+18</v>
      </c>
      <c r="H46" s="7">
        <v>4.16E+18</v>
      </c>
      <c r="I46" s="7">
        <v>3.27E+18</v>
      </c>
      <c r="J46" s="9">
        <v>3.3681098940000001E-2</v>
      </c>
      <c r="K46" s="6">
        <v>2.0000000000000001E-4</v>
      </c>
      <c r="L46" s="6">
        <v>3.9317281320000001E-2</v>
      </c>
      <c r="M46" s="6"/>
      <c r="N46" s="9">
        <v>5.0780404879999998E-2</v>
      </c>
      <c r="O46" s="9">
        <v>7.1000000000000004E-3</v>
      </c>
      <c r="P46" s="9">
        <v>4.4234952860000003E-2</v>
      </c>
      <c r="Q46" s="9"/>
      <c r="R46" s="9">
        <v>6.45E-3</v>
      </c>
      <c r="S46" s="30">
        <v>9.3546047859999995E-4</v>
      </c>
      <c r="T46" s="9">
        <v>4.331013148E-2</v>
      </c>
      <c r="U46" s="9">
        <v>1.9400000000000001E-3</v>
      </c>
      <c r="V46" s="9">
        <v>-1.128259713E-2</v>
      </c>
      <c r="W46" s="9">
        <v>3.4199999999999999E-3</v>
      </c>
      <c r="X46" s="9">
        <v>5.9417706479999999E-3</v>
      </c>
      <c r="Y46" s="9">
        <v>2.1700000000000001E-3</v>
      </c>
      <c r="Z46" s="9">
        <v>6.7035849610000003E-3</v>
      </c>
      <c r="AA46" s="9">
        <v>3.49E-3</v>
      </c>
      <c r="AB46" s="9">
        <v>8.8760806920000004E-3</v>
      </c>
      <c r="AC46">
        <v>1E-3</v>
      </c>
    </row>
    <row r="47" spans="1:29" ht="15.75" thickBot="1">
      <c r="A47" s="6" t="s">
        <v>62</v>
      </c>
      <c r="B47" s="9">
        <v>290</v>
      </c>
      <c r="C47" s="9">
        <v>230</v>
      </c>
      <c r="D47" s="9">
        <v>362.5</v>
      </c>
      <c r="E47" s="9">
        <v>287.5</v>
      </c>
      <c r="F47" s="7">
        <v>4.47E+18</v>
      </c>
      <c r="G47" s="7">
        <v>3.55E+18</v>
      </c>
      <c r="H47" s="7">
        <v>4.31E+18</v>
      </c>
      <c r="I47" s="7">
        <v>3.42E+18</v>
      </c>
      <c r="J47" s="6"/>
      <c r="K47" s="9">
        <v>0</v>
      </c>
      <c r="L47" s="9">
        <v>3.1545260589999999E-2</v>
      </c>
      <c r="M47" s="9"/>
      <c r="N47" s="9">
        <v>4.4908051310000002E-2</v>
      </c>
      <c r="O47" s="9">
        <v>5.1999999999999998E-3</v>
      </c>
      <c r="P47" s="9">
        <v>3.6838288609999999E-2</v>
      </c>
      <c r="Q47" s="9"/>
      <c r="R47" s="9">
        <v>1.47E-3</v>
      </c>
      <c r="S47" s="30">
        <v>2.1319796949999999E-4</v>
      </c>
      <c r="T47" s="9">
        <v>3.557617943E-2</v>
      </c>
      <c r="U47" s="9">
        <v>4.5599999999999998E-3</v>
      </c>
      <c r="V47" s="9">
        <v>-1.096327834E-2</v>
      </c>
      <c r="W47" s="9">
        <v>5.6299999999999996E-3</v>
      </c>
      <c r="X47" s="9">
        <v>6.7736185379999999E-3</v>
      </c>
      <c r="Y47" s="9">
        <v>3.3E-3</v>
      </c>
      <c r="Z47" s="9">
        <v>2.7202953460000001E-3</v>
      </c>
      <c r="AA47" s="9">
        <v>1.9400000000000001E-3</v>
      </c>
      <c r="AB47" s="9">
        <v>5.4178674350000003E-3</v>
      </c>
      <c r="AC47">
        <v>1.6000000000000001E-3</v>
      </c>
    </row>
    <row r="48" spans="1:29" ht="15.75" thickBot="1">
      <c r="A48" s="6" t="s">
        <v>63</v>
      </c>
      <c r="B48" s="9">
        <v>300</v>
      </c>
      <c r="C48" s="9">
        <v>240</v>
      </c>
      <c r="D48" s="9">
        <v>375</v>
      </c>
      <c r="E48" s="9">
        <v>300</v>
      </c>
      <c r="F48" s="7">
        <v>4.63E+18</v>
      </c>
      <c r="G48" s="7">
        <v>3.7E+18</v>
      </c>
      <c r="H48" s="7">
        <v>4.46E+18</v>
      </c>
      <c r="I48" s="7">
        <v>3.57E+18</v>
      </c>
      <c r="J48" s="9">
        <v>2.0909407059999999E-2</v>
      </c>
      <c r="K48" s="6">
        <v>1.5E-3</v>
      </c>
      <c r="L48" s="6">
        <v>2.6516306E-2</v>
      </c>
      <c r="M48" s="6"/>
      <c r="N48" s="9">
        <v>3.6084067380000001E-2</v>
      </c>
      <c r="O48" s="9">
        <v>7.4999999999999997E-3</v>
      </c>
      <c r="P48" s="9">
        <v>3.0601885419999999E-2</v>
      </c>
      <c r="Q48" s="9"/>
      <c r="R48" s="9">
        <v>2.6700000000000001E-3</v>
      </c>
      <c r="S48" s="30">
        <v>3.8723712840000002E-4</v>
      </c>
      <c r="T48" s="9">
        <v>2.815158546E-2</v>
      </c>
      <c r="U48" s="9">
        <v>5.1900000000000002E-3</v>
      </c>
      <c r="V48" s="9">
        <v>-9.1538052160000001E-3</v>
      </c>
      <c r="W48" s="9">
        <v>1.4E-3</v>
      </c>
      <c r="X48" s="9">
        <v>2.733214498E-3</v>
      </c>
      <c r="Y48" s="9">
        <v>3.0100000000000001E-3</v>
      </c>
      <c r="Z48" s="9">
        <v>1.6516078889999999E-3</v>
      </c>
      <c r="AA48" s="9">
        <v>5.9999999999999995E-4</v>
      </c>
      <c r="AB48" s="9">
        <v>1.844380403E-3</v>
      </c>
      <c r="AC48">
        <v>2.3999999999999998E-3</v>
      </c>
    </row>
    <row r="49" spans="1:29" ht="15.75" thickBot="1">
      <c r="A49" s="6" t="s">
        <v>64</v>
      </c>
      <c r="B49" s="9">
        <v>310</v>
      </c>
      <c r="C49" s="9">
        <v>250</v>
      </c>
      <c r="D49" s="9">
        <v>387.5</v>
      </c>
      <c r="E49" s="9">
        <v>312.5</v>
      </c>
      <c r="F49" s="7">
        <v>4.78E+18</v>
      </c>
      <c r="G49" s="7">
        <v>3.86E+18</v>
      </c>
      <c r="H49" s="7">
        <v>4.61E+18</v>
      </c>
      <c r="I49" s="7">
        <v>3.72E+18</v>
      </c>
      <c r="J49" s="6"/>
      <c r="K49" s="9">
        <v>0</v>
      </c>
      <c r="L49" s="9">
        <v>2.0856446210000001E-2</v>
      </c>
      <c r="M49" s="9"/>
      <c r="N49" s="9">
        <v>2.3064441349999999E-2</v>
      </c>
      <c r="O49" s="9">
        <v>6.7000000000000002E-3</v>
      </c>
      <c r="P49" s="9">
        <v>2.4365482229999999E-2</v>
      </c>
      <c r="Q49" s="9"/>
      <c r="R49" s="9">
        <v>9.5399999999999999E-3</v>
      </c>
      <c r="S49" s="30">
        <v>1.3836113129999999E-3</v>
      </c>
      <c r="T49" s="9">
        <v>2.2428460939999999E-2</v>
      </c>
      <c r="U49" s="9">
        <v>1.23E-3</v>
      </c>
      <c r="V49" s="9">
        <v>-9.4731240020000003E-3</v>
      </c>
      <c r="W49" s="9">
        <v>2.4000000000000001E-4</v>
      </c>
      <c r="X49" s="9">
        <v>2.9708853239999999E-3</v>
      </c>
      <c r="Y49" s="9">
        <v>1.99E-3</v>
      </c>
      <c r="Z49" s="9">
        <v>9.7153405229999997E-4</v>
      </c>
      <c r="AA49" s="9">
        <v>6.6699999999999997E-3</v>
      </c>
      <c r="AB49" s="9">
        <v>2.3054755040000001E-3</v>
      </c>
      <c r="AC49">
        <v>2.8E-3</v>
      </c>
    </row>
    <row r="50" spans="1:29" ht="15.75" thickBot="1">
      <c r="A50" s="6" t="s">
        <v>65</v>
      </c>
      <c r="B50" s="9">
        <v>320</v>
      </c>
      <c r="C50" s="9">
        <v>260</v>
      </c>
      <c r="D50" s="9">
        <v>400</v>
      </c>
      <c r="E50" s="9">
        <v>325</v>
      </c>
      <c r="F50" s="7">
        <v>4.94E+18</v>
      </c>
      <c r="G50" s="7">
        <v>4.01E+18</v>
      </c>
      <c r="H50" s="7">
        <v>4.76E+18</v>
      </c>
      <c r="I50" s="7">
        <v>3.87E+18</v>
      </c>
      <c r="J50" s="9">
        <v>1.2575204309999999E-2</v>
      </c>
      <c r="K50" s="6">
        <v>3.7000000000000002E-3</v>
      </c>
      <c r="L50" s="6">
        <v>1.673727522E-2</v>
      </c>
      <c r="M50" s="6"/>
      <c r="N50" s="9">
        <v>1.6988100759999999E-2</v>
      </c>
      <c r="O50" s="9">
        <v>7.0000000000000001E-3</v>
      </c>
      <c r="P50" s="9">
        <v>1.899927484E-2</v>
      </c>
      <c r="Q50" s="9"/>
      <c r="R50" s="9">
        <v>6.8000000000000005E-4</v>
      </c>
      <c r="S50" s="30">
        <v>9.8622189990000002E-5</v>
      </c>
      <c r="T50" s="9">
        <v>1.9180201080000001E-2</v>
      </c>
      <c r="U50" s="9">
        <v>3.3600000000000001E-3</v>
      </c>
      <c r="V50" s="9">
        <v>-1.0324640770000001E-2</v>
      </c>
      <c r="W50" s="9">
        <v>5.2100000000000002E-3</v>
      </c>
      <c r="X50" s="9">
        <v>-1.3071895420000001E-3</v>
      </c>
      <c r="Y50" s="9">
        <v>1.4E-3</v>
      </c>
      <c r="Z50" s="9">
        <v>-1.845914699E-3</v>
      </c>
      <c r="AA50" s="9">
        <v>6.3400000000000001E-3</v>
      </c>
      <c r="AB50" s="9">
        <v>-1.152737752E-4</v>
      </c>
      <c r="AC50">
        <v>2.0000000000000001E-4</v>
      </c>
    </row>
    <row r="51" spans="1:29" ht="15.75" thickBot="1">
      <c r="A51" s="6" t="s">
        <v>66</v>
      </c>
      <c r="B51" s="9">
        <v>330</v>
      </c>
      <c r="C51" s="9">
        <v>270</v>
      </c>
      <c r="D51" s="9">
        <v>412.5</v>
      </c>
      <c r="E51" s="9">
        <v>337.5</v>
      </c>
      <c r="F51" s="7">
        <v>5.09E+18</v>
      </c>
      <c r="G51" s="7">
        <v>4.17E+18</v>
      </c>
      <c r="H51" s="7">
        <v>4.91E+18</v>
      </c>
      <c r="I51" s="7">
        <v>4.02E+18</v>
      </c>
      <c r="J51" s="6"/>
      <c r="K51" s="9">
        <v>0</v>
      </c>
      <c r="L51" s="9">
        <v>9.5092959459999998E-3</v>
      </c>
      <c r="M51" s="9"/>
      <c r="N51" s="9">
        <v>1.1568536549999999E-2</v>
      </c>
      <c r="O51" s="9">
        <v>5.7999999999999996E-3</v>
      </c>
      <c r="P51" s="9">
        <v>1.4938361129999999E-2</v>
      </c>
      <c r="Q51" s="9"/>
      <c r="R51" s="9">
        <v>1.286E-2</v>
      </c>
      <c r="S51" s="30">
        <v>1.8651196519999999E-3</v>
      </c>
      <c r="T51" s="9">
        <v>1.4694508889999999E-2</v>
      </c>
      <c r="U51" s="9">
        <v>1.2600000000000001E-3</v>
      </c>
      <c r="V51" s="9">
        <v>-9.0473656199999992E-3</v>
      </c>
      <c r="W51" s="9">
        <v>2.6199999999999999E-3</v>
      </c>
      <c r="X51" s="9">
        <v>-3.4462269760000002E-3</v>
      </c>
      <c r="Y51" s="9">
        <v>1.2899999999999999E-3</v>
      </c>
      <c r="Z51" s="9">
        <v>-6.800738366E-4</v>
      </c>
      <c r="AA51" s="9">
        <v>1.65E-3</v>
      </c>
      <c r="AB51" s="9">
        <v>-5.4178674350000003E-3</v>
      </c>
      <c r="AC51">
        <v>1.6000000000000001E-3</v>
      </c>
    </row>
    <row r="52" spans="1:29" ht="15.75" thickBot="1">
      <c r="A52" s="6" t="s">
        <v>67</v>
      </c>
      <c r="B52" s="9">
        <v>340</v>
      </c>
      <c r="C52" s="9">
        <v>280</v>
      </c>
      <c r="D52" s="9">
        <v>425</v>
      </c>
      <c r="E52" s="9">
        <v>350</v>
      </c>
      <c r="F52" s="7">
        <v>5.24E+18</v>
      </c>
      <c r="G52" s="7">
        <v>4.32E+18</v>
      </c>
      <c r="H52" s="7">
        <v>5.06E+18</v>
      </c>
      <c r="I52" s="7">
        <v>4.16E+18</v>
      </c>
      <c r="J52" s="9">
        <v>8.3881064159999994E-3</v>
      </c>
      <c r="K52" s="6">
        <v>4.7999999999999996E-3</v>
      </c>
      <c r="L52" s="6"/>
      <c r="M52" s="6"/>
      <c r="N52" s="9">
        <v>9.1902333489999998E-3</v>
      </c>
      <c r="O52" s="9">
        <v>1.32E-2</v>
      </c>
      <c r="P52" s="9">
        <v>1.073241479E-2</v>
      </c>
      <c r="Q52" s="9"/>
      <c r="R52" s="9">
        <v>6.9199999999999999E-3</v>
      </c>
      <c r="S52" s="30">
        <v>1.003625816E-3</v>
      </c>
      <c r="T52" s="9">
        <v>1.1755607120000001E-2</v>
      </c>
      <c r="U52" s="9">
        <v>4.0899999999999999E-3</v>
      </c>
      <c r="V52" s="9">
        <v>-1.0856838739999999E-2</v>
      </c>
      <c r="W52" s="9">
        <v>5.8E-4</v>
      </c>
      <c r="X52" s="9">
        <v>-3.5650623890000001E-3</v>
      </c>
      <c r="Y52" s="9">
        <v>1.97E-3</v>
      </c>
      <c r="Z52" s="9">
        <v>-3.400369183E-3</v>
      </c>
      <c r="AA52" s="9">
        <v>2.7200000000000002E-3</v>
      </c>
      <c r="AB52" s="9">
        <v>-4.6109510089999998E-3</v>
      </c>
      <c r="AC52">
        <v>5.0000000000000001E-4</v>
      </c>
    </row>
    <row r="53" spans="1:29" ht="15.75" thickBot="1">
      <c r="A53" s="6" t="s">
        <v>68</v>
      </c>
      <c r="B53" s="9">
        <v>350</v>
      </c>
      <c r="C53" s="9">
        <v>290</v>
      </c>
      <c r="D53" s="9">
        <v>437.5</v>
      </c>
      <c r="E53" s="9">
        <v>362.5</v>
      </c>
      <c r="F53" s="7">
        <v>5.4E+18</v>
      </c>
      <c r="G53" s="7">
        <v>4.47E+18</v>
      </c>
      <c r="H53" s="7">
        <v>5.21E+18</v>
      </c>
      <c r="I53" s="7">
        <v>4.31E+18</v>
      </c>
      <c r="J53" s="6"/>
      <c r="K53" s="9">
        <v>0</v>
      </c>
      <c r="L53" s="9">
        <v>6.2922889359999998E-3</v>
      </c>
      <c r="M53" s="9"/>
      <c r="N53" s="9">
        <v>6.7995673E-3</v>
      </c>
      <c r="O53" s="9">
        <v>8.8000000000000005E-3</v>
      </c>
      <c r="P53" s="9">
        <v>7.6867295140000003E-3</v>
      </c>
      <c r="Q53" s="9"/>
      <c r="R53" s="9">
        <v>2.6700000000000001E-3</v>
      </c>
      <c r="S53" s="30">
        <v>3.8723712840000002E-4</v>
      </c>
      <c r="T53" s="9">
        <v>9.2807424589999993E-3</v>
      </c>
      <c r="U53" s="9">
        <v>4.79E-3</v>
      </c>
      <c r="V53" s="9">
        <v>-1.021820117E-2</v>
      </c>
      <c r="W53" s="9">
        <v>3.6600000000000001E-3</v>
      </c>
      <c r="X53" s="9">
        <v>-5.9417706479999999E-3</v>
      </c>
      <c r="Y53" s="9">
        <v>1.5499999999999999E-3</v>
      </c>
      <c r="Z53" s="9">
        <v>-1.845914699E-3</v>
      </c>
      <c r="AA53" s="9">
        <v>3.0899999999999999E-3</v>
      </c>
      <c r="AB53" s="9">
        <v>-7.3775216139999999E-3</v>
      </c>
      <c r="AC53">
        <v>2.0999999999999999E-3</v>
      </c>
    </row>
    <row r="54" spans="1:29" ht="15.75" thickBot="1">
      <c r="A54" s="6" t="s">
        <v>69</v>
      </c>
      <c r="B54" s="9">
        <v>360</v>
      </c>
      <c r="C54" s="9">
        <v>300</v>
      </c>
      <c r="D54" s="9">
        <v>450</v>
      </c>
      <c r="E54" s="9">
        <v>375</v>
      </c>
      <c r="F54" s="7">
        <v>5.55E+18</v>
      </c>
      <c r="G54" s="7">
        <v>4.63E+18</v>
      </c>
      <c r="H54" s="7">
        <v>5.35E+18</v>
      </c>
      <c r="I54" s="7">
        <v>4.31E+18</v>
      </c>
      <c r="J54" s="9">
        <v>4.0584246219999998E-3</v>
      </c>
      <c r="K54">
        <v>6.9999999999999999E-4</v>
      </c>
      <c r="L54">
        <v>4.5077720209999997E-3</v>
      </c>
      <c r="N54" s="9">
        <v>5.876989646E-3</v>
      </c>
      <c r="O54" s="9">
        <v>9.9000000000000008E-3</v>
      </c>
      <c r="P54" s="9">
        <v>5.076142132E-3</v>
      </c>
      <c r="Q54" s="9"/>
      <c r="R54" s="9">
        <v>1.3520000000000001E-2</v>
      </c>
      <c r="S54" s="30">
        <v>1.9608411890000002E-3</v>
      </c>
      <c r="T54" s="9">
        <v>7.2699149269999999E-3</v>
      </c>
      <c r="U54" s="9">
        <v>6.0400000000000002E-3</v>
      </c>
      <c r="V54" s="9">
        <v>-9.7924427889999992E-3</v>
      </c>
      <c r="W54" s="9">
        <v>6.8500000000000002E-3</v>
      </c>
      <c r="X54" s="9">
        <v>-7.2489601899999997E-3</v>
      </c>
      <c r="Y54" s="9">
        <v>3.32E-3</v>
      </c>
      <c r="Z54" s="9">
        <v>-2.7202953460000001E-3</v>
      </c>
      <c r="AA54" s="9">
        <v>1.23E-3</v>
      </c>
      <c r="AB54" s="9">
        <v>-8.4149855910000005E-3</v>
      </c>
      <c r="AC54">
        <v>5.0000000000000001E-4</v>
      </c>
    </row>
    <row r="55" spans="1:29">
      <c r="Q55" s="9"/>
      <c r="S55" s="9"/>
    </row>
    <row r="70" spans="1:66" ht="15.75" thickBot="1"/>
    <row r="71" spans="1:66" ht="15.75" thickBot="1">
      <c r="A71" s="151" t="s">
        <v>70</v>
      </c>
      <c r="B71" s="172"/>
      <c r="C71" s="172"/>
      <c r="D71" s="152"/>
      <c r="E71" s="151" t="s">
        <v>71</v>
      </c>
      <c r="F71" s="172"/>
      <c r="G71" s="172"/>
      <c r="H71" s="152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spans="1:66" ht="27" thickBot="1">
      <c r="A72" s="20" t="s">
        <v>72</v>
      </c>
      <c r="B72" s="21" t="s">
        <v>73</v>
      </c>
      <c r="C72" s="21" t="s">
        <v>74</v>
      </c>
      <c r="D72" s="21" t="s">
        <v>75</v>
      </c>
      <c r="E72" s="21" t="s">
        <v>72</v>
      </c>
      <c r="F72" s="21" t="s">
        <v>73</v>
      </c>
      <c r="G72" s="21" t="s">
        <v>74</v>
      </c>
      <c r="H72" s="21" t="s">
        <v>75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 spans="1:66" ht="27" thickBot="1">
      <c r="A73" s="22">
        <v>110923</v>
      </c>
      <c r="B73" s="23">
        <v>101223</v>
      </c>
      <c r="C73" s="23" t="s">
        <v>76</v>
      </c>
      <c r="D73" s="23">
        <v>10523</v>
      </c>
      <c r="E73" s="23">
        <v>81524</v>
      </c>
      <c r="F73" s="23">
        <v>71824</v>
      </c>
      <c r="G73" s="23">
        <v>82724</v>
      </c>
      <c r="H73" s="24" t="s">
        <v>77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</row>
    <row r="74" spans="1:66" ht="27" thickBot="1">
      <c r="A74" s="20" t="s">
        <v>78</v>
      </c>
      <c r="B74" s="25" t="s">
        <v>79</v>
      </c>
      <c r="C74" s="21" t="s">
        <v>80</v>
      </c>
      <c r="D74" s="21" t="s">
        <v>81</v>
      </c>
      <c r="E74" s="23">
        <v>81624</v>
      </c>
      <c r="F74" s="21" t="s">
        <v>82</v>
      </c>
      <c r="G74" s="21" t="s">
        <v>83</v>
      </c>
      <c r="H74" s="23">
        <v>91724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66" ht="15.75" thickBot="1">
      <c r="A75" s="20"/>
      <c r="B75" s="23">
        <v>91523</v>
      </c>
      <c r="C75" s="21" t="s">
        <v>84</v>
      </c>
      <c r="D75" s="21"/>
      <c r="E75" s="21"/>
      <c r="F75" s="23">
        <v>92424</v>
      </c>
      <c r="G75" s="21"/>
      <c r="H75" s="21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66" ht="27" thickBot="1">
      <c r="A76" s="20"/>
      <c r="B76" s="21" t="s">
        <v>85</v>
      </c>
      <c r="C76" s="24" t="s">
        <v>86</v>
      </c>
      <c r="D76" s="21"/>
      <c r="E76" s="21"/>
      <c r="F76" s="21" t="s">
        <v>82</v>
      </c>
      <c r="G76" s="21"/>
      <c r="H76" s="21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66" ht="15.75" thickBot="1">
      <c r="A77" s="20"/>
      <c r="B77" s="23">
        <v>102824</v>
      </c>
      <c r="C77" s="21"/>
      <c r="D77" s="21"/>
      <c r="E77" s="21"/>
      <c r="F77" s="21" t="s">
        <v>87</v>
      </c>
      <c r="G77" s="21"/>
      <c r="H77" s="21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66" ht="15.75" thickBot="1">
      <c r="A78" s="20"/>
      <c r="B78" s="21"/>
      <c r="C78" s="21"/>
      <c r="D78" s="21"/>
      <c r="E78" s="21"/>
      <c r="F78" s="23">
        <v>101524</v>
      </c>
      <c r="G78" s="21"/>
      <c r="H78" s="21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66" ht="15.75" thickBot="1">
      <c r="A79" s="50"/>
      <c r="B79" s="51"/>
      <c r="C79" s="51"/>
      <c r="D79" s="51"/>
      <c r="E79" s="51"/>
      <c r="F79" s="51"/>
      <c r="G79" s="51"/>
      <c r="H79" s="51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66" ht="14.45" customHeight="1">
      <c r="A80" s="175" t="s">
        <v>88</v>
      </c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66"/>
      <c r="BN80" s="66"/>
    </row>
    <row r="81" spans="1:72" ht="26.45" customHeight="1" thickBot="1">
      <c r="A81" s="166" t="s">
        <v>70</v>
      </c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8"/>
      <c r="AI81" s="52" t="s">
        <v>89</v>
      </c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9"/>
      <c r="BN81" s="49"/>
      <c r="BO81" s="49"/>
      <c r="BP81" s="49"/>
      <c r="BQ81" s="49"/>
      <c r="BR81" s="49"/>
      <c r="BS81" s="49"/>
      <c r="BT81" s="49"/>
    </row>
    <row r="82" spans="1:72" ht="15" customHeight="1" thickBot="1">
      <c r="A82" s="169" t="s">
        <v>6</v>
      </c>
      <c r="B82" s="147"/>
      <c r="C82" s="147"/>
      <c r="D82" s="147"/>
      <c r="E82" s="147"/>
      <c r="F82" s="147"/>
      <c r="G82" s="83" t="s">
        <v>4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5"/>
      <c r="S82" s="170" t="s">
        <v>7</v>
      </c>
      <c r="T82" s="171"/>
      <c r="U82" s="171"/>
      <c r="V82" s="171"/>
      <c r="W82" s="171"/>
      <c r="X82" s="171"/>
      <c r="Y82" s="171"/>
      <c r="Z82" s="171"/>
      <c r="AA82" s="171"/>
      <c r="AB82" s="171"/>
      <c r="AC82" s="144" t="s">
        <v>8</v>
      </c>
      <c r="AD82" s="145"/>
      <c r="AE82" s="145"/>
      <c r="AF82" s="145"/>
      <c r="AG82" s="145"/>
      <c r="AH82" s="146"/>
      <c r="AI82" s="153" t="s">
        <v>72</v>
      </c>
      <c r="AJ82" s="154"/>
      <c r="AK82" s="154"/>
      <c r="AL82" s="154"/>
      <c r="AM82" s="154"/>
      <c r="AN82" s="163"/>
      <c r="AO82" s="169" t="s">
        <v>73</v>
      </c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4" t="s">
        <v>7</v>
      </c>
      <c r="BB82" s="145"/>
      <c r="BC82" s="145"/>
      <c r="BD82" s="145"/>
      <c r="BE82" s="145"/>
      <c r="BF82" s="146"/>
      <c r="BG82" s="164" t="s">
        <v>8</v>
      </c>
      <c r="BH82" s="147"/>
      <c r="BI82" s="147"/>
      <c r="BJ82" s="147"/>
      <c r="BK82" s="147"/>
      <c r="BL82" s="165"/>
      <c r="BM82" s="48"/>
      <c r="BN82" s="48"/>
      <c r="BO82" s="48"/>
      <c r="BP82" s="48"/>
      <c r="BQ82" s="48"/>
      <c r="BR82" s="48"/>
      <c r="BS82" s="48"/>
      <c r="BT82" s="48"/>
    </row>
    <row r="83" spans="1:72" ht="24.95" customHeight="1" thickBot="1">
      <c r="A83" s="26"/>
      <c r="B83" s="21"/>
      <c r="C83" s="173">
        <v>110923</v>
      </c>
      <c r="D83" s="174"/>
      <c r="E83" s="155" t="s">
        <v>90</v>
      </c>
      <c r="F83" s="156"/>
      <c r="G83" s="39"/>
      <c r="H83" s="40"/>
      <c r="I83" s="157">
        <v>101223</v>
      </c>
      <c r="J83" s="158"/>
      <c r="K83" s="157" t="s">
        <v>91</v>
      </c>
      <c r="L83" s="158"/>
      <c r="M83" s="157">
        <v>91523</v>
      </c>
      <c r="N83" s="158"/>
      <c r="O83" s="157">
        <v>83123</v>
      </c>
      <c r="P83" s="158"/>
      <c r="Q83" s="159"/>
      <c r="R83" s="160"/>
      <c r="S83" s="41"/>
      <c r="T83" s="40"/>
      <c r="U83" s="149" t="s">
        <v>76</v>
      </c>
      <c r="V83" s="150"/>
      <c r="W83" s="136" t="s">
        <v>80</v>
      </c>
      <c r="X83" s="137"/>
      <c r="Y83" s="136" t="s">
        <v>84</v>
      </c>
      <c r="Z83" s="137"/>
      <c r="AA83" s="138" t="s">
        <v>86</v>
      </c>
      <c r="AB83" s="139"/>
      <c r="AC83" s="39"/>
      <c r="AD83" s="40"/>
      <c r="AE83" s="140" t="s">
        <v>99</v>
      </c>
      <c r="AF83" s="141"/>
      <c r="AG83" s="136" t="s">
        <v>81</v>
      </c>
      <c r="AH83" s="137"/>
      <c r="AI83" s="33"/>
      <c r="AJ83" s="21"/>
      <c r="AK83" s="142">
        <v>81524</v>
      </c>
      <c r="AL83" s="143"/>
      <c r="AM83" s="142">
        <v>81624</v>
      </c>
      <c r="AN83" s="143"/>
      <c r="AO83" s="33"/>
      <c r="AP83" s="21"/>
      <c r="AQ83" s="142">
        <v>71824</v>
      </c>
      <c r="AR83" s="143"/>
      <c r="AS83" s="151" t="s">
        <v>82</v>
      </c>
      <c r="AT83" s="152"/>
      <c r="AU83" s="142">
        <v>92424</v>
      </c>
      <c r="AV83" s="143"/>
      <c r="AW83" s="151" t="s">
        <v>87</v>
      </c>
      <c r="AX83" s="152"/>
      <c r="AY83" s="142">
        <v>101524</v>
      </c>
      <c r="AZ83" s="143"/>
      <c r="BA83" s="41"/>
      <c r="BB83" s="40"/>
      <c r="BC83" s="149">
        <v>82724</v>
      </c>
      <c r="BD83" s="150"/>
      <c r="BE83" s="136" t="s">
        <v>83</v>
      </c>
      <c r="BF83" s="137"/>
      <c r="BG83" s="33"/>
      <c r="BH83" s="21"/>
      <c r="BI83" s="161" t="s">
        <v>77</v>
      </c>
      <c r="BJ83" s="162"/>
      <c r="BK83" s="142">
        <v>91724</v>
      </c>
      <c r="BL83" s="143"/>
      <c r="BM83" s="6"/>
      <c r="BN83" s="6"/>
      <c r="BO83" s="6"/>
      <c r="BP83" s="6"/>
      <c r="BQ83" s="6"/>
      <c r="BR83" s="6"/>
    </row>
    <row r="84" spans="1:72" ht="52.5" thickBot="1">
      <c r="A84" s="20" t="s">
        <v>92</v>
      </c>
      <c r="B84" s="21" t="s">
        <v>93</v>
      </c>
      <c r="C84" s="68" t="s">
        <v>94</v>
      </c>
      <c r="D84" s="68" t="s">
        <v>95</v>
      </c>
      <c r="E84" s="21" t="s">
        <v>94</v>
      </c>
      <c r="F84" s="21" t="s">
        <v>95</v>
      </c>
      <c r="G84" s="26" t="s">
        <v>96</v>
      </c>
      <c r="H84" s="21" t="s">
        <v>93</v>
      </c>
      <c r="I84" s="21" t="s">
        <v>94</v>
      </c>
      <c r="J84" s="21" t="s">
        <v>95</v>
      </c>
      <c r="K84" s="21" t="s">
        <v>94</v>
      </c>
      <c r="L84" s="21" t="s">
        <v>95</v>
      </c>
      <c r="M84" s="21" t="s">
        <v>94</v>
      </c>
      <c r="N84" s="21" t="s">
        <v>95</v>
      </c>
      <c r="O84" s="21" t="s">
        <v>94</v>
      </c>
      <c r="P84" s="21" t="s">
        <v>95</v>
      </c>
      <c r="Q84" s="21"/>
      <c r="R84" s="21"/>
      <c r="S84" s="20" t="s">
        <v>92</v>
      </c>
      <c r="T84" s="21" t="s">
        <v>93</v>
      </c>
      <c r="U84" s="21" t="s">
        <v>94</v>
      </c>
      <c r="V84" s="21" t="s">
        <v>95</v>
      </c>
      <c r="W84" s="21" t="s">
        <v>94</v>
      </c>
      <c r="X84" s="21" t="s">
        <v>95</v>
      </c>
      <c r="Y84" s="21" t="s">
        <v>94</v>
      </c>
      <c r="Z84" s="21" t="s">
        <v>95</v>
      </c>
      <c r="AA84" s="21" t="s">
        <v>94</v>
      </c>
      <c r="AB84" s="21" t="s">
        <v>95</v>
      </c>
      <c r="AC84" s="26" t="s">
        <v>96</v>
      </c>
      <c r="AD84" s="21" t="s">
        <v>93</v>
      </c>
      <c r="AE84" s="21" t="s">
        <v>94</v>
      </c>
      <c r="AF84" s="21" t="s">
        <v>95</v>
      </c>
      <c r="AG84" s="21" t="s">
        <v>94</v>
      </c>
      <c r="AH84" s="21" t="s">
        <v>95</v>
      </c>
      <c r="AI84" s="20" t="s">
        <v>92</v>
      </c>
      <c r="AJ84" s="21" t="s">
        <v>93</v>
      </c>
      <c r="AK84" s="21" t="s">
        <v>94</v>
      </c>
      <c r="AL84" s="21" t="s">
        <v>95</v>
      </c>
      <c r="AM84" s="21" t="s">
        <v>94</v>
      </c>
      <c r="AN84" s="21" t="s">
        <v>95</v>
      </c>
      <c r="AO84" s="33" t="s">
        <v>96</v>
      </c>
      <c r="AP84" s="21" t="s">
        <v>93</v>
      </c>
      <c r="AQ84" s="21" t="s">
        <v>94</v>
      </c>
      <c r="AR84" s="21" t="s">
        <v>95</v>
      </c>
      <c r="AS84" s="21" t="s">
        <v>94</v>
      </c>
      <c r="AT84" s="21" t="s">
        <v>95</v>
      </c>
      <c r="AU84" s="21" t="s">
        <v>94</v>
      </c>
      <c r="AV84" s="21" t="s">
        <v>95</v>
      </c>
      <c r="AW84" s="21" t="s">
        <v>94</v>
      </c>
      <c r="AX84" s="21" t="s">
        <v>95</v>
      </c>
      <c r="AY84" s="21" t="s">
        <v>94</v>
      </c>
      <c r="AZ84" s="21" t="s">
        <v>95</v>
      </c>
      <c r="BA84" s="20" t="s">
        <v>92</v>
      </c>
      <c r="BB84" s="21" t="s">
        <v>93</v>
      </c>
      <c r="BC84" s="21" t="s">
        <v>94</v>
      </c>
      <c r="BD84" s="21" t="s">
        <v>95</v>
      </c>
      <c r="BE84" s="21" t="s">
        <v>94</v>
      </c>
      <c r="BF84" s="21" t="s">
        <v>95</v>
      </c>
      <c r="BG84" s="33" t="s">
        <v>96</v>
      </c>
      <c r="BH84" s="21" t="s">
        <v>93</v>
      </c>
      <c r="BI84" s="21" t="s">
        <v>94</v>
      </c>
      <c r="BJ84" s="21" t="s">
        <v>95</v>
      </c>
      <c r="BK84" s="68" t="s">
        <v>94</v>
      </c>
      <c r="BL84" s="68" t="s">
        <v>95</v>
      </c>
      <c r="BM84" s="6"/>
      <c r="BN84" s="6"/>
      <c r="BO84" s="6"/>
      <c r="BP84" s="6"/>
      <c r="BQ84" s="6"/>
      <c r="BR84" s="6"/>
    </row>
    <row r="85" spans="1:72" ht="15.75" thickBot="1">
      <c r="A85" s="28" t="s">
        <v>39</v>
      </c>
      <c r="B85" s="29">
        <v>0</v>
      </c>
      <c r="C85" s="69">
        <v>6.4710000000000001</v>
      </c>
      <c r="D85" s="70">
        <v>1</v>
      </c>
      <c r="E85" s="30">
        <v>26.562999999999999</v>
      </c>
      <c r="F85" s="32">
        <v>1</v>
      </c>
      <c r="G85" s="30">
        <v>0</v>
      </c>
      <c r="H85" s="29">
        <v>0</v>
      </c>
      <c r="I85" s="30">
        <v>6.4630000000000001</v>
      </c>
      <c r="J85" s="32">
        <v>1</v>
      </c>
      <c r="K85" s="30">
        <v>5.3840000000000003</v>
      </c>
      <c r="L85" s="32">
        <v>1</v>
      </c>
      <c r="M85" s="30">
        <v>5.7510000000000003</v>
      </c>
      <c r="N85" s="32">
        <v>1</v>
      </c>
      <c r="O85" s="30">
        <v>2.6934</v>
      </c>
      <c r="P85" s="32">
        <v>1</v>
      </c>
      <c r="Q85" s="30"/>
      <c r="R85" s="32"/>
      <c r="S85" s="28" t="s">
        <v>39</v>
      </c>
      <c r="T85" s="29">
        <v>0</v>
      </c>
      <c r="U85" s="30">
        <v>6.8949999999999996</v>
      </c>
      <c r="V85" s="30">
        <v>1</v>
      </c>
      <c r="W85" s="30">
        <v>6.3840000000000003</v>
      </c>
      <c r="X85" s="32">
        <v>1</v>
      </c>
      <c r="Y85" s="37">
        <v>6.7640000000000002</v>
      </c>
      <c r="Z85" s="38">
        <v>1</v>
      </c>
      <c r="AA85" s="37">
        <v>6.6589999999999998</v>
      </c>
      <c r="AB85" s="42">
        <v>1</v>
      </c>
      <c r="AC85" s="30">
        <v>0</v>
      </c>
      <c r="AD85" s="44">
        <v>0</v>
      </c>
      <c r="AE85" s="37">
        <v>6.4649999999999999</v>
      </c>
      <c r="AF85" s="37">
        <v>1</v>
      </c>
      <c r="AG85" s="37">
        <v>6.11</v>
      </c>
      <c r="AH85" s="37">
        <v>1</v>
      </c>
      <c r="AI85" s="28" t="s">
        <v>39</v>
      </c>
      <c r="AJ85" s="29">
        <v>0</v>
      </c>
      <c r="AK85" s="30">
        <v>0.84150000000000003</v>
      </c>
      <c r="AL85" s="30">
        <v>1</v>
      </c>
      <c r="AM85" s="30">
        <v>1.0293000000000001</v>
      </c>
      <c r="AN85" s="32">
        <v>1</v>
      </c>
      <c r="AO85" s="46">
        <v>0</v>
      </c>
      <c r="AP85" s="29">
        <v>0</v>
      </c>
      <c r="AQ85" s="30">
        <v>1.0935999999999999</v>
      </c>
      <c r="AR85" s="30">
        <v>1</v>
      </c>
      <c r="AS85" s="30">
        <v>0.74880000000000002</v>
      </c>
      <c r="AT85" s="30">
        <v>1</v>
      </c>
      <c r="AU85" s="37">
        <v>0.9395</v>
      </c>
      <c r="AV85" s="37">
        <v>1</v>
      </c>
      <c r="AW85" s="37">
        <v>0.86570000000000003</v>
      </c>
      <c r="AX85" s="37">
        <v>1</v>
      </c>
      <c r="AY85" s="37">
        <v>0.97330000000000005</v>
      </c>
      <c r="AZ85" s="37">
        <v>1</v>
      </c>
      <c r="BA85" s="28" t="s">
        <v>39</v>
      </c>
      <c r="BB85" s="29">
        <v>0</v>
      </c>
      <c r="BC85" s="30">
        <v>0.69210000000000005</v>
      </c>
      <c r="BD85" s="30">
        <v>1</v>
      </c>
      <c r="BE85" s="30">
        <v>0.87209999999999999</v>
      </c>
      <c r="BF85" s="30">
        <v>1</v>
      </c>
      <c r="BG85" s="30">
        <v>0</v>
      </c>
      <c r="BH85" s="45">
        <v>0</v>
      </c>
      <c r="BI85" s="30">
        <v>3.4493999999999998</v>
      </c>
      <c r="BJ85" s="30">
        <v>1</v>
      </c>
      <c r="BK85" s="69">
        <v>0.86750000000000005</v>
      </c>
      <c r="BL85" s="69">
        <v>1</v>
      </c>
      <c r="BM85" s="9"/>
      <c r="BN85" s="9"/>
      <c r="BO85" s="9"/>
      <c r="BP85" s="9"/>
      <c r="BQ85" s="9"/>
      <c r="BR85" s="9"/>
    </row>
    <row r="86" spans="1:72" ht="15.75" thickBot="1">
      <c r="A86" s="28" t="s">
        <v>40</v>
      </c>
      <c r="B86" s="29">
        <v>1.54E+17</v>
      </c>
      <c r="C86" s="69">
        <v>5.76</v>
      </c>
      <c r="D86" s="70">
        <v>0.89012517390000001</v>
      </c>
      <c r="E86" s="30">
        <v>25.318999999999999</v>
      </c>
      <c r="F86" s="32">
        <v>0.95316794039999997</v>
      </c>
      <c r="G86" s="30">
        <v>10</v>
      </c>
      <c r="H86" s="29">
        <v>1.54E+17</v>
      </c>
      <c r="I86" s="30">
        <v>5.0149999999999997</v>
      </c>
      <c r="J86" s="32">
        <v>0.77595543870000006</v>
      </c>
      <c r="K86" s="30">
        <v>4.7110000000000003</v>
      </c>
      <c r="L86" s="32">
        <v>0.875</v>
      </c>
      <c r="M86" s="30">
        <v>5.101</v>
      </c>
      <c r="N86" s="32">
        <v>0.88697617809999996</v>
      </c>
      <c r="O86" s="30">
        <v>2.3906000000000001</v>
      </c>
      <c r="P86" s="32">
        <v>0.88757704019999994</v>
      </c>
      <c r="Q86" s="30"/>
      <c r="R86" s="32"/>
      <c r="S86" s="28" t="s">
        <v>40</v>
      </c>
      <c r="T86" s="29">
        <v>1.49E+17</v>
      </c>
      <c r="U86" s="30">
        <v>6.2619999999999996</v>
      </c>
      <c r="V86" s="30">
        <v>0.90819434369999996</v>
      </c>
      <c r="W86" s="30">
        <v>5.8049999999999997</v>
      </c>
      <c r="X86" s="32">
        <v>0.90930451130000001</v>
      </c>
      <c r="Y86" s="30">
        <v>6.1159999999999997</v>
      </c>
      <c r="Z86" s="32">
        <v>0.90419869900000005</v>
      </c>
      <c r="AA86" s="30">
        <v>5.9710000000000001</v>
      </c>
      <c r="AB86" s="43">
        <v>0.89668118340000003</v>
      </c>
      <c r="AC86" s="30">
        <v>12.5</v>
      </c>
      <c r="AD86" s="45">
        <v>1.49E+17</v>
      </c>
      <c r="AE86" s="30">
        <v>5.819</v>
      </c>
      <c r="AF86" s="30">
        <v>0.90007733950000002</v>
      </c>
      <c r="AG86" s="30">
        <v>5.5540000000000003</v>
      </c>
      <c r="AH86" s="30">
        <v>0.9090016367</v>
      </c>
      <c r="AI86" s="28" t="s">
        <v>40</v>
      </c>
      <c r="AJ86" s="29">
        <v>1.54E+17</v>
      </c>
      <c r="AK86" s="30">
        <v>0.68930000000000002</v>
      </c>
      <c r="AL86" s="30">
        <v>0.81913250150000005</v>
      </c>
      <c r="AM86" s="30">
        <v>0.86299999999999999</v>
      </c>
      <c r="AN86" s="32">
        <v>0.8384338871</v>
      </c>
      <c r="AO86" s="46">
        <v>10</v>
      </c>
      <c r="AP86" s="29">
        <v>1.54E+17</v>
      </c>
      <c r="AQ86" s="30">
        <v>0.90139999999999998</v>
      </c>
      <c r="AR86" s="30">
        <v>0.82425018289999996</v>
      </c>
      <c r="AS86" s="30">
        <v>0.62390000000000001</v>
      </c>
      <c r="AT86" s="30">
        <v>0.83319978630000002</v>
      </c>
      <c r="AU86" s="30">
        <v>0.7913</v>
      </c>
      <c r="AV86" s="30">
        <v>0.84225651940000001</v>
      </c>
      <c r="AW86" s="30">
        <v>0.67620000000000002</v>
      </c>
      <c r="AX86" s="30">
        <v>0.78110199840000005</v>
      </c>
      <c r="AY86" s="30">
        <v>0.80930000000000002</v>
      </c>
      <c r="AZ86" s="30">
        <v>0.83150107880000002</v>
      </c>
      <c r="BA86" s="28" t="s">
        <v>40</v>
      </c>
      <c r="BB86" s="29">
        <v>1.49E+17</v>
      </c>
      <c r="BC86" s="30">
        <v>0.62390000000000001</v>
      </c>
      <c r="BD86" s="30">
        <v>0.90145932669999995</v>
      </c>
      <c r="BE86" s="30">
        <v>0.78149999999999997</v>
      </c>
      <c r="BF86" s="30">
        <v>0.89611283109999995</v>
      </c>
      <c r="BG86" s="30">
        <v>12.5</v>
      </c>
      <c r="BH86" s="45">
        <v>1.49E+17</v>
      </c>
      <c r="BI86" s="30">
        <v>3.2437999999999998</v>
      </c>
      <c r="BJ86" s="30">
        <v>0.94039543110000001</v>
      </c>
      <c r="BK86" s="69">
        <v>0.76659999999999995</v>
      </c>
      <c r="BL86" s="69">
        <v>0.88368876080000003</v>
      </c>
      <c r="BM86" s="9"/>
      <c r="BN86" s="9"/>
      <c r="BO86" s="9"/>
      <c r="BP86" s="9"/>
      <c r="BQ86" s="9"/>
      <c r="BR86" s="9"/>
    </row>
    <row r="87" spans="1:72" ht="15.75" thickBot="1">
      <c r="A87" s="28" t="s">
        <v>41</v>
      </c>
      <c r="B87" s="29">
        <v>3.09E+17</v>
      </c>
      <c r="C87" s="69">
        <v>5.4489999999999998</v>
      </c>
      <c r="D87" s="70">
        <v>0.84206459590000005</v>
      </c>
      <c r="E87" s="30">
        <v>24.707999999999998</v>
      </c>
      <c r="F87" s="32">
        <v>0.93016602039999996</v>
      </c>
      <c r="G87" s="30">
        <v>20</v>
      </c>
      <c r="H87" s="29">
        <v>3.09E+17</v>
      </c>
      <c r="I87" s="30">
        <v>4.5599999999999996</v>
      </c>
      <c r="J87" s="32">
        <v>0.70555469599999998</v>
      </c>
      <c r="K87" s="30">
        <v>4.4260000000000002</v>
      </c>
      <c r="L87" s="32">
        <v>0.82206537889999998</v>
      </c>
      <c r="M87" s="30">
        <v>4.8540000000000001</v>
      </c>
      <c r="N87" s="32">
        <v>0.84402712570000005</v>
      </c>
      <c r="O87" s="30">
        <v>2.2378</v>
      </c>
      <c r="P87" s="32">
        <v>0.83084577110000002</v>
      </c>
      <c r="Q87" s="30"/>
      <c r="R87" s="32"/>
      <c r="S87" s="28" t="s">
        <v>41</v>
      </c>
      <c r="T87" s="29">
        <v>2.97E+17</v>
      </c>
      <c r="U87" s="30">
        <v>5.9409999999999998</v>
      </c>
      <c r="V87" s="30">
        <v>0.86163886869999995</v>
      </c>
      <c r="W87" s="30">
        <v>5.5330000000000004</v>
      </c>
      <c r="X87" s="32">
        <v>0.866697995</v>
      </c>
      <c r="Y87" s="30">
        <v>5.8360000000000003</v>
      </c>
      <c r="Z87" s="32">
        <v>0.86280307509999998</v>
      </c>
      <c r="AA87" s="30">
        <v>5.6820000000000004</v>
      </c>
      <c r="AB87" s="43">
        <v>0.85328127350000005</v>
      </c>
      <c r="AC87" s="30">
        <v>25</v>
      </c>
      <c r="AD87" s="45">
        <v>2.97E+17</v>
      </c>
      <c r="AE87" s="30">
        <v>5.4320000000000004</v>
      </c>
      <c r="AF87" s="30">
        <v>0.84021655070000001</v>
      </c>
      <c r="AG87" s="30">
        <v>5.242</v>
      </c>
      <c r="AH87" s="30">
        <v>0.85793780689999999</v>
      </c>
      <c r="AI87" s="28" t="s">
        <v>41</v>
      </c>
      <c r="AJ87" s="29">
        <v>3.09E+17</v>
      </c>
      <c r="AK87" s="30">
        <v>0.60850000000000004</v>
      </c>
      <c r="AL87" s="30">
        <v>0.72311348779999995</v>
      </c>
      <c r="AM87" s="30">
        <v>0.8115</v>
      </c>
      <c r="AN87" s="32">
        <v>0.7883998834</v>
      </c>
      <c r="AO87" s="46">
        <v>20</v>
      </c>
      <c r="AP87" s="29">
        <v>3.09E+17</v>
      </c>
      <c r="AQ87" s="30">
        <v>0.81410000000000005</v>
      </c>
      <c r="AR87" s="30">
        <v>0.7444220922</v>
      </c>
      <c r="AS87" s="30">
        <v>0.57120000000000004</v>
      </c>
      <c r="AT87" s="30">
        <v>0.76282051279999996</v>
      </c>
      <c r="AU87" s="30">
        <v>0.72399999999999998</v>
      </c>
      <c r="AV87" s="30">
        <v>0.77062267159999998</v>
      </c>
      <c r="AW87" s="30">
        <v>0.60499999999999998</v>
      </c>
      <c r="AX87" s="30">
        <v>0.69885641679999999</v>
      </c>
      <c r="AY87" s="30">
        <v>0.73560000000000003</v>
      </c>
      <c r="AZ87" s="30">
        <v>0.7557793075</v>
      </c>
      <c r="BA87" s="28" t="s">
        <v>41</v>
      </c>
      <c r="BB87" s="29">
        <v>2.97E+17</v>
      </c>
      <c r="BC87" s="30">
        <v>0.58889999999999998</v>
      </c>
      <c r="BD87" s="30">
        <v>0.85088859989999999</v>
      </c>
      <c r="BE87" s="30">
        <v>0.73250000000000004</v>
      </c>
      <c r="BF87" s="30">
        <v>0.83992661390000001</v>
      </c>
      <c r="BG87" s="30">
        <v>25</v>
      </c>
      <c r="BH87" s="45">
        <v>2.97E+17</v>
      </c>
      <c r="BI87" s="30">
        <v>3.1286999999999998</v>
      </c>
      <c r="BJ87" s="30">
        <v>0.90702730909999996</v>
      </c>
      <c r="BK87" s="69">
        <v>0.71930000000000005</v>
      </c>
      <c r="BL87" s="69">
        <v>0.82916426509999996</v>
      </c>
      <c r="BM87" s="9"/>
      <c r="BN87" s="9"/>
      <c r="BO87" s="9"/>
      <c r="BP87" s="9"/>
      <c r="BQ87" s="9"/>
      <c r="BR87" s="9"/>
    </row>
    <row r="88" spans="1:72" ht="15.75" thickBot="1">
      <c r="A88" s="28" t="s">
        <v>42</v>
      </c>
      <c r="B88" s="29">
        <v>4.63E+17</v>
      </c>
      <c r="C88" s="69">
        <v>5.1909999999999998</v>
      </c>
      <c r="D88" s="70">
        <v>0.80219440580000001</v>
      </c>
      <c r="E88" s="30">
        <v>24.122</v>
      </c>
      <c r="F88" s="32">
        <v>0.90810525919999996</v>
      </c>
      <c r="G88" s="30">
        <v>30</v>
      </c>
      <c r="H88" s="29">
        <v>4.63E+17</v>
      </c>
      <c r="I88" s="30">
        <v>4.2119999999999997</v>
      </c>
      <c r="J88" s="32">
        <v>0.65170973229999996</v>
      </c>
      <c r="K88" s="30">
        <v>4.1920000000000002</v>
      </c>
      <c r="L88" s="32">
        <v>0.77860326889999998</v>
      </c>
      <c r="M88" s="30">
        <v>4.657</v>
      </c>
      <c r="N88" s="32">
        <v>0.80977221349999995</v>
      </c>
      <c r="O88" s="30">
        <v>2.1074000000000002</v>
      </c>
      <c r="P88" s="32">
        <v>0.78243112790000002</v>
      </c>
      <c r="Q88" s="30"/>
      <c r="R88" s="32"/>
      <c r="S88" s="28" t="s">
        <v>42</v>
      </c>
      <c r="T88" s="29">
        <v>4.46E+17</v>
      </c>
      <c r="U88" s="30">
        <v>5.6879999999999997</v>
      </c>
      <c r="V88" s="30">
        <v>0.82494561280000001</v>
      </c>
      <c r="W88" s="30">
        <v>5.3159999999999998</v>
      </c>
      <c r="X88" s="32">
        <v>0.83270676690000001</v>
      </c>
      <c r="Y88" s="30">
        <v>5.5869999999999997</v>
      </c>
      <c r="Z88" s="32">
        <v>0.8259905381</v>
      </c>
      <c r="AA88" s="30">
        <v>5.4139999999999997</v>
      </c>
      <c r="AB88" s="43">
        <v>0.81303499020000003</v>
      </c>
      <c r="AC88" s="30">
        <v>37.5</v>
      </c>
      <c r="AD88" s="45">
        <v>4.46E+17</v>
      </c>
      <c r="AE88" s="30">
        <v>5.1449999999999996</v>
      </c>
      <c r="AF88" s="30">
        <v>0.79582366589999998</v>
      </c>
      <c r="AG88" s="30">
        <v>5.0010000000000003</v>
      </c>
      <c r="AH88" s="30">
        <v>0.8184942717</v>
      </c>
      <c r="AI88" s="28" t="s">
        <v>42</v>
      </c>
      <c r="AJ88" s="29">
        <v>4.63E+17</v>
      </c>
      <c r="AK88" s="30">
        <v>0.54</v>
      </c>
      <c r="AL88" s="30">
        <v>0.64171122989999996</v>
      </c>
      <c r="AM88" s="30">
        <v>0.75929999999999997</v>
      </c>
      <c r="AN88" s="32">
        <v>0.73768580589999999</v>
      </c>
      <c r="AO88" s="46">
        <v>30</v>
      </c>
      <c r="AP88" s="29">
        <v>4.63E+17</v>
      </c>
      <c r="AQ88" s="30">
        <v>0.75570000000000004</v>
      </c>
      <c r="AR88" s="30">
        <v>0.69102048279999995</v>
      </c>
      <c r="AS88" s="30">
        <v>0.53290000000000004</v>
      </c>
      <c r="AT88" s="30">
        <v>0.71167200850000001</v>
      </c>
      <c r="AU88" s="30">
        <v>0.66149999999999998</v>
      </c>
      <c r="AV88" s="30">
        <v>0.70409792439999996</v>
      </c>
      <c r="AW88" s="30">
        <v>0.5464</v>
      </c>
      <c r="AX88" s="30">
        <v>0.63116553080000004</v>
      </c>
      <c r="AY88" s="30">
        <v>0.68440000000000001</v>
      </c>
      <c r="AZ88" s="30">
        <v>0.70317476629999998</v>
      </c>
      <c r="BA88" s="28" t="s">
        <v>42</v>
      </c>
      <c r="BB88" s="29">
        <v>4.46E+17</v>
      </c>
      <c r="BC88" s="30">
        <v>0.56079999999999997</v>
      </c>
      <c r="BD88" s="30">
        <v>0.81028753070000004</v>
      </c>
      <c r="BE88" s="30">
        <v>0.69499999999999995</v>
      </c>
      <c r="BF88" s="30">
        <v>0.79692695790000001</v>
      </c>
      <c r="BG88" s="30">
        <v>37.5</v>
      </c>
      <c r="BH88" s="45">
        <v>4.46E+17</v>
      </c>
      <c r="BI88" s="30">
        <v>3.0329999999999999</v>
      </c>
      <c r="BJ88" s="30">
        <v>0.87928335359999998</v>
      </c>
      <c r="BK88" s="69">
        <v>0.68569999999999998</v>
      </c>
      <c r="BL88" s="69">
        <v>0.79043227670000005</v>
      </c>
      <c r="BM88" s="9"/>
      <c r="BN88" s="9"/>
      <c r="BO88" s="9"/>
      <c r="BP88" s="9"/>
      <c r="BQ88" s="9"/>
      <c r="BR88" s="9"/>
    </row>
    <row r="89" spans="1:72" ht="15.75" thickBot="1">
      <c r="A89" s="28" t="s">
        <v>43</v>
      </c>
      <c r="B89" s="29">
        <v>6.17E+17</v>
      </c>
      <c r="C89" s="69">
        <v>4.9649999999999999</v>
      </c>
      <c r="D89" s="70">
        <v>0.76726935559999998</v>
      </c>
      <c r="E89" s="30">
        <v>23.718</v>
      </c>
      <c r="F89" s="32">
        <v>0.89289613369999998</v>
      </c>
      <c r="G89" s="30">
        <v>40</v>
      </c>
      <c r="H89" s="29">
        <v>6.17E+17</v>
      </c>
      <c r="I89" s="30">
        <v>3.6989999999999998</v>
      </c>
      <c r="J89" s="32">
        <v>0.57233482899999999</v>
      </c>
      <c r="K89" s="30">
        <v>4.01</v>
      </c>
      <c r="L89" s="32">
        <v>0.74479940560000002</v>
      </c>
      <c r="M89" s="30">
        <v>4.4960000000000004</v>
      </c>
      <c r="N89" s="32">
        <v>0.78177708219999997</v>
      </c>
      <c r="O89" s="30">
        <v>2.0089999999999999</v>
      </c>
      <c r="P89" s="32">
        <v>0.74589737879999995</v>
      </c>
      <c r="Q89" s="30"/>
      <c r="R89" s="32"/>
      <c r="S89" s="28" t="s">
        <v>43</v>
      </c>
      <c r="T89" s="29">
        <v>5.95E+17</v>
      </c>
      <c r="U89" s="30">
        <v>5.4539999999999997</v>
      </c>
      <c r="V89" s="30">
        <v>0.79100797680000001</v>
      </c>
      <c r="W89" s="30">
        <v>5.1269999999999998</v>
      </c>
      <c r="X89" s="32">
        <v>0.80310150380000001</v>
      </c>
      <c r="Y89" s="30">
        <v>5.3710000000000004</v>
      </c>
      <c r="Z89" s="32">
        <v>0.79405677109999995</v>
      </c>
      <c r="AA89" s="30">
        <v>5.1840000000000002</v>
      </c>
      <c r="AB89" s="43">
        <v>0.77849526960000004</v>
      </c>
      <c r="AC89" s="30">
        <v>50</v>
      </c>
      <c r="AD89" s="45">
        <v>5.95E+17</v>
      </c>
      <c r="AE89" s="30">
        <v>4.9219999999999997</v>
      </c>
      <c r="AF89" s="30">
        <v>0.76133023980000003</v>
      </c>
      <c r="AG89" s="30">
        <v>4.78</v>
      </c>
      <c r="AH89" s="30">
        <v>0.78232405890000001</v>
      </c>
      <c r="AI89" s="28" t="s">
        <v>43</v>
      </c>
      <c r="AJ89" s="29">
        <v>6.17E+17</v>
      </c>
      <c r="AK89" s="30">
        <v>0.48870000000000002</v>
      </c>
      <c r="AL89" s="30">
        <v>0.58074866309999995</v>
      </c>
      <c r="AM89" s="30">
        <v>0.71120000000000005</v>
      </c>
      <c r="AN89" s="32">
        <v>0.69095501800000003</v>
      </c>
      <c r="AO89" s="46">
        <v>40</v>
      </c>
      <c r="AP89" s="29">
        <v>6.17E+17</v>
      </c>
      <c r="AQ89" s="30">
        <v>0.70660000000000001</v>
      </c>
      <c r="AR89" s="30">
        <v>0.64612289690000002</v>
      </c>
      <c r="AS89" s="30">
        <v>0.49959999999999999</v>
      </c>
      <c r="AT89" s="30">
        <v>0.66720085470000001</v>
      </c>
      <c r="AU89" s="30">
        <v>0.62150000000000005</v>
      </c>
      <c r="AV89" s="30">
        <v>0.66152208619999997</v>
      </c>
      <c r="AW89" s="30">
        <v>0.50149999999999995</v>
      </c>
      <c r="AX89" s="30">
        <v>0.57929998839999997</v>
      </c>
      <c r="AY89" s="30">
        <v>0.6431</v>
      </c>
      <c r="AZ89" s="30">
        <v>0.6607418062</v>
      </c>
      <c r="BA89" s="28" t="s">
        <v>43</v>
      </c>
      <c r="BB89" s="29">
        <v>5.95E+17</v>
      </c>
      <c r="BC89" s="30">
        <v>0.53100000000000003</v>
      </c>
      <c r="BD89" s="30">
        <v>0.76723016909999997</v>
      </c>
      <c r="BE89" s="30">
        <v>0.66379999999999995</v>
      </c>
      <c r="BF89" s="30">
        <v>0.76115124410000001</v>
      </c>
      <c r="BG89" s="30">
        <v>50</v>
      </c>
      <c r="BH89" s="45">
        <v>5.95E+17</v>
      </c>
      <c r="BI89" s="30">
        <v>2.9424000000000001</v>
      </c>
      <c r="BJ89" s="30">
        <v>0.8530179162</v>
      </c>
      <c r="BK89" s="69">
        <v>0.65</v>
      </c>
      <c r="BL89" s="69">
        <v>0.74927953889999999</v>
      </c>
      <c r="BM89" s="9"/>
      <c r="BN89" s="9"/>
      <c r="BO89" s="9"/>
      <c r="BP89" s="9"/>
      <c r="BQ89" s="9"/>
      <c r="BR89" s="9"/>
    </row>
    <row r="90" spans="1:72" ht="15.75" thickBot="1">
      <c r="A90" s="28" t="s">
        <v>44</v>
      </c>
      <c r="B90" s="29">
        <v>7.71E+17</v>
      </c>
      <c r="C90" s="69">
        <v>4.7290000000000001</v>
      </c>
      <c r="D90" s="70">
        <v>0.73079894919999999</v>
      </c>
      <c r="E90" s="30">
        <v>23.317</v>
      </c>
      <c r="F90" s="32">
        <v>0.87779994729999999</v>
      </c>
      <c r="G90" s="30">
        <v>50</v>
      </c>
      <c r="H90" s="29">
        <v>7.71E+17</v>
      </c>
      <c r="I90" s="19"/>
      <c r="J90" s="31"/>
      <c r="K90" s="30">
        <v>3.855</v>
      </c>
      <c r="L90" s="32">
        <v>0.71601040120000004</v>
      </c>
      <c r="M90" s="30">
        <v>4.3330000000000002</v>
      </c>
      <c r="N90" s="32">
        <v>0.75343418539999996</v>
      </c>
      <c r="O90" s="30">
        <v>1.9092</v>
      </c>
      <c r="P90" s="32">
        <v>0.70884384050000004</v>
      </c>
      <c r="Q90" s="30"/>
      <c r="R90" s="32"/>
      <c r="S90" s="28" t="s">
        <v>44</v>
      </c>
      <c r="T90" s="29">
        <v>7.44E+17</v>
      </c>
      <c r="U90" s="30">
        <v>5.2409999999999997</v>
      </c>
      <c r="V90" s="30">
        <v>0.76011602609999995</v>
      </c>
      <c r="W90" s="30">
        <v>4.9489999999999998</v>
      </c>
      <c r="X90" s="32">
        <v>0.77521929820000002</v>
      </c>
      <c r="Y90" s="30">
        <v>5.1840000000000002</v>
      </c>
      <c r="Z90" s="32">
        <v>0.76641040800000004</v>
      </c>
      <c r="AA90" s="30">
        <v>4.9859999999999998</v>
      </c>
      <c r="AB90" s="43">
        <v>0.74876107520000001</v>
      </c>
      <c r="AC90" s="30">
        <v>62.5</v>
      </c>
      <c r="AD90" s="45">
        <v>7.44E+17</v>
      </c>
      <c r="AE90" s="30">
        <v>4.7249999999999996</v>
      </c>
      <c r="AF90" s="30">
        <v>0.73085846870000004</v>
      </c>
      <c r="AG90" s="30">
        <v>4.6239999999999997</v>
      </c>
      <c r="AH90" s="30">
        <v>0.75679214400000006</v>
      </c>
      <c r="AI90" s="28" t="s">
        <v>44</v>
      </c>
      <c r="AJ90" s="29">
        <v>7.71E+17</v>
      </c>
      <c r="AK90" s="30">
        <v>0.44130000000000003</v>
      </c>
      <c r="AL90" s="30">
        <v>0.52442067739999998</v>
      </c>
      <c r="AM90" s="30">
        <v>0.67120000000000002</v>
      </c>
      <c r="AN90" s="32">
        <v>0.65209365590000001</v>
      </c>
      <c r="AO90" s="46">
        <v>50</v>
      </c>
      <c r="AP90" s="29">
        <v>7.71E+17</v>
      </c>
      <c r="AQ90" s="30">
        <v>0.66479999999999995</v>
      </c>
      <c r="AR90" s="30">
        <v>0.60790051209999996</v>
      </c>
      <c r="AS90" s="30">
        <v>0.48</v>
      </c>
      <c r="AT90" s="30">
        <v>0.64102564100000003</v>
      </c>
      <c r="AU90" s="30">
        <v>0.58830000000000005</v>
      </c>
      <c r="AV90" s="30">
        <v>0.62618414050000004</v>
      </c>
      <c r="AW90" s="30">
        <v>0.46379999999999999</v>
      </c>
      <c r="AX90" s="30">
        <v>0.53575141500000001</v>
      </c>
      <c r="AY90" s="30">
        <v>0.60929999999999995</v>
      </c>
      <c r="AZ90" s="30">
        <v>0.6260145895</v>
      </c>
      <c r="BA90" s="28" t="s">
        <v>44</v>
      </c>
      <c r="BB90" s="29">
        <v>7.44E+17</v>
      </c>
      <c r="BC90" s="30">
        <v>0.51870000000000005</v>
      </c>
      <c r="BD90" s="30">
        <v>0.74945817079999999</v>
      </c>
      <c r="BE90" s="30">
        <v>0.6331</v>
      </c>
      <c r="BF90" s="30">
        <v>0.72594885909999995</v>
      </c>
      <c r="BG90" s="30">
        <v>62.5</v>
      </c>
      <c r="BH90" s="45">
        <v>7.44E+17</v>
      </c>
      <c r="BI90" s="30">
        <v>2.8715999999999999</v>
      </c>
      <c r="BJ90" s="30">
        <v>0.83249260739999997</v>
      </c>
      <c r="BK90" s="69">
        <v>0.62439999999999996</v>
      </c>
      <c r="BL90" s="69">
        <v>0.71976945240000001</v>
      </c>
      <c r="BM90" s="9"/>
      <c r="BN90" s="9"/>
      <c r="BO90" s="9"/>
      <c r="BP90" s="9"/>
      <c r="BQ90" s="9"/>
      <c r="BR90" s="9"/>
    </row>
    <row r="91" spans="1:72" ht="15.75" thickBot="1">
      <c r="A91" s="28" t="s">
        <v>45</v>
      </c>
      <c r="B91" s="29">
        <v>9.26E+17</v>
      </c>
      <c r="C91" s="69">
        <v>4.4379999999999997</v>
      </c>
      <c r="D91" s="70">
        <v>0.68582908359999994</v>
      </c>
      <c r="E91" s="30">
        <v>22.972999999999999</v>
      </c>
      <c r="F91" s="32">
        <v>0.86484960280000001</v>
      </c>
      <c r="G91" s="30">
        <v>60</v>
      </c>
      <c r="H91" s="29">
        <v>9.26E+17</v>
      </c>
      <c r="I91" s="30">
        <v>3.5089999999999999</v>
      </c>
      <c r="J91" s="32">
        <v>0.54293671669999999</v>
      </c>
      <c r="K91" s="30">
        <v>3.7410000000000001</v>
      </c>
      <c r="L91" s="32">
        <v>0.6948365527</v>
      </c>
      <c r="M91" s="30">
        <v>4.2069999999999999</v>
      </c>
      <c r="N91" s="32">
        <v>0.73152495220000002</v>
      </c>
      <c r="O91" s="30">
        <v>1.8378000000000001</v>
      </c>
      <c r="P91" s="32">
        <v>0.68233459569999999</v>
      </c>
      <c r="Q91" s="30"/>
      <c r="R91" s="32"/>
      <c r="S91" s="28" t="s">
        <v>45</v>
      </c>
      <c r="T91" s="29">
        <v>8.92E+17</v>
      </c>
      <c r="U91" s="30">
        <v>5.0309999999999997</v>
      </c>
      <c r="V91" s="30">
        <v>0.72965917329999996</v>
      </c>
      <c r="W91" s="30">
        <v>4.7690000000000001</v>
      </c>
      <c r="X91" s="32">
        <v>0.74702380950000002</v>
      </c>
      <c r="Y91" s="30">
        <v>4.9859999999999998</v>
      </c>
      <c r="Z91" s="32">
        <v>0.73713778829999999</v>
      </c>
      <c r="AA91" s="30">
        <v>4.78</v>
      </c>
      <c r="AB91" s="43">
        <v>0.71782549929999995</v>
      </c>
      <c r="AC91" s="30">
        <v>75</v>
      </c>
      <c r="AD91" s="45">
        <v>8.92E+17</v>
      </c>
      <c r="AE91" s="30">
        <v>4.5549999999999997</v>
      </c>
      <c r="AF91" s="30">
        <v>0.70456303170000001</v>
      </c>
      <c r="AG91" s="30">
        <v>4.492</v>
      </c>
      <c r="AH91" s="30">
        <v>0.73518821599999995</v>
      </c>
      <c r="AI91" s="28" t="s">
        <v>45</v>
      </c>
      <c r="AJ91" s="29">
        <v>9.26E+17</v>
      </c>
      <c r="AK91" s="30">
        <v>0.40160000000000001</v>
      </c>
      <c r="AL91" s="30">
        <v>0.4772430184</v>
      </c>
      <c r="AM91" s="30">
        <v>0.62949999999999995</v>
      </c>
      <c r="AN91" s="32">
        <v>0.61158068590000003</v>
      </c>
      <c r="AO91" s="46">
        <v>60</v>
      </c>
      <c r="AP91" s="29">
        <v>9.26E+17</v>
      </c>
      <c r="AQ91" s="30">
        <v>0.62680000000000002</v>
      </c>
      <c r="AR91" s="30">
        <v>0.57315288949999998</v>
      </c>
      <c r="AS91" s="30">
        <v>0.45860000000000001</v>
      </c>
      <c r="AT91" s="30">
        <v>0.61244658119999995</v>
      </c>
      <c r="AU91" s="30">
        <v>0.55759999999999998</v>
      </c>
      <c r="AV91" s="30">
        <v>0.59350718469999997</v>
      </c>
      <c r="AW91" s="30">
        <v>0.44069999999999998</v>
      </c>
      <c r="AX91" s="30">
        <v>0.50906780640000004</v>
      </c>
      <c r="AY91" s="30">
        <v>0.5786</v>
      </c>
      <c r="AZ91" s="30">
        <v>0.59447241340000001</v>
      </c>
      <c r="BA91" s="28" t="s">
        <v>45</v>
      </c>
      <c r="BB91" s="29">
        <v>8.92E+17</v>
      </c>
      <c r="BC91" s="30">
        <v>0.49830000000000002</v>
      </c>
      <c r="BD91" s="30">
        <v>0.71998266150000001</v>
      </c>
      <c r="BE91" s="30">
        <v>0.60370000000000001</v>
      </c>
      <c r="BF91" s="30">
        <v>0.69223712879999999</v>
      </c>
      <c r="BG91" s="30">
        <v>75</v>
      </c>
      <c r="BH91" s="45">
        <v>8.92E+17</v>
      </c>
      <c r="BI91" s="30">
        <v>2.8132000000000001</v>
      </c>
      <c r="BJ91" s="30">
        <v>0.81556212669999995</v>
      </c>
      <c r="BK91" s="69">
        <v>0.60109999999999997</v>
      </c>
      <c r="BL91" s="69">
        <v>0.69291066280000002</v>
      </c>
      <c r="BM91" s="9"/>
      <c r="BN91" s="9"/>
      <c r="BO91" s="9"/>
      <c r="BP91" s="9"/>
      <c r="BQ91" s="9"/>
      <c r="BR91" s="9"/>
    </row>
    <row r="92" spans="1:72" ht="15.75" thickBot="1">
      <c r="A92" s="28" t="s">
        <v>46</v>
      </c>
      <c r="B92" s="29">
        <v>1.08E+18</v>
      </c>
      <c r="C92" s="69">
        <v>4.26</v>
      </c>
      <c r="D92" s="70">
        <v>0.65832174320000003</v>
      </c>
      <c r="E92" s="30">
        <v>22.581</v>
      </c>
      <c r="F92" s="32">
        <v>0.85009223359999997</v>
      </c>
      <c r="G92" s="19" t="s">
        <v>40</v>
      </c>
      <c r="H92" s="29">
        <v>1.08E+18</v>
      </c>
      <c r="I92" s="19"/>
      <c r="J92" s="31"/>
      <c r="K92" s="19"/>
      <c r="L92" s="31"/>
      <c r="M92" s="19"/>
      <c r="N92" s="31"/>
      <c r="O92" s="19"/>
      <c r="P92" s="31"/>
      <c r="Q92" s="30"/>
      <c r="R92" s="32"/>
      <c r="S92" s="28" t="s">
        <v>46</v>
      </c>
      <c r="T92" s="29">
        <v>1.04E+18</v>
      </c>
      <c r="U92" s="30">
        <v>4.8259999999999996</v>
      </c>
      <c r="V92" s="30">
        <v>0.69992748370000002</v>
      </c>
      <c r="W92" s="30">
        <v>4.5990000000000002</v>
      </c>
      <c r="X92" s="32">
        <v>0.72039473679999999</v>
      </c>
      <c r="Y92" s="30">
        <v>4.7939999999999996</v>
      </c>
      <c r="Z92" s="32">
        <v>0.70875221759999996</v>
      </c>
      <c r="AA92" s="30">
        <v>4.593</v>
      </c>
      <c r="AB92" s="43">
        <v>0.68974320469999995</v>
      </c>
      <c r="AC92" s="19" t="s">
        <v>40</v>
      </c>
      <c r="AD92" s="45">
        <v>1.04E+18</v>
      </c>
      <c r="AE92" s="30">
        <v>4.415</v>
      </c>
      <c r="AF92" s="30">
        <v>0.68290796600000003</v>
      </c>
      <c r="AG92" s="30">
        <v>4.3659999999999997</v>
      </c>
      <c r="AH92" s="30">
        <v>0.71456628479999995</v>
      </c>
      <c r="AI92" s="28" t="s">
        <v>46</v>
      </c>
      <c r="AJ92" s="29">
        <v>1.08E+18</v>
      </c>
      <c r="AK92" s="30">
        <v>0.36130000000000001</v>
      </c>
      <c r="AL92" s="30">
        <v>0.42935234700000002</v>
      </c>
      <c r="AM92" s="30">
        <v>0.59340000000000004</v>
      </c>
      <c r="AN92" s="32">
        <v>0.57650830659999996</v>
      </c>
      <c r="AO92" s="28" t="s">
        <v>40</v>
      </c>
      <c r="AP92" s="29">
        <v>1.08E+18</v>
      </c>
      <c r="AQ92" s="19"/>
      <c r="AR92" s="19"/>
      <c r="AS92" s="30">
        <v>0.43959999999999999</v>
      </c>
      <c r="AT92" s="30">
        <v>0.58707264960000005</v>
      </c>
      <c r="AU92" s="30">
        <v>0.52470000000000006</v>
      </c>
      <c r="AV92" s="30">
        <v>0.55848855770000005</v>
      </c>
      <c r="AW92" s="30">
        <v>0.41320000000000001</v>
      </c>
      <c r="AX92" s="30">
        <v>0.47730160560000001</v>
      </c>
      <c r="AY92" s="30">
        <v>0.55389999999999995</v>
      </c>
      <c r="AZ92" s="30">
        <v>0.56909483199999999</v>
      </c>
      <c r="BA92" s="28" t="s">
        <v>46</v>
      </c>
      <c r="BB92" s="29">
        <v>1.04E+18</v>
      </c>
      <c r="BC92" s="30">
        <v>0.4778</v>
      </c>
      <c r="BD92" s="30">
        <v>0.69036266440000005</v>
      </c>
      <c r="BE92" s="30">
        <v>0.57579999999999998</v>
      </c>
      <c r="BF92" s="30">
        <v>0.66024538470000005</v>
      </c>
      <c r="BG92" s="19" t="s">
        <v>40</v>
      </c>
      <c r="BH92" s="45">
        <v>1.04E+18</v>
      </c>
      <c r="BI92" s="30">
        <v>2.7347000000000001</v>
      </c>
      <c r="BJ92" s="30">
        <v>0.79280454570000003</v>
      </c>
      <c r="BK92" s="69">
        <v>0.58069999999999999</v>
      </c>
      <c r="BL92" s="69">
        <v>0.66939481270000001</v>
      </c>
      <c r="BM92" s="9"/>
      <c r="BN92" s="9"/>
      <c r="BO92" s="9"/>
      <c r="BP92" s="9"/>
      <c r="BQ92" s="9"/>
      <c r="BR92" s="9"/>
    </row>
    <row r="93" spans="1:72" ht="15.75" thickBot="1">
      <c r="A93" s="28" t="s">
        <v>47</v>
      </c>
      <c r="B93" s="29">
        <v>1.23E+18</v>
      </c>
      <c r="C93" s="69">
        <v>4.085</v>
      </c>
      <c r="D93" s="70">
        <v>0.63127800960000002</v>
      </c>
      <c r="E93" s="30">
        <v>22.172000000000001</v>
      </c>
      <c r="F93" s="32">
        <v>0.83469487630000005</v>
      </c>
      <c r="G93" s="19" t="s">
        <v>41</v>
      </c>
      <c r="H93" s="29">
        <v>1.23E+18</v>
      </c>
      <c r="I93" s="30">
        <v>3.2469999999999999</v>
      </c>
      <c r="J93" s="32">
        <v>0.50239826710000002</v>
      </c>
      <c r="K93" s="30">
        <v>3.5760000000000001</v>
      </c>
      <c r="L93" s="32">
        <v>0.66419019319999995</v>
      </c>
      <c r="M93" s="30">
        <v>4.0810000000000004</v>
      </c>
      <c r="N93" s="32">
        <v>0.70961571899999998</v>
      </c>
      <c r="O93" s="30">
        <v>1.756</v>
      </c>
      <c r="P93" s="32">
        <v>0.65196406029999998</v>
      </c>
      <c r="Q93" s="30"/>
      <c r="R93" s="32"/>
      <c r="S93" s="28" t="s">
        <v>47</v>
      </c>
      <c r="T93" s="29">
        <v>1.19E+18</v>
      </c>
      <c r="U93" s="30">
        <v>4.6109999999999998</v>
      </c>
      <c r="V93" s="30">
        <v>0.66874546769999998</v>
      </c>
      <c r="W93" s="30">
        <v>4.42</v>
      </c>
      <c r="X93" s="32">
        <v>0.69235588969999995</v>
      </c>
      <c r="Y93" s="30">
        <v>4.5990000000000002</v>
      </c>
      <c r="Z93" s="32">
        <v>0.67992312239999997</v>
      </c>
      <c r="AA93" s="30">
        <v>4.38</v>
      </c>
      <c r="AB93" s="43">
        <v>0.6577564199</v>
      </c>
      <c r="AC93" s="19" t="s">
        <v>41</v>
      </c>
      <c r="AD93" s="45">
        <v>1.19E+18</v>
      </c>
      <c r="AE93" s="30">
        <v>4.3339999999999996</v>
      </c>
      <c r="AF93" s="30">
        <v>0.67037896370000005</v>
      </c>
      <c r="AG93" s="30">
        <v>4.2960000000000003</v>
      </c>
      <c r="AH93" s="30">
        <v>0.7031096563</v>
      </c>
      <c r="AI93" s="28" t="s">
        <v>47</v>
      </c>
      <c r="AJ93" s="29">
        <v>1.23E+18</v>
      </c>
      <c r="AK93" s="30">
        <v>0.32519999999999999</v>
      </c>
      <c r="AL93" s="30">
        <v>0.38645276290000002</v>
      </c>
      <c r="AM93" s="30">
        <v>0.56110000000000004</v>
      </c>
      <c r="AN93" s="32">
        <v>0.54512775670000002</v>
      </c>
      <c r="AO93" s="28" t="s">
        <v>41</v>
      </c>
      <c r="AP93" s="29">
        <v>1.23E+18</v>
      </c>
      <c r="AQ93" s="30">
        <v>0.56630000000000003</v>
      </c>
      <c r="AR93" s="30">
        <v>0.51783101679999999</v>
      </c>
      <c r="AS93" s="30">
        <v>0.41870000000000002</v>
      </c>
      <c r="AT93" s="30">
        <v>0.55916132480000003</v>
      </c>
      <c r="AU93" s="30">
        <v>0.50549999999999995</v>
      </c>
      <c r="AV93" s="30">
        <v>0.53805215539999995</v>
      </c>
      <c r="AW93" s="30">
        <v>0.3911</v>
      </c>
      <c r="AX93" s="30">
        <v>0.45177313159999999</v>
      </c>
      <c r="AY93" s="30">
        <v>0.53539999999999999</v>
      </c>
      <c r="AZ93" s="30">
        <v>0.55008733180000002</v>
      </c>
      <c r="BA93" s="28" t="s">
        <v>47</v>
      </c>
      <c r="BB93" s="29">
        <v>1.19E+18</v>
      </c>
      <c r="BC93" s="30">
        <v>0.46460000000000001</v>
      </c>
      <c r="BD93" s="30">
        <v>0.67129027600000002</v>
      </c>
      <c r="BE93" s="30">
        <v>0.54949999999999999</v>
      </c>
      <c r="BF93" s="30">
        <v>0.63008829259999999</v>
      </c>
      <c r="BG93" s="19" t="s">
        <v>41</v>
      </c>
      <c r="BH93" s="45">
        <v>1.19E+18</v>
      </c>
      <c r="BI93" s="30">
        <v>2.7004999999999999</v>
      </c>
      <c r="BJ93" s="30">
        <v>0.78288977790000003</v>
      </c>
      <c r="BK93" s="69">
        <v>0.56140000000000001</v>
      </c>
      <c r="BL93" s="69">
        <v>0.64714697409999999</v>
      </c>
      <c r="BM93" s="9"/>
      <c r="BN93" s="9"/>
      <c r="BO93" s="9"/>
      <c r="BP93" s="9"/>
      <c r="BQ93" s="9"/>
      <c r="BR93" s="9"/>
    </row>
    <row r="94" spans="1:72" ht="15.75" thickBot="1">
      <c r="A94" s="28" t="s">
        <v>48</v>
      </c>
      <c r="B94" s="29">
        <v>1.39E+18</v>
      </c>
      <c r="C94" s="69">
        <v>3.8980000000000001</v>
      </c>
      <c r="D94" s="70">
        <v>0.60237984860000005</v>
      </c>
      <c r="E94" s="30">
        <v>21.728000000000002</v>
      </c>
      <c r="F94" s="32">
        <v>0.81797989680000005</v>
      </c>
      <c r="G94" s="19" t="s">
        <v>42</v>
      </c>
      <c r="H94" s="29">
        <v>1.39E+18</v>
      </c>
      <c r="I94" s="19"/>
      <c r="J94" s="31"/>
      <c r="K94" s="19"/>
      <c r="L94" s="31"/>
      <c r="M94" s="19"/>
      <c r="N94" s="31"/>
      <c r="O94" s="19"/>
      <c r="P94" s="31"/>
      <c r="Q94" s="30"/>
      <c r="R94" s="32"/>
      <c r="S94" s="28" t="s">
        <v>48</v>
      </c>
      <c r="T94" s="29">
        <v>1.34E+18</v>
      </c>
      <c r="U94" s="30">
        <v>4.4009999999999998</v>
      </c>
      <c r="V94" s="30">
        <v>0.6382886149</v>
      </c>
      <c r="W94" s="30">
        <v>4.2590000000000003</v>
      </c>
      <c r="X94" s="32">
        <v>0.66713659150000004</v>
      </c>
      <c r="Y94" s="30">
        <v>4.4029999999999996</v>
      </c>
      <c r="Z94" s="32">
        <v>0.65094618569999996</v>
      </c>
      <c r="AA94" s="30">
        <v>4.2089999999999996</v>
      </c>
      <c r="AB94" s="43">
        <v>0.63207688839999998</v>
      </c>
      <c r="AC94" s="19" t="s">
        <v>42</v>
      </c>
      <c r="AD94" s="45">
        <v>1.34E+18</v>
      </c>
      <c r="AE94" s="30">
        <v>4.2549999999999999</v>
      </c>
      <c r="AF94" s="30">
        <v>0.65815931940000005</v>
      </c>
      <c r="AG94" s="30">
        <v>4.24</v>
      </c>
      <c r="AH94" s="30">
        <v>0.69394435350000006</v>
      </c>
      <c r="AI94" s="28" t="s">
        <v>48</v>
      </c>
      <c r="AJ94" s="29">
        <v>1.39E+18</v>
      </c>
      <c r="AK94" s="30">
        <v>0.28989999999999999</v>
      </c>
      <c r="AL94" s="30">
        <v>0.34450386220000001</v>
      </c>
      <c r="AM94" s="30">
        <v>0.52459999999999996</v>
      </c>
      <c r="AN94" s="32">
        <v>0.50966676379999998</v>
      </c>
      <c r="AO94" s="28" t="s">
        <v>42</v>
      </c>
      <c r="AP94" s="29">
        <v>1.39E+18</v>
      </c>
      <c r="AQ94" s="19"/>
      <c r="AR94" s="19"/>
      <c r="AS94" s="30">
        <v>0.40329999999999999</v>
      </c>
      <c r="AT94" s="30">
        <v>0.53859508550000001</v>
      </c>
      <c r="AU94" s="30">
        <v>0.48499999999999999</v>
      </c>
      <c r="AV94" s="30">
        <v>0.51623203829999997</v>
      </c>
      <c r="AW94" s="30">
        <v>0.36699999999999999</v>
      </c>
      <c r="AX94" s="30">
        <v>0.42393438839999997</v>
      </c>
      <c r="AY94" s="30">
        <v>0.51800000000000002</v>
      </c>
      <c r="AZ94" s="30">
        <v>0.5322100072</v>
      </c>
      <c r="BA94" s="28" t="s">
        <v>48</v>
      </c>
      <c r="BB94" s="29">
        <v>1.34E+18</v>
      </c>
      <c r="BC94" s="30">
        <v>0.44290000000000002</v>
      </c>
      <c r="BD94" s="30">
        <v>0.63993642539999995</v>
      </c>
      <c r="BE94" s="30">
        <v>0.52359999999999995</v>
      </c>
      <c r="BF94" s="30">
        <v>0.60038986350000001</v>
      </c>
      <c r="BG94" s="19" t="s">
        <v>42</v>
      </c>
      <c r="BH94" s="45">
        <v>1.34E+18</v>
      </c>
      <c r="BI94" s="30">
        <v>2.6663999999999999</v>
      </c>
      <c r="BJ94" s="30">
        <v>0.77300400069999997</v>
      </c>
      <c r="BK94" s="69">
        <v>0.54930000000000001</v>
      </c>
      <c r="BL94" s="69">
        <v>0.63319884729999998</v>
      </c>
      <c r="BM94" s="9"/>
      <c r="BN94" s="9"/>
      <c r="BO94" s="9"/>
      <c r="BP94" s="9"/>
      <c r="BQ94" s="9"/>
      <c r="BR94" s="9"/>
    </row>
    <row r="95" spans="1:72" ht="15.75" thickBot="1">
      <c r="A95" s="28" t="s">
        <v>49</v>
      </c>
      <c r="B95" s="29">
        <v>1.54E+18</v>
      </c>
      <c r="C95" s="69">
        <v>3.73</v>
      </c>
      <c r="D95" s="70">
        <v>0.57641786429999997</v>
      </c>
      <c r="E95" s="30">
        <v>23.324999999999999</v>
      </c>
      <c r="F95" s="32">
        <v>0.87810111810000002</v>
      </c>
      <c r="G95" s="19" t="s">
        <v>43</v>
      </c>
      <c r="H95" s="29">
        <v>1.54E+18</v>
      </c>
      <c r="I95" s="30">
        <v>2.923</v>
      </c>
      <c r="J95" s="32">
        <v>0.45226674919999998</v>
      </c>
      <c r="K95" s="30">
        <v>3.4039999999999999</v>
      </c>
      <c r="L95" s="32">
        <v>0.63224368500000006</v>
      </c>
      <c r="M95" s="30">
        <v>3.9289999999999998</v>
      </c>
      <c r="N95" s="32">
        <v>0.68318553299999996</v>
      </c>
      <c r="O95" s="30">
        <v>1.6352</v>
      </c>
      <c r="P95" s="32">
        <v>0.60711368529999998</v>
      </c>
      <c r="Q95" s="30"/>
      <c r="R95" s="32"/>
      <c r="S95" s="28" t="s">
        <v>49</v>
      </c>
      <c r="T95" s="29">
        <v>1.49E+18</v>
      </c>
      <c r="U95" s="30">
        <v>4.1920000000000002</v>
      </c>
      <c r="V95" s="30">
        <v>0.6079767948</v>
      </c>
      <c r="W95" s="30">
        <v>3.89</v>
      </c>
      <c r="X95" s="32">
        <v>0.60933583960000004</v>
      </c>
      <c r="Y95" s="30">
        <v>4.2069999999999999</v>
      </c>
      <c r="Z95" s="32">
        <v>0.62196924899999995</v>
      </c>
      <c r="AA95" s="30">
        <v>4.0199999999999996</v>
      </c>
      <c r="AB95" s="43">
        <v>0.60369424839999997</v>
      </c>
      <c r="AC95" s="19" t="s">
        <v>43</v>
      </c>
      <c r="AD95" s="45">
        <v>1.49E+18</v>
      </c>
      <c r="AE95" s="30">
        <v>4.16</v>
      </c>
      <c r="AF95" s="30">
        <v>0.64346481050000004</v>
      </c>
      <c r="AG95" s="30">
        <v>4.1509999999999998</v>
      </c>
      <c r="AH95" s="30">
        <v>0.67937806869999995</v>
      </c>
      <c r="AI95" s="28" t="s">
        <v>49</v>
      </c>
      <c r="AJ95" s="29">
        <v>1.54E+18</v>
      </c>
      <c r="AK95" s="30">
        <v>0.25819999999999999</v>
      </c>
      <c r="AL95" s="30">
        <v>0.30683303620000002</v>
      </c>
      <c r="AM95" s="30">
        <v>0.48599999999999999</v>
      </c>
      <c r="AN95" s="32">
        <v>0.4721655494</v>
      </c>
      <c r="AO95" s="28" t="s">
        <v>43</v>
      </c>
      <c r="AP95" s="29">
        <v>1.54E+18</v>
      </c>
      <c r="AQ95" s="30">
        <v>0.49959999999999999</v>
      </c>
      <c r="AR95" s="30">
        <v>0.45683979520000001</v>
      </c>
      <c r="AS95" s="30">
        <v>0.3911</v>
      </c>
      <c r="AT95" s="30">
        <v>0.52230235039999995</v>
      </c>
      <c r="AU95" s="30">
        <v>0.46539999999999998</v>
      </c>
      <c r="AV95" s="30">
        <v>0.49536987760000001</v>
      </c>
      <c r="AW95" s="30">
        <v>0.35010000000000002</v>
      </c>
      <c r="AX95" s="30">
        <v>0.40441261410000001</v>
      </c>
      <c r="AY95" s="30">
        <v>0.49459999999999998</v>
      </c>
      <c r="AZ95" s="30">
        <v>0.50816808790000001</v>
      </c>
      <c r="BA95" s="28" t="s">
        <v>49</v>
      </c>
      <c r="BB95" s="29">
        <v>1.49E+18</v>
      </c>
      <c r="BC95" s="30">
        <v>0.41830000000000001</v>
      </c>
      <c r="BD95" s="30">
        <v>0.60439242879999999</v>
      </c>
      <c r="BE95" s="30">
        <v>0.49340000000000001</v>
      </c>
      <c r="BF95" s="30">
        <v>0.56576080719999999</v>
      </c>
      <c r="BG95" s="19" t="s">
        <v>43</v>
      </c>
      <c r="BH95" s="45">
        <v>1.49E+18</v>
      </c>
      <c r="BI95" s="30">
        <v>2.6539999999999999</v>
      </c>
      <c r="BJ95" s="30">
        <v>0.76940917259999997</v>
      </c>
      <c r="BK95" s="69">
        <v>0.52829999999999999</v>
      </c>
      <c r="BL95" s="69">
        <v>0.60899135449999997</v>
      </c>
      <c r="BM95" s="9"/>
      <c r="BN95" s="9"/>
      <c r="BO95" s="9"/>
      <c r="BP95" s="9"/>
      <c r="BQ95" s="9"/>
      <c r="BR95" s="9"/>
    </row>
    <row r="96" spans="1:72" ht="15.75" thickBot="1">
      <c r="A96" s="28" t="s">
        <v>50</v>
      </c>
      <c r="B96" s="29">
        <v>1.7E+18</v>
      </c>
      <c r="C96" s="69">
        <v>3.5670000000000002</v>
      </c>
      <c r="D96" s="70">
        <v>0.55122855820000005</v>
      </c>
      <c r="E96" s="30">
        <v>20.655999999999999</v>
      </c>
      <c r="F96" s="32">
        <v>0.77762300939999995</v>
      </c>
      <c r="G96" s="19" t="s">
        <v>44</v>
      </c>
      <c r="H96" s="29">
        <v>1.7E+18</v>
      </c>
      <c r="I96" s="19"/>
      <c r="J96" s="31"/>
      <c r="K96" s="19"/>
      <c r="L96" s="31"/>
      <c r="M96" s="19"/>
      <c r="N96" s="31"/>
      <c r="O96" s="19"/>
      <c r="P96" s="31"/>
      <c r="Q96" s="30"/>
      <c r="R96" s="32"/>
      <c r="S96" s="28" t="s">
        <v>50</v>
      </c>
      <c r="T96" s="29">
        <v>1.64E+18</v>
      </c>
      <c r="U96" s="30">
        <v>4.0529999999999999</v>
      </c>
      <c r="V96" s="30">
        <v>0.58781725890000003</v>
      </c>
      <c r="W96" s="30">
        <v>3.7959999999999998</v>
      </c>
      <c r="X96" s="32">
        <v>0.59461152880000001</v>
      </c>
      <c r="Y96" s="30">
        <v>4.1020000000000003</v>
      </c>
      <c r="Z96" s="32">
        <v>0.60644589000000004</v>
      </c>
      <c r="AA96" s="30">
        <v>3.91</v>
      </c>
      <c r="AB96" s="43">
        <v>0.58717525150000005</v>
      </c>
      <c r="AC96" s="19" t="s">
        <v>44</v>
      </c>
      <c r="AD96" s="45">
        <v>1.64E+18</v>
      </c>
      <c r="AE96" s="30">
        <v>4.0570000000000004</v>
      </c>
      <c r="AF96" s="30">
        <v>0.62753286929999996</v>
      </c>
      <c r="AG96" s="30">
        <v>4.0570000000000004</v>
      </c>
      <c r="AH96" s="30">
        <v>0.66399345340000004</v>
      </c>
      <c r="AI96" s="28" t="s">
        <v>50</v>
      </c>
      <c r="AJ96" s="29">
        <v>1.7E+18</v>
      </c>
      <c r="AK96" s="30">
        <v>0.22839999999999999</v>
      </c>
      <c r="AL96" s="30">
        <v>0.2714200832</v>
      </c>
      <c r="AM96" s="30">
        <v>0.44080000000000003</v>
      </c>
      <c r="AN96" s="32">
        <v>0.42825221019999998</v>
      </c>
      <c r="AO96" s="28" t="s">
        <v>44</v>
      </c>
      <c r="AP96" s="29">
        <v>1.7E+18</v>
      </c>
      <c r="AQ96" s="19"/>
      <c r="AR96" s="19"/>
      <c r="AS96" s="30">
        <v>0.37959999999999999</v>
      </c>
      <c r="AT96" s="30">
        <v>0.50694444439999997</v>
      </c>
      <c r="AU96" s="30">
        <v>0.4461</v>
      </c>
      <c r="AV96" s="30">
        <v>0.47482703570000001</v>
      </c>
      <c r="AW96" s="30">
        <v>0.3347</v>
      </c>
      <c r="AX96" s="30">
        <v>0.38662354160000001</v>
      </c>
      <c r="AY96" s="30">
        <v>0.47589999999999999</v>
      </c>
      <c r="AZ96" s="30">
        <v>0.48895510120000002</v>
      </c>
      <c r="BA96" s="28" t="s">
        <v>50</v>
      </c>
      <c r="BB96" s="29">
        <v>1.64E+18</v>
      </c>
      <c r="BC96" s="30">
        <v>0.38129999999999997</v>
      </c>
      <c r="BD96" s="30">
        <v>0.55093194629999998</v>
      </c>
      <c r="BE96" s="30">
        <v>0.4531</v>
      </c>
      <c r="BF96" s="30">
        <v>0.51955051029999999</v>
      </c>
      <c r="BG96" s="19" t="s">
        <v>44</v>
      </c>
      <c r="BH96" s="45">
        <v>1.64E+18</v>
      </c>
      <c r="BI96" s="30">
        <v>2.5598999999999998</v>
      </c>
      <c r="BJ96" s="30">
        <v>0.74212906590000005</v>
      </c>
      <c r="BK96" s="69">
        <v>0.51370000000000005</v>
      </c>
      <c r="BL96" s="69">
        <v>0.59216138330000001</v>
      </c>
      <c r="BM96" s="9"/>
      <c r="BN96" s="9"/>
      <c r="BO96" s="9"/>
      <c r="BP96" s="9"/>
      <c r="BQ96" s="9"/>
      <c r="BR96" s="9"/>
    </row>
    <row r="97" spans="1:70" ht="15.75" thickBot="1">
      <c r="A97" s="28" t="s">
        <v>51</v>
      </c>
      <c r="B97" s="29">
        <v>1.85E+18</v>
      </c>
      <c r="C97" s="69">
        <v>3.452</v>
      </c>
      <c r="D97" s="70">
        <v>0.53345696180000002</v>
      </c>
      <c r="E97" s="30">
        <v>20.05</v>
      </c>
      <c r="F97" s="32">
        <v>0.75480932119999999</v>
      </c>
      <c r="G97" s="19" t="s">
        <v>45</v>
      </c>
      <c r="H97" s="29">
        <v>1.85E+18</v>
      </c>
      <c r="I97" s="30">
        <v>2.6139999999999999</v>
      </c>
      <c r="J97" s="32">
        <v>0.40445613489999999</v>
      </c>
      <c r="K97" s="30">
        <v>3.2029999999999998</v>
      </c>
      <c r="L97" s="32">
        <v>0.59491084699999996</v>
      </c>
      <c r="M97" s="30">
        <v>3.7549999999999999</v>
      </c>
      <c r="N97" s="32">
        <v>0.65292992520000004</v>
      </c>
      <c r="O97" s="30">
        <v>1.5111000000000001</v>
      </c>
      <c r="P97" s="32">
        <v>0.56103809309999997</v>
      </c>
      <c r="Q97" s="30"/>
      <c r="R97" s="32"/>
      <c r="S97" s="28" t="s">
        <v>51</v>
      </c>
      <c r="T97" s="29">
        <v>1.78E+18</v>
      </c>
      <c r="U97" s="30">
        <v>3.8660000000000001</v>
      </c>
      <c r="V97" s="30">
        <v>0.56069615660000005</v>
      </c>
      <c r="W97" s="30">
        <v>3.6339999999999999</v>
      </c>
      <c r="X97" s="32">
        <v>0.56923558900000004</v>
      </c>
      <c r="Y97" s="30">
        <v>3.9369999999999998</v>
      </c>
      <c r="Z97" s="32">
        <v>0.58205204020000001</v>
      </c>
      <c r="AA97" s="30">
        <v>3.798</v>
      </c>
      <c r="AB97" s="43">
        <v>0.57035590930000002</v>
      </c>
      <c r="AC97" s="19" t="s">
        <v>45</v>
      </c>
      <c r="AD97" s="45">
        <v>1.78E+18</v>
      </c>
      <c r="AE97" s="30">
        <v>3.9279999999999999</v>
      </c>
      <c r="AF97" s="30">
        <v>0.60757927300000003</v>
      </c>
      <c r="AG97" s="30">
        <v>3.9550000000000001</v>
      </c>
      <c r="AH97" s="30">
        <v>0.647299509</v>
      </c>
      <c r="AI97" s="28" t="s">
        <v>51</v>
      </c>
      <c r="AJ97" s="29">
        <v>1.85E+18</v>
      </c>
      <c r="AK97" s="30">
        <v>0.20030000000000001</v>
      </c>
      <c r="AL97" s="30">
        <v>0.23802733209999999</v>
      </c>
      <c r="AM97" s="30">
        <v>0.39200000000000002</v>
      </c>
      <c r="AN97" s="32">
        <v>0.38084134850000001</v>
      </c>
      <c r="AO97" s="28" t="s">
        <v>45</v>
      </c>
      <c r="AP97" s="29">
        <v>1.85E+18</v>
      </c>
      <c r="AQ97" s="30">
        <v>0.4556</v>
      </c>
      <c r="AR97" s="30">
        <v>0.41660570590000001</v>
      </c>
      <c r="AS97" s="30">
        <v>0.3594</v>
      </c>
      <c r="AT97" s="30">
        <v>0.47996794869999998</v>
      </c>
      <c r="AU97" s="30">
        <v>0.42499999999999999</v>
      </c>
      <c r="AV97" s="30">
        <v>0.45236828099999998</v>
      </c>
      <c r="AW97" s="30">
        <v>0.31490000000000001</v>
      </c>
      <c r="AX97" s="30">
        <v>0.36375187710000001</v>
      </c>
      <c r="AY97" s="30">
        <v>0.45519999999999999</v>
      </c>
      <c r="AZ97" s="30">
        <v>0.46768724960000002</v>
      </c>
      <c r="BA97" s="28" t="s">
        <v>51</v>
      </c>
      <c r="BB97" s="29">
        <v>1.78E+18</v>
      </c>
      <c r="BC97" s="30">
        <v>0.33600000000000002</v>
      </c>
      <c r="BD97" s="30">
        <v>0.48547897699999998</v>
      </c>
      <c r="BE97" s="30">
        <v>0.40500000000000003</v>
      </c>
      <c r="BF97" s="30">
        <v>0.4643962848</v>
      </c>
      <c r="BG97" s="19" t="s">
        <v>45</v>
      </c>
      <c r="BH97" s="45">
        <v>1.78E+18</v>
      </c>
      <c r="BI97" s="30">
        <v>2.5007000000000001</v>
      </c>
      <c r="BJ97" s="30">
        <v>0.72496666089999995</v>
      </c>
      <c r="BK97" s="69">
        <v>0.49469999999999997</v>
      </c>
      <c r="BL97" s="69">
        <v>0.57025936600000005</v>
      </c>
      <c r="BM97" s="9"/>
      <c r="BN97" s="9"/>
      <c r="BO97" s="9"/>
      <c r="BP97" s="9"/>
      <c r="BQ97" s="9"/>
      <c r="BR97" s="9"/>
    </row>
    <row r="98" spans="1:70" ht="15.75" thickBot="1">
      <c r="A98" s="28" t="s">
        <v>52</v>
      </c>
      <c r="B98" s="29">
        <v>2.01E+18</v>
      </c>
      <c r="C98" s="69">
        <v>3.109</v>
      </c>
      <c r="D98" s="70">
        <v>0.480451244</v>
      </c>
      <c r="E98" s="30">
        <v>19.484000000000002</v>
      </c>
      <c r="F98" s="32">
        <v>0.73350148699999995</v>
      </c>
      <c r="G98" s="19" t="s">
        <v>46</v>
      </c>
      <c r="H98" s="29">
        <v>2.01E+18</v>
      </c>
      <c r="I98" s="19"/>
      <c r="J98" s="31"/>
      <c r="K98" s="19"/>
      <c r="L98" s="31"/>
      <c r="M98" s="19"/>
      <c r="N98" s="31"/>
      <c r="O98" s="19"/>
      <c r="P98" s="31"/>
      <c r="Q98" s="30"/>
      <c r="R98" s="32"/>
      <c r="S98" s="28" t="s">
        <v>52</v>
      </c>
      <c r="T98" s="29">
        <v>1.93E+18</v>
      </c>
      <c r="U98" s="30">
        <v>3.532</v>
      </c>
      <c r="V98" s="30">
        <v>0.5122552574</v>
      </c>
      <c r="W98" s="30">
        <v>3.3540000000000001</v>
      </c>
      <c r="X98" s="32">
        <v>0.52537593979999997</v>
      </c>
      <c r="Y98" s="30">
        <v>3.585</v>
      </c>
      <c r="Z98" s="32">
        <v>0.53001182729999996</v>
      </c>
      <c r="AA98" s="30">
        <v>3.4630000000000001</v>
      </c>
      <c r="AB98" s="43">
        <v>0.52004805529999998</v>
      </c>
      <c r="AC98" s="19" t="s">
        <v>46</v>
      </c>
      <c r="AD98" s="45">
        <v>1.93E+18</v>
      </c>
      <c r="AE98" s="30">
        <v>3.7810000000000001</v>
      </c>
      <c r="AF98" s="30">
        <v>0.58484145399999998</v>
      </c>
      <c r="AG98" s="30">
        <v>3.8330000000000002</v>
      </c>
      <c r="AH98" s="30">
        <v>0.62733224219999995</v>
      </c>
      <c r="AI98" s="28" t="s">
        <v>52</v>
      </c>
      <c r="AJ98" s="29">
        <v>2.01E+18</v>
      </c>
      <c r="AK98" s="30">
        <v>0.15429999999999999</v>
      </c>
      <c r="AL98" s="30">
        <v>0.18336304219999999</v>
      </c>
      <c r="AM98" s="30">
        <v>0.2989</v>
      </c>
      <c r="AN98" s="32">
        <v>0.29039152820000003</v>
      </c>
      <c r="AO98" s="28" t="s">
        <v>46</v>
      </c>
      <c r="AP98" s="29">
        <v>2.01E+18</v>
      </c>
      <c r="AQ98" s="19"/>
      <c r="AR98" s="19"/>
      <c r="AS98" s="30">
        <v>0.34499999999999997</v>
      </c>
      <c r="AT98" s="30">
        <v>0.46073717949999998</v>
      </c>
      <c r="AU98" s="30">
        <v>0.40600000000000003</v>
      </c>
      <c r="AV98" s="30">
        <v>0.4321447578</v>
      </c>
      <c r="AW98" s="30">
        <v>0.29909999999999998</v>
      </c>
      <c r="AX98" s="30">
        <v>0.34550075079999998</v>
      </c>
      <c r="AY98" s="30">
        <v>0.438</v>
      </c>
      <c r="AZ98" s="30">
        <v>0.45001541150000002</v>
      </c>
      <c r="BA98" s="28" t="s">
        <v>52</v>
      </c>
      <c r="BB98" s="29">
        <v>1.93E+18</v>
      </c>
      <c r="BC98" s="30">
        <v>0.2185</v>
      </c>
      <c r="BD98" s="30">
        <v>0.31570582289999999</v>
      </c>
      <c r="BE98" s="30">
        <v>0.29339999999999999</v>
      </c>
      <c r="BF98" s="30">
        <v>0.33642930859999998</v>
      </c>
      <c r="BG98" s="19" t="s">
        <v>46</v>
      </c>
      <c r="BH98" s="45">
        <v>1.93E+18</v>
      </c>
      <c r="BI98" s="30">
        <v>2.4363000000000001</v>
      </c>
      <c r="BJ98" s="30">
        <v>0.70629674730000003</v>
      </c>
      <c r="BK98" s="69">
        <v>0.47820000000000001</v>
      </c>
      <c r="BL98" s="69">
        <v>0.55123919310000002</v>
      </c>
      <c r="BM98" s="9"/>
      <c r="BN98" s="9"/>
      <c r="BO98" s="9"/>
      <c r="BP98" s="9"/>
      <c r="BQ98" s="9"/>
      <c r="BR98" s="9"/>
    </row>
    <row r="99" spans="1:70" ht="15.75" thickBot="1">
      <c r="A99" s="28" t="s">
        <v>53</v>
      </c>
      <c r="B99" s="29">
        <v>2.16E+18</v>
      </c>
      <c r="C99" s="69">
        <v>2.823</v>
      </c>
      <c r="D99" s="70">
        <v>0.4362540566</v>
      </c>
      <c r="E99" s="30">
        <v>12.593999999999999</v>
      </c>
      <c r="F99" s="32">
        <v>0.47411813419999999</v>
      </c>
      <c r="G99" s="19" t="s">
        <v>47</v>
      </c>
      <c r="H99" s="29">
        <v>2.16E+18</v>
      </c>
      <c r="I99" s="30">
        <v>2.2810000000000001</v>
      </c>
      <c r="J99" s="32">
        <v>0.3529320749</v>
      </c>
      <c r="K99" s="30">
        <v>2.9729999999999999</v>
      </c>
      <c r="L99" s="32">
        <v>0.55219167899999999</v>
      </c>
      <c r="M99" s="30">
        <v>3.528</v>
      </c>
      <c r="N99" s="32">
        <v>0.61345852899999997</v>
      </c>
      <c r="O99" s="30">
        <v>1.3773</v>
      </c>
      <c r="P99" s="32">
        <v>0.51136110489999997</v>
      </c>
      <c r="Q99" s="30"/>
      <c r="R99" s="32"/>
      <c r="S99" s="28" t="s">
        <v>53</v>
      </c>
      <c r="T99" s="29">
        <v>2.08E+18</v>
      </c>
      <c r="U99" s="30">
        <v>3.0720000000000001</v>
      </c>
      <c r="V99" s="30">
        <v>0.44554024660000002</v>
      </c>
      <c r="W99" s="30">
        <v>2.8279999999999998</v>
      </c>
      <c r="X99" s="32">
        <v>0.44298245609999998</v>
      </c>
      <c r="Y99" s="30">
        <v>3.077</v>
      </c>
      <c r="Z99" s="32">
        <v>0.45490833829999999</v>
      </c>
      <c r="AA99" s="30">
        <v>3.0680000000000001</v>
      </c>
      <c r="AB99" s="43">
        <v>0.4607298393</v>
      </c>
      <c r="AC99" s="19" t="s">
        <v>47</v>
      </c>
      <c r="AD99" s="45">
        <v>2.08E+18</v>
      </c>
      <c r="AE99" s="30">
        <v>3.6320000000000001</v>
      </c>
      <c r="AF99" s="30">
        <v>0.56179427689999994</v>
      </c>
      <c r="AG99" s="30">
        <v>3.7109999999999999</v>
      </c>
      <c r="AH99" s="30">
        <v>0.60736497550000001</v>
      </c>
      <c r="AI99" s="28" t="s">
        <v>53</v>
      </c>
      <c r="AJ99" s="29">
        <v>2.16E+18</v>
      </c>
      <c r="AK99" s="30">
        <v>0.1004</v>
      </c>
      <c r="AL99" s="30">
        <v>0.1193107546</v>
      </c>
      <c r="AM99" s="30">
        <v>0.1835</v>
      </c>
      <c r="AN99" s="32">
        <v>0.1782764986</v>
      </c>
      <c r="AO99" s="28" t="s">
        <v>47</v>
      </c>
      <c r="AP99" s="29">
        <v>2.16E+18</v>
      </c>
      <c r="AQ99" s="30">
        <v>0.41470000000000001</v>
      </c>
      <c r="AR99" s="30">
        <v>0.37920629109999998</v>
      </c>
      <c r="AS99" s="30">
        <v>0.3256</v>
      </c>
      <c r="AT99" s="30">
        <v>0.43482905979999997</v>
      </c>
      <c r="AU99" s="30">
        <v>0.38400000000000001</v>
      </c>
      <c r="AV99" s="30">
        <v>0.40872804680000002</v>
      </c>
      <c r="AW99" s="30">
        <v>0.27479999999999999</v>
      </c>
      <c r="AX99" s="30">
        <v>0.31743098069999998</v>
      </c>
      <c r="AY99" s="30">
        <v>0.41539999999999999</v>
      </c>
      <c r="AZ99" s="30">
        <v>0.42679543819999999</v>
      </c>
      <c r="BA99" s="28" t="s">
        <v>53</v>
      </c>
      <c r="BB99" s="29">
        <v>2.08E+18</v>
      </c>
      <c r="BC99" s="30">
        <v>0.10929999999999999</v>
      </c>
      <c r="BD99" s="30">
        <v>0.15792515530000001</v>
      </c>
      <c r="BE99" s="30">
        <v>0.15590000000000001</v>
      </c>
      <c r="BF99" s="30">
        <v>0.17876390319999999</v>
      </c>
      <c r="BG99" s="19" t="s">
        <v>47</v>
      </c>
      <c r="BH99" s="45">
        <v>2.08E+18</v>
      </c>
      <c r="BI99" s="30">
        <v>2.3719000000000001</v>
      </c>
      <c r="BJ99" s="30">
        <v>0.6876268337</v>
      </c>
      <c r="BK99" s="69">
        <v>0.46339999999999998</v>
      </c>
      <c r="BL99" s="69">
        <v>0.5341786744</v>
      </c>
      <c r="BM99" s="9"/>
      <c r="BN99" s="9"/>
      <c r="BO99" s="9"/>
      <c r="BP99" s="9"/>
      <c r="BQ99" s="9"/>
      <c r="BR99" s="9"/>
    </row>
    <row r="100" spans="1:70" ht="15.75" thickBot="1">
      <c r="A100" s="28" t="s">
        <v>54</v>
      </c>
      <c r="B100" s="29">
        <v>2.31E+18</v>
      </c>
      <c r="C100" s="69">
        <v>2.1101999999999999</v>
      </c>
      <c r="D100" s="70">
        <v>0.32610106630000002</v>
      </c>
      <c r="E100" s="30">
        <v>5.07</v>
      </c>
      <c r="F100" s="32">
        <v>0.19086699539999999</v>
      </c>
      <c r="G100" s="19" t="s">
        <v>48</v>
      </c>
      <c r="H100" s="29">
        <v>2.31E+18</v>
      </c>
      <c r="I100" s="19"/>
      <c r="J100" s="31"/>
      <c r="K100" s="19"/>
      <c r="L100" s="31"/>
      <c r="M100" s="19"/>
      <c r="N100" s="31"/>
      <c r="O100" s="19"/>
      <c r="P100" s="31"/>
      <c r="Q100" s="30"/>
      <c r="R100" s="32"/>
      <c r="S100" s="28" t="s">
        <v>54</v>
      </c>
      <c r="T100" s="29">
        <v>2.23E+18</v>
      </c>
      <c r="U100" s="30">
        <v>2.2120000000000002</v>
      </c>
      <c r="V100" s="30">
        <v>0.3208121827</v>
      </c>
      <c r="W100" s="30">
        <v>1.996</v>
      </c>
      <c r="X100" s="32">
        <v>0.31265664160000001</v>
      </c>
      <c r="Y100" s="30">
        <v>2.09</v>
      </c>
      <c r="Z100" s="32">
        <v>0.30898876400000003</v>
      </c>
      <c r="AA100" s="30">
        <v>2.1320000000000001</v>
      </c>
      <c r="AB100" s="43">
        <v>0.32016819340000002</v>
      </c>
      <c r="AC100" s="19" t="s">
        <v>48</v>
      </c>
      <c r="AD100" s="45">
        <v>2.23E+18</v>
      </c>
      <c r="AE100" s="30">
        <v>3.4780000000000002</v>
      </c>
      <c r="AF100" s="30">
        <v>0.53797370460000005</v>
      </c>
      <c r="AG100" s="30">
        <v>3.5720000000000001</v>
      </c>
      <c r="AH100" s="30">
        <v>0.58461538459999995</v>
      </c>
      <c r="AI100" s="28" t="s">
        <v>54</v>
      </c>
      <c r="AJ100" s="29">
        <v>2.31E+18</v>
      </c>
      <c r="AK100" s="30">
        <v>4.7500000000000001E-2</v>
      </c>
      <c r="AL100" s="30">
        <v>5.644682115E-2</v>
      </c>
      <c r="AM100" s="30">
        <v>9.6699999999999994E-2</v>
      </c>
      <c r="AN100" s="32">
        <v>9.3947342850000004E-2</v>
      </c>
      <c r="AO100" s="28" t="s">
        <v>48</v>
      </c>
      <c r="AP100" s="29">
        <v>2.31E+18</v>
      </c>
      <c r="AQ100" s="19"/>
      <c r="AR100" s="19"/>
      <c r="AS100" s="30">
        <v>0.3095</v>
      </c>
      <c r="AT100" s="30">
        <v>0.41332799149999999</v>
      </c>
      <c r="AU100" s="30">
        <v>0.36399999999999999</v>
      </c>
      <c r="AV100" s="30">
        <v>0.38744012770000003</v>
      </c>
      <c r="AW100" s="30">
        <v>0.2571</v>
      </c>
      <c r="AX100" s="30">
        <v>0.29698509880000001</v>
      </c>
      <c r="AY100" s="30">
        <v>0.39479999999999998</v>
      </c>
      <c r="AZ100" s="30">
        <v>0.40563032980000002</v>
      </c>
      <c r="BA100" s="28" t="s">
        <v>54</v>
      </c>
      <c r="BB100" s="29">
        <v>2.23E+18</v>
      </c>
      <c r="BC100" s="30">
        <v>3.61E-2</v>
      </c>
      <c r="BD100" s="30">
        <v>5.2160092470000002E-2</v>
      </c>
      <c r="BE100" s="30">
        <v>4.8300000000000003E-2</v>
      </c>
      <c r="BF100" s="30">
        <v>5.5383556930000001E-2</v>
      </c>
      <c r="BG100" s="19" t="s">
        <v>48</v>
      </c>
      <c r="BH100" s="45">
        <v>2.23E+18</v>
      </c>
      <c r="BI100" s="30">
        <v>2.3159999999999998</v>
      </c>
      <c r="BJ100" s="30">
        <v>0.67142111670000004</v>
      </c>
      <c r="BK100" s="69">
        <v>0.44409999999999999</v>
      </c>
      <c r="BL100" s="69">
        <v>0.51193083569999998</v>
      </c>
      <c r="BM100" s="9"/>
      <c r="BN100" s="9"/>
      <c r="BO100" s="9"/>
      <c r="BP100" s="9"/>
      <c r="BQ100" s="9"/>
      <c r="BR100" s="9"/>
    </row>
    <row r="101" spans="1:70" ht="15.75" thickBot="1">
      <c r="A101" s="28" t="s">
        <v>55</v>
      </c>
      <c r="B101" s="29">
        <v>2.47E+18</v>
      </c>
      <c r="C101" s="69">
        <v>1.4590000000000001</v>
      </c>
      <c r="D101" s="70">
        <v>0.2254674703</v>
      </c>
      <c r="E101" s="30">
        <v>3.53</v>
      </c>
      <c r="F101" s="32">
        <v>0.13289161620000001</v>
      </c>
      <c r="G101" s="19" t="s">
        <v>49</v>
      </c>
      <c r="H101" s="29">
        <v>2.47E+18</v>
      </c>
      <c r="I101" s="30">
        <v>1.96</v>
      </c>
      <c r="J101" s="32">
        <v>0.30326473770000001</v>
      </c>
      <c r="K101" s="30">
        <v>2.7090000000000001</v>
      </c>
      <c r="L101" s="32">
        <v>0.50315750370000001</v>
      </c>
      <c r="M101" s="30">
        <v>3.2189999999999999</v>
      </c>
      <c r="N101" s="32">
        <v>0.55972874279999996</v>
      </c>
      <c r="O101" s="30">
        <v>1.2408999999999999</v>
      </c>
      <c r="P101" s="32">
        <v>0.4607187941</v>
      </c>
      <c r="Q101" s="30"/>
      <c r="R101" s="32"/>
      <c r="S101" s="28" t="s">
        <v>55</v>
      </c>
      <c r="T101" s="29">
        <v>2.38E+18</v>
      </c>
      <c r="U101" s="30">
        <v>1.542</v>
      </c>
      <c r="V101" s="30">
        <v>0.22364031910000001</v>
      </c>
      <c r="W101" s="30">
        <v>1.367</v>
      </c>
      <c r="X101" s="32">
        <v>0.21412907270000001</v>
      </c>
      <c r="Y101" s="30">
        <v>1.4139999999999999</v>
      </c>
      <c r="Z101" s="32">
        <v>0.20904790070000001</v>
      </c>
      <c r="AA101" s="30">
        <v>1.145</v>
      </c>
      <c r="AB101" s="43">
        <v>0.17194773990000001</v>
      </c>
      <c r="AC101" s="19" t="s">
        <v>49</v>
      </c>
      <c r="AD101" s="45">
        <v>2.38E+18</v>
      </c>
      <c r="AE101" s="30">
        <v>3.3039999999999998</v>
      </c>
      <c r="AF101" s="30">
        <v>0.51105955140000003</v>
      </c>
      <c r="AG101" s="30">
        <v>3.4289999999999998</v>
      </c>
      <c r="AH101" s="30">
        <v>0.56121112929999994</v>
      </c>
      <c r="AI101" s="28" t="s">
        <v>55</v>
      </c>
      <c r="AJ101" s="29">
        <v>2.47E+18</v>
      </c>
      <c r="AK101" s="30">
        <v>1.61E-2</v>
      </c>
      <c r="AL101" s="30">
        <v>1.9132501489999999E-2</v>
      </c>
      <c r="AM101" s="30">
        <v>4.41E-2</v>
      </c>
      <c r="AN101" s="32">
        <v>4.2844651710000001E-2</v>
      </c>
      <c r="AO101" s="28" t="s">
        <v>49</v>
      </c>
      <c r="AP101" s="29">
        <v>2.47E+18</v>
      </c>
      <c r="AQ101" s="30">
        <v>0.36940000000000001</v>
      </c>
      <c r="AR101" s="30">
        <v>0.33778346739999998</v>
      </c>
      <c r="AS101" s="30">
        <v>0.29289999999999999</v>
      </c>
      <c r="AT101" s="30">
        <v>0.39115918799999999</v>
      </c>
      <c r="AU101" s="30">
        <v>0.33939999999999998</v>
      </c>
      <c r="AV101" s="30">
        <v>0.36125598720000002</v>
      </c>
      <c r="AW101" s="30">
        <v>0.22770000000000001</v>
      </c>
      <c r="AX101" s="30">
        <v>0.26302414229999999</v>
      </c>
      <c r="AY101" s="30">
        <v>0.36959999999999998</v>
      </c>
      <c r="AZ101" s="30">
        <v>0.37973903219999999</v>
      </c>
      <c r="BA101" s="28" t="s">
        <v>55</v>
      </c>
      <c r="BB101" s="29">
        <v>2.38E+18</v>
      </c>
      <c r="BC101" s="30">
        <v>1.2200000000000001E-2</v>
      </c>
      <c r="BD101" s="30">
        <v>1.7627510480000001E-2</v>
      </c>
      <c r="BE101" s="30">
        <v>6.0000000000000001E-3</v>
      </c>
      <c r="BF101" s="30">
        <v>6.8799449600000003E-3</v>
      </c>
      <c r="BG101" s="19" t="s">
        <v>49</v>
      </c>
      <c r="BH101" s="45">
        <v>2.38E+18</v>
      </c>
      <c r="BI101" s="30">
        <v>2.2465000000000002</v>
      </c>
      <c r="BJ101" s="30">
        <v>0.65127268510000003</v>
      </c>
      <c r="BK101" s="69">
        <v>0.4219</v>
      </c>
      <c r="BL101" s="69">
        <v>0.48634005759999999</v>
      </c>
      <c r="BM101" s="9"/>
      <c r="BN101" s="9"/>
      <c r="BO101" s="9"/>
      <c r="BP101" s="9"/>
      <c r="BQ101" s="9"/>
      <c r="BR101" s="9"/>
    </row>
    <row r="102" spans="1:70" ht="15.75" thickBot="1">
      <c r="A102" s="28" t="s">
        <v>56</v>
      </c>
      <c r="B102" s="29">
        <v>2.62E+18</v>
      </c>
      <c r="C102" s="69">
        <v>0.97199999999999998</v>
      </c>
      <c r="D102" s="70">
        <v>0.15020862309999999</v>
      </c>
      <c r="E102" s="30">
        <v>2.41</v>
      </c>
      <c r="F102" s="32">
        <v>9.0727703950000002E-2</v>
      </c>
      <c r="G102" s="19" t="s">
        <v>50</v>
      </c>
      <c r="H102" s="29">
        <v>2.62E+18</v>
      </c>
      <c r="I102" s="19"/>
      <c r="J102" s="31"/>
      <c r="K102" s="19"/>
      <c r="L102" s="31"/>
      <c r="M102" s="19"/>
      <c r="N102" s="31"/>
      <c r="O102" s="19"/>
      <c r="P102" s="31"/>
      <c r="Q102" s="30"/>
      <c r="R102" s="32"/>
      <c r="S102" s="28" t="s">
        <v>56</v>
      </c>
      <c r="T102" s="29">
        <v>2.53E+18</v>
      </c>
      <c r="U102" s="30">
        <v>1.077</v>
      </c>
      <c r="V102" s="30">
        <v>0.15620014500000001</v>
      </c>
      <c r="W102" s="30">
        <v>0.91700000000000004</v>
      </c>
      <c r="X102" s="32">
        <v>0.14364035089999999</v>
      </c>
      <c r="Y102" s="30">
        <v>1.004</v>
      </c>
      <c r="Z102" s="32">
        <v>0.14843287999999999</v>
      </c>
      <c r="AA102" s="30">
        <v>0.96</v>
      </c>
      <c r="AB102" s="43">
        <v>0.14416579069999999</v>
      </c>
      <c r="AC102" s="19" t="s">
        <v>50</v>
      </c>
      <c r="AD102" s="45">
        <v>2.53E+18</v>
      </c>
      <c r="AE102" s="30">
        <v>3.206</v>
      </c>
      <c r="AF102" s="30">
        <v>0.49590100539999998</v>
      </c>
      <c r="AG102" s="30">
        <v>3.3650000000000002</v>
      </c>
      <c r="AH102" s="30">
        <v>0.55073649749999998</v>
      </c>
      <c r="AI102" s="28" t="s">
        <v>56</v>
      </c>
      <c r="AJ102" s="29">
        <v>2.62E+18</v>
      </c>
      <c r="AK102" s="30">
        <v>2.7799999999999998E-2</v>
      </c>
      <c r="AL102" s="30">
        <v>3.3036244800000003E-2</v>
      </c>
      <c r="AM102" s="30">
        <v>3.4099999999999998E-2</v>
      </c>
      <c r="AN102" s="32">
        <v>3.3129311180000003E-2</v>
      </c>
      <c r="AO102" s="28" t="s">
        <v>50</v>
      </c>
      <c r="AP102" s="29">
        <v>2.62E+18</v>
      </c>
      <c r="AQ102" s="19"/>
      <c r="AR102" s="19"/>
      <c r="AS102" s="30">
        <v>0.27129999999999999</v>
      </c>
      <c r="AT102" s="30">
        <v>0.36231303419999999</v>
      </c>
      <c r="AU102" s="30">
        <v>0.31069999999999998</v>
      </c>
      <c r="AV102" s="30">
        <v>0.33070782329999998</v>
      </c>
      <c r="AW102" s="30">
        <v>0.2039</v>
      </c>
      <c r="AX102" s="30">
        <v>0.23553193950000001</v>
      </c>
      <c r="AY102" s="30">
        <v>0.33950000000000002</v>
      </c>
      <c r="AZ102" s="30">
        <v>0.3488133155</v>
      </c>
      <c r="BA102" s="28" t="s">
        <v>56</v>
      </c>
      <c r="BB102" s="29">
        <v>2.53E+18</v>
      </c>
      <c r="BC102" s="30">
        <v>8.3999999999999995E-3</v>
      </c>
      <c r="BD102" s="30">
        <v>1.2136974429999999E-2</v>
      </c>
      <c r="BE102" s="30">
        <v>1.0500000000000001E-2</v>
      </c>
      <c r="BF102" s="30">
        <v>1.203990368E-2</v>
      </c>
      <c r="BG102" s="19" t="s">
        <v>50</v>
      </c>
      <c r="BH102" s="45">
        <v>2.53E+18</v>
      </c>
      <c r="BI102" s="30">
        <v>2.1659000000000002</v>
      </c>
      <c r="BJ102" s="30">
        <v>0.62790630250000001</v>
      </c>
      <c r="BK102" s="69">
        <v>0.39319999999999999</v>
      </c>
      <c r="BL102" s="69">
        <v>0.45325648410000002</v>
      </c>
      <c r="BM102" s="9"/>
      <c r="BN102" s="9"/>
      <c r="BO102" s="9"/>
      <c r="BP102" s="9"/>
      <c r="BQ102" s="9"/>
      <c r="BR102" s="9"/>
    </row>
    <row r="103" spans="1:70" ht="15.75" thickBot="1">
      <c r="A103" s="28" t="s">
        <v>57</v>
      </c>
      <c r="B103" s="29">
        <v>2.78E+18</v>
      </c>
      <c r="C103" s="69">
        <v>0.70850000000000002</v>
      </c>
      <c r="D103" s="70">
        <v>0.1094884871</v>
      </c>
      <c r="E103" s="30">
        <v>1.7849999999999999</v>
      </c>
      <c r="F103" s="32">
        <v>6.7198735080000002E-2</v>
      </c>
      <c r="G103" s="19" t="s">
        <v>51</v>
      </c>
      <c r="H103" s="29">
        <v>2.78E+18</v>
      </c>
      <c r="I103" s="30">
        <v>1.649</v>
      </c>
      <c r="J103" s="32">
        <v>0.25514466969999999</v>
      </c>
      <c r="K103" s="30">
        <v>2.4870000000000001</v>
      </c>
      <c r="L103" s="32">
        <v>0.46192421989999999</v>
      </c>
      <c r="M103" s="30">
        <v>2.9430000000000001</v>
      </c>
      <c r="N103" s="32">
        <v>0.51173708920000005</v>
      </c>
      <c r="O103" s="30">
        <v>1.1091</v>
      </c>
      <c r="P103" s="32">
        <v>0.4117843618</v>
      </c>
      <c r="Q103" s="30"/>
      <c r="R103" s="32"/>
      <c r="S103" s="28" t="s">
        <v>57</v>
      </c>
      <c r="T103" s="29">
        <v>2.68E+18</v>
      </c>
      <c r="U103" s="30">
        <v>0.79300000000000004</v>
      </c>
      <c r="V103" s="30">
        <v>0.1150108774</v>
      </c>
      <c r="W103" s="30">
        <v>0.66400000000000003</v>
      </c>
      <c r="X103" s="32">
        <v>0.1040100251</v>
      </c>
      <c r="Y103" s="30">
        <v>0.73199999999999998</v>
      </c>
      <c r="Z103" s="32">
        <v>0.10821998820000001</v>
      </c>
      <c r="AA103" s="30">
        <v>0.69399999999999995</v>
      </c>
      <c r="AB103" s="43">
        <v>0.1042198528</v>
      </c>
      <c r="AC103" s="19" t="s">
        <v>51</v>
      </c>
      <c r="AD103" s="45">
        <v>2.68E+18</v>
      </c>
      <c r="AE103" s="30">
        <v>3.1059999999999999</v>
      </c>
      <c r="AF103" s="30">
        <v>0.4804331013</v>
      </c>
      <c r="AG103" s="30">
        <v>3.3119999999999998</v>
      </c>
      <c r="AH103" s="30">
        <v>0.54206219310000003</v>
      </c>
      <c r="AI103" s="28" t="s">
        <v>57</v>
      </c>
      <c r="AJ103" s="29">
        <v>2.78E+18</v>
      </c>
      <c r="AK103" s="30">
        <v>3.0499999999999999E-2</v>
      </c>
      <c r="AL103" s="30">
        <v>3.6244800950000003E-2</v>
      </c>
      <c r="AM103" s="30">
        <v>2.64E-2</v>
      </c>
      <c r="AN103" s="32">
        <v>2.564849898E-2</v>
      </c>
      <c r="AO103" s="28" t="s">
        <v>51</v>
      </c>
      <c r="AP103" s="29">
        <v>2.78E+18</v>
      </c>
      <c r="AQ103" s="30">
        <v>0.30220000000000002</v>
      </c>
      <c r="AR103" s="30">
        <v>0.27633504019999999</v>
      </c>
      <c r="AS103" s="30">
        <v>0.2331</v>
      </c>
      <c r="AT103" s="30">
        <v>0.3112980769</v>
      </c>
      <c r="AU103" s="30">
        <v>0.27410000000000001</v>
      </c>
      <c r="AV103" s="30">
        <v>0.29175093130000002</v>
      </c>
      <c r="AW103" s="30">
        <v>0.17249999999999999</v>
      </c>
      <c r="AX103" s="30">
        <v>0.1992607139</v>
      </c>
      <c r="AY103" s="30">
        <v>0.29849999999999999</v>
      </c>
      <c r="AZ103" s="30">
        <v>0.30668858519999997</v>
      </c>
      <c r="BA103" s="28" t="s">
        <v>57</v>
      </c>
      <c r="BB103" s="29">
        <v>2.68E+18</v>
      </c>
      <c r="BC103" s="30">
        <v>9.5999999999999992E-3</v>
      </c>
      <c r="BD103" s="30">
        <v>1.387082792E-2</v>
      </c>
      <c r="BE103" s="30">
        <v>5.5999999999999999E-3</v>
      </c>
      <c r="BF103" s="30">
        <v>6.4212819630000001E-3</v>
      </c>
      <c r="BG103" s="19" t="s">
        <v>51</v>
      </c>
      <c r="BH103" s="45">
        <v>2.68E+18</v>
      </c>
      <c r="BI103" s="30">
        <v>2.0510999999999999</v>
      </c>
      <c r="BJ103" s="30">
        <v>0.59462515220000001</v>
      </c>
      <c r="BK103" s="69">
        <v>0.35709999999999997</v>
      </c>
      <c r="BL103" s="69">
        <v>0.4116426513</v>
      </c>
      <c r="BM103" s="9"/>
      <c r="BN103" s="9"/>
      <c r="BO103" s="9"/>
      <c r="BP103" s="9"/>
      <c r="BQ103" s="9"/>
      <c r="BR103" s="9"/>
    </row>
    <row r="104" spans="1:70" ht="15.75" thickBot="1">
      <c r="A104" s="28" t="s">
        <v>58</v>
      </c>
      <c r="B104" s="29">
        <v>2.93E+18</v>
      </c>
      <c r="C104" s="69">
        <v>0.56969999999999998</v>
      </c>
      <c r="D104" s="70">
        <v>8.8038942980000007E-2</v>
      </c>
      <c r="E104" s="30">
        <v>1.375</v>
      </c>
      <c r="F104" s="32">
        <v>5.1763731510000001E-2</v>
      </c>
      <c r="G104" s="19" t="s">
        <v>52</v>
      </c>
      <c r="H104" s="29">
        <v>2.93E+18</v>
      </c>
      <c r="I104" s="19"/>
      <c r="J104" s="31"/>
      <c r="K104" s="19"/>
      <c r="L104" s="31"/>
      <c r="M104" s="19"/>
      <c r="N104" s="31"/>
      <c r="O104" s="19"/>
      <c r="P104" s="31"/>
      <c r="Q104" s="30"/>
      <c r="R104" s="32"/>
      <c r="S104" s="28" t="s">
        <v>58</v>
      </c>
      <c r="T104" s="29">
        <v>2.83E+18</v>
      </c>
      <c r="U104" s="30">
        <v>0.60299999999999998</v>
      </c>
      <c r="V104" s="30">
        <v>8.7454677300000006E-2</v>
      </c>
      <c r="W104" s="30">
        <v>0.52200000000000002</v>
      </c>
      <c r="X104" s="32">
        <v>8.1766917290000005E-2</v>
      </c>
      <c r="Y104" s="30">
        <v>0.56000000000000005</v>
      </c>
      <c r="Z104" s="32">
        <v>8.2791247779999994E-2</v>
      </c>
      <c r="AA104" s="30">
        <v>0.54400000000000004</v>
      </c>
      <c r="AB104" s="43">
        <v>8.1693948040000006E-2</v>
      </c>
      <c r="AC104" s="19" t="s">
        <v>52</v>
      </c>
      <c r="AD104" s="45">
        <v>2.83E+18</v>
      </c>
      <c r="AE104" s="30">
        <v>2.8410000000000002</v>
      </c>
      <c r="AF104" s="30">
        <v>0.43944315550000002</v>
      </c>
      <c r="AG104" s="19"/>
      <c r="AH104" s="30"/>
      <c r="AI104" s="28" t="s">
        <v>58</v>
      </c>
      <c r="AJ104" s="29">
        <v>2.93E+18</v>
      </c>
      <c r="AK104" s="30">
        <v>2.23E-2</v>
      </c>
      <c r="AL104" s="30">
        <v>2.650029709E-2</v>
      </c>
      <c r="AM104" s="30">
        <v>1.6899999999999998E-2</v>
      </c>
      <c r="AN104" s="32">
        <v>1.6418925479999999E-2</v>
      </c>
      <c r="AO104" s="28" t="s">
        <v>52</v>
      </c>
      <c r="AP104" s="29">
        <v>2.93E+18</v>
      </c>
      <c r="AQ104" s="19"/>
      <c r="AR104" s="19"/>
      <c r="AS104" s="30">
        <v>0.16769999999999999</v>
      </c>
      <c r="AT104" s="30">
        <v>0.22395833330000001</v>
      </c>
      <c r="AU104" s="30">
        <v>0.20269999999999999</v>
      </c>
      <c r="AV104" s="30">
        <v>0.2157530601</v>
      </c>
      <c r="AW104" s="30">
        <v>0.1308</v>
      </c>
      <c r="AX104" s="30">
        <v>0.15109160220000001</v>
      </c>
      <c r="AY104" s="30">
        <v>0.224</v>
      </c>
      <c r="AZ104" s="30">
        <v>0.230144868</v>
      </c>
      <c r="BA104" s="28" t="s">
        <v>58</v>
      </c>
      <c r="BB104" s="29">
        <v>2.83E+18</v>
      </c>
      <c r="BC104" s="30">
        <v>5.1999999999999998E-3</v>
      </c>
      <c r="BD104" s="30">
        <v>7.5133651210000001E-3</v>
      </c>
      <c r="BE104" s="30">
        <v>6.8999999999999999E-3</v>
      </c>
      <c r="BF104" s="30">
        <v>7.9119367050000007E-3</v>
      </c>
      <c r="BG104" s="19" t="s">
        <v>52</v>
      </c>
      <c r="BH104" s="45">
        <v>2.83E+18</v>
      </c>
      <c r="BI104" s="30">
        <v>1.8454999999999999</v>
      </c>
      <c r="BJ104" s="30">
        <v>0.53502058330000002</v>
      </c>
      <c r="BK104" s="69">
        <v>0.26369999999999999</v>
      </c>
      <c r="BL104" s="69">
        <v>0.30397694520000001</v>
      </c>
      <c r="BM104" s="9"/>
      <c r="BN104" s="9"/>
      <c r="BO104" s="9"/>
      <c r="BP104" s="9"/>
      <c r="BQ104" s="9"/>
      <c r="BR104" s="9"/>
    </row>
    <row r="105" spans="1:70" ht="15.75" thickBot="1">
      <c r="A105" s="28" t="s">
        <v>59</v>
      </c>
      <c r="B105" s="29">
        <v>3.09E+18</v>
      </c>
      <c r="C105" s="69">
        <v>0.44230000000000003</v>
      </c>
      <c r="D105" s="70">
        <v>6.8351104930000003E-2</v>
      </c>
      <c r="E105" s="30">
        <v>1.0489999999999999</v>
      </c>
      <c r="F105" s="32">
        <v>3.9491021350000002E-2</v>
      </c>
      <c r="G105" s="19" t="s">
        <v>53</v>
      </c>
      <c r="H105" s="29">
        <v>3.09E+18</v>
      </c>
      <c r="I105" s="30">
        <v>1.2969999999999999</v>
      </c>
      <c r="J105" s="32">
        <v>0.2006807984</v>
      </c>
      <c r="K105" s="30">
        <v>1.6782999999999999</v>
      </c>
      <c r="L105" s="32">
        <v>0.3117199108</v>
      </c>
      <c r="M105" s="30">
        <v>1.8957999999999999</v>
      </c>
      <c r="N105" s="32">
        <v>0.32964701790000001</v>
      </c>
      <c r="O105" s="30">
        <v>0.67549999999999999</v>
      </c>
      <c r="P105" s="32">
        <v>0.25079824760000002</v>
      </c>
      <c r="Q105" s="30"/>
      <c r="R105" s="32"/>
      <c r="S105" s="28" t="s">
        <v>59</v>
      </c>
      <c r="T105" s="29">
        <v>2.97E+18</v>
      </c>
      <c r="U105" s="30">
        <v>0.46500000000000002</v>
      </c>
      <c r="V105" s="30">
        <v>6.7440174039999995E-2</v>
      </c>
      <c r="W105" s="30">
        <v>0.39800000000000002</v>
      </c>
      <c r="X105" s="32">
        <v>6.23433584E-2</v>
      </c>
      <c r="Y105" s="30">
        <v>0.42899999999999999</v>
      </c>
      <c r="Z105" s="32">
        <v>6.342400946E-2</v>
      </c>
      <c r="AA105" s="30">
        <v>0.42599999999999999</v>
      </c>
      <c r="AB105" s="43">
        <v>6.3973569610000003E-2</v>
      </c>
      <c r="AC105" s="19" t="s">
        <v>53</v>
      </c>
      <c r="AD105" s="45">
        <v>2.97E+18</v>
      </c>
      <c r="AE105" s="30">
        <v>2.4590000000000001</v>
      </c>
      <c r="AF105" s="30">
        <v>0.38035576180000003</v>
      </c>
      <c r="AG105" s="30">
        <v>2.4</v>
      </c>
      <c r="AH105" s="30">
        <v>0.39279869070000001</v>
      </c>
      <c r="AI105" s="28" t="s">
        <v>59</v>
      </c>
      <c r="AJ105" s="29">
        <v>3.09E+18</v>
      </c>
      <c r="AK105" s="30">
        <v>1.78E-2</v>
      </c>
      <c r="AL105" s="30">
        <v>2.1152703509999999E-2</v>
      </c>
      <c r="AM105" s="30">
        <v>1.32E-2</v>
      </c>
      <c r="AN105" s="32">
        <v>1.282424949E-2</v>
      </c>
      <c r="AO105" s="28" t="s">
        <v>53</v>
      </c>
      <c r="AP105" s="29">
        <v>3.09E+18</v>
      </c>
      <c r="AQ105" s="30">
        <v>0.17150000000000001</v>
      </c>
      <c r="AR105" s="30">
        <v>0.15682150689999999</v>
      </c>
      <c r="AS105" s="30">
        <v>8.1799999999999998E-2</v>
      </c>
      <c r="AT105" s="30">
        <v>0.109241453</v>
      </c>
      <c r="AU105" s="30">
        <v>0.1077</v>
      </c>
      <c r="AV105" s="30">
        <v>0.11463544439999999</v>
      </c>
      <c r="AW105" s="30">
        <v>6.5199999999999994E-2</v>
      </c>
      <c r="AX105" s="30">
        <v>7.5314774170000001E-2</v>
      </c>
      <c r="AY105" s="30">
        <v>0.129</v>
      </c>
      <c r="AZ105" s="30">
        <v>0.13253878559999999</v>
      </c>
      <c r="BA105" s="28" t="s">
        <v>59</v>
      </c>
      <c r="BB105" s="29">
        <v>2.97E+18</v>
      </c>
      <c r="BC105" s="30">
        <v>6.0000000000000001E-3</v>
      </c>
      <c r="BD105" s="30">
        <v>8.6692674470000008E-3</v>
      </c>
      <c r="BE105" s="30">
        <v>2.2000000000000001E-3</v>
      </c>
      <c r="BF105" s="30">
        <v>2.5226464850000001E-3</v>
      </c>
      <c r="BG105" s="19" t="s">
        <v>53</v>
      </c>
      <c r="BH105" s="45">
        <v>2.97E+18</v>
      </c>
      <c r="BI105" s="30">
        <v>1.6091</v>
      </c>
      <c r="BJ105" s="30">
        <v>0.46648692530000002</v>
      </c>
      <c r="BK105" s="69">
        <v>0.15479999999999999</v>
      </c>
      <c r="BL105" s="69">
        <v>0.17844380400000001</v>
      </c>
      <c r="BM105" s="9"/>
      <c r="BN105" s="9"/>
      <c r="BO105" s="9"/>
      <c r="BP105" s="9"/>
      <c r="BQ105" s="9"/>
      <c r="BR105" s="9"/>
    </row>
    <row r="106" spans="1:70" ht="15.75" thickBot="1">
      <c r="A106" s="28" t="s">
        <v>60</v>
      </c>
      <c r="B106" s="29">
        <v>3.24E+18</v>
      </c>
      <c r="C106" s="69">
        <v>0.40060000000000001</v>
      </c>
      <c r="D106" s="70">
        <v>6.1906969559999997E-2</v>
      </c>
      <c r="E106" s="30">
        <v>0.80700000000000005</v>
      </c>
      <c r="F106" s="32">
        <v>3.03806046E-2</v>
      </c>
      <c r="G106" s="19" t="s">
        <v>54</v>
      </c>
      <c r="H106" s="29">
        <v>3.24E+18</v>
      </c>
      <c r="I106" s="19"/>
      <c r="J106" s="31"/>
      <c r="K106" s="19"/>
      <c r="L106" s="31"/>
      <c r="M106" s="19"/>
      <c r="N106" s="31"/>
      <c r="O106" s="19"/>
      <c r="P106" s="31"/>
      <c r="Q106" s="30"/>
      <c r="R106" s="32"/>
      <c r="S106" s="28" t="s">
        <v>60</v>
      </c>
      <c r="T106" s="29">
        <v>3.12E+18</v>
      </c>
      <c r="U106" s="30">
        <v>0.36799999999999999</v>
      </c>
      <c r="V106" s="30">
        <v>5.3372008700000001E-2</v>
      </c>
      <c r="W106" s="30">
        <v>0.315</v>
      </c>
      <c r="X106" s="32">
        <v>4.9342105259999998E-2</v>
      </c>
      <c r="Y106" s="30">
        <v>0.33700000000000002</v>
      </c>
      <c r="Z106" s="32">
        <v>4.9822590180000001E-2</v>
      </c>
      <c r="AA106" s="30">
        <v>0.33800000000000002</v>
      </c>
      <c r="AB106" s="43">
        <v>5.075837213E-2</v>
      </c>
      <c r="AC106" s="19" t="s">
        <v>54</v>
      </c>
      <c r="AD106" s="45">
        <v>3.12E+18</v>
      </c>
      <c r="AE106" s="30">
        <v>1.911</v>
      </c>
      <c r="AF106" s="30">
        <v>0.29559164729999998</v>
      </c>
      <c r="AG106" s="30">
        <v>1.8667</v>
      </c>
      <c r="AH106" s="30">
        <v>0.30551554829999999</v>
      </c>
      <c r="AI106" s="28" t="s">
        <v>60</v>
      </c>
      <c r="AJ106" s="29">
        <v>3.24E+18</v>
      </c>
      <c r="AK106" s="30">
        <v>1.2999999999999999E-2</v>
      </c>
      <c r="AL106" s="30">
        <v>1.5448603680000001E-2</v>
      </c>
      <c r="AM106" s="30">
        <v>9.1999999999999998E-3</v>
      </c>
      <c r="AN106" s="32">
        <v>8.9381132810000003E-3</v>
      </c>
      <c r="AO106" s="28" t="s">
        <v>54</v>
      </c>
      <c r="AP106" s="29">
        <v>3.24E+18</v>
      </c>
      <c r="AQ106" s="19"/>
      <c r="AR106" s="19"/>
      <c r="AS106" s="30">
        <v>2.3E-2</v>
      </c>
      <c r="AT106" s="30">
        <v>3.071581197E-2</v>
      </c>
      <c r="AU106" s="30">
        <v>3.4700000000000002E-2</v>
      </c>
      <c r="AV106" s="30">
        <v>3.6934539650000001E-2</v>
      </c>
      <c r="AW106" s="30">
        <v>1.77E-2</v>
      </c>
      <c r="AX106" s="30">
        <v>2.0445881950000001E-2</v>
      </c>
      <c r="AY106" s="30">
        <v>5.3100000000000001E-2</v>
      </c>
      <c r="AZ106" s="30">
        <v>5.4556662899999997E-2</v>
      </c>
      <c r="BA106" s="28" t="s">
        <v>60</v>
      </c>
      <c r="BB106" s="29">
        <v>3.12E+18</v>
      </c>
      <c r="BC106" s="30">
        <v>4.3E-3</v>
      </c>
      <c r="BD106" s="30">
        <v>6.2129750039999999E-3</v>
      </c>
      <c r="BE106" s="30">
        <v>3.5000000000000001E-3</v>
      </c>
      <c r="BF106" s="30">
        <v>4.0133012269999999E-3</v>
      </c>
      <c r="BG106" s="19" t="s">
        <v>54</v>
      </c>
      <c r="BH106" s="45">
        <v>3.12E+18</v>
      </c>
      <c r="BI106" s="30">
        <v>1.2432000000000001</v>
      </c>
      <c r="BJ106" s="30">
        <v>0.36041050619999998</v>
      </c>
      <c r="BK106" s="69">
        <v>6.2399999999999997E-2</v>
      </c>
      <c r="BL106" s="69">
        <v>7.1930835730000003E-2</v>
      </c>
      <c r="BM106" s="9"/>
      <c r="BN106" s="9"/>
      <c r="BO106" s="9"/>
      <c r="BP106" s="9"/>
      <c r="BQ106" s="9"/>
      <c r="BR106" s="9"/>
    </row>
    <row r="107" spans="1:70" ht="15.75" thickBot="1">
      <c r="A107" s="28" t="s">
        <v>61</v>
      </c>
      <c r="B107" s="29">
        <v>3.39E+18</v>
      </c>
      <c r="C107" s="69">
        <v>0.3286</v>
      </c>
      <c r="D107" s="70">
        <v>5.0780404879999998E-2</v>
      </c>
      <c r="E107" s="30">
        <v>0.57999999999999996</v>
      </c>
      <c r="F107" s="32">
        <v>2.1834883110000002E-2</v>
      </c>
      <c r="G107" s="19" t="s">
        <v>55</v>
      </c>
      <c r="H107" s="29">
        <v>3.39E+18</v>
      </c>
      <c r="I107" s="30">
        <v>0.95299999999999996</v>
      </c>
      <c r="J107" s="32">
        <v>0.14745474240000001</v>
      </c>
      <c r="K107" s="30">
        <v>0.91190000000000004</v>
      </c>
      <c r="L107" s="32">
        <v>0.16937221399999999</v>
      </c>
      <c r="M107" s="30">
        <v>1.0661</v>
      </c>
      <c r="N107" s="32">
        <v>0.18537645629999999</v>
      </c>
      <c r="O107" s="30">
        <v>0.36370000000000002</v>
      </c>
      <c r="P107" s="32">
        <v>0.13503378630000001</v>
      </c>
      <c r="Q107" s="30"/>
      <c r="R107" s="32"/>
      <c r="S107" s="28" t="s">
        <v>61</v>
      </c>
      <c r="T107" s="29">
        <v>3.27E+18</v>
      </c>
      <c r="U107" s="30">
        <v>0.30499999999999999</v>
      </c>
      <c r="V107" s="30">
        <v>4.4234952860000003E-2</v>
      </c>
      <c r="W107" s="30">
        <v>0.26</v>
      </c>
      <c r="X107" s="32">
        <v>4.0726817040000002E-2</v>
      </c>
      <c r="Y107" s="30">
        <v>0.28000000000000003</v>
      </c>
      <c r="Z107" s="32">
        <v>4.1395623889999997E-2</v>
      </c>
      <c r="AA107" s="30">
        <v>0.27300000000000002</v>
      </c>
      <c r="AB107" s="43">
        <v>4.0997146720000002E-2</v>
      </c>
      <c r="AC107" s="19" t="s">
        <v>55</v>
      </c>
      <c r="AD107" s="45">
        <v>3.27E+18</v>
      </c>
      <c r="AE107" s="30">
        <v>1.3540000000000001</v>
      </c>
      <c r="AF107" s="30">
        <v>0.2094354215</v>
      </c>
      <c r="AG107" s="30">
        <v>1.2742</v>
      </c>
      <c r="AH107" s="30">
        <v>0.20854337149999999</v>
      </c>
      <c r="AI107" s="28" t="s">
        <v>61</v>
      </c>
      <c r="AJ107" s="29">
        <v>3.39E+18</v>
      </c>
      <c r="AK107" s="30">
        <v>5.0000000000000001E-3</v>
      </c>
      <c r="AL107" s="30">
        <v>5.9417706479999999E-3</v>
      </c>
      <c r="AM107" s="30">
        <v>6.8999999999999999E-3</v>
      </c>
      <c r="AN107" s="32">
        <v>6.7035849610000003E-3</v>
      </c>
      <c r="AO107" s="28" t="s">
        <v>55</v>
      </c>
      <c r="AP107" s="29">
        <v>3.39E+18</v>
      </c>
      <c r="AQ107" s="30">
        <v>4.8899999999999999E-2</v>
      </c>
      <c r="AR107" s="30">
        <v>4.4714703729999999E-2</v>
      </c>
      <c r="AS107" s="30">
        <v>1.7299999999999999E-2</v>
      </c>
      <c r="AT107" s="30">
        <v>2.310363248E-2</v>
      </c>
      <c r="AU107" s="30">
        <v>8.3999999999999995E-3</v>
      </c>
      <c r="AV107" s="30">
        <v>8.940926024E-3</v>
      </c>
      <c r="AW107" s="30">
        <v>1.1999999999999999E-3</v>
      </c>
      <c r="AX107" s="30">
        <v>1.3861614879999999E-3</v>
      </c>
      <c r="AY107" s="30">
        <v>1.0699999999999999E-2</v>
      </c>
      <c r="AZ107" s="30">
        <v>1.099352718E-2</v>
      </c>
      <c r="BA107" s="28" t="s">
        <v>61</v>
      </c>
      <c r="BB107" s="29">
        <v>3.27E+18</v>
      </c>
      <c r="BC107" s="30">
        <v>0</v>
      </c>
      <c r="BD107" s="30">
        <v>0</v>
      </c>
      <c r="BE107" s="30">
        <v>-4.0000000000000001E-3</v>
      </c>
      <c r="BF107" s="30">
        <v>-4.5866299739999996E-3</v>
      </c>
      <c r="BG107" s="19" t="s">
        <v>55</v>
      </c>
      <c r="BH107" s="45">
        <v>3.27E+18</v>
      </c>
      <c r="BI107" s="30">
        <v>0.72799999999999998</v>
      </c>
      <c r="BJ107" s="30">
        <v>0.21105119729999999</v>
      </c>
      <c r="BK107" s="69">
        <v>2.58E-2</v>
      </c>
      <c r="BL107" s="69">
        <v>2.9740634009999999E-2</v>
      </c>
      <c r="BM107" s="9"/>
      <c r="BN107" s="9"/>
      <c r="BO107" s="9"/>
      <c r="BP107" s="9"/>
      <c r="BQ107" s="9"/>
      <c r="BR107" s="9"/>
    </row>
    <row r="108" spans="1:70" ht="15.75" thickBot="1">
      <c r="A108" s="28" t="s">
        <v>62</v>
      </c>
      <c r="B108" s="29">
        <v>3.55E+18</v>
      </c>
      <c r="C108" s="69">
        <v>0.29060000000000002</v>
      </c>
      <c r="D108" s="70">
        <v>4.4908051310000002E-2</v>
      </c>
      <c r="E108" s="30">
        <v>0.47</v>
      </c>
      <c r="F108" s="32">
        <v>1.7693784590000001E-2</v>
      </c>
      <c r="G108" s="19" t="s">
        <v>56</v>
      </c>
      <c r="H108" s="29">
        <v>3.55E+18</v>
      </c>
      <c r="I108" s="19"/>
      <c r="J108" s="31"/>
      <c r="K108" s="19"/>
      <c r="L108" s="31"/>
      <c r="M108" s="19"/>
      <c r="N108" s="31"/>
      <c r="O108" s="19"/>
      <c r="P108" s="31"/>
      <c r="Q108" s="30"/>
      <c r="R108" s="32"/>
      <c r="S108" s="28" t="s">
        <v>62</v>
      </c>
      <c r="T108" s="29">
        <v>3.42E+18</v>
      </c>
      <c r="U108" s="30">
        <v>0.254</v>
      </c>
      <c r="V108" s="30">
        <v>3.6838288609999999E-2</v>
      </c>
      <c r="W108" s="30">
        <v>0.20899999999999999</v>
      </c>
      <c r="X108" s="32">
        <v>3.2738095240000001E-2</v>
      </c>
      <c r="Y108" s="30">
        <v>0.24099999999999999</v>
      </c>
      <c r="Z108" s="32">
        <v>3.5629804850000002E-2</v>
      </c>
      <c r="AA108" s="30">
        <v>0.23300000000000001</v>
      </c>
      <c r="AB108" s="43">
        <v>3.4990238770000001E-2</v>
      </c>
      <c r="AC108" s="19" t="s">
        <v>56</v>
      </c>
      <c r="AD108" s="45">
        <v>3.42E+18</v>
      </c>
      <c r="AE108" s="30">
        <v>0.85499999999999998</v>
      </c>
      <c r="AF108" s="30">
        <v>0.13225058000000001</v>
      </c>
      <c r="AG108" s="30">
        <v>0.88449999999999995</v>
      </c>
      <c r="AH108" s="30">
        <v>0.14476268410000001</v>
      </c>
      <c r="AI108" s="28" t="s">
        <v>62</v>
      </c>
      <c r="AJ108" s="29">
        <v>3.55E+18</v>
      </c>
      <c r="AK108" s="30">
        <v>5.7000000000000002E-3</v>
      </c>
      <c r="AL108" s="30">
        <v>6.7736185379999999E-3</v>
      </c>
      <c r="AM108" s="30">
        <v>2.8E-3</v>
      </c>
      <c r="AN108" s="32">
        <v>2.7202953460000001E-3</v>
      </c>
      <c r="AO108" s="28" t="s">
        <v>56</v>
      </c>
      <c r="AP108" s="29">
        <v>3.55E+18</v>
      </c>
      <c r="AQ108" s="19"/>
      <c r="AR108" s="19"/>
      <c r="AS108" s="30">
        <v>1.8200000000000001E-2</v>
      </c>
      <c r="AT108" s="30">
        <v>2.4305555560000001E-2</v>
      </c>
      <c r="AU108" s="30">
        <v>1.11E-2</v>
      </c>
      <c r="AV108" s="30">
        <v>1.1814795100000001E-2</v>
      </c>
      <c r="AW108" s="30">
        <v>5.1999999999999998E-3</v>
      </c>
      <c r="AX108" s="30">
        <v>6.0066997809999998E-3</v>
      </c>
      <c r="AY108" s="30">
        <v>1.26E-2</v>
      </c>
      <c r="AZ108" s="30">
        <v>1.2945648820000001E-2</v>
      </c>
      <c r="BA108" s="28" t="s">
        <v>62</v>
      </c>
      <c r="BB108" s="29">
        <v>3.42E+18</v>
      </c>
      <c r="BC108" s="30">
        <v>2.3999999999999998E-3</v>
      </c>
      <c r="BD108" s="30">
        <v>3.4677069790000001E-3</v>
      </c>
      <c r="BE108" s="30">
        <v>-8.0000000000000002E-3</v>
      </c>
      <c r="BF108" s="30">
        <v>-9.1732599470000006E-3</v>
      </c>
      <c r="BG108" s="19" t="s">
        <v>56</v>
      </c>
      <c r="BH108" s="45">
        <v>3.42E+18</v>
      </c>
      <c r="BI108" s="30">
        <v>0.4249</v>
      </c>
      <c r="BJ108" s="30">
        <v>0.123180843</v>
      </c>
      <c r="BK108" s="69">
        <v>2.5100000000000001E-2</v>
      </c>
      <c r="BL108" s="69">
        <v>2.8933717580000001E-2</v>
      </c>
      <c r="BM108" s="9"/>
      <c r="BN108" s="9"/>
      <c r="BO108" s="9"/>
      <c r="BP108" s="9"/>
      <c r="BQ108" s="9"/>
      <c r="BR108" s="9"/>
    </row>
    <row r="109" spans="1:70" ht="15.75" thickBot="1">
      <c r="A109" s="28" t="s">
        <v>63</v>
      </c>
      <c r="B109" s="29">
        <v>3.7E+18</v>
      </c>
      <c r="C109" s="69">
        <v>0.23350000000000001</v>
      </c>
      <c r="D109" s="70">
        <v>3.6084067380000001E-2</v>
      </c>
      <c r="E109" s="30">
        <v>0.42099999999999999</v>
      </c>
      <c r="F109" s="32">
        <v>1.5849113429999999E-2</v>
      </c>
      <c r="G109" s="19" t="s">
        <v>57</v>
      </c>
      <c r="H109" s="29">
        <v>3.7E+18</v>
      </c>
      <c r="I109" s="30">
        <v>0.504</v>
      </c>
      <c r="J109" s="32">
        <v>7.7982361129999997E-2</v>
      </c>
      <c r="K109" s="30">
        <v>0.62419999999999998</v>
      </c>
      <c r="L109" s="32">
        <v>0.115936107</v>
      </c>
      <c r="M109" s="30">
        <v>0.56030000000000002</v>
      </c>
      <c r="N109" s="32">
        <v>9.7426534519999997E-2</v>
      </c>
      <c r="O109" s="30">
        <v>0.19109999999999999</v>
      </c>
      <c r="P109" s="32">
        <v>7.0951214080000005E-2</v>
      </c>
      <c r="Q109" s="30"/>
      <c r="R109" s="32"/>
      <c r="S109" s="28" t="s">
        <v>63</v>
      </c>
      <c r="T109" s="29">
        <v>3.57E+18</v>
      </c>
      <c r="U109" s="30">
        <v>0.21099999999999999</v>
      </c>
      <c r="V109" s="30">
        <v>3.0601885419999999E-2</v>
      </c>
      <c r="W109" s="30">
        <v>0.17299999999999999</v>
      </c>
      <c r="X109" s="32">
        <v>2.7098997489999999E-2</v>
      </c>
      <c r="Y109" s="30">
        <v>0.19</v>
      </c>
      <c r="Z109" s="32">
        <v>2.8089887639999998E-2</v>
      </c>
      <c r="AA109" s="30">
        <v>0.185</v>
      </c>
      <c r="AB109" s="43">
        <v>2.7781949239999999E-2</v>
      </c>
      <c r="AC109" s="19" t="s">
        <v>57</v>
      </c>
      <c r="AD109" s="45">
        <v>3.57E+18</v>
      </c>
      <c r="AE109" s="30">
        <v>0.68500000000000005</v>
      </c>
      <c r="AF109" s="30">
        <v>0.1059551431</v>
      </c>
      <c r="AG109" s="30">
        <v>0.64770000000000005</v>
      </c>
      <c r="AH109" s="30">
        <v>0.1060065466</v>
      </c>
      <c r="AI109" s="28" t="s">
        <v>63</v>
      </c>
      <c r="AJ109" s="29">
        <v>3.7E+18</v>
      </c>
      <c r="AK109" s="30">
        <v>2.3E-3</v>
      </c>
      <c r="AL109" s="30">
        <v>2.733214498E-3</v>
      </c>
      <c r="AM109" s="30">
        <v>1.6999999999999999E-3</v>
      </c>
      <c r="AN109" s="32">
        <v>1.6516078889999999E-3</v>
      </c>
      <c r="AO109" s="28" t="s">
        <v>57</v>
      </c>
      <c r="AP109" s="29">
        <v>3.7E+18</v>
      </c>
      <c r="AQ109" s="30">
        <v>2.0299999999999999E-2</v>
      </c>
      <c r="AR109" s="30">
        <v>1.856254572E-2</v>
      </c>
      <c r="AS109" s="30">
        <v>1.77E-2</v>
      </c>
      <c r="AT109" s="30">
        <v>2.3637820510000001E-2</v>
      </c>
      <c r="AU109" s="30">
        <v>8.3999999999999995E-3</v>
      </c>
      <c r="AV109" s="30">
        <v>8.940926024E-3</v>
      </c>
      <c r="AW109" s="30">
        <v>3.5000000000000001E-3</v>
      </c>
      <c r="AX109" s="30">
        <v>4.0429710060000002E-3</v>
      </c>
      <c r="AY109" s="30">
        <v>7.3000000000000001E-3</v>
      </c>
      <c r="AZ109" s="30">
        <v>7.5002568580000003E-3</v>
      </c>
      <c r="BA109" s="28" t="s">
        <v>63</v>
      </c>
      <c r="BB109" s="29">
        <v>3.57E+18</v>
      </c>
      <c r="BC109" s="30">
        <v>2.0000000000000001E-4</v>
      </c>
      <c r="BD109" s="30">
        <v>2.889755816E-4</v>
      </c>
      <c r="BE109" s="30">
        <v>-1.6999999999999999E-3</v>
      </c>
      <c r="BF109" s="30">
        <v>-1.949317739E-3</v>
      </c>
      <c r="BG109" s="19" t="s">
        <v>57</v>
      </c>
      <c r="BH109" s="45">
        <v>3.57E+18</v>
      </c>
      <c r="BI109" s="30">
        <v>0.26950000000000002</v>
      </c>
      <c r="BJ109" s="30">
        <v>7.8129529769999997E-2</v>
      </c>
      <c r="BK109" s="69">
        <v>2.3900000000000001E-2</v>
      </c>
      <c r="BL109" s="69">
        <v>2.7550432279999999E-2</v>
      </c>
      <c r="BM109" s="9"/>
      <c r="BN109" s="9"/>
      <c r="BO109" s="9"/>
      <c r="BP109" s="9"/>
      <c r="BQ109" s="9"/>
      <c r="BR109" s="9"/>
    </row>
    <row r="110" spans="1:70" ht="15.75" thickBot="1">
      <c r="A110" s="28" t="s">
        <v>64</v>
      </c>
      <c r="B110" s="29">
        <v>3.86E+18</v>
      </c>
      <c r="C110" s="69">
        <v>0.14924999999999999</v>
      </c>
      <c r="D110" s="70">
        <v>2.3064441349999999E-2</v>
      </c>
      <c r="E110" s="30">
        <v>0.308</v>
      </c>
      <c r="F110" s="32">
        <v>1.159507586E-2</v>
      </c>
      <c r="G110" s="19" t="s">
        <v>58</v>
      </c>
      <c r="H110" s="29">
        <v>3.86E+18</v>
      </c>
      <c r="I110" s="19"/>
      <c r="J110" s="31"/>
      <c r="K110" s="19"/>
      <c r="L110" s="31"/>
      <c r="M110" s="19"/>
      <c r="N110" s="31"/>
      <c r="O110" s="19"/>
      <c r="P110" s="31"/>
      <c r="Q110" s="30"/>
      <c r="R110" s="32"/>
      <c r="S110" s="28" t="s">
        <v>64</v>
      </c>
      <c r="T110" s="29">
        <v>3.72E+18</v>
      </c>
      <c r="U110" s="30">
        <v>0.16800000000000001</v>
      </c>
      <c r="V110" s="30">
        <v>2.4365482229999999E-2</v>
      </c>
      <c r="W110" s="30">
        <v>0.13200000000000001</v>
      </c>
      <c r="X110" s="32">
        <v>2.0676691729999998E-2</v>
      </c>
      <c r="Y110" s="30">
        <v>0.151</v>
      </c>
      <c r="Z110" s="32">
        <v>2.23240686E-2</v>
      </c>
      <c r="AA110" s="30">
        <v>0.15</v>
      </c>
      <c r="AB110" s="43">
        <v>2.2525904789999999E-2</v>
      </c>
      <c r="AC110" s="19" t="s">
        <v>58</v>
      </c>
      <c r="AD110" s="45">
        <v>3.72E+18</v>
      </c>
      <c r="AE110" s="30">
        <v>0.52500000000000002</v>
      </c>
      <c r="AF110" s="30">
        <v>8.1206496520000004E-2</v>
      </c>
      <c r="AG110" s="30">
        <v>0.49609999999999999</v>
      </c>
      <c r="AH110" s="30">
        <v>8.1194762680000004E-2</v>
      </c>
      <c r="AI110" s="28" t="s">
        <v>64</v>
      </c>
      <c r="AJ110" s="29">
        <v>3.86E+18</v>
      </c>
      <c r="AK110" s="30">
        <v>2.5000000000000001E-3</v>
      </c>
      <c r="AL110" s="30">
        <v>2.9708853239999999E-3</v>
      </c>
      <c r="AM110" s="30">
        <v>1E-3</v>
      </c>
      <c r="AN110" s="32">
        <v>9.7153405229999997E-4</v>
      </c>
      <c r="AO110" s="28" t="s">
        <v>58</v>
      </c>
      <c r="AP110" s="29">
        <v>3.86E+18</v>
      </c>
      <c r="AQ110" s="19"/>
      <c r="AR110" s="19"/>
      <c r="AS110" s="30">
        <v>1.34E-2</v>
      </c>
      <c r="AT110" s="30">
        <v>1.7895299149999998E-2</v>
      </c>
      <c r="AU110" s="30">
        <v>-3.0000000000000001E-3</v>
      </c>
      <c r="AV110" s="30">
        <v>-3.1931878660000001E-3</v>
      </c>
      <c r="AW110" s="30">
        <v>-4.0000000000000002E-4</v>
      </c>
      <c r="AX110" s="30">
        <v>-4.6205382930000001E-4</v>
      </c>
      <c r="AY110" s="30">
        <v>4.3E-3</v>
      </c>
      <c r="AZ110" s="30">
        <v>4.417959519E-3</v>
      </c>
      <c r="BA110" s="28" t="s">
        <v>64</v>
      </c>
      <c r="BB110" s="29">
        <v>3.72E+18</v>
      </c>
      <c r="BC110" s="30">
        <v>-2.0000000000000001E-4</v>
      </c>
      <c r="BD110" s="30">
        <v>-2.889755816E-4</v>
      </c>
      <c r="BE110" s="30">
        <v>-3.3E-3</v>
      </c>
      <c r="BF110" s="30">
        <v>-3.783969728E-3</v>
      </c>
      <c r="BG110" s="19" t="s">
        <v>58</v>
      </c>
      <c r="BH110" s="45">
        <v>3.72E+18</v>
      </c>
      <c r="BI110" s="30">
        <v>0.1948</v>
      </c>
      <c r="BJ110" s="30">
        <v>5.647358961E-2</v>
      </c>
      <c r="BK110" s="69">
        <v>1.8800000000000001E-2</v>
      </c>
      <c r="BL110" s="69">
        <v>2.1671469740000001E-2</v>
      </c>
      <c r="BM110" s="9"/>
      <c r="BN110" s="9"/>
      <c r="BO110" s="9"/>
      <c r="BP110" s="9"/>
      <c r="BQ110" s="9"/>
      <c r="BR110" s="9"/>
    </row>
    <row r="111" spans="1:70" ht="15.75" thickBot="1">
      <c r="A111" s="28" t="s">
        <v>65</v>
      </c>
      <c r="B111" s="29">
        <v>4.01E+18</v>
      </c>
      <c r="C111" s="69">
        <v>0.10993</v>
      </c>
      <c r="D111" s="70">
        <v>1.6988100759999999E-2</v>
      </c>
      <c r="E111" s="30">
        <v>0.26500000000000001</v>
      </c>
      <c r="F111" s="32">
        <v>9.9762827989999994E-3</v>
      </c>
      <c r="G111" s="19" t="s">
        <v>59</v>
      </c>
      <c r="H111" s="29">
        <v>4.01E+18</v>
      </c>
      <c r="I111" s="30">
        <v>0.27300000000000002</v>
      </c>
      <c r="J111" s="32">
        <v>4.2240445610000003E-2</v>
      </c>
      <c r="K111" s="30">
        <v>0.48060000000000003</v>
      </c>
      <c r="L111" s="32">
        <v>8.9264487370000006E-2</v>
      </c>
      <c r="M111" s="30">
        <v>0.32740000000000002</v>
      </c>
      <c r="N111" s="32">
        <v>5.69292297E-2</v>
      </c>
      <c r="O111" s="30">
        <v>0.1206</v>
      </c>
      <c r="P111" s="32">
        <v>4.4776119400000002E-2</v>
      </c>
      <c r="Q111" s="30"/>
      <c r="R111" s="32"/>
      <c r="S111" s="28" t="s">
        <v>65</v>
      </c>
      <c r="T111" s="29">
        <v>3.87E+18</v>
      </c>
      <c r="U111" s="30">
        <v>0.13100000000000001</v>
      </c>
      <c r="V111" s="30">
        <v>1.899927484E-2</v>
      </c>
      <c r="W111" s="30">
        <v>0.104</v>
      </c>
      <c r="X111" s="32">
        <v>1.629072682E-2</v>
      </c>
      <c r="Y111" s="30">
        <v>0.121</v>
      </c>
      <c r="Z111" s="32">
        <v>1.7888823179999999E-2</v>
      </c>
      <c r="AA111" s="30">
        <v>0.11799999999999999</v>
      </c>
      <c r="AB111" s="43">
        <v>1.772037844E-2</v>
      </c>
      <c r="AC111" s="19" t="s">
        <v>59</v>
      </c>
      <c r="AD111" s="45">
        <v>3.87E+18</v>
      </c>
      <c r="AE111" s="30">
        <v>0.41299999999999998</v>
      </c>
      <c r="AF111" s="30">
        <v>6.3882443930000005E-2</v>
      </c>
      <c r="AG111" s="30">
        <v>0.3896</v>
      </c>
      <c r="AH111" s="30">
        <v>6.3764320789999995E-2</v>
      </c>
      <c r="AI111" s="28" t="s">
        <v>65</v>
      </c>
      <c r="AJ111" s="29">
        <v>4.01E+18</v>
      </c>
      <c r="AK111" s="30">
        <v>-1.1000000000000001E-3</v>
      </c>
      <c r="AL111" s="30">
        <v>-1.3071895420000001E-3</v>
      </c>
      <c r="AM111" s="30">
        <v>-1.9E-3</v>
      </c>
      <c r="AN111" s="32">
        <v>-1.845914699E-3</v>
      </c>
      <c r="AO111" s="28" t="s">
        <v>59</v>
      </c>
      <c r="AP111" s="29">
        <v>4.01E+18</v>
      </c>
      <c r="AQ111" s="30">
        <v>1.1000000000000001E-3</v>
      </c>
      <c r="AR111" s="30">
        <v>1.0058522309999999E-3</v>
      </c>
      <c r="AS111" s="30">
        <v>7.6E-3</v>
      </c>
      <c r="AT111" s="30">
        <v>1.0149572650000001E-2</v>
      </c>
      <c r="AU111" s="30">
        <v>-3.3999999999999998E-3</v>
      </c>
      <c r="AV111" s="30">
        <v>-3.6189462479999999E-3</v>
      </c>
      <c r="AW111" s="30">
        <v>-2.0999999999999999E-3</v>
      </c>
      <c r="AX111" s="30">
        <v>-2.4257826040000002E-3</v>
      </c>
      <c r="AY111" s="30">
        <v>2E-3</v>
      </c>
      <c r="AZ111" s="30">
        <v>2.0548648929999999E-3</v>
      </c>
      <c r="BA111" s="28" t="s">
        <v>65</v>
      </c>
      <c r="BB111" s="29">
        <v>3.87E+18</v>
      </c>
      <c r="BC111" s="30">
        <v>2E-3</v>
      </c>
      <c r="BD111" s="30">
        <v>2.8897558160000001E-3</v>
      </c>
      <c r="BE111" s="30">
        <v>-3.5999999999999999E-3</v>
      </c>
      <c r="BF111" s="30">
        <v>-4.1279669759999998E-3</v>
      </c>
      <c r="BG111" s="19" t="s">
        <v>59</v>
      </c>
      <c r="BH111" s="45">
        <v>3.87E+18</v>
      </c>
      <c r="BI111" s="30">
        <v>0.155</v>
      </c>
      <c r="BJ111" s="30">
        <v>4.4935351079999998E-2</v>
      </c>
      <c r="BK111" s="69">
        <v>1.3599999999999999E-2</v>
      </c>
      <c r="BL111" s="69">
        <v>1.567723343E-2</v>
      </c>
      <c r="BM111" s="9"/>
      <c r="BN111" s="9"/>
      <c r="BO111" s="9"/>
      <c r="BP111" s="9"/>
      <c r="BQ111" s="9"/>
      <c r="BR111" s="9"/>
    </row>
    <row r="112" spans="1:70" ht="15.75" thickBot="1">
      <c r="A112" s="28" t="s">
        <v>66</v>
      </c>
      <c r="B112" s="29">
        <v>4.17E+18</v>
      </c>
      <c r="C112" s="69">
        <v>7.4859999999999996E-2</v>
      </c>
      <c r="D112" s="70">
        <v>1.1568536549999999E-2</v>
      </c>
      <c r="E112" s="30">
        <v>0.214</v>
      </c>
      <c r="F112" s="32">
        <v>8.0563189399999995E-3</v>
      </c>
      <c r="G112" s="19" t="s">
        <v>60</v>
      </c>
      <c r="H112" s="29">
        <v>4.17E+18</v>
      </c>
      <c r="I112" s="19"/>
      <c r="J112" s="31"/>
      <c r="K112" s="19"/>
      <c r="L112" s="31"/>
      <c r="M112" s="19"/>
      <c r="N112" s="31"/>
      <c r="O112" s="19"/>
      <c r="P112" s="31"/>
      <c r="Q112" s="30"/>
      <c r="R112" s="32"/>
      <c r="S112" s="28" t="s">
        <v>66</v>
      </c>
      <c r="T112" s="29">
        <v>4.02E+18</v>
      </c>
      <c r="U112" s="30">
        <v>0.10299999999999999</v>
      </c>
      <c r="V112" s="30">
        <v>1.4938361129999999E-2</v>
      </c>
      <c r="W112" s="30">
        <v>8.6999999999999994E-2</v>
      </c>
      <c r="X112" s="32">
        <v>1.362781955E-2</v>
      </c>
      <c r="Y112" s="30">
        <v>0.09</v>
      </c>
      <c r="Z112" s="32">
        <v>1.330573625E-2</v>
      </c>
      <c r="AA112" s="30">
        <v>9.2999999999999999E-2</v>
      </c>
      <c r="AB112" s="43">
        <v>1.3966060969999999E-2</v>
      </c>
      <c r="AC112" s="19" t="s">
        <v>60</v>
      </c>
      <c r="AD112" s="45">
        <v>4.02E+18</v>
      </c>
      <c r="AE112" s="30">
        <v>0.33600000000000002</v>
      </c>
      <c r="AF112" s="30">
        <v>5.1972157769999999E-2</v>
      </c>
      <c r="AG112" s="30">
        <v>0.30149999999999999</v>
      </c>
      <c r="AH112" s="30">
        <v>4.9345335519999999E-2</v>
      </c>
      <c r="AI112" s="28" t="s">
        <v>66</v>
      </c>
      <c r="AJ112" s="29">
        <v>4.17E+18</v>
      </c>
      <c r="AK112" s="30">
        <v>-2.8999999999999998E-3</v>
      </c>
      <c r="AL112" s="30">
        <v>-3.4462269760000002E-3</v>
      </c>
      <c r="AM112" s="30">
        <v>-6.9999999999999999E-4</v>
      </c>
      <c r="AN112" s="32">
        <v>-6.800738366E-4</v>
      </c>
      <c r="AO112" s="28" t="s">
        <v>60</v>
      </c>
      <c r="AP112" s="29">
        <v>4.17E+18</v>
      </c>
      <c r="AQ112" s="19"/>
      <c r="AR112" s="19"/>
      <c r="AS112" s="30">
        <v>5.4999999999999997E-3</v>
      </c>
      <c r="AT112" s="30">
        <v>7.3450854700000002E-3</v>
      </c>
      <c r="AU112" s="30">
        <v>-8.2000000000000007E-3</v>
      </c>
      <c r="AV112" s="30">
        <v>-8.7280468330000003E-3</v>
      </c>
      <c r="AW112" s="30">
        <v>-5.9999999999999995E-4</v>
      </c>
      <c r="AX112" s="30">
        <v>-6.9308074389999997E-4</v>
      </c>
      <c r="AY112" s="30">
        <v>2.3999999999999998E-3</v>
      </c>
      <c r="AZ112" s="30">
        <v>2.4658378709999998E-3</v>
      </c>
      <c r="BA112" s="28" t="s">
        <v>66</v>
      </c>
      <c r="BB112" s="29">
        <v>4.02E+18</v>
      </c>
      <c r="BC112" s="30">
        <v>-3.2000000000000002E-3</v>
      </c>
      <c r="BD112" s="30">
        <v>-4.623609305E-3</v>
      </c>
      <c r="BE112" s="30">
        <v>-1.1000000000000001E-3</v>
      </c>
      <c r="BF112" s="30">
        <v>-1.2613232430000001E-3</v>
      </c>
      <c r="BG112" s="19" t="s">
        <v>60</v>
      </c>
      <c r="BH112" s="45">
        <v>4.02E+18</v>
      </c>
      <c r="BI112" s="30">
        <v>0.1234</v>
      </c>
      <c r="BJ112" s="30">
        <v>3.5774337570000002E-2</v>
      </c>
      <c r="BK112" s="69">
        <v>8.0999999999999996E-3</v>
      </c>
      <c r="BL112" s="69">
        <v>9.3371757930000004E-3</v>
      </c>
      <c r="BM112" s="9"/>
      <c r="BN112" s="9"/>
      <c r="BO112" s="9"/>
      <c r="BP112" s="9"/>
      <c r="BQ112" s="9"/>
      <c r="BR112" s="9"/>
    </row>
    <row r="113" spans="1:70" ht="15.75" thickBot="1">
      <c r="A113" s="28" t="s">
        <v>67</v>
      </c>
      <c r="B113" s="29">
        <v>4.32E+18</v>
      </c>
      <c r="C113" s="69">
        <v>5.9470000000000002E-2</v>
      </c>
      <c r="D113" s="70">
        <v>9.1902333489999998E-3</v>
      </c>
      <c r="E113" s="30">
        <v>0.16300000000000001</v>
      </c>
      <c r="F113" s="32">
        <v>6.1363550800000001E-3</v>
      </c>
      <c r="G113" s="19" t="s">
        <v>61</v>
      </c>
      <c r="H113" s="29">
        <v>4.32E+18</v>
      </c>
      <c r="I113" s="30">
        <v>0.161</v>
      </c>
      <c r="J113" s="32">
        <v>2.4911032029999999E-2</v>
      </c>
      <c r="K113" s="30">
        <v>0.64539999999999997</v>
      </c>
      <c r="L113" s="32">
        <v>0.11987369990000001</v>
      </c>
      <c r="M113" s="30">
        <v>0.19370000000000001</v>
      </c>
      <c r="N113" s="32">
        <v>3.3681098940000001E-2</v>
      </c>
      <c r="O113" s="30">
        <v>7.9500000000000001E-2</v>
      </c>
      <c r="P113" s="32">
        <v>2.9516596119999999E-2</v>
      </c>
      <c r="Q113" s="30"/>
      <c r="R113" s="32"/>
      <c r="S113" s="28" t="s">
        <v>67</v>
      </c>
      <c r="T113" s="29">
        <v>4.16E+18</v>
      </c>
      <c r="U113" s="30">
        <v>7.3999999999999996E-2</v>
      </c>
      <c r="V113" s="30">
        <v>1.073241479E-2</v>
      </c>
      <c r="W113" s="30">
        <v>6.0999999999999999E-2</v>
      </c>
      <c r="X113" s="32">
        <v>9.5551378450000005E-3</v>
      </c>
      <c r="Y113" s="30">
        <v>6.8000000000000005E-2</v>
      </c>
      <c r="Z113" s="32">
        <v>1.0053222949999999E-2</v>
      </c>
      <c r="AA113" s="30">
        <v>6.4000000000000001E-2</v>
      </c>
      <c r="AB113" s="43">
        <v>9.6110527110000003E-3</v>
      </c>
      <c r="AC113" s="19" t="s">
        <v>61</v>
      </c>
      <c r="AD113" s="45">
        <v>4.16E+18</v>
      </c>
      <c r="AE113" s="30">
        <v>0.28000000000000003</v>
      </c>
      <c r="AF113" s="30">
        <v>4.331013148E-2</v>
      </c>
      <c r="AG113" s="30">
        <v>0.25190000000000001</v>
      </c>
      <c r="AH113" s="30">
        <v>4.1227495910000002E-2</v>
      </c>
      <c r="AI113" s="28" t="s">
        <v>67</v>
      </c>
      <c r="AJ113" s="29">
        <v>4.32E+18</v>
      </c>
      <c r="AK113" s="30">
        <v>-3.0000000000000001E-3</v>
      </c>
      <c r="AL113" s="30">
        <v>-3.5650623890000001E-3</v>
      </c>
      <c r="AM113" s="30">
        <v>-3.5000000000000001E-3</v>
      </c>
      <c r="AN113" s="32">
        <v>-3.400369183E-3</v>
      </c>
      <c r="AO113" s="28" t="s">
        <v>61</v>
      </c>
      <c r="AP113" s="29">
        <v>4.32E+18</v>
      </c>
      <c r="AQ113" s="30">
        <v>-3.0999999999999999E-3</v>
      </c>
      <c r="AR113" s="30">
        <v>-2.83467447E-3</v>
      </c>
      <c r="AS113" s="30">
        <v>4.4999999999999997E-3</v>
      </c>
      <c r="AT113" s="30">
        <v>6.009615385E-3</v>
      </c>
      <c r="AU113" s="30">
        <v>-1.06E-2</v>
      </c>
      <c r="AV113" s="30">
        <v>-1.128259713E-2</v>
      </c>
      <c r="AW113" s="30">
        <v>-3.5999999999999999E-3</v>
      </c>
      <c r="AX113" s="30">
        <v>-4.1584844629999999E-3</v>
      </c>
      <c r="AY113" s="30">
        <v>1.4E-3</v>
      </c>
      <c r="AZ113" s="30">
        <v>1.4384054250000001E-3</v>
      </c>
      <c r="BA113" s="28" t="s">
        <v>67</v>
      </c>
      <c r="BB113" s="29">
        <v>4.16E+18</v>
      </c>
      <c r="BC113" s="30">
        <v>-4.7000000000000002E-3</v>
      </c>
      <c r="BD113" s="30">
        <v>-6.7909261669999998E-3</v>
      </c>
      <c r="BE113" s="30">
        <v>-2.2000000000000001E-3</v>
      </c>
      <c r="BF113" s="30">
        <v>-2.5226464850000001E-3</v>
      </c>
      <c r="BG113" s="19" t="s">
        <v>61</v>
      </c>
      <c r="BH113" s="45">
        <v>4.16E+18</v>
      </c>
      <c r="BI113" s="30">
        <v>0.1003</v>
      </c>
      <c r="BJ113" s="30">
        <v>2.907752073E-2</v>
      </c>
      <c r="BK113" s="69">
        <v>7.7000000000000002E-3</v>
      </c>
      <c r="BL113" s="69">
        <v>8.8760806920000004E-3</v>
      </c>
      <c r="BM113" s="9"/>
      <c r="BN113" s="9"/>
      <c r="BO113" s="9"/>
      <c r="BP113" s="9"/>
      <c r="BQ113" s="9"/>
      <c r="BR113" s="9"/>
    </row>
    <row r="114" spans="1:70" ht="15.75" thickBot="1">
      <c r="A114" s="28" t="s">
        <v>68</v>
      </c>
      <c r="B114" s="29">
        <v>4.47E+18</v>
      </c>
      <c r="C114" s="69">
        <v>4.3999999999999997E-2</v>
      </c>
      <c r="D114" s="70">
        <v>6.7995673E-3</v>
      </c>
      <c r="E114" s="30">
        <v>0.11700000000000001</v>
      </c>
      <c r="F114" s="32">
        <v>4.404622972E-3</v>
      </c>
      <c r="G114" s="19" t="s">
        <v>62</v>
      </c>
      <c r="H114" s="29">
        <v>4.47E+18</v>
      </c>
      <c r="I114" s="19"/>
      <c r="J114" s="31"/>
      <c r="K114" s="19"/>
      <c r="L114" s="31"/>
      <c r="M114" s="19"/>
      <c r="N114" s="31"/>
      <c r="O114" s="19"/>
      <c r="P114" s="31"/>
      <c r="Q114" s="30"/>
      <c r="R114" s="32"/>
      <c r="S114" s="28" t="s">
        <v>68</v>
      </c>
      <c r="T114" s="29">
        <v>4.31E+18</v>
      </c>
      <c r="U114" s="30">
        <v>5.2999999999999999E-2</v>
      </c>
      <c r="V114" s="30">
        <v>7.6867295140000003E-3</v>
      </c>
      <c r="W114" s="30">
        <v>0.04</v>
      </c>
      <c r="X114" s="32">
        <v>6.26566416E-3</v>
      </c>
      <c r="Y114" s="30">
        <v>4.8000000000000001E-2</v>
      </c>
      <c r="Z114" s="32">
        <v>7.0963926670000003E-3</v>
      </c>
      <c r="AA114" s="30">
        <v>0.05</v>
      </c>
      <c r="AB114" s="43">
        <v>7.5086349299999999E-3</v>
      </c>
      <c r="AC114" s="19" t="s">
        <v>62</v>
      </c>
      <c r="AD114" s="45">
        <v>4.31E+18</v>
      </c>
      <c r="AE114" s="30">
        <v>0.23</v>
      </c>
      <c r="AF114" s="30">
        <v>3.557617943E-2</v>
      </c>
      <c r="AG114" s="30">
        <v>0.219</v>
      </c>
      <c r="AH114" s="30">
        <v>3.5842880520000002E-2</v>
      </c>
      <c r="AI114" s="28" t="s">
        <v>68</v>
      </c>
      <c r="AJ114" s="29">
        <v>4.47E+18</v>
      </c>
      <c r="AK114" s="30">
        <v>-5.0000000000000001E-3</v>
      </c>
      <c r="AL114" s="30">
        <v>-5.9417706479999999E-3</v>
      </c>
      <c r="AM114" s="30">
        <v>-1.9E-3</v>
      </c>
      <c r="AN114" s="32">
        <v>-1.845914699E-3</v>
      </c>
      <c r="AO114" s="28" t="s">
        <v>62</v>
      </c>
      <c r="AP114" s="29">
        <v>4.47E+18</v>
      </c>
      <c r="AQ114" s="19"/>
      <c r="AR114" s="19"/>
      <c r="AS114" s="30">
        <v>-8.9999999999999998E-4</v>
      </c>
      <c r="AT114" s="30">
        <v>-1.201923077E-3</v>
      </c>
      <c r="AU114" s="30">
        <v>-1.03E-2</v>
      </c>
      <c r="AV114" s="30">
        <v>-1.096327834E-2</v>
      </c>
      <c r="AW114" s="30">
        <v>-3.5000000000000001E-3</v>
      </c>
      <c r="AX114" s="30">
        <v>-4.0429710060000002E-3</v>
      </c>
      <c r="AY114" s="30">
        <v>-2.3999999999999998E-3</v>
      </c>
      <c r="AZ114" s="30">
        <v>-2.4658378709999998E-3</v>
      </c>
      <c r="BA114" s="28" t="s">
        <v>68</v>
      </c>
      <c r="BB114" s="29">
        <v>4.31E+18</v>
      </c>
      <c r="BC114" s="30">
        <v>-4.3E-3</v>
      </c>
      <c r="BD114" s="30">
        <v>-6.2129750039999999E-3</v>
      </c>
      <c r="BE114" s="30">
        <v>-2.3E-3</v>
      </c>
      <c r="BF114" s="30">
        <v>-2.6373122350000001E-3</v>
      </c>
      <c r="BG114" s="19" t="s">
        <v>62</v>
      </c>
      <c r="BH114" s="45">
        <v>4.31E+18</v>
      </c>
      <c r="BI114" s="30">
        <v>8.4199999999999997E-2</v>
      </c>
      <c r="BJ114" s="30">
        <v>2.4410042329999999E-2</v>
      </c>
      <c r="BK114" s="69">
        <v>4.7000000000000002E-3</v>
      </c>
      <c r="BL114" s="69">
        <v>5.4178674350000003E-3</v>
      </c>
      <c r="BM114" s="9"/>
      <c r="BN114" s="9"/>
      <c r="BO114" s="9"/>
      <c r="BP114" s="9"/>
      <c r="BQ114" s="9"/>
      <c r="BR114" s="9"/>
    </row>
    <row r="115" spans="1:70" ht="15.75" thickBot="1">
      <c r="A115" s="33" t="s">
        <v>69</v>
      </c>
      <c r="B115" s="34">
        <v>4.63E+18</v>
      </c>
      <c r="C115" s="71">
        <v>3.8030000000000001E-2</v>
      </c>
      <c r="D115" s="68">
        <v>5.876989646E-3</v>
      </c>
      <c r="E115" s="35">
        <v>8.2000000000000003E-2</v>
      </c>
      <c r="F115" s="36">
        <v>3.0870007150000001E-3</v>
      </c>
      <c r="G115" s="19" t="s">
        <v>63</v>
      </c>
      <c r="H115" s="29">
        <v>4.63E+18</v>
      </c>
      <c r="I115" s="30">
        <v>9.6000000000000002E-2</v>
      </c>
      <c r="J115" s="32">
        <v>1.4853783069999999E-2</v>
      </c>
      <c r="K115" s="30">
        <v>0.11812</v>
      </c>
      <c r="L115" s="32">
        <v>2.193907875E-2</v>
      </c>
      <c r="M115" s="30">
        <v>0.12025</v>
      </c>
      <c r="N115" s="32">
        <v>2.0909407059999999E-2</v>
      </c>
      <c r="O115" s="30">
        <v>4.2099999999999999E-2</v>
      </c>
      <c r="P115" s="32">
        <v>1.5630801220000001E-2</v>
      </c>
      <c r="Q115" s="30"/>
      <c r="R115" s="32"/>
      <c r="S115" s="33" t="s">
        <v>69</v>
      </c>
      <c r="T115" s="34">
        <v>4.46E+18</v>
      </c>
      <c r="U115" s="35">
        <v>3.5000000000000003E-2</v>
      </c>
      <c r="V115" s="35">
        <v>5.076142132E-3</v>
      </c>
      <c r="W115" s="35">
        <v>2.3E-2</v>
      </c>
      <c r="X115" s="36">
        <v>3.6027568919999998E-3</v>
      </c>
      <c r="Y115" s="35">
        <v>3.3000000000000002E-2</v>
      </c>
      <c r="Z115" s="36">
        <v>4.8787699589999999E-3</v>
      </c>
      <c r="AA115" s="35">
        <v>3.4000000000000002E-2</v>
      </c>
      <c r="AB115" s="27">
        <v>5.1058717529999997E-3</v>
      </c>
      <c r="AC115" s="19" t="s">
        <v>63</v>
      </c>
      <c r="AD115" s="45">
        <v>4.46E+18</v>
      </c>
      <c r="AE115" s="30">
        <v>0.182</v>
      </c>
      <c r="AF115" s="30">
        <v>2.815158546E-2</v>
      </c>
      <c r="AG115" s="30">
        <v>0.17799999999999999</v>
      </c>
      <c r="AH115" s="30">
        <v>2.9132569559999998E-2</v>
      </c>
      <c r="AI115" s="33" t="s">
        <v>69</v>
      </c>
      <c r="AJ115" s="34">
        <v>4.63E+18</v>
      </c>
      <c r="AK115" s="30">
        <v>-6.1000000000000004E-3</v>
      </c>
      <c r="AL115" s="30">
        <v>-7.2489601899999997E-3</v>
      </c>
      <c r="AM115" s="30">
        <v>-2.8E-3</v>
      </c>
      <c r="AN115" s="21"/>
      <c r="AO115" s="28" t="s">
        <v>63</v>
      </c>
      <c r="AP115" s="29">
        <v>4.63E+18</v>
      </c>
      <c r="AQ115" s="30">
        <v>-2.8E-3</v>
      </c>
      <c r="AR115" s="30">
        <v>-2.5603511340000001E-3</v>
      </c>
      <c r="AS115" s="30">
        <v>-2E-3</v>
      </c>
      <c r="AT115" s="30">
        <v>-2.6709401709999999E-3</v>
      </c>
      <c r="AU115" s="30">
        <v>-8.6E-3</v>
      </c>
      <c r="AV115" s="30">
        <v>-9.1538052160000001E-3</v>
      </c>
      <c r="AW115" s="30">
        <v>-2.3999999999999998E-3</v>
      </c>
      <c r="AX115" s="30">
        <v>-2.7723229759999998E-3</v>
      </c>
      <c r="AY115" s="30">
        <v>-3.0999999999999999E-3</v>
      </c>
      <c r="AZ115" s="30">
        <v>-3.1850405839999999E-3</v>
      </c>
      <c r="BA115" s="33" t="s">
        <v>69</v>
      </c>
      <c r="BB115" s="34">
        <v>4.46E+18</v>
      </c>
      <c r="BC115" s="30">
        <v>-3.3999999999999998E-3</v>
      </c>
      <c r="BD115" s="30">
        <v>-4.9125848869999997E-3</v>
      </c>
      <c r="BE115" s="30">
        <v>-4.1000000000000003E-3</v>
      </c>
      <c r="BF115" s="30">
        <v>-4.7012957229999996E-3</v>
      </c>
      <c r="BG115" s="19" t="s">
        <v>63</v>
      </c>
      <c r="BH115" s="45">
        <v>4.46E+18</v>
      </c>
      <c r="BI115" s="30">
        <v>6.8599999999999994E-2</v>
      </c>
      <c r="BJ115" s="30">
        <v>1.9887516670000001E-2</v>
      </c>
      <c r="BK115" s="69">
        <v>1.6000000000000001E-3</v>
      </c>
      <c r="BL115" s="69">
        <v>1.844380403E-3</v>
      </c>
      <c r="BM115" s="9"/>
      <c r="BN115" s="9"/>
      <c r="BO115" s="9"/>
      <c r="BP115" s="9"/>
      <c r="BQ115" s="9"/>
      <c r="BR115" s="9"/>
    </row>
    <row r="116" spans="1:70" ht="15.75" thickBot="1">
      <c r="A116" s="19"/>
      <c r="B116" s="19"/>
      <c r="C116" s="19"/>
      <c r="D116" s="19"/>
      <c r="E116" s="19"/>
      <c r="F116" s="31"/>
      <c r="G116" s="19" t="s">
        <v>64</v>
      </c>
      <c r="H116" s="29">
        <v>4.78E+18</v>
      </c>
      <c r="I116" s="19"/>
      <c r="J116" s="31"/>
      <c r="K116" s="19"/>
      <c r="L116" s="31"/>
      <c r="M116" s="19"/>
      <c r="N116" s="31"/>
      <c r="O116" s="19"/>
      <c r="P116" s="31"/>
      <c r="Q116" s="30"/>
      <c r="R116" s="32"/>
      <c r="AC116" s="19" t="s">
        <v>64</v>
      </c>
      <c r="AD116" s="45">
        <v>4.61E+18</v>
      </c>
      <c r="AE116" s="30">
        <v>0.14499999999999999</v>
      </c>
      <c r="AF116" s="30">
        <v>2.2428460939999999E-2</v>
      </c>
      <c r="AG116" s="30">
        <v>0.14405000000000001</v>
      </c>
      <c r="AH116" s="32">
        <v>2.357610475E-2</v>
      </c>
      <c r="AO116" s="28" t="s">
        <v>64</v>
      </c>
      <c r="AP116" s="29">
        <v>4.78E+18</v>
      </c>
      <c r="AQ116" s="19"/>
      <c r="AR116" s="19"/>
      <c r="AS116" s="30">
        <v>-1.9E-3</v>
      </c>
      <c r="AT116" s="30">
        <v>-2.537393162E-3</v>
      </c>
      <c r="AU116" s="30">
        <v>-8.8999999999999999E-3</v>
      </c>
      <c r="AV116" s="30">
        <v>-9.4731240020000003E-3</v>
      </c>
      <c r="AW116" s="30">
        <v>-2.7000000000000001E-3</v>
      </c>
      <c r="AX116" s="30">
        <v>-3.1188633479999998E-3</v>
      </c>
      <c r="AY116" s="30">
        <v>-2.8999999999999998E-3</v>
      </c>
      <c r="AZ116" s="30">
        <v>-2.9795540940000002E-3</v>
      </c>
      <c r="BG116" s="19" t="s">
        <v>64</v>
      </c>
      <c r="BH116" s="45">
        <v>4.61E+18</v>
      </c>
      <c r="BI116" s="30">
        <v>5.1700000000000003E-2</v>
      </c>
      <c r="BJ116" s="30">
        <v>1.498811387E-2</v>
      </c>
      <c r="BK116" s="69">
        <v>2E-3</v>
      </c>
      <c r="BL116" s="72">
        <v>2.3054755040000001E-3</v>
      </c>
      <c r="BM116" s="9"/>
      <c r="BN116" s="9"/>
      <c r="BO116" s="9"/>
      <c r="BP116" s="9"/>
      <c r="BQ116" s="9"/>
      <c r="BR116" s="9"/>
    </row>
    <row r="117" spans="1:70" ht="15.75" thickBot="1">
      <c r="A117" s="19"/>
      <c r="B117" s="19"/>
      <c r="C117" s="19"/>
      <c r="D117" s="19"/>
      <c r="E117" s="19"/>
      <c r="F117" s="31"/>
      <c r="G117" s="19" t="s">
        <v>65</v>
      </c>
      <c r="H117" s="29">
        <v>4.94E+18</v>
      </c>
      <c r="I117" s="30">
        <v>4.3999999999999997E-2</v>
      </c>
      <c r="J117" s="32">
        <v>6.8079839079999999E-3</v>
      </c>
      <c r="K117" s="30">
        <v>8.5980000000000001E-2</v>
      </c>
      <c r="L117" s="32">
        <v>1.5969539380000002E-2</v>
      </c>
      <c r="M117" s="30">
        <v>7.2319999999999995E-2</v>
      </c>
      <c r="N117" s="32">
        <v>1.2575204309999999E-2</v>
      </c>
      <c r="O117" s="19"/>
      <c r="P117" s="31"/>
      <c r="Q117" s="30"/>
      <c r="R117" s="32"/>
      <c r="AC117" s="19" t="s">
        <v>65</v>
      </c>
      <c r="AD117" s="45">
        <v>4.76E+18</v>
      </c>
      <c r="AE117" s="30">
        <v>0.124</v>
      </c>
      <c r="AF117" s="30">
        <v>1.9180201080000001E-2</v>
      </c>
      <c r="AG117" s="30">
        <v>0.11511</v>
      </c>
      <c r="AH117" s="32">
        <v>1.88396072E-2</v>
      </c>
      <c r="AO117" s="28" t="s">
        <v>65</v>
      </c>
      <c r="AP117" s="29">
        <v>4.94E+18</v>
      </c>
      <c r="AQ117" s="30">
        <v>-3.5000000000000001E-3</v>
      </c>
      <c r="AR117" s="30">
        <v>-3.2004389170000001E-3</v>
      </c>
      <c r="AS117" s="30">
        <v>-2.3E-3</v>
      </c>
      <c r="AT117" s="30">
        <v>-3.071581197E-3</v>
      </c>
      <c r="AU117" s="30">
        <v>-9.7000000000000003E-3</v>
      </c>
      <c r="AV117" s="30">
        <v>-1.0324640770000001E-2</v>
      </c>
      <c r="AW117" s="30">
        <v>-4.4000000000000003E-3</v>
      </c>
      <c r="AX117" s="30">
        <v>-5.0825921219999999E-3</v>
      </c>
      <c r="AY117" s="30">
        <v>-5.7999999999999996E-3</v>
      </c>
      <c r="AZ117" s="30">
        <v>-5.959108189E-3</v>
      </c>
      <c r="BG117" s="19" t="s">
        <v>65</v>
      </c>
      <c r="BH117" s="45">
        <v>4.76E+18</v>
      </c>
      <c r="BI117" s="30">
        <v>3.9899999999999998E-2</v>
      </c>
      <c r="BJ117" s="30">
        <v>1.156722908E-2</v>
      </c>
      <c r="BK117" s="69">
        <v>-1E-4</v>
      </c>
      <c r="BL117" s="72">
        <v>-1.152737752E-4</v>
      </c>
      <c r="BM117" s="9"/>
      <c r="BN117" s="9"/>
      <c r="BO117" s="9"/>
      <c r="BP117" s="9"/>
      <c r="BQ117" s="9"/>
      <c r="BR117" s="9"/>
    </row>
    <row r="118" spans="1:70" ht="15.75" thickBot="1">
      <c r="A118" s="19"/>
      <c r="B118" s="19"/>
      <c r="C118" s="19"/>
      <c r="D118" s="19"/>
      <c r="E118" s="19"/>
      <c r="F118" s="31"/>
      <c r="G118" s="19" t="s">
        <v>66</v>
      </c>
      <c r="H118" s="29">
        <v>5.09E+18</v>
      </c>
      <c r="I118" s="19"/>
      <c r="J118" s="31"/>
      <c r="K118" s="19"/>
      <c r="L118" s="31"/>
      <c r="M118" s="19"/>
      <c r="N118" s="31"/>
      <c r="O118" s="19"/>
      <c r="P118" s="31"/>
      <c r="Q118" s="30"/>
      <c r="R118" s="32"/>
      <c r="AC118" s="19" t="s">
        <v>66</v>
      </c>
      <c r="AD118" s="45">
        <v>4.91E+18</v>
      </c>
      <c r="AE118" s="30">
        <v>9.5000000000000001E-2</v>
      </c>
      <c r="AF118" s="30">
        <v>1.4694508889999999E-2</v>
      </c>
      <c r="AG118" s="30">
        <v>9.3399999999999997E-2</v>
      </c>
      <c r="AH118" s="32">
        <v>1.5286415709999999E-2</v>
      </c>
      <c r="AO118" s="28" t="s">
        <v>66</v>
      </c>
      <c r="AP118" s="29">
        <v>5.09E+18</v>
      </c>
      <c r="AQ118" s="19"/>
      <c r="AR118" s="19"/>
      <c r="AS118" s="30">
        <v>-3.8E-3</v>
      </c>
      <c r="AT118" s="30">
        <v>-5.0747863250000004E-3</v>
      </c>
      <c r="AU118" s="30">
        <v>-8.5000000000000006E-3</v>
      </c>
      <c r="AV118" s="30">
        <v>-9.0473656199999992E-3</v>
      </c>
      <c r="AW118" s="30">
        <v>-3.0999999999999999E-3</v>
      </c>
      <c r="AX118" s="30">
        <v>-3.580917177E-3</v>
      </c>
      <c r="AY118" s="30">
        <v>-6.1999999999999998E-3</v>
      </c>
      <c r="AZ118" s="30">
        <v>-6.3700811670000003E-3</v>
      </c>
      <c r="BG118" s="19" t="s">
        <v>66</v>
      </c>
      <c r="BH118" s="45">
        <v>4.91E+18</v>
      </c>
      <c r="BI118" s="30">
        <v>2.76E-2</v>
      </c>
      <c r="BJ118" s="30">
        <v>8.0013915460000005E-3</v>
      </c>
      <c r="BK118" s="69">
        <v>-4.7000000000000002E-3</v>
      </c>
      <c r="BL118" s="72">
        <v>-5.4178674350000003E-3</v>
      </c>
      <c r="BM118" s="9"/>
      <c r="BN118" s="9"/>
      <c r="BO118" s="9"/>
      <c r="BP118" s="9"/>
      <c r="BQ118" s="9"/>
      <c r="BR118" s="9"/>
    </row>
    <row r="119" spans="1:70" ht="15.75" thickBot="1">
      <c r="A119" s="19"/>
      <c r="B119" s="19"/>
      <c r="C119" s="19"/>
      <c r="D119" s="19"/>
      <c r="E119" s="19"/>
      <c r="F119" s="31"/>
      <c r="G119" s="19" t="s">
        <v>67</v>
      </c>
      <c r="H119" s="29">
        <v>5.24E+18</v>
      </c>
      <c r="I119" s="30">
        <v>3.5000000000000003E-2</v>
      </c>
      <c r="J119" s="32">
        <v>5.4154417450000001E-3</v>
      </c>
      <c r="K119" s="30">
        <v>4.2090000000000002E-2</v>
      </c>
      <c r="L119" s="32">
        <v>7.8176077270000009E-3</v>
      </c>
      <c r="M119" s="30">
        <v>4.8239999999999998E-2</v>
      </c>
      <c r="N119" s="32">
        <v>8.3881064159999994E-3</v>
      </c>
      <c r="O119" s="19"/>
      <c r="P119" s="31"/>
      <c r="Q119" s="19"/>
      <c r="R119" s="31"/>
      <c r="AC119" s="19" t="s">
        <v>67</v>
      </c>
      <c r="AD119" s="45">
        <v>5.06E+18</v>
      </c>
      <c r="AE119" s="30">
        <v>7.5999999999999998E-2</v>
      </c>
      <c r="AF119" s="30">
        <v>1.1755607120000001E-2</v>
      </c>
      <c r="AG119" s="30">
        <v>7.1190000000000003E-2</v>
      </c>
      <c r="AH119" s="32">
        <v>1.165139116E-2</v>
      </c>
      <c r="AO119" s="28" t="s">
        <v>67</v>
      </c>
      <c r="AP119" s="29">
        <v>5.24E+18</v>
      </c>
      <c r="AQ119" s="30">
        <v>-4.7000000000000002E-3</v>
      </c>
      <c r="AR119" s="30">
        <v>-4.2977322600000001E-3</v>
      </c>
      <c r="AS119" s="30">
        <v>-3.5000000000000001E-3</v>
      </c>
      <c r="AT119" s="30">
        <v>-4.6741452990000003E-3</v>
      </c>
      <c r="AU119" s="30">
        <v>-1.0200000000000001E-2</v>
      </c>
      <c r="AV119" s="30">
        <v>-1.0856838739999999E-2</v>
      </c>
      <c r="AW119" s="30">
        <v>-5.1000000000000004E-3</v>
      </c>
      <c r="AX119" s="30">
        <v>-5.8911863229999997E-3</v>
      </c>
      <c r="AY119" s="30">
        <v>-7.1999999999999998E-3</v>
      </c>
      <c r="AZ119" s="30">
        <v>-7.3975136130000002E-3</v>
      </c>
      <c r="BG119" s="19" t="s">
        <v>67</v>
      </c>
      <c r="BH119" s="45">
        <v>5.06E+18</v>
      </c>
      <c r="BI119" s="30">
        <v>1.66E-2</v>
      </c>
      <c r="BJ119" s="30">
        <v>4.8124311469999997E-3</v>
      </c>
      <c r="BK119" s="69">
        <v>-4.0000000000000001E-3</v>
      </c>
      <c r="BL119" s="72">
        <v>-4.6109510089999998E-3</v>
      </c>
      <c r="BM119" s="9"/>
      <c r="BN119" s="9"/>
      <c r="BO119" s="9"/>
      <c r="BP119" s="9"/>
      <c r="BQ119" s="9"/>
      <c r="BR119" s="9"/>
    </row>
    <row r="120" spans="1:70" ht="15.75" thickBot="1">
      <c r="A120" s="19"/>
      <c r="B120" s="19"/>
      <c r="C120" s="19"/>
      <c r="D120" s="19"/>
      <c r="E120" s="19"/>
      <c r="F120" s="31"/>
      <c r="G120" s="19" t="s">
        <v>68</v>
      </c>
      <c r="H120" s="29">
        <v>5.4E+18</v>
      </c>
      <c r="I120" s="19"/>
      <c r="J120" s="31"/>
      <c r="K120" s="19"/>
      <c r="L120" s="31"/>
      <c r="M120" s="19"/>
      <c r="N120" s="31"/>
      <c r="O120" s="19"/>
      <c r="P120" s="31"/>
      <c r="Q120" s="30"/>
      <c r="R120" s="32"/>
      <c r="AC120" s="19" t="s">
        <v>68</v>
      </c>
      <c r="AD120" s="45">
        <v>5.21E+18</v>
      </c>
      <c r="AE120" s="30">
        <v>0.06</v>
      </c>
      <c r="AF120" s="30">
        <v>9.2807424589999993E-3</v>
      </c>
      <c r="AG120" s="30">
        <v>5.3460000000000001E-2</v>
      </c>
      <c r="AH120" s="32">
        <v>8.7495908349999995E-3</v>
      </c>
      <c r="AO120" s="28" t="s">
        <v>68</v>
      </c>
      <c r="AP120" s="29">
        <v>5.4E+18</v>
      </c>
      <c r="AQ120" s="19"/>
      <c r="AR120" s="19"/>
      <c r="AS120" s="30">
        <v>-4.4999999999999997E-3</v>
      </c>
      <c r="AT120" s="30">
        <v>-6.009615385E-3</v>
      </c>
      <c r="AU120" s="30">
        <v>-9.5999999999999992E-3</v>
      </c>
      <c r="AV120" s="30">
        <v>-1.021820117E-2</v>
      </c>
      <c r="AW120" s="30">
        <v>-6.8999999999999999E-3</v>
      </c>
      <c r="AX120" s="30">
        <v>-7.9704285550000007E-3</v>
      </c>
      <c r="AY120" s="30">
        <v>-5.1000000000000004E-3</v>
      </c>
      <c r="AZ120" s="30">
        <v>-5.2399054760000003E-3</v>
      </c>
      <c r="BG120" s="19" t="s">
        <v>68</v>
      </c>
      <c r="BH120" s="45">
        <v>5.21E+18</v>
      </c>
      <c r="BI120" s="30">
        <v>1.09E-2</v>
      </c>
      <c r="BJ120" s="30">
        <v>3.15996985E-3</v>
      </c>
      <c r="BK120" s="69">
        <v>-6.4000000000000003E-3</v>
      </c>
      <c r="BL120" s="72">
        <v>-7.3775216139999999E-3</v>
      </c>
      <c r="BM120" s="9"/>
      <c r="BN120" s="9"/>
      <c r="BO120" s="9"/>
      <c r="BP120" s="9"/>
      <c r="BQ120" s="9"/>
      <c r="BR120" s="9"/>
    </row>
    <row r="121" spans="1:70" ht="15.75" thickBot="1">
      <c r="A121" s="19"/>
      <c r="B121" s="19"/>
      <c r="C121" s="19"/>
      <c r="D121" s="19"/>
      <c r="E121" s="19"/>
      <c r="F121" s="31"/>
      <c r="G121" s="26" t="s">
        <v>69</v>
      </c>
      <c r="H121" s="34">
        <v>5.55E+18</v>
      </c>
      <c r="I121" s="35">
        <v>2.3E-2</v>
      </c>
      <c r="J121" s="36">
        <v>3.5587188609999998E-3</v>
      </c>
      <c r="K121" s="35">
        <v>3.1449999999999999E-2</v>
      </c>
      <c r="L121" s="36">
        <v>5.8413818719999996E-3</v>
      </c>
      <c r="M121" s="35">
        <v>2.334E-2</v>
      </c>
      <c r="N121" s="36">
        <v>4.0584246219999998E-3</v>
      </c>
      <c r="O121" s="26"/>
      <c r="P121" s="21"/>
      <c r="Q121" s="35"/>
      <c r="R121" s="36"/>
      <c r="AC121" s="19" t="s">
        <v>69</v>
      </c>
      <c r="AD121" s="45">
        <v>5.35E+18</v>
      </c>
      <c r="AE121" s="30">
        <v>4.7E-2</v>
      </c>
      <c r="AF121" s="30">
        <v>7.2699149269999999E-3</v>
      </c>
      <c r="AG121" s="30">
        <v>3.9600000000000003E-2</v>
      </c>
      <c r="AH121" s="36">
        <v>6.4811783959999999E-3</v>
      </c>
      <c r="AO121" s="33" t="s">
        <v>69</v>
      </c>
      <c r="AP121" s="34">
        <v>5.55E+18</v>
      </c>
      <c r="AQ121" s="30">
        <v>-9.4000000000000004E-3</v>
      </c>
      <c r="AR121" s="30">
        <v>-8.5954645210000007E-3</v>
      </c>
      <c r="AS121" s="30">
        <v>-2.5000000000000001E-3</v>
      </c>
      <c r="AT121" s="30">
        <v>-3.3386752140000002E-3</v>
      </c>
      <c r="AU121" s="30">
        <v>-9.1999999999999998E-3</v>
      </c>
      <c r="AV121" s="30">
        <v>-9.7924427889999992E-3</v>
      </c>
      <c r="AW121" s="30">
        <v>-6.3E-3</v>
      </c>
      <c r="AX121" s="30">
        <v>-7.2773478109999998E-3</v>
      </c>
      <c r="AY121" s="30">
        <v>-8.3999999999999995E-3</v>
      </c>
      <c r="AZ121" s="30">
        <v>-8.6304325490000004E-3</v>
      </c>
      <c r="BG121" s="19" t="s">
        <v>69</v>
      </c>
      <c r="BH121" s="45">
        <v>5.35E+18</v>
      </c>
      <c r="BI121" s="30">
        <v>5.5999999999999999E-3</v>
      </c>
      <c r="BJ121" s="30">
        <v>1.6234707489999999E-3</v>
      </c>
      <c r="BK121" s="69">
        <v>-7.3000000000000001E-3</v>
      </c>
      <c r="BL121" s="73">
        <v>-8.4149855910000005E-3</v>
      </c>
      <c r="BM121" s="9"/>
      <c r="BN121" s="9"/>
      <c r="BO121" s="9"/>
      <c r="BP121" s="9"/>
      <c r="BQ121" s="9"/>
      <c r="BR121" s="9"/>
    </row>
    <row r="140" spans="1:66">
      <c r="A140" s="177" t="s">
        <v>97</v>
      </c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  <c r="BM140" s="67"/>
      <c r="BN140" s="67"/>
    </row>
    <row r="141" spans="1:66" ht="15.75" thickBot="1">
      <c r="A141" s="166" t="s">
        <v>70</v>
      </c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8"/>
      <c r="AI141" s="52" t="s">
        <v>89</v>
      </c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9"/>
      <c r="BN141" s="49"/>
    </row>
    <row r="142" spans="1:66" ht="15" customHeight="1" thickBot="1">
      <c r="A142" s="169" t="s">
        <v>6</v>
      </c>
      <c r="B142" s="147"/>
      <c r="C142" s="147"/>
      <c r="D142" s="147"/>
      <c r="E142" s="147"/>
      <c r="F142" s="147"/>
      <c r="G142" s="83" t="s">
        <v>4</v>
      </c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5"/>
      <c r="S142" s="170" t="s">
        <v>7</v>
      </c>
      <c r="T142" s="171"/>
      <c r="U142" s="171"/>
      <c r="V142" s="171"/>
      <c r="W142" s="171"/>
      <c r="X142" s="171"/>
      <c r="Y142" s="171"/>
      <c r="Z142" s="171"/>
      <c r="AA142" s="171"/>
      <c r="AB142" s="171"/>
      <c r="AC142" s="144" t="s">
        <v>8</v>
      </c>
      <c r="AD142" s="145"/>
      <c r="AE142" s="145"/>
      <c r="AF142" s="145"/>
      <c r="AG142" s="145"/>
      <c r="AH142" s="146"/>
      <c r="AI142" s="153" t="s">
        <v>72</v>
      </c>
      <c r="AJ142" s="154"/>
      <c r="AK142" s="154"/>
      <c r="AL142" s="154"/>
      <c r="AM142" s="154"/>
      <c r="AN142" s="154"/>
      <c r="AO142" s="144" t="s">
        <v>73</v>
      </c>
      <c r="AP142" s="145"/>
      <c r="AQ142" s="145"/>
      <c r="AR142" s="145"/>
      <c r="AS142" s="145"/>
      <c r="AT142" s="145"/>
      <c r="AU142" s="145"/>
      <c r="AV142" s="145"/>
      <c r="AW142" s="145"/>
      <c r="AX142" s="145"/>
      <c r="AY142" s="145"/>
      <c r="AZ142" s="146"/>
      <c r="BA142" s="147" t="s">
        <v>7</v>
      </c>
      <c r="BB142" s="147"/>
      <c r="BC142" s="147"/>
      <c r="BD142" s="147"/>
      <c r="BE142" s="147"/>
      <c r="BF142" s="147"/>
      <c r="BG142" s="147"/>
      <c r="BH142" s="148"/>
      <c r="BI142" s="144" t="s">
        <v>8</v>
      </c>
      <c r="BJ142" s="145"/>
      <c r="BK142" s="145"/>
      <c r="BL142" s="146"/>
      <c r="BM142" s="48"/>
      <c r="BN142" s="48"/>
    </row>
    <row r="143" spans="1:66" ht="15.75" thickBot="1">
      <c r="A143" s="26"/>
      <c r="B143" s="21"/>
      <c r="C143" s="155">
        <v>110923</v>
      </c>
      <c r="D143" s="156"/>
      <c r="E143" s="155" t="s">
        <v>90</v>
      </c>
      <c r="F143" s="156"/>
      <c r="G143" s="39"/>
      <c r="H143" s="40"/>
      <c r="I143" s="157">
        <v>101223</v>
      </c>
      <c r="J143" s="158"/>
      <c r="K143" s="157" t="s">
        <v>91</v>
      </c>
      <c r="L143" s="158"/>
      <c r="M143" s="157">
        <v>91523</v>
      </c>
      <c r="N143" s="158"/>
      <c r="O143" s="157">
        <v>83123</v>
      </c>
      <c r="P143" s="158"/>
      <c r="Q143" s="159"/>
      <c r="R143" s="160"/>
      <c r="S143" s="41"/>
      <c r="T143" s="40"/>
      <c r="U143" s="149" t="s">
        <v>76</v>
      </c>
      <c r="V143" s="150"/>
      <c r="W143" s="136" t="s">
        <v>80</v>
      </c>
      <c r="X143" s="137"/>
      <c r="Y143" s="136" t="s">
        <v>84</v>
      </c>
      <c r="Z143" s="137"/>
      <c r="AA143" s="138" t="s">
        <v>86</v>
      </c>
      <c r="AB143" s="139"/>
      <c r="AC143" s="39"/>
      <c r="AD143" s="40"/>
      <c r="AE143" s="140" t="s">
        <v>99</v>
      </c>
      <c r="AF143" s="141"/>
      <c r="AG143" s="136" t="s">
        <v>81</v>
      </c>
      <c r="AH143" s="137"/>
      <c r="AI143" s="33"/>
      <c r="AJ143" s="21"/>
      <c r="AK143" s="142">
        <v>81524</v>
      </c>
      <c r="AL143" s="143"/>
      <c r="AM143" s="142">
        <v>81624</v>
      </c>
      <c r="AN143" s="143"/>
      <c r="AO143" s="41"/>
      <c r="AP143" s="40"/>
      <c r="AQ143" s="149">
        <v>71824</v>
      </c>
      <c r="AR143" s="150"/>
      <c r="AS143" s="136" t="s">
        <v>82</v>
      </c>
      <c r="AT143" s="137"/>
      <c r="AU143" s="149">
        <v>92424</v>
      </c>
      <c r="AV143" s="150"/>
      <c r="AW143" s="136" t="s">
        <v>87</v>
      </c>
      <c r="AX143" s="137"/>
      <c r="AY143" s="149">
        <v>101524</v>
      </c>
      <c r="AZ143" s="150"/>
      <c r="BA143" s="33"/>
      <c r="BB143" s="21"/>
      <c r="BC143" s="142">
        <v>82724</v>
      </c>
      <c r="BD143" s="143"/>
      <c r="BE143" s="151" t="s">
        <v>83</v>
      </c>
      <c r="BF143" s="152"/>
      <c r="BG143" s="33"/>
      <c r="BH143" s="21"/>
      <c r="BI143" s="138" t="s">
        <v>77</v>
      </c>
      <c r="BJ143" s="139"/>
      <c r="BK143" s="149">
        <v>91724</v>
      </c>
      <c r="BL143" s="150"/>
    </row>
    <row r="144" spans="1:66" ht="52.5" thickBot="1">
      <c r="A144" s="20" t="s">
        <v>92</v>
      </c>
      <c r="B144" s="21" t="s">
        <v>93</v>
      </c>
      <c r="C144" s="21" t="s">
        <v>94</v>
      </c>
      <c r="D144" s="21" t="s">
        <v>95</v>
      </c>
      <c r="E144" s="21" t="s">
        <v>94</v>
      </c>
      <c r="F144" s="21" t="s">
        <v>95</v>
      </c>
      <c r="G144" s="26" t="s">
        <v>96</v>
      </c>
      <c r="H144" s="21" t="s">
        <v>93</v>
      </c>
      <c r="I144" s="21" t="s">
        <v>94</v>
      </c>
      <c r="J144" s="21" t="s">
        <v>95</v>
      </c>
      <c r="K144" s="21" t="s">
        <v>94</v>
      </c>
      <c r="L144" s="21" t="s">
        <v>95</v>
      </c>
      <c r="M144" s="21" t="s">
        <v>94</v>
      </c>
      <c r="N144" s="21" t="s">
        <v>95</v>
      </c>
      <c r="O144" s="21" t="s">
        <v>94</v>
      </c>
      <c r="P144" s="21" t="s">
        <v>95</v>
      </c>
      <c r="Q144" s="21"/>
      <c r="R144" s="21"/>
      <c r="S144" s="20" t="s">
        <v>92</v>
      </c>
      <c r="T144" s="21" t="s">
        <v>93</v>
      </c>
      <c r="U144" s="21" t="s">
        <v>94</v>
      </c>
      <c r="V144" s="21" t="s">
        <v>95</v>
      </c>
      <c r="W144" s="21" t="s">
        <v>94</v>
      </c>
      <c r="X144" s="21" t="s">
        <v>95</v>
      </c>
      <c r="Y144" s="21" t="s">
        <v>94</v>
      </c>
      <c r="Z144" s="21" t="s">
        <v>95</v>
      </c>
      <c r="AA144" s="21" t="s">
        <v>94</v>
      </c>
      <c r="AB144" s="21" t="s">
        <v>95</v>
      </c>
      <c r="AC144" s="26" t="s">
        <v>96</v>
      </c>
      <c r="AD144" s="21" t="s">
        <v>93</v>
      </c>
      <c r="AE144" s="21" t="s">
        <v>94</v>
      </c>
      <c r="AF144" s="21" t="s">
        <v>95</v>
      </c>
      <c r="AG144" s="21" t="s">
        <v>94</v>
      </c>
      <c r="AH144" s="21" t="s">
        <v>95</v>
      </c>
      <c r="AI144" s="20" t="s">
        <v>92</v>
      </c>
      <c r="AJ144" s="21" t="s">
        <v>93</v>
      </c>
      <c r="AK144" s="21" t="s">
        <v>94</v>
      </c>
      <c r="AL144" s="21" t="s">
        <v>95</v>
      </c>
      <c r="AM144" s="21" t="s">
        <v>94</v>
      </c>
      <c r="AN144" s="21" t="s">
        <v>95</v>
      </c>
      <c r="AO144" s="33" t="s">
        <v>96</v>
      </c>
      <c r="AP144" s="21" t="s">
        <v>93</v>
      </c>
      <c r="AQ144" s="21" t="s">
        <v>94</v>
      </c>
      <c r="AR144" s="21" t="s">
        <v>95</v>
      </c>
      <c r="AS144" s="21" t="s">
        <v>94</v>
      </c>
      <c r="AT144" s="21" t="s">
        <v>95</v>
      </c>
      <c r="AU144" s="21" t="s">
        <v>94</v>
      </c>
      <c r="AV144" s="21" t="s">
        <v>95</v>
      </c>
      <c r="AW144" s="21" t="s">
        <v>94</v>
      </c>
      <c r="AX144" s="21" t="s">
        <v>95</v>
      </c>
      <c r="AY144" s="21" t="s">
        <v>94</v>
      </c>
      <c r="AZ144" s="21" t="s">
        <v>95</v>
      </c>
      <c r="BA144" s="20" t="s">
        <v>92</v>
      </c>
      <c r="BB144" s="21" t="s">
        <v>93</v>
      </c>
      <c r="BC144" s="21" t="s">
        <v>94</v>
      </c>
      <c r="BD144" s="21" t="s">
        <v>95</v>
      </c>
      <c r="BE144" s="21" t="s">
        <v>94</v>
      </c>
      <c r="BF144" s="21" t="s">
        <v>95</v>
      </c>
      <c r="BG144" s="33" t="s">
        <v>96</v>
      </c>
      <c r="BH144" s="21" t="s">
        <v>93</v>
      </c>
      <c r="BI144" s="21" t="s">
        <v>94</v>
      </c>
      <c r="BJ144" s="21" t="s">
        <v>95</v>
      </c>
      <c r="BK144" s="21" t="s">
        <v>94</v>
      </c>
      <c r="BL144" s="21" t="s">
        <v>95</v>
      </c>
    </row>
    <row r="145" spans="1:64" ht="15.75" thickBot="1">
      <c r="A145" s="28" t="s">
        <v>39</v>
      </c>
      <c r="B145" s="29">
        <v>0</v>
      </c>
      <c r="C145" s="30">
        <v>-8.0000000000000004E-4</v>
      </c>
      <c r="D145" s="53">
        <v>-2.7799999999999998E-4</v>
      </c>
      <c r="E145" s="30">
        <v>-5.4999999999999997E-3</v>
      </c>
      <c r="F145" s="29">
        <v>-4.66E-4</v>
      </c>
      <c r="G145" s="30">
        <v>0</v>
      </c>
      <c r="H145" s="29">
        <v>0</v>
      </c>
      <c r="I145" s="30">
        <v>-4.0000000000000002E-4</v>
      </c>
      <c r="J145" s="29">
        <v>-1.3899999999999999E-4</v>
      </c>
      <c r="K145" s="30">
        <v>-1.8500000000000001E-3</v>
      </c>
      <c r="L145" s="29">
        <v>-7.7300000000000003E-4</v>
      </c>
      <c r="M145" s="30">
        <v>4.0000000000000002E-4</v>
      </c>
      <c r="N145" s="29">
        <v>1.56E-4</v>
      </c>
      <c r="O145" s="30">
        <v>-5.2199999999999998E-3</v>
      </c>
      <c r="P145" s="29">
        <v>-4.3600000000000002E-3</v>
      </c>
      <c r="Q145" s="30"/>
      <c r="R145" s="29"/>
      <c r="S145" s="28" t="s">
        <v>39</v>
      </c>
      <c r="T145" s="29">
        <v>0</v>
      </c>
      <c r="U145" s="30">
        <v>5.0000000000000002E-5</v>
      </c>
      <c r="V145" s="45">
        <v>1.63E-5</v>
      </c>
      <c r="W145" s="30">
        <v>-1.1999999999999999E-3</v>
      </c>
      <c r="X145" s="29">
        <v>-4.2299999999999998E-4</v>
      </c>
      <c r="Y145" s="37">
        <v>-1.5E-3</v>
      </c>
      <c r="Z145" s="57">
        <v>-4.9899999999999999E-4</v>
      </c>
      <c r="AA145" s="37">
        <v>-4.0000000000000002E-4</v>
      </c>
      <c r="AB145" s="58">
        <v>-1.35E-4</v>
      </c>
      <c r="AC145" s="30">
        <v>0</v>
      </c>
      <c r="AD145" s="44">
        <v>0</v>
      </c>
      <c r="AE145" s="37">
        <v>-1.98E-3</v>
      </c>
      <c r="AF145" s="44">
        <v>-6.8900000000000005E-4</v>
      </c>
      <c r="AG145" s="37">
        <v>-1.6800000000000001E-3</v>
      </c>
      <c r="AH145" s="44">
        <v>-6.1899999999999998E-4</v>
      </c>
      <c r="AI145" s="28" t="s">
        <v>39</v>
      </c>
      <c r="AJ145" s="29">
        <v>0</v>
      </c>
      <c r="AK145" s="30">
        <v>-6.6E-4</v>
      </c>
      <c r="AL145" s="45">
        <v>-1.7600000000000001E-3</v>
      </c>
      <c r="AM145" s="30">
        <v>-7.3999999999999999E-4</v>
      </c>
      <c r="AN145" s="29">
        <v>-1.6199999999999999E-3</v>
      </c>
      <c r="AO145" s="46">
        <v>0</v>
      </c>
      <c r="AP145" s="29">
        <v>0</v>
      </c>
      <c r="AQ145" s="30">
        <v>2.9999999999999997E-4</v>
      </c>
      <c r="AR145" s="45">
        <v>6.1700000000000004E-4</v>
      </c>
      <c r="AS145" s="30">
        <v>-1.7000000000000001E-4</v>
      </c>
      <c r="AT145" s="45">
        <v>-5.1099999999999995E-4</v>
      </c>
      <c r="AU145" s="37">
        <v>3.6999999999999999E-4</v>
      </c>
      <c r="AV145" s="44">
        <v>8.8599999999999996E-4</v>
      </c>
      <c r="AW145" s="37">
        <v>5.8E-4</v>
      </c>
      <c r="AX145" s="44">
        <v>1.5100000000000001E-3</v>
      </c>
      <c r="AY145" s="37">
        <v>-2.9999999999999997E-4</v>
      </c>
      <c r="AZ145" s="44">
        <v>-6.9399999999999996E-4</v>
      </c>
      <c r="BA145" s="28" t="s">
        <v>39</v>
      </c>
      <c r="BB145" s="29">
        <v>0</v>
      </c>
      <c r="BC145" s="30">
        <v>-4.8000000000000001E-4</v>
      </c>
      <c r="BD145" s="45">
        <v>-1.56E-3</v>
      </c>
      <c r="BE145" s="30">
        <v>1.3999999999999999E-4</v>
      </c>
      <c r="BF145" s="45">
        <v>3.6099999999999999E-4</v>
      </c>
      <c r="BG145" s="30">
        <v>0</v>
      </c>
      <c r="BH145" s="45">
        <v>0</v>
      </c>
      <c r="BI145">
        <v>-4.0000000000000002E-4</v>
      </c>
      <c r="BJ145" s="65">
        <v>-2.61E-4</v>
      </c>
      <c r="BK145" s="30">
        <v>4.2999999999999999E-4</v>
      </c>
      <c r="BL145" s="45">
        <v>1.1199999999999999E-3</v>
      </c>
    </row>
    <row r="146" spans="1:64" ht="15.75" thickBot="1">
      <c r="A146" s="28" t="s">
        <v>40</v>
      </c>
      <c r="B146" s="29">
        <v>1.54E+17</v>
      </c>
      <c r="C146" s="30">
        <v>4.19E-2</v>
      </c>
      <c r="D146" s="53">
        <v>1.46E-2</v>
      </c>
      <c r="E146" s="30">
        <v>6.4899999999999999E-2</v>
      </c>
      <c r="F146" s="29">
        <v>5.4999999999999997E-3</v>
      </c>
      <c r="G146" s="30">
        <v>10</v>
      </c>
      <c r="H146" s="29">
        <v>1.54E+17</v>
      </c>
      <c r="I146" s="30">
        <v>4.3200000000000002E-2</v>
      </c>
      <c r="J146" s="29">
        <v>1.4999999999999999E-2</v>
      </c>
      <c r="K146" s="30">
        <v>3.8179999999999999E-2</v>
      </c>
      <c r="L146" s="29">
        <v>1.6E-2</v>
      </c>
      <c r="M146" s="30">
        <v>3.7100000000000001E-2</v>
      </c>
      <c r="N146" s="29">
        <v>1.4500000000000001E-2</v>
      </c>
      <c r="O146" s="30">
        <v>1.107E-2</v>
      </c>
      <c r="P146" s="29">
        <v>9.2499999999999995E-3</v>
      </c>
      <c r="Q146" s="30"/>
      <c r="R146" s="29"/>
      <c r="S146" s="28" t="s">
        <v>40</v>
      </c>
      <c r="T146" s="29">
        <v>1.49E+17</v>
      </c>
      <c r="U146" s="30">
        <v>4.018E-2</v>
      </c>
      <c r="V146" s="45">
        <v>1.3100000000000001E-2</v>
      </c>
      <c r="W146" s="30">
        <v>2.8500000000000001E-2</v>
      </c>
      <c r="X146" s="29">
        <v>0.01</v>
      </c>
      <c r="Y146" s="30">
        <v>3.6499999999999998E-2</v>
      </c>
      <c r="Z146" s="29">
        <v>1.21E-2</v>
      </c>
      <c r="AA146" s="30">
        <v>3.9600000000000003E-2</v>
      </c>
      <c r="AB146" s="59">
        <v>1.34E-2</v>
      </c>
      <c r="AC146" s="30">
        <v>12.5</v>
      </c>
      <c r="AD146" s="45">
        <v>1.49E+17</v>
      </c>
      <c r="AE146" s="30">
        <v>3.6830000000000002E-2</v>
      </c>
      <c r="AF146" s="45">
        <v>1.2800000000000001E-2</v>
      </c>
      <c r="AG146" s="30">
        <v>2.9010000000000001E-2</v>
      </c>
      <c r="AH146" s="45">
        <v>1.0699999999999999E-2</v>
      </c>
      <c r="AI146" s="28" t="s">
        <v>40</v>
      </c>
      <c r="AJ146" s="29">
        <v>1.54E+17</v>
      </c>
      <c r="AK146" s="30">
        <v>4.6699999999999997E-3</v>
      </c>
      <c r="AL146" s="45">
        <v>1.2500000000000001E-2</v>
      </c>
      <c r="AM146" s="30">
        <v>4.3400000000000001E-3</v>
      </c>
      <c r="AN146" s="29">
        <v>9.4900000000000002E-3</v>
      </c>
      <c r="AO146" s="46">
        <v>10</v>
      </c>
      <c r="AP146" s="29">
        <v>1.54E+17</v>
      </c>
      <c r="AQ146" s="30">
        <v>3.5E-4</v>
      </c>
      <c r="AR146" s="45">
        <v>7.2000000000000005E-4</v>
      </c>
      <c r="AS146" s="30">
        <v>2.1099999999999999E-3</v>
      </c>
      <c r="AT146" s="45">
        <v>6.3400000000000001E-3</v>
      </c>
      <c r="AU146" s="30">
        <v>1.23E-3</v>
      </c>
      <c r="AV146" s="45">
        <v>2.9499999999999999E-3</v>
      </c>
      <c r="AW146" s="30">
        <v>3.0100000000000001E-3</v>
      </c>
      <c r="AX146" s="45">
        <v>7.8200000000000006E-3</v>
      </c>
      <c r="AY146" s="30">
        <v>1.6199999999999999E-3</v>
      </c>
      <c r="AZ146" s="45">
        <v>3.7399999999999998E-3</v>
      </c>
      <c r="BA146" s="28" t="s">
        <v>40</v>
      </c>
      <c r="BB146" s="29">
        <v>1.49E+17</v>
      </c>
      <c r="BC146" s="30">
        <v>1.2199999999999999E-3</v>
      </c>
      <c r="BD146" s="45">
        <v>3.9699999999999996E-3</v>
      </c>
      <c r="BE146" s="30">
        <v>8.0000000000000004E-4</v>
      </c>
      <c r="BF146" s="45">
        <v>2.0600000000000002E-3</v>
      </c>
      <c r="BG146" s="30">
        <v>12.5</v>
      </c>
      <c r="BH146" s="45">
        <v>1.49E+17</v>
      </c>
      <c r="BI146">
        <v>7.1000000000000004E-3</v>
      </c>
      <c r="BJ146" s="65">
        <v>4.6299999999999996E-3</v>
      </c>
      <c r="BK146" s="30">
        <v>1.14E-3</v>
      </c>
      <c r="BL146" s="45">
        <v>2.96E-3</v>
      </c>
    </row>
    <row r="147" spans="1:64" ht="15.75" thickBot="1">
      <c r="A147" s="28" t="s">
        <v>41</v>
      </c>
      <c r="B147" s="29">
        <v>3.09E+17</v>
      </c>
      <c r="C147" s="30">
        <v>6.1699999999999998E-2</v>
      </c>
      <c r="D147" s="53">
        <v>2.1499999999999998E-2</v>
      </c>
      <c r="E147" s="30">
        <v>9.7699999999999995E-2</v>
      </c>
      <c r="F147" s="29">
        <v>8.2799999999999992E-3</v>
      </c>
      <c r="G147" s="30">
        <v>20</v>
      </c>
      <c r="H147" s="29">
        <v>3.09E+17</v>
      </c>
      <c r="I147" s="30">
        <v>5.9400000000000001E-2</v>
      </c>
      <c r="J147" s="29">
        <v>2.07E-2</v>
      </c>
      <c r="K147" s="30">
        <v>5.5599999999999997E-2</v>
      </c>
      <c r="L147" s="29">
        <v>2.3199999999999998E-2</v>
      </c>
      <c r="M147" s="30">
        <v>5.0200000000000002E-2</v>
      </c>
      <c r="N147" s="29">
        <v>1.9599999999999999E-2</v>
      </c>
      <c r="O147" s="30">
        <v>2.189E-2</v>
      </c>
      <c r="P147" s="29">
        <v>1.83E-2</v>
      </c>
      <c r="Q147" s="30"/>
      <c r="R147" s="29"/>
      <c r="S147" s="28" t="s">
        <v>41</v>
      </c>
      <c r="T147" s="29">
        <v>2.97E+17</v>
      </c>
      <c r="U147" s="30">
        <v>6.1559999999999997E-2</v>
      </c>
      <c r="V147" s="45">
        <v>2.01E-2</v>
      </c>
      <c r="W147" s="30">
        <v>4.4999999999999998E-2</v>
      </c>
      <c r="X147" s="29">
        <v>1.5900000000000001E-2</v>
      </c>
      <c r="Y147" s="30">
        <v>5.4899999999999997E-2</v>
      </c>
      <c r="Z147" s="29">
        <v>1.83E-2</v>
      </c>
      <c r="AA147" s="30">
        <v>5.8900000000000001E-2</v>
      </c>
      <c r="AB147" s="59">
        <v>1.9900000000000001E-2</v>
      </c>
      <c r="AC147" s="30">
        <v>25</v>
      </c>
      <c r="AD147" s="45">
        <v>2.97E+17</v>
      </c>
      <c r="AE147" s="30">
        <v>6.0670000000000002E-2</v>
      </c>
      <c r="AF147" s="45">
        <v>2.1100000000000001E-2</v>
      </c>
      <c r="AG147" s="30">
        <v>4.9770000000000002E-2</v>
      </c>
      <c r="AH147" s="45">
        <v>1.83E-2</v>
      </c>
      <c r="AI147" s="28" t="s">
        <v>41</v>
      </c>
      <c r="AJ147" s="29">
        <v>3.09E+17</v>
      </c>
      <c r="AK147" s="30">
        <v>6.1999999999999998E-3</v>
      </c>
      <c r="AL147" s="45">
        <v>1.66E-2</v>
      </c>
      <c r="AM147" s="30">
        <v>4.8999999999999998E-3</v>
      </c>
      <c r="AN147" s="29">
        <v>1.0699999999999999E-2</v>
      </c>
      <c r="AO147" s="46">
        <v>20</v>
      </c>
      <c r="AP147" s="29">
        <v>3.09E+17</v>
      </c>
      <c r="AQ147" s="30">
        <v>7.3999999999999999E-4</v>
      </c>
      <c r="AR147" s="45">
        <v>1.5200000000000001E-3</v>
      </c>
      <c r="AS147" s="30">
        <v>2.8700000000000002E-3</v>
      </c>
      <c r="AT147" s="45">
        <v>8.6199999999999992E-3</v>
      </c>
      <c r="AU147" s="30">
        <v>2.15E-3</v>
      </c>
      <c r="AV147" s="45">
        <v>5.1500000000000001E-3</v>
      </c>
      <c r="AW147" s="30">
        <v>4.0000000000000001E-3</v>
      </c>
      <c r="AX147" s="45">
        <v>1.04E-2</v>
      </c>
      <c r="AY147" s="30">
        <v>2.82E-3</v>
      </c>
      <c r="AZ147" s="45">
        <v>6.5199999999999998E-3</v>
      </c>
      <c r="BA147" s="28" t="s">
        <v>41</v>
      </c>
      <c r="BB147" s="29">
        <v>2.97E+17</v>
      </c>
      <c r="BC147" s="30">
        <v>1.83E-3</v>
      </c>
      <c r="BD147" s="45">
        <v>5.9500000000000004E-3</v>
      </c>
      <c r="BE147" s="30">
        <v>2.0500000000000002E-3</v>
      </c>
      <c r="BF147" s="45">
        <v>5.2900000000000004E-3</v>
      </c>
      <c r="BG147" s="30">
        <v>25</v>
      </c>
      <c r="BH147" s="45">
        <v>2.97E+17</v>
      </c>
      <c r="BI147">
        <v>1.1599999999999999E-2</v>
      </c>
      <c r="BJ147" s="65">
        <v>7.5700000000000003E-3</v>
      </c>
      <c r="BK147" s="30">
        <v>2.16E-3</v>
      </c>
      <c r="BL147" s="45">
        <v>5.5999999999999999E-3</v>
      </c>
    </row>
    <row r="148" spans="1:64" ht="15.75" thickBot="1">
      <c r="A148" s="28" t="s">
        <v>42</v>
      </c>
      <c r="B148" s="29">
        <v>4.63E+17</v>
      </c>
      <c r="C148" s="30">
        <v>7.3200000000000001E-2</v>
      </c>
      <c r="D148" s="53">
        <v>2.5499999999999998E-2</v>
      </c>
      <c r="E148" s="30">
        <v>0.1166</v>
      </c>
      <c r="F148" s="29">
        <v>9.8799999999999999E-3</v>
      </c>
      <c r="G148" s="30">
        <v>30</v>
      </c>
      <c r="H148" s="29">
        <v>4.63E+17</v>
      </c>
      <c r="I148" s="30">
        <v>7.2900000000000006E-2</v>
      </c>
      <c r="J148" s="29">
        <v>2.5399999999999999E-2</v>
      </c>
      <c r="K148" s="30">
        <v>6.9720000000000004E-2</v>
      </c>
      <c r="L148" s="29">
        <v>2.9100000000000001E-2</v>
      </c>
      <c r="M148" s="30">
        <v>6.1400000000000003E-2</v>
      </c>
      <c r="N148" s="29">
        <v>2.4E-2</v>
      </c>
      <c r="O148" s="30">
        <v>2.9190000000000001E-2</v>
      </c>
      <c r="P148" s="29">
        <v>2.4400000000000002E-2</v>
      </c>
      <c r="Q148" s="30"/>
      <c r="R148" s="29"/>
      <c r="S148" s="28" t="s">
        <v>42</v>
      </c>
      <c r="T148" s="29">
        <v>4.46E+17</v>
      </c>
      <c r="U148" s="30">
        <v>7.6130000000000003E-2</v>
      </c>
      <c r="V148" s="45">
        <v>2.4799999999999999E-2</v>
      </c>
      <c r="W148" s="30">
        <v>5.62E-2</v>
      </c>
      <c r="X148" s="29">
        <v>1.9800000000000002E-2</v>
      </c>
      <c r="Y148" s="30">
        <v>6.5799999999999997E-2</v>
      </c>
      <c r="Z148" s="29">
        <v>2.1899999999999999E-2</v>
      </c>
      <c r="AA148" s="30">
        <v>7.1800000000000003E-2</v>
      </c>
      <c r="AB148" s="59">
        <v>2.4299999999999999E-2</v>
      </c>
      <c r="AC148" s="30">
        <v>37.5</v>
      </c>
      <c r="AD148" s="45">
        <v>4.46E+17</v>
      </c>
      <c r="AE148" s="30">
        <v>7.7189999999999995E-2</v>
      </c>
      <c r="AF148" s="45">
        <v>2.69E-2</v>
      </c>
      <c r="AG148" s="30">
        <v>6.3009999999999997E-2</v>
      </c>
      <c r="AH148" s="45">
        <v>2.3199999999999998E-2</v>
      </c>
      <c r="AI148" s="28" t="s">
        <v>42</v>
      </c>
      <c r="AJ148" s="29">
        <v>4.63E+17</v>
      </c>
      <c r="AK148" s="30">
        <v>6.3E-3</v>
      </c>
      <c r="AL148" s="45">
        <v>1.6799999999999999E-2</v>
      </c>
      <c r="AM148" s="30">
        <v>5.11E-3</v>
      </c>
      <c r="AN148" s="29">
        <v>1.12E-2</v>
      </c>
      <c r="AO148" s="46">
        <v>30</v>
      </c>
      <c r="AP148" s="29">
        <v>4.63E+17</v>
      </c>
      <c r="AQ148" s="30">
        <v>1.1900000000000001E-3</v>
      </c>
      <c r="AR148" s="45">
        <v>2.4499999999999999E-3</v>
      </c>
      <c r="AS148" s="30">
        <v>2.7899999999999999E-3</v>
      </c>
      <c r="AT148" s="45">
        <v>8.3800000000000003E-3</v>
      </c>
      <c r="AU148" s="30">
        <v>3.6700000000000001E-3</v>
      </c>
      <c r="AV148" s="45">
        <v>8.7899999999999992E-3</v>
      </c>
      <c r="AW148" s="30">
        <v>4.8199999999999996E-3</v>
      </c>
      <c r="AX148" s="45">
        <v>1.2500000000000001E-2</v>
      </c>
      <c r="AY148" s="30">
        <v>4.5399999999999998E-3</v>
      </c>
      <c r="AZ148" s="45">
        <v>1.0500000000000001E-2</v>
      </c>
      <c r="BA148" s="28" t="s">
        <v>42</v>
      </c>
      <c r="BB148" s="29">
        <v>4.46E+17</v>
      </c>
      <c r="BC148" s="30">
        <v>2.0200000000000001E-3</v>
      </c>
      <c r="BD148" s="45">
        <v>6.5700000000000003E-3</v>
      </c>
      <c r="BE148" s="30">
        <v>1.9E-3</v>
      </c>
      <c r="BF148" s="45">
        <v>4.8999999999999998E-3</v>
      </c>
      <c r="BG148" s="30">
        <v>37.5</v>
      </c>
      <c r="BH148" s="45">
        <v>4.46E+17</v>
      </c>
      <c r="BI148">
        <v>1.6500000000000001E-2</v>
      </c>
      <c r="BJ148" s="65">
        <v>1.0800000000000001E-2</v>
      </c>
      <c r="BK148" s="30">
        <v>2.9299999999999999E-3</v>
      </c>
      <c r="BL148" s="45">
        <v>7.6E-3</v>
      </c>
    </row>
    <row r="149" spans="1:64" ht="15.75" thickBot="1">
      <c r="A149" s="28" t="s">
        <v>43</v>
      </c>
      <c r="B149" s="29">
        <v>6.17E+17</v>
      </c>
      <c r="C149" s="30">
        <v>7.6200000000000004E-2</v>
      </c>
      <c r="D149" s="53">
        <v>2.6499999999999999E-2</v>
      </c>
      <c r="E149" s="30">
        <v>0.12189999999999999</v>
      </c>
      <c r="F149" s="29">
        <v>1.03E-2</v>
      </c>
      <c r="G149" s="30">
        <v>40</v>
      </c>
      <c r="H149" s="29">
        <v>6.17E+17</v>
      </c>
      <c r="I149" s="30">
        <v>8.9099999999999999E-2</v>
      </c>
      <c r="J149" s="29">
        <v>3.1E-2</v>
      </c>
      <c r="K149" s="30">
        <v>7.918E-2</v>
      </c>
      <c r="L149" s="29">
        <v>3.3099999999999997E-2</v>
      </c>
      <c r="M149" s="30">
        <v>6.9900000000000004E-2</v>
      </c>
      <c r="N149" s="29">
        <v>2.7300000000000001E-2</v>
      </c>
      <c r="O149" s="30">
        <v>3.6839999999999998E-2</v>
      </c>
      <c r="P149" s="29">
        <v>3.0800000000000001E-2</v>
      </c>
      <c r="Q149" s="30"/>
      <c r="R149" s="29"/>
      <c r="S149" s="28" t="s">
        <v>43</v>
      </c>
      <c r="T149" s="29">
        <v>5.95E+17</v>
      </c>
      <c r="U149" s="30">
        <v>8.337E-2</v>
      </c>
      <c r="V149" s="45">
        <v>2.7199999999999998E-2</v>
      </c>
      <c r="W149" s="30">
        <v>6.1199999999999997E-2</v>
      </c>
      <c r="X149" s="29">
        <v>2.1600000000000001E-2</v>
      </c>
      <c r="Y149" s="30">
        <v>7.17E-2</v>
      </c>
      <c r="Z149" s="29">
        <v>2.3900000000000001E-2</v>
      </c>
      <c r="AA149" s="30">
        <v>7.8600000000000003E-2</v>
      </c>
      <c r="AB149" s="59">
        <v>2.6599999999999999E-2</v>
      </c>
      <c r="AC149" s="30">
        <v>50</v>
      </c>
      <c r="AD149" s="45">
        <v>5.95E+17</v>
      </c>
      <c r="AE149" s="30">
        <v>9.0969999999999995E-2</v>
      </c>
      <c r="AF149" s="45">
        <v>3.1699999999999999E-2</v>
      </c>
      <c r="AG149" s="30">
        <v>7.6090000000000005E-2</v>
      </c>
      <c r="AH149" s="45">
        <v>2.8000000000000001E-2</v>
      </c>
      <c r="AI149" s="28" t="s">
        <v>43</v>
      </c>
      <c r="AJ149" s="29">
        <v>6.17E+17</v>
      </c>
      <c r="AK149" s="30">
        <v>6.4700000000000001E-3</v>
      </c>
      <c r="AL149" s="45">
        <v>1.7299999999999999E-2</v>
      </c>
      <c r="AM149" s="30">
        <v>5.3699999999999998E-3</v>
      </c>
      <c r="AN149" s="29">
        <v>1.17E-2</v>
      </c>
      <c r="AO149" s="46">
        <v>40</v>
      </c>
      <c r="AP149" s="29">
        <v>6.17E+17</v>
      </c>
      <c r="AQ149" s="30">
        <v>1.1800000000000001E-3</v>
      </c>
      <c r="AR149" s="45">
        <v>2.4299999999999999E-3</v>
      </c>
      <c r="AS149" s="30">
        <v>2.9199999999999999E-3</v>
      </c>
      <c r="AT149" s="45">
        <v>8.77E-3</v>
      </c>
      <c r="AU149" s="30">
        <v>3.9899999999999996E-3</v>
      </c>
      <c r="AV149" s="45">
        <v>9.5600000000000008E-3</v>
      </c>
      <c r="AW149" s="30">
        <v>5.6699999999999997E-3</v>
      </c>
      <c r="AX149" s="45">
        <v>1.47E-2</v>
      </c>
      <c r="AY149" s="30">
        <v>5.0600000000000003E-3</v>
      </c>
      <c r="AZ149" s="45">
        <v>1.17E-2</v>
      </c>
      <c r="BA149" s="28" t="s">
        <v>43</v>
      </c>
      <c r="BB149" s="29">
        <v>5.95E+17</v>
      </c>
      <c r="BC149" s="30">
        <v>1.73E-3</v>
      </c>
      <c r="BD149" s="45">
        <v>5.62E-3</v>
      </c>
      <c r="BE149" s="30">
        <v>2.15E-3</v>
      </c>
      <c r="BF149" s="45">
        <v>5.5500000000000002E-3</v>
      </c>
      <c r="BG149" s="30">
        <v>50</v>
      </c>
      <c r="BH149" s="45">
        <v>5.95E+17</v>
      </c>
      <c r="BI149">
        <v>1.9800000000000002E-2</v>
      </c>
      <c r="BJ149" s="65">
        <v>1.29E-2</v>
      </c>
      <c r="BK149" s="30">
        <v>3.2799999999999999E-3</v>
      </c>
      <c r="BL149" s="45">
        <v>8.5100000000000002E-3</v>
      </c>
    </row>
    <row r="150" spans="1:64" ht="15.75" thickBot="1">
      <c r="A150" s="28" t="s">
        <v>44</v>
      </c>
      <c r="B150" s="29">
        <v>7.71E+17</v>
      </c>
      <c r="C150" s="30">
        <v>7.85E-2</v>
      </c>
      <c r="D150" s="53">
        <v>2.7300000000000001E-2</v>
      </c>
      <c r="E150" s="30">
        <v>0.1221</v>
      </c>
      <c r="F150" s="29">
        <v>1.03E-2</v>
      </c>
      <c r="G150" s="30">
        <v>50</v>
      </c>
      <c r="H150" s="29">
        <v>7.71E+17</v>
      </c>
      <c r="I150" s="19"/>
      <c r="J150" s="53"/>
      <c r="K150" s="30">
        <v>8.7840000000000001E-2</v>
      </c>
      <c r="L150" s="29">
        <v>3.6700000000000003E-2</v>
      </c>
      <c r="M150" s="30">
        <v>7.8100000000000003E-2</v>
      </c>
      <c r="N150" s="29">
        <v>3.0599999999999999E-2</v>
      </c>
      <c r="O150" s="30">
        <v>4.0899999999999999E-2</v>
      </c>
      <c r="P150" s="29">
        <v>3.4200000000000001E-2</v>
      </c>
      <c r="Q150" s="30"/>
      <c r="R150" s="29"/>
      <c r="S150" s="28" t="s">
        <v>44</v>
      </c>
      <c r="T150" s="29">
        <v>7.44E+17</v>
      </c>
      <c r="U150" s="30">
        <v>8.5889999999999994E-2</v>
      </c>
      <c r="V150" s="45">
        <v>2.8000000000000001E-2</v>
      </c>
      <c r="W150" s="30">
        <v>6.3E-2</v>
      </c>
      <c r="X150" s="29">
        <v>2.2200000000000001E-2</v>
      </c>
      <c r="Y150" s="30">
        <v>7.1999999999999995E-2</v>
      </c>
      <c r="Z150" s="29">
        <v>2.4E-2</v>
      </c>
      <c r="AA150" s="30">
        <v>0.08</v>
      </c>
      <c r="AB150" s="59">
        <v>2.7E-2</v>
      </c>
      <c r="AC150" s="30">
        <v>62.5</v>
      </c>
      <c r="AD150" s="45">
        <v>7.44E+17</v>
      </c>
      <c r="AE150" s="30">
        <v>0.10178</v>
      </c>
      <c r="AF150" s="45">
        <v>3.5400000000000001E-2</v>
      </c>
      <c r="AG150" s="30">
        <v>8.5760000000000003E-2</v>
      </c>
      <c r="AH150" s="45">
        <v>3.1600000000000003E-2</v>
      </c>
      <c r="AI150" s="28" t="s">
        <v>44</v>
      </c>
      <c r="AJ150" s="29">
        <v>7.71E+17</v>
      </c>
      <c r="AK150" s="30">
        <v>6.4200000000000004E-3</v>
      </c>
      <c r="AL150" s="45">
        <v>1.72E-2</v>
      </c>
      <c r="AM150" s="30">
        <v>5.3899999999999998E-3</v>
      </c>
      <c r="AN150" s="29">
        <v>1.18E-2</v>
      </c>
      <c r="AO150" s="46">
        <v>50</v>
      </c>
      <c r="AP150" s="29">
        <v>7.71E+17</v>
      </c>
      <c r="AQ150" s="30">
        <v>1.72E-3</v>
      </c>
      <c r="AR150" s="45">
        <v>3.5400000000000002E-3</v>
      </c>
      <c r="AS150" s="30">
        <v>3.5699999999999998E-3</v>
      </c>
      <c r="AT150" s="45">
        <v>1.0699999999999999E-2</v>
      </c>
      <c r="AU150" s="30">
        <v>4.9100000000000003E-3</v>
      </c>
      <c r="AV150" s="45">
        <v>1.18E-2</v>
      </c>
      <c r="AW150" s="30">
        <v>6.5199999999999998E-3</v>
      </c>
      <c r="AX150" s="45">
        <v>1.6899999999999998E-2</v>
      </c>
      <c r="AY150" s="30">
        <v>5.5799999999999999E-3</v>
      </c>
      <c r="AZ150" s="45">
        <v>1.29E-2</v>
      </c>
      <c r="BA150" s="28" t="s">
        <v>44</v>
      </c>
      <c r="BB150" s="29">
        <v>7.44E+17</v>
      </c>
      <c r="BC150" s="30">
        <v>1.5299999999999999E-3</v>
      </c>
      <c r="BD150" s="45">
        <v>4.9699999999999996E-3</v>
      </c>
      <c r="BE150" s="30">
        <v>1.92E-3</v>
      </c>
      <c r="BF150" s="45">
        <v>4.9500000000000004E-3</v>
      </c>
      <c r="BG150" s="30">
        <v>62.5</v>
      </c>
      <c r="BH150" s="45">
        <v>7.44E+17</v>
      </c>
      <c r="BI150">
        <v>2.2800000000000001E-2</v>
      </c>
      <c r="BJ150" s="65">
        <v>1.49E-2</v>
      </c>
      <c r="BK150" s="30">
        <v>3.5500000000000002E-3</v>
      </c>
      <c r="BL150" s="45">
        <v>9.2099999999999994E-3</v>
      </c>
    </row>
    <row r="151" spans="1:64" ht="15.75" thickBot="1">
      <c r="A151" s="28" t="s">
        <v>45</v>
      </c>
      <c r="B151" s="29">
        <v>9.26E+17</v>
      </c>
      <c r="C151" s="30">
        <v>7.8600000000000003E-2</v>
      </c>
      <c r="D151" s="53">
        <v>2.7300000000000001E-2</v>
      </c>
      <c r="E151" s="30">
        <v>0.1211</v>
      </c>
      <c r="F151" s="29">
        <v>1.03E-2</v>
      </c>
      <c r="G151" s="30">
        <v>60</v>
      </c>
      <c r="H151" s="29">
        <v>9.26E+17</v>
      </c>
      <c r="I151" s="30">
        <v>9.3399999999999997E-2</v>
      </c>
      <c r="J151" s="29">
        <v>3.2500000000000001E-2</v>
      </c>
      <c r="K151" s="30">
        <v>9.2660000000000006E-2</v>
      </c>
      <c r="L151" s="29">
        <v>3.8699999999999998E-2</v>
      </c>
      <c r="M151" s="30">
        <v>8.1600000000000006E-2</v>
      </c>
      <c r="N151" s="29">
        <v>3.1899999999999998E-2</v>
      </c>
      <c r="O151" s="30">
        <v>4.6199999999999998E-2</v>
      </c>
      <c r="P151" s="29">
        <v>3.8600000000000002E-2</v>
      </c>
      <c r="Q151" s="30"/>
      <c r="R151" s="29"/>
      <c r="S151" s="28" t="s">
        <v>45</v>
      </c>
      <c r="T151" s="29">
        <v>8.92E+17</v>
      </c>
      <c r="U151" s="30">
        <v>8.4279999999999994E-2</v>
      </c>
      <c r="V151" s="45">
        <v>2.75E-2</v>
      </c>
      <c r="W151" s="30">
        <v>6.4100000000000004E-2</v>
      </c>
      <c r="X151" s="29">
        <v>2.2599999999999999E-2</v>
      </c>
      <c r="Y151" s="30">
        <v>7.2999999999999995E-2</v>
      </c>
      <c r="Z151" s="29">
        <v>2.4299999999999999E-2</v>
      </c>
      <c r="AA151" s="30">
        <v>8.0199999999999994E-2</v>
      </c>
      <c r="AB151" s="59">
        <v>2.7099999999999999E-2</v>
      </c>
      <c r="AC151" s="30">
        <v>75</v>
      </c>
      <c r="AD151" s="45">
        <v>8.92E+17</v>
      </c>
      <c r="AE151" s="30">
        <v>0.10963000000000001</v>
      </c>
      <c r="AF151" s="45">
        <v>3.8199999999999998E-2</v>
      </c>
      <c r="AG151" s="30">
        <v>9.6360000000000001E-2</v>
      </c>
      <c r="AH151" s="45">
        <v>3.5499999999999997E-2</v>
      </c>
      <c r="AI151" s="28" t="s">
        <v>45</v>
      </c>
      <c r="AJ151" s="29">
        <v>9.26E+17</v>
      </c>
      <c r="AK151" s="30">
        <v>7.4700000000000001E-3</v>
      </c>
      <c r="AL151" s="45">
        <v>0.02</v>
      </c>
      <c r="AM151" s="30">
        <v>4.4400000000000004E-3</v>
      </c>
      <c r="AN151" s="29">
        <v>9.7099999999999999E-3</v>
      </c>
      <c r="AO151" s="46">
        <v>60</v>
      </c>
      <c r="AP151" s="29">
        <v>9.26E+17</v>
      </c>
      <c r="AQ151" s="30">
        <v>1.7099999999999999E-3</v>
      </c>
      <c r="AR151" s="45">
        <v>3.5200000000000001E-3</v>
      </c>
      <c r="AS151" s="30">
        <v>4.1200000000000004E-3</v>
      </c>
      <c r="AT151" s="45">
        <v>1.24E-2</v>
      </c>
      <c r="AU151" s="30">
        <v>5.4099999999999999E-3</v>
      </c>
      <c r="AV151" s="45">
        <v>1.2999999999999999E-2</v>
      </c>
      <c r="AW151" s="30">
        <v>6.9699999999999996E-3</v>
      </c>
      <c r="AX151" s="45">
        <v>1.8100000000000002E-2</v>
      </c>
      <c r="AY151" s="30">
        <v>6.5599999999999999E-3</v>
      </c>
      <c r="AZ151" s="45">
        <v>1.52E-2</v>
      </c>
      <c r="BA151" s="28" t="s">
        <v>45</v>
      </c>
      <c r="BB151" s="29">
        <v>8.92E+17</v>
      </c>
      <c r="BC151" s="30">
        <v>1.5100000000000001E-3</v>
      </c>
      <c r="BD151" s="45">
        <v>4.9100000000000003E-3</v>
      </c>
      <c r="BE151" s="30">
        <v>1.5E-3</v>
      </c>
      <c r="BF151" s="45">
        <v>3.8700000000000002E-3</v>
      </c>
      <c r="BG151" s="30">
        <v>75</v>
      </c>
      <c r="BH151" s="45">
        <v>8.92E+17</v>
      </c>
      <c r="BI151">
        <v>2.5600000000000001E-2</v>
      </c>
      <c r="BJ151" s="65">
        <v>1.67E-2</v>
      </c>
      <c r="BK151" s="30">
        <v>4.3899999999999998E-3</v>
      </c>
      <c r="BL151" s="45">
        <v>1.14E-2</v>
      </c>
    </row>
    <row r="152" spans="1:64" ht="15.75" thickBot="1">
      <c r="A152" s="28" t="s">
        <v>46</v>
      </c>
      <c r="B152" s="29">
        <v>1.08E+18</v>
      </c>
      <c r="C152" s="30">
        <v>7.7100000000000002E-2</v>
      </c>
      <c r="D152" s="53">
        <v>2.6800000000000001E-2</v>
      </c>
      <c r="E152" s="30">
        <v>0.11600000000000001</v>
      </c>
      <c r="F152" s="29">
        <v>9.8300000000000002E-3</v>
      </c>
      <c r="G152" s="19" t="s">
        <v>40</v>
      </c>
      <c r="H152" s="29">
        <v>1.08E+18</v>
      </c>
      <c r="I152" s="19"/>
      <c r="J152" s="53"/>
      <c r="K152" s="19"/>
      <c r="L152" s="31"/>
      <c r="M152" s="19"/>
      <c r="N152" s="31"/>
      <c r="O152" s="19"/>
      <c r="P152" s="31"/>
      <c r="Q152" s="30"/>
      <c r="R152" s="29"/>
      <c r="S152" s="28" t="s">
        <v>46</v>
      </c>
      <c r="T152" s="29">
        <v>1.04E+18</v>
      </c>
      <c r="U152" s="30">
        <v>8.2589999999999997E-2</v>
      </c>
      <c r="V152" s="45">
        <v>2.7E-2</v>
      </c>
      <c r="W152" s="30">
        <v>6.1899999999999997E-2</v>
      </c>
      <c r="X152" s="29">
        <v>2.18E-2</v>
      </c>
      <c r="Y152" s="30">
        <v>6.9199999999999998E-2</v>
      </c>
      <c r="Z152" s="29">
        <v>2.3E-2</v>
      </c>
      <c r="AA152" s="30">
        <v>7.9100000000000004E-2</v>
      </c>
      <c r="AB152" s="59">
        <v>2.6700000000000002E-2</v>
      </c>
      <c r="AC152" s="19" t="s">
        <v>40</v>
      </c>
      <c r="AD152" s="45">
        <v>1.04E+18</v>
      </c>
      <c r="AE152" s="30">
        <v>0.1178</v>
      </c>
      <c r="AF152" s="45">
        <v>4.1000000000000002E-2</v>
      </c>
      <c r="AG152" s="30">
        <v>0.10117</v>
      </c>
      <c r="AH152" s="45">
        <v>3.73E-2</v>
      </c>
      <c r="AI152" s="28" t="s">
        <v>46</v>
      </c>
      <c r="AJ152" s="29">
        <v>1.08E+18</v>
      </c>
      <c r="AK152" s="30">
        <v>6.8999999999999999E-3</v>
      </c>
      <c r="AL152" s="45">
        <v>1.84E-2</v>
      </c>
      <c r="AM152" s="30">
        <v>4.4299999999999999E-3</v>
      </c>
      <c r="AN152" s="29">
        <v>9.6799999999999994E-3</v>
      </c>
      <c r="AO152" s="28" t="s">
        <v>40</v>
      </c>
      <c r="AP152" s="29">
        <v>1.08E+18</v>
      </c>
      <c r="AQ152" s="19"/>
      <c r="AR152" s="62"/>
      <c r="AS152" s="30">
        <v>4.4900000000000001E-3</v>
      </c>
      <c r="AT152" s="45">
        <v>1.35E-2</v>
      </c>
      <c r="AU152" s="30">
        <v>5.9199999999999999E-3</v>
      </c>
      <c r="AV152" s="45">
        <v>1.4200000000000001E-2</v>
      </c>
      <c r="AW152" s="30">
        <v>7.9299999999999995E-3</v>
      </c>
      <c r="AX152" s="45">
        <v>2.06E-2</v>
      </c>
      <c r="AY152" s="30">
        <v>7.2700000000000004E-3</v>
      </c>
      <c r="AZ152" s="45">
        <v>1.6799999999999999E-2</v>
      </c>
      <c r="BA152" s="28" t="s">
        <v>46</v>
      </c>
      <c r="BB152" s="29">
        <v>1.04E+18</v>
      </c>
      <c r="BC152" s="30">
        <v>2E-3</v>
      </c>
      <c r="BD152" s="45">
        <v>6.4999999999999997E-3</v>
      </c>
      <c r="BE152" s="30">
        <v>2.0100000000000001E-3</v>
      </c>
      <c r="BF152" s="45">
        <v>5.1900000000000002E-3</v>
      </c>
      <c r="BG152" s="19" t="s">
        <v>40</v>
      </c>
      <c r="BH152" s="45">
        <v>1.04E+18</v>
      </c>
      <c r="BI152">
        <v>2.7900000000000001E-2</v>
      </c>
      <c r="BJ152" s="65">
        <v>1.8200000000000001E-2</v>
      </c>
      <c r="BK152" s="30">
        <v>5.0499999999999998E-3</v>
      </c>
      <c r="BL152" s="45">
        <v>1.3100000000000001E-2</v>
      </c>
    </row>
    <row r="153" spans="1:64" ht="15.75" thickBot="1">
      <c r="A153" s="28" t="s">
        <v>47</v>
      </c>
      <c r="B153" s="29">
        <v>1.23E+18</v>
      </c>
      <c r="C153" s="30">
        <v>7.17E-2</v>
      </c>
      <c r="D153" s="53">
        <v>2.4899999999999999E-2</v>
      </c>
      <c r="E153" s="30">
        <v>0.1119</v>
      </c>
      <c r="F153" s="29">
        <v>9.4800000000000006E-3</v>
      </c>
      <c r="G153" s="19" t="s">
        <v>41</v>
      </c>
      <c r="H153" s="29">
        <v>1.23E+18</v>
      </c>
      <c r="I153" s="30">
        <v>9.8100000000000007E-2</v>
      </c>
      <c r="J153" s="29">
        <v>3.4200000000000001E-2</v>
      </c>
      <c r="K153" s="30">
        <v>9.6970000000000001E-2</v>
      </c>
      <c r="L153" s="29">
        <v>4.0500000000000001E-2</v>
      </c>
      <c r="M153" s="30">
        <v>8.9800000000000005E-2</v>
      </c>
      <c r="N153" s="29">
        <v>3.5099999999999999E-2</v>
      </c>
      <c r="O153" s="30">
        <v>5.3170000000000002E-2</v>
      </c>
      <c r="P153" s="29">
        <v>4.4400000000000002E-2</v>
      </c>
      <c r="Q153" s="30"/>
      <c r="R153" s="29"/>
      <c r="S153" s="28" t="s">
        <v>47</v>
      </c>
      <c r="T153" s="29">
        <v>1.19E+18</v>
      </c>
      <c r="U153" s="30">
        <v>7.9659999999999995E-2</v>
      </c>
      <c r="V153" s="45">
        <v>2.5999999999999999E-2</v>
      </c>
      <c r="W153" s="30">
        <v>6.0699999999999997E-2</v>
      </c>
      <c r="X153" s="29">
        <v>2.1399999999999999E-2</v>
      </c>
      <c r="Y153" s="30">
        <v>6.5799999999999997E-2</v>
      </c>
      <c r="Z153" s="29">
        <v>2.1899999999999999E-2</v>
      </c>
      <c r="AA153" s="30">
        <v>7.4300000000000005E-2</v>
      </c>
      <c r="AB153" s="59">
        <v>2.5100000000000001E-2</v>
      </c>
      <c r="AC153" s="19" t="s">
        <v>41</v>
      </c>
      <c r="AD153" s="45">
        <v>1.19E+18</v>
      </c>
      <c r="AE153" s="30">
        <v>0.1202</v>
      </c>
      <c r="AF153" s="45">
        <v>4.1799999999999997E-2</v>
      </c>
      <c r="AG153" s="30">
        <v>0.10685</v>
      </c>
      <c r="AH153" s="45">
        <v>3.9300000000000002E-2</v>
      </c>
      <c r="AI153" s="28" t="s">
        <v>47</v>
      </c>
      <c r="AJ153" s="29">
        <v>1.23E+18</v>
      </c>
      <c r="AK153" s="30">
        <v>6.1599999999999997E-3</v>
      </c>
      <c r="AL153" s="45">
        <v>1.6500000000000001E-2</v>
      </c>
      <c r="AM153" s="30">
        <v>4.2300000000000003E-3</v>
      </c>
      <c r="AN153" s="29">
        <v>9.2499999999999995E-3</v>
      </c>
      <c r="AO153" s="28" t="s">
        <v>41</v>
      </c>
      <c r="AP153" s="29">
        <v>1.23E+18</v>
      </c>
      <c r="AQ153" s="30">
        <v>1.7799999999999999E-3</v>
      </c>
      <c r="AR153" s="45">
        <v>3.6600000000000001E-3</v>
      </c>
      <c r="AS153" s="30">
        <v>4.5999999999999999E-3</v>
      </c>
      <c r="AT153" s="45">
        <v>1.38E-2</v>
      </c>
      <c r="AU153" s="30">
        <v>6.3200000000000001E-3</v>
      </c>
      <c r="AV153" s="45">
        <v>1.5100000000000001E-2</v>
      </c>
      <c r="AW153" s="30">
        <v>8.1600000000000006E-3</v>
      </c>
      <c r="AX153" s="45">
        <v>2.12E-2</v>
      </c>
      <c r="AY153" s="30">
        <v>7.3499999999999998E-3</v>
      </c>
      <c r="AZ153" s="45">
        <v>1.7000000000000001E-2</v>
      </c>
      <c r="BA153" s="28" t="s">
        <v>47</v>
      </c>
      <c r="BB153" s="29">
        <v>1.19E+18</v>
      </c>
      <c r="BC153" s="30">
        <v>1.4E-3</v>
      </c>
      <c r="BD153" s="45">
        <v>4.5500000000000002E-3</v>
      </c>
      <c r="BE153" s="30">
        <v>1.97E-3</v>
      </c>
      <c r="BF153" s="45">
        <v>5.0800000000000003E-3</v>
      </c>
      <c r="BG153" s="19" t="s">
        <v>41</v>
      </c>
      <c r="BH153" s="45">
        <v>1.19E+18</v>
      </c>
      <c r="BI153">
        <v>2.98E-2</v>
      </c>
      <c r="BJ153" s="65">
        <v>1.9400000000000001E-2</v>
      </c>
      <c r="BK153" s="30">
        <v>5.2399999999999999E-3</v>
      </c>
      <c r="BL153" s="45">
        <v>1.3599999999999999E-2</v>
      </c>
    </row>
    <row r="154" spans="1:64" ht="15.75" thickBot="1">
      <c r="A154" s="28" t="s">
        <v>48</v>
      </c>
      <c r="B154" s="29">
        <v>1.39E+18</v>
      </c>
      <c r="C154" s="30">
        <v>6.6600000000000006E-2</v>
      </c>
      <c r="D154" s="53">
        <v>2.3199999999999998E-2</v>
      </c>
      <c r="E154" s="30">
        <v>0.10489999999999999</v>
      </c>
      <c r="F154" s="29">
        <v>8.8900000000000003E-3</v>
      </c>
      <c r="G154" s="19" t="s">
        <v>42</v>
      </c>
      <c r="H154" s="29">
        <v>1.39E+18</v>
      </c>
      <c r="I154" s="19"/>
      <c r="J154" s="53"/>
      <c r="K154" s="19"/>
      <c r="L154" s="31"/>
      <c r="M154" s="19"/>
      <c r="N154" s="31"/>
      <c r="O154" s="19"/>
      <c r="P154" s="31"/>
      <c r="Q154" s="30"/>
      <c r="R154" s="29"/>
      <c r="S154" s="28" t="s">
        <v>48</v>
      </c>
      <c r="T154" s="29">
        <v>1.34E+18</v>
      </c>
      <c r="U154" s="30">
        <v>7.4370000000000006E-2</v>
      </c>
      <c r="V154" s="45">
        <v>2.4299999999999999E-2</v>
      </c>
      <c r="W154" s="30">
        <v>5.45E-2</v>
      </c>
      <c r="X154" s="29">
        <v>1.9199999999999998E-2</v>
      </c>
      <c r="Y154" s="30">
        <v>5.9700000000000003E-2</v>
      </c>
      <c r="Z154" s="29">
        <v>1.9900000000000001E-2</v>
      </c>
      <c r="AA154" s="30">
        <v>6.9800000000000001E-2</v>
      </c>
      <c r="AB154" s="59">
        <v>2.3599999999999999E-2</v>
      </c>
      <c r="AC154" s="19" t="s">
        <v>42</v>
      </c>
      <c r="AD154" s="45">
        <v>1.34E+18</v>
      </c>
      <c r="AE154" s="30">
        <v>0.1186</v>
      </c>
      <c r="AF154" s="45">
        <v>4.1300000000000003E-2</v>
      </c>
      <c r="AG154" s="30">
        <v>0.10689</v>
      </c>
      <c r="AH154" s="45">
        <v>3.9399999999999998E-2</v>
      </c>
      <c r="AI154" s="28" t="s">
        <v>48</v>
      </c>
      <c r="AJ154" s="29">
        <v>1.39E+18</v>
      </c>
      <c r="AK154" s="30">
        <v>6.2100000000000002E-3</v>
      </c>
      <c r="AL154" s="45">
        <v>1.66E-2</v>
      </c>
      <c r="AM154" s="30">
        <v>3.8400000000000001E-3</v>
      </c>
      <c r="AN154" s="29">
        <v>8.3899999999999999E-3</v>
      </c>
      <c r="AO154" s="28" t="s">
        <v>42</v>
      </c>
      <c r="AP154" s="29">
        <v>1.39E+18</v>
      </c>
      <c r="AQ154" s="19"/>
      <c r="AR154" s="62"/>
      <c r="AS154" s="30">
        <v>5.11E-3</v>
      </c>
      <c r="AT154" s="45">
        <v>1.54E-2</v>
      </c>
      <c r="AU154" s="30">
        <v>6.7099999999999998E-3</v>
      </c>
      <c r="AV154" s="45">
        <v>1.61E-2</v>
      </c>
      <c r="AW154" s="30">
        <v>8.26E-3</v>
      </c>
      <c r="AX154" s="45">
        <v>2.1499999999999998E-2</v>
      </c>
      <c r="AY154" s="30">
        <v>7.7400000000000004E-3</v>
      </c>
      <c r="AZ154" s="45">
        <v>1.7899999999999999E-2</v>
      </c>
      <c r="BA154" s="28" t="s">
        <v>48</v>
      </c>
      <c r="BB154" s="29">
        <v>1.34E+18</v>
      </c>
      <c r="BC154" s="30">
        <v>1.7700000000000001E-3</v>
      </c>
      <c r="BD154" s="45">
        <v>5.7499999999999999E-3</v>
      </c>
      <c r="BE154" s="30">
        <v>1.6800000000000001E-3</v>
      </c>
      <c r="BF154" s="45">
        <v>4.3299999999999996E-3</v>
      </c>
      <c r="BG154" s="19" t="s">
        <v>42</v>
      </c>
      <c r="BH154" s="45">
        <v>1.34E+18</v>
      </c>
      <c r="BI154">
        <v>3.0599999999999999E-2</v>
      </c>
      <c r="BJ154" s="65">
        <v>0.02</v>
      </c>
      <c r="BK154" s="30">
        <v>4.5700000000000003E-3</v>
      </c>
      <c r="BL154" s="45">
        <v>1.1900000000000001E-2</v>
      </c>
    </row>
    <row r="155" spans="1:64" ht="15.75" thickBot="1">
      <c r="A155" s="28" t="s">
        <v>49</v>
      </c>
      <c r="B155" s="29">
        <v>1.54E+18</v>
      </c>
      <c r="C155" s="30">
        <v>5.6000000000000001E-2</v>
      </c>
      <c r="D155" s="53">
        <v>1.95E-2</v>
      </c>
      <c r="E155" s="30">
        <v>9.3799999999999994E-2</v>
      </c>
      <c r="F155" s="29">
        <v>7.9500000000000005E-3</v>
      </c>
      <c r="G155" s="19" t="s">
        <v>43</v>
      </c>
      <c r="H155" s="29">
        <v>1.54E+18</v>
      </c>
      <c r="I155" s="30">
        <v>8.5699999999999998E-2</v>
      </c>
      <c r="J155" s="29">
        <v>2.98E-2</v>
      </c>
      <c r="K155" s="30">
        <v>8.7419999999999998E-2</v>
      </c>
      <c r="L155" s="29">
        <v>3.6499999999999998E-2</v>
      </c>
      <c r="M155" s="30">
        <v>8.2299999999999998E-2</v>
      </c>
      <c r="N155" s="29">
        <v>3.2199999999999999E-2</v>
      </c>
      <c r="O155" s="30">
        <v>4.163E-2</v>
      </c>
      <c r="P155" s="29">
        <v>3.4799999999999998E-2</v>
      </c>
      <c r="Q155" s="30"/>
      <c r="R155" s="29"/>
      <c r="S155" s="28" t="s">
        <v>49</v>
      </c>
      <c r="T155" s="29">
        <v>1.49E+18</v>
      </c>
      <c r="U155" s="30">
        <v>6.6269999999999996E-2</v>
      </c>
      <c r="V155" s="45">
        <v>2.1600000000000001E-2</v>
      </c>
      <c r="W155" s="30">
        <v>4.7100000000000003E-2</v>
      </c>
      <c r="X155" s="29">
        <v>1.66E-2</v>
      </c>
      <c r="Y155" s="30">
        <v>5.1400000000000001E-2</v>
      </c>
      <c r="Z155" s="29">
        <v>1.7100000000000001E-2</v>
      </c>
      <c r="AA155" s="30">
        <v>6.1400000000000003E-2</v>
      </c>
      <c r="AB155" s="59">
        <v>2.07E-2</v>
      </c>
      <c r="AC155" s="19" t="s">
        <v>43</v>
      </c>
      <c r="AD155" s="45">
        <v>1.49E+18</v>
      </c>
      <c r="AE155" s="30">
        <v>0.11119999999999999</v>
      </c>
      <c r="AF155" s="45">
        <v>3.8699999999999998E-2</v>
      </c>
      <c r="AG155" s="30">
        <v>0.10408000000000001</v>
      </c>
      <c r="AH155" s="45">
        <v>3.8300000000000001E-2</v>
      </c>
      <c r="AI155" s="28" t="s">
        <v>49</v>
      </c>
      <c r="AJ155" s="29">
        <v>1.54E+18</v>
      </c>
      <c r="AK155" s="30">
        <v>5.6499999999999996E-3</v>
      </c>
      <c r="AL155" s="45">
        <v>1.5100000000000001E-2</v>
      </c>
      <c r="AM155" s="30">
        <v>3.5999999999999999E-3</v>
      </c>
      <c r="AN155" s="29">
        <v>7.8700000000000003E-3</v>
      </c>
      <c r="AO155" s="28" t="s">
        <v>43</v>
      </c>
      <c r="AP155" s="29">
        <v>1.54E+18</v>
      </c>
      <c r="AQ155" s="30">
        <v>2.16E-3</v>
      </c>
      <c r="AR155" s="45">
        <v>4.4400000000000004E-3</v>
      </c>
      <c r="AS155" s="30">
        <v>4.4200000000000003E-3</v>
      </c>
      <c r="AT155" s="45">
        <v>1.3299999999999999E-2</v>
      </c>
      <c r="AU155" s="30">
        <v>6.4900000000000001E-3</v>
      </c>
      <c r="AV155" s="45">
        <v>1.55E-2</v>
      </c>
      <c r="AW155" s="30">
        <v>8.2799999999999992E-3</v>
      </c>
      <c r="AX155" s="45">
        <v>2.1499999999999998E-2</v>
      </c>
      <c r="AY155" s="30">
        <v>7.3000000000000001E-3</v>
      </c>
      <c r="AZ155" s="45">
        <v>1.6899999999999998E-2</v>
      </c>
      <c r="BA155" s="28" t="s">
        <v>49</v>
      </c>
      <c r="BB155" s="29">
        <v>1.49E+18</v>
      </c>
      <c r="BC155" s="30">
        <v>1.06E-3</v>
      </c>
      <c r="BD155" s="45">
        <v>3.4499999999999999E-3</v>
      </c>
      <c r="BE155" s="30">
        <v>1.6000000000000001E-3</v>
      </c>
      <c r="BF155" s="45">
        <v>4.13E-3</v>
      </c>
      <c r="BG155" s="19" t="s">
        <v>43</v>
      </c>
      <c r="BH155" s="45">
        <v>1.49E+18</v>
      </c>
      <c r="BI155">
        <v>2.8799999999999999E-2</v>
      </c>
      <c r="BJ155" s="65">
        <v>1.8800000000000001E-2</v>
      </c>
      <c r="BK155" s="30">
        <v>5.5100000000000001E-3</v>
      </c>
      <c r="BL155" s="45">
        <v>1.43E-2</v>
      </c>
    </row>
    <row r="156" spans="1:64" ht="15.75" thickBot="1">
      <c r="A156" s="28" t="s">
        <v>50</v>
      </c>
      <c r="B156" s="29">
        <v>1.7E+18</v>
      </c>
      <c r="C156" s="30">
        <v>3.7900000000000003E-2</v>
      </c>
      <c r="D156" s="53">
        <v>1.32E-2</v>
      </c>
      <c r="E156" s="30">
        <v>5.2400000000000002E-2</v>
      </c>
      <c r="F156" s="29">
        <v>4.4400000000000004E-3</v>
      </c>
      <c r="G156" s="19" t="s">
        <v>44</v>
      </c>
      <c r="H156" s="29">
        <v>1.7E+18</v>
      </c>
      <c r="I156" s="19"/>
      <c r="J156" s="53"/>
      <c r="K156" s="19"/>
      <c r="L156" s="31"/>
      <c r="M156" s="19"/>
      <c r="N156" s="31"/>
      <c r="O156" s="19"/>
      <c r="P156" s="31"/>
      <c r="Q156" s="30"/>
      <c r="R156" s="29"/>
      <c r="S156" s="28" t="s">
        <v>50</v>
      </c>
      <c r="T156" s="29">
        <v>1.64E+18</v>
      </c>
      <c r="U156" s="30">
        <v>5.0750000000000003E-2</v>
      </c>
      <c r="V156" s="45">
        <v>1.66E-2</v>
      </c>
      <c r="W156" s="30">
        <v>3.4000000000000002E-2</v>
      </c>
      <c r="X156" s="29">
        <v>1.2E-2</v>
      </c>
      <c r="Y156" s="30">
        <v>3.7999999999999999E-2</v>
      </c>
      <c r="Z156" s="29">
        <v>1.26E-2</v>
      </c>
      <c r="AA156" s="30">
        <v>4.7E-2</v>
      </c>
      <c r="AB156" s="59">
        <v>1.5900000000000001E-2</v>
      </c>
      <c r="AC156" s="19" t="s">
        <v>44</v>
      </c>
      <c r="AD156" s="45">
        <v>1.64E+18</v>
      </c>
      <c r="AE156" s="30">
        <v>0.10253</v>
      </c>
      <c r="AF156" s="45">
        <v>3.5700000000000003E-2</v>
      </c>
      <c r="AG156" s="30">
        <v>9.8790000000000003E-2</v>
      </c>
      <c r="AH156" s="45">
        <v>3.6400000000000002E-2</v>
      </c>
      <c r="AI156" s="28" t="s">
        <v>50</v>
      </c>
      <c r="AJ156" s="29">
        <v>1.7E+18</v>
      </c>
      <c r="AK156" s="30">
        <v>4.7000000000000002E-3</v>
      </c>
      <c r="AL156" s="45">
        <v>1.26E-2</v>
      </c>
      <c r="AM156" s="30">
        <v>3.0699999999999998E-3</v>
      </c>
      <c r="AN156" s="29">
        <v>6.7099999999999998E-3</v>
      </c>
      <c r="AO156" s="28" t="s">
        <v>44</v>
      </c>
      <c r="AP156" s="29">
        <v>1.7E+18</v>
      </c>
      <c r="AQ156" s="19"/>
      <c r="AR156" s="62"/>
      <c r="AS156" s="30">
        <v>3.79E-3</v>
      </c>
      <c r="AT156" s="45">
        <v>1.14E-2</v>
      </c>
      <c r="AU156" s="30">
        <v>5.8199999999999997E-3</v>
      </c>
      <c r="AV156" s="45">
        <v>1.3899999999999999E-2</v>
      </c>
      <c r="AW156" s="30">
        <v>7.7200000000000003E-3</v>
      </c>
      <c r="AX156" s="45">
        <v>2.01E-2</v>
      </c>
      <c r="AY156" s="30">
        <v>6.7000000000000002E-3</v>
      </c>
      <c r="AZ156" s="45">
        <v>1.55E-2</v>
      </c>
      <c r="BA156" s="28" t="s">
        <v>50</v>
      </c>
      <c r="BB156" s="29">
        <v>1.64E+18</v>
      </c>
      <c r="BC156" s="30">
        <v>1.2999999999999999E-3</v>
      </c>
      <c r="BD156" s="45">
        <v>4.2300000000000003E-3</v>
      </c>
      <c r="BE156" s="30">
        <v>1.1999999999999999E-3</v>
      </c>
      <c r="BF156" s="45">
        <v>3.0999999999999999E-3</v>
      </c>
      <c r="BG156" s="19" t="s">
        <v>44</v>
      </c>
      <c r="BH156" s="45">
        <v>1.64E+18</v>
      </c>
      <c r="BI156">
        <v>2.6800000000000001E-2</v>
      </c>
      <c r="BJ156" s="65">
        <v>1.7500000000000002E-2</v>
      </c>
      <c r="BK156" s="30">
        <v>4.2900000000000004E-3</v>
      </c>
      <c r="BL156" s="45">
        <v>1.11E-2</v>
      </c>
    </row>
    <row r="157" spans="1:64" ht="15.75" thickBot="1">
      <c r="A157" s="28" t="s">
        <v>51</v>
      </c>
      <c r="B157" s="29">
        <v>1.85E+18</v>
      </c>
      <c r="C157" s="30">
        <v>2.4299999999999999E-2</v>
      </c>
      <c r="D157" s="53">
        <v>8.4499999999999992E-3</v>
      </c>
      <c r="E157" s="30">
        <v>4.3299999999999998E-2</v>
      </c>
      <c r="F157" s="29">
        <v>3.6700000000000001E-3</v>
      </c>
      <c r="G157" s="19" t="s">
        <v>45</v>
      </c>
      <c r="H157" s="29">
        <v>1.85E+18</v>
      </c>
      <c r="I157" s="30">
        <v>7.6100000000000001E-2</v>
      </c>
      <c r="J157" s="29">
        <v>2.6499999999999999E-2</v>
      </c>
      <c r="K157" s="30">
        <v>7.8320000000000001E-2</v>
      </c>
      <c r="L157" s="29">
        <v>3.27E-2</v>
      </c>
      <c r="M157" s="30">
        <v>7.1900000000000006E-2</v>
      </c>
      <c r="N157" s="29">
        <v>2.81E-2</v>
      </c>
      <c r="O157" s="30">
        <v>3.6920000000000001E-2</v>
      </c>
      <c r="P157" s="29">
        <v>3.0800000000000001E-2</v>
      </c>
      <c r="Q157" s="30"/>
      <c r="R157" s="29"/>
      <c r="S157" s="28" t="s">
        <v>51</v>
      </c>
      <c r="T157" s="29">
        <v>1.78E+18</v>
      </c>
      <c r="U157" s="30">
        <v>2.9749999999999999E-2</v>
      </c>
      <c r="V157" s="45">
        <v>9.7099999999999999E-3</v>
      </c>
      <c r="W157" s="30">
        <v>1.7299999999999999E-2</v>
      </c>
      <c r="X157" s="29">
        <v>6.1000000000000004E-3</v>
      </c>
      <c r="Y157" s="30">
        <v>2.0799999999999999E-2</v>
      </c>
      <c r="Z157" s="29">
        <v>6.9199999999999999E-3</v>
      </c>
      <c r="AA157" s="30">
        <v>2.75E-2</v>
      </c>
      <c r="AB157" s="59">
        <v>9.2899999999999996E-3</v>
      </c>
      <c r="AC157" s="19" t="s">
        <v>45</v>
      </c>
      <c r="AD157" s="45">
        <v>1.78E+18</v>
      </c>
      <c r="AE157" s="30">
        <v>9.6939999999999998E-2</v>
      </c>
      <c r="AF157" s="45">
        <v>3.3700000000000001E-2</v>
      </c>
      <c r="AG157" s="30">
        <v>9.7350000000000006E-2</v>
      </c>
      <c r="AH157" s="45">
        <v>3.5799999999999998E-2</v>
      </c>
      <c r="AI157" s="28" t="s">
        <v>51</v>
      </c>
      <c r="AJ157" s="29">
        <v>1.85E+18</v>
      </c>
      <c r="AK157" s="30">
        <v>3.2499999999999999E-3</v>
      </c>
      <c r="AL157" s="45">
        <v>8.6899999999999998E-3</v>
      </c>
      <c r="AM157" s="30">
        <v>2.0100000000000001E-3</v>
      </c>
      <c r="AN157" s="29">
        <v>4.3899999999999998E-3</v>
      </c>
      <c r="AO157" s="28" t="s">
        <v>45</v>
      </c>
      <c r="AP157" s="29">
        <v>1.85E+18</v>
      </c>
      <c r="AQ157" s="30">
        <v>2.3600000000000001E-3</v>
      </c>
      <c r="AR157" s="45">
        <v>4.8599999999999997E-3</v>
      </c>
      <c r="AS157" s="30">
        <v>3.0999999999999999E-3</v>
      </c>
      <c r="AT157" s="45">
        <v>9.3100000000000006E-3</v>
      </c>
      <c r="AU157" s="30">
        <v>5.7200000000000003E-3</v>
      </c>
      <c r="AV157" s="45">
        <v>1.37E-2</v>
      </c>
      <c r="AW157" s="30">
        <v>7.5599999999999999E-3</v>
      </c>
      <c r="AX157" s="45">
        <v>1.9599999999999999E-2</v>
      </c>
      <c r="AY157" s="30">
        <v>6.2899999999999996E-3</v>
      </c>
      <c r="AZ157" s="45">
        <v>1.4500000000000001E-2</v>
      </c>
      <c r="BA157" s="28" t="s">
        <v>51</v>
      </c>
      <c r="BB157" s="29">
        <v>1.78E+18</v>
      </c>
      <c r="BC157" s="30">
        <v>4.4999999999999999E-4</v>
      </c>
      <c r="BD157" s="45">
        <v>1.4599999999999999E-3</v>
      </c>
      <c r="BE157" s="30">
        <v>6.3000000000000003E-4</v>
      </c>
      <c r="BF157" s="45">
        <v>1.6299999999999999E-3</v>
      </c>
      <c r="BG157" s="19" t="s">
        <v>45</v>
      </c>
      <c r="BH157" s="45">
        <v>1.78E+18</v>
      </c>
      <c r="BI157">
        <v>2.5700000000000001E-2</v>
      </c>
      <c r="BJ157" s="65">
        <v>1.6799999999999999E-2</v>
      </c>
      <c r="BK157" s="30">
        <v>4.0099999999999997E-3</v>
      </c>
      <c r="BL157" s="45">
        <v>1.04E-2</v>
      </c>
    </row>
    <row r="158" spans="1:64" ht="15.75" thickBot="1">
      <c r="A158" s="28" t="s">
        <v>52</v>
      </c>
      <c r="B158" s="29">
        <v>2.01E+18</v>
      </c>
      <c r="C158" s="30">
        <v>5.7000000000000002E-3</v>
      </c>
      <c r="D158" s="53">
        <v>1.98E-3</v>
      </c>
      <c r="E158" s="30">
        <v>3.6799999999999999E-2</v>
      </c>
      <c r="F158" s="29">
        <v>3.1199999999999999E-3</v>
      </c>
      <c r="G158" s="19" t="s">
        <v>46</v>
      </c>
      <c r="H158" s="29">
        <v>2.01E+18</v>
      </c>
      <c r="I158" s="19"/>
      <c r="J158" s="53"/>
      <c r="K158" s="19"/>
      <c r="L158" s="31"/>
      <c r="M158" s="19"/>
      <c r="N158" s="31"/>
      <c r="O158" s="19"/>
      <c r="P158" s="31"/>
      <c r="Q158" s="30"/>
      <c r="R158" s="29"/>
      <c r="S158" s="28" t="s">
        <v>52</v>
      </c>
      <c r="T158" s="29">
        <v>1.93E+18</v>
      </c>
      <c r="U158" s="30">
        <v>1.3440000000000001E-2</v>
      </c>
      <c r="V158" s="45">
        <v>4.3899999999999998E-3</v>
      </c>
      <c r="W158" s="30">
        <v>4.5999999999999999E-3</v>
      </c>
      <c r="X158" s="29">
        <v>1.6199999999999999E-3</v>
      </c>
      <c r="Y158" s="30">
        <v>7.7000000000000002E-3</v>
      </c>
      <c r="Z158" s="29">
        <v>2.5600000000000002E-3</v>
      </c>
      <c r="AA158" s="30">
        <v>1.01E-2</v>
      </c>
      <c r="AB158" s="59">
        <v>3.4099999999999998E-3</v>
      </c>
      <c r="AC158" s="19" t="s">
        <v>46</v>
      </c>
      <c r="AD158" s="45">
        <v>1.93E+18</v>
      </c>
      <c r="AE158" s="30">
        <v>9.1389999999999999E-2</v>
      </c>
      <c r="AF158" s="45">
        <v>3.1800000000000002E-2</v>
      </c>
      <c r="AG158" s="30">
        <v>9.4589999999999994E-2</v>
      </c>
      <c r="AH158" s="45">
        <v>3.4799999999999998E-2</v>
      </c>
      <c r="AI158" s="28" t="s">
        <v>52</v>
      </c>
      <c r="AJ158" s="29">
        <v>2.01E+18</v>
      </c>
      <c r="AK158" s="30">
        <v>1.9599999999999999E-3</v>
      </c>
      <c r="AL158" s="45">
        <v>5.2399999999999999E-3</v>
      </c>
      <c r="AM158" s="30">
        <v>8.8000000000000003E-4</v>
      </c>
      <c r="AN158" s="29">
        <v>1.92E-3</v>
      </c>
      <c r="AO158" s="28" t="s">
        <v>46</v>
      </c>
      <c r="AP158" s="29">
        <v>2.01E+18</v>
      </c>
      <c r="AQ158" s="19"/>
      <c r="AR158" s="62"/>
      <c r="AS158" s="30">
        <v>2.64E-3</v>
      </c>
      <c r="AT158" s="45">
        <v>7.9299999999999995E-3</v>
      </c>
      <c r="AU158" s="30">
        <v>5.4900000000000001E-3</v>
      </c>
      <c r="AV158" s="45">
        <v>1.3100000000000001E-2</v>
      </c>
      <c r="AW158" s="30">
        <v>7.4700000000000001E-3</v>
      </c>
      <c r="AX158" s="45">
        <v>1.9400000000000001E-2</v>
      </c>
      <c r="AY158" s="30">
        <v>6.4700000000000001E-3</v>
      </c>
      <c r="AZ158" s="45">
        <v>1.4999999999999999E-2</v>
      </c>
      <c r="BA158" s="28" t="s">
        <v>52</v>
      </c>
      <c r="BB158" s="29">
        <v>1.93E+18</v>
      </c>
      <c r="BC158" s="30">
        <v>-6.9999999999999994E-5</v>
      </c>
      <c r="BD158" s="45">
        <v>-2.2800000000000001E-4</v>
      </c>
      <c r="BE158" s="30">
        <v>6.7000000000000002E-4</v>
      </c>
      <c r="BF158" s="45">
        <v>1.73E-3</v>
      </c>
      <c r="BG158" s="19" t="s">
        <v>46</v>
      </c>
      <c r="BH158" s="45">
        <v>1.93E+18</v>
      </c>
      <c r="BI158">
        <v>2.3699999999999999E-2</v>
      </c>
      <c r="BJ158" s="65">
        <v>1.55E-2</v>
      </c>
      <c r="BK158" s="30">
        <v>4.0099999999999997E-3</v>
      </c>
      <c r="BL158" s="45">
        <v>1.04E-2</v>
      </c>
    </row>
    <row r="159" spans="1:64" ht="15.75" thickBot="1">
      <c r="A159" s="28" t="s">
        <v>53</v>
      </c>
      <c r="B159" s="29">
        <v>2.16E+18</v>
      </c>
      <c r="C159" s="30">
        <v>8.9999999999999998E-4</v>
      </c>
      <c r="D159" s="53">
        <v>3.1300000000000002E-4</v>
      </c>
      <c r="E159" s="30">
        <v>1.519E-2</v>
      </c>
      <c r="F159" s="29">
        <v>1.2899999999999999E-3</v>
      </c>
      <c r="G159" s="19" t="s">
        <v>47</v>
      </c>
      <c r="H159" s="29">
        <v>2.16E+18</v>
      </c>
      <c r="I159" s="30">
        <v>6.4299999999999996E-2</v>
      </c>
      <c r="J159" s="29">
        <v>2.24E-2</v>
      </c>
      <c r="K159" s="30">
        <v>6.6559999999999994E-2</v>
      </c>
      <c r="L159" s="29">
        <v>2.7799999999999998E-2</v>
      </c>
      <c r="M159" s="30">
        <v>6.2399999999999997E-2</v>
      </c>
      <c r="N159" s="29">
        <v>2.4400000000000002E-2</v>
      </c>
      <c r="O159" s="30">
        <v>3.2460000000000003E-2</v>
      </c>
      <c r="P159" s="29">
        <v>2.7099999999999999E-2</v>
      </c>
      <c r="Q159" s="30"/>
      <c r="R159" s="29"/>
      <c r="S159" s="28" t="s">
        <v>53</v>
      </c>
      <c r="T159" s="29">
        <v>2.08E+18</v>
      </c>
      <c r="U159" s="30">
        <v>1.92E-3</v>
      </c>
      <c r="V159" s="45">
        <v>6.2699999999999995E-4</v>
      </c>
      <c r="W159" s="30">
        <v>-3.3E-3</v>
      </c>
      <c r="X159" s="29">
        <v>-1.16E-3</v>
      </c>
      <c r="Y159" s="30">
        <v>1.1000000000000001E-3</v>
      </c>
      <c r="Z159" s="29">
        <v>3.6600000000000001E-4</v>
      </c>
      <c r="AA159" s="30">
        <v>1.6999999999999999E-3</v>
      </c>
      <c r="AB159" s="59">
        <v>5.7399999999999997E-4</v>
      </c>
      <c r="AC159" s="19" t="s">
        <v>47</v>
      </c>
      <c r="AD159" s="45">
        <v>2.08E+18</v>
      </c>
      <c r="AE159" s="30">
        <v>8.5070000000000007E-2</v>
      </c>
      <c r="AF159" s="45">
        <v>2.9600000000000001E-2</v>
      </c>
      <c r="AG159" s="30">
        <v>8.8950000000000001E-2</v>
      </c>
      <c r="AH159" s="45">
        <v>3.2800000000000003E-2</v>
      </c>
      <c r="AI159" s="28" t="s">
        <v>53</v>
      </c>
      <c r="AJ159" s="29">
        <v>2.16E+18</v>
      </c>
      <c r="AK159" s="30">
        <v>8.0999999999999996E-4</v>
      </c>
      <c r="AL159" s="61">
        <v>2.1700000000000001E-3</v>
      </c>
      <c r="AM159" s="30">
        <v>6.3000000000000003E-4</v>
      </c>
      <c r="AN159" s="29">
        <v>1.3799999999999999E-3</v>
      </c>
      <c r="AO159" s="28" t="s">
        <v>47</v>
      </c>
      <c r="AP159" s="29">
        <v>2.16E+18</v>
      </c>
      <c r="AQ159" s="30">
        <v>2.1099999999999999E-3</v>
      </c>
      <c r="AR159" s="45">
        <v>4.3400000000000001E-3</v>
      </c>
      <c r="AS159" s="30">
        <v>2.5100000000000001E-3</v>
      </c>
      <c r="AT159" s="45">
        <v>7.5399999999999998E-3</v>
      </c>
      <c r="AU159" s="30">
        <v>5.4799999999999996E-3</v>
      </c>
      <c r="AV159" s="45">
        <v>1.3100000000000001E-2</v>
      </c>
      <c r="AW159" s="30">
        <v>6.6400000000000001E-3</v>
      </c>
      <c r="AX159" s="45">
        <v>1.7299999999999999E-2</v>
      </c>
      <c r="AY159" s="30">
        <v>5.8799999999999998E-3</v>
      </c>
      <c r="AZ159" s="45">
        <v>1.3599999999999999E-2</v>
      </c>
      <c r="BA159" s="28" t="s">
        <v>53</v>
      </c>
      <c r="BB159" s="29">
        <v>2.08E+18</v>
      </c>
      <c r="BC159" s="30">
        <v>-5.0000000000000002E-5</v>
      </c>
      <c r="BD159" s="45">
        <v>-1.63E-4</v>
      </c>
      <c r="BE159" s="30">
        <v>6.9999999999999994E-5</v>
      </c>
      <c r="BF159" s="45">
        <v>1.8100000000000001E-4</v>
      </c>
      <c r="BG159" s="19" t="s">
        <v>47</v>
      </c>
      <c r="BH159" s="45">
        <v>2.08E+18</v>
      </c>
      <c r="BI159">
        <v>2.18E-2</v>
      </c>
      <c r="BJ159" s="65">
        <v>1.4200000000000001E-2</v>
      </c>
      <c r="BK159" s="30">
        <v>3.6099999999999999E-3</v>
      </c>
      <c r="BL159" s="45">
        <v>9.3600000000000003E-3</v>
      </c>
    </row>
    <row r="160" spans="1:64" ht="15.75" thickBot="1">
      <c r="A160" s="28" t="s">
        <v>54</v>
      </c>
      <c r="B160" s="29">
        <v>2.31E+18</v>
      </c>
      <c r="C160" s="30">
        <v>-1.4E-3</v>
      </c>
      <c r="D160" s="53">
        <v>-4.8700000000000002E-4</v>
      </c>
      <c r="E160" s="30">
        <v>1.157E-2</v>
      </c>
      <c r="F160" s="29">
        <v>9.7999999999999997E-4</v>
      </c>
      <c r="G160" s="19" t="s">
        <v>48</v>
      </c>
      <c r="H160" s="29">
        <v>2.31E+18</v>
      </c>
      <c r="I160" s="19"/>
      <c r="J160" s="53"/>
      <c r="K160" s="19"/>
      <c r="L160" s="31"/>
      <c r="M160" s="19"/>
      <c r="N160" s="31"/>
      <c r="O160" s="19"/>
      <c r="P160" s="31"/>
      <c r="Q160" s="30"/>
      <c r="R160" s="29"/>
      <c r="S160" s="28" t="s">
        <v>54</v>
      </c>
      <c r="T160" s="29">
        <v>2.23E+18</v>
      </c>
      <c r="U160" s="30">
        <v>5.9999999999999995E-4</v>
      </c>
      <c r="V160" s="45">
        <v>1.9599999999999999E-4</v>
      </c>
      <c r="W160" s="30">
        <v>-4.0000000000000001E-3</v>
      </c>
      <c r="X160" s="29">
        <v>-1.41E-3</v>
      </c>
      <c r="Y160" s="30">
        <v>-3.0000000000000001E-3</v>
      </c>
      <c r="Z160" s="29">
        <v>-9.9799999999999997E-4</v>
      </c>
      <c r="AA160" s="30">
        <v>-1.1999999999999999E-3</v>
      </c>
      <c r="AB160" s="59">
        <v>-4.0499999999999998E-4</v>
      </c>
      <c r="AC160" s="19" t="s">
        <v>48</v>
      </c>
      <c r="AD160" s="45">
        <v>2.23E+18</v>
      </c>
      <c r="AE160" s="30">
        <v>7.7229999999999993E-2</v>
      </c>
      <c r="AF160" s="45">
        <v>2.69E-2</v>
      </c>
      <c r="AG160" s="30">
        <v>8.3419999999999994E-2</v>
      </c>
      <c r="AH160" s="45">
        <v>3.0700000000000002E-2</v>
      </c>
      <c r="AI160" s="28" t="s">
        <v>54</v>
      </c>
      <c r="AJ160" s="29">
        <v>2.31E+18</v>
      </c>
      <c r="AK160" s="30">
        <v>7.5000000000000002E-4</v>
      </c>
      <c r="AL160" s="45">
        <v>2.0100000000000001E-3</v>
      </c>
      <c r="AM160" s="30">
        <v>1.0000000000000001E-5</v>
      </c>
      <c r="AN160" s="29">
        <v>2.19E-5</v>
      </c>
      <c r="AO160" s="28" t="s">
        <v>48</v>
      </c>
      <c r="AP160" s="29">
        <v>2.31E+18</v>
      </c>
      <c r="AQ160" s="19"/>
      <c r="AR160" s="62"/>
      <c r="AS160" s="30">
        <v>1.9599999999999999E-3</v>
      </c>
      <c r="AT160" s="45">
        <v>5.8900000000000003E-3</v>
      </c>
      <c r="AU160" s="30">
        <v>4.45E-3</v>
      </c>
      <c r="AV160" s="45">
        <v>1.0699999999999999E-2</v>
      </c>
      <c r="AW160" s="30">
        <v>6.3800000000000003E-3</v>
      </c>
      <c r="AX160" s="45">
        <v>1.66E-2</v>
      </c>
      <c r="AY160" s="30">
        <v>5.2100000000000002E-3</v>
      </c>
      <c r="AZ160" s="45">
        <v>1.2E-2</v>
      </c>
      <c r="BA160" s="28" t="s">
        <v>54</v>
      </c>
      <c r="BB160" s="29">
        <v>2.23E+18</v>
      </c>
      <c r="BC160" s="30">
        <v>-1.2E-4</v>
      </c>
      <c r="BD160" s="45">
        <v>-3.8999999999999999E-4</v>
      </c>
      <c r="BE160" s="30">
        <v>-1.8000000000000001E-4</v>
      </c>
      <c r="BF160" s="45">
        <v>-4.64E-4</v>
      </c>
      <c r="BG160" s="19" t="s">
        <v>48</v>
      </c>
      <c r="BH160" s="45">
        <v>2.23E+18</v>
      </c>
      <c r="BI160">
        <v>1.95E-2</v>
      </c>
      <c r="BJ160" s="65">
        <v>1.2699999999999999E-2</v>
      </c>
      <c r="BK160" s="30">
        <v>3.5999999999999999E-3</v>
      </c>
      <c r="BL160" s="45">
        <v>9.3399999999999993E-3</v>
      </c>
    </row>
    <row r="161" spans="1:64" ht="15.75" thickBot="1">
      <c r="A161" s="28" t="s">
        <v>55</v>
      </c>
      <c r="B161" s="29">
        <v>2.47E+18</v>
      </c>
      <c r="C161" s="30">
        <v>-1.8E-3</v>
      </c>
      <c r="D161" s="53">
        <v>-6.2600000000000004E-4</v>
      </c>
      <c r="E161" s="30">
        <v>1.3270000000000001E-2</v>
      </c>
      <c r="F161" s="29">
        <v>1.1199999999999999E-3</v>
      </c>
      <c r="G161" s="19" t="s">
        <v>49</v>
      </c>
      <c r="H161" s="29">
        <v>2.47E+18</v>
      </c>
      <c r="I161" s="30">
        <v>5.0799999999999998E-2</v>
      </c>
      <c r="J161" s="29">
        <v>1.77E-2</v>
      </c>
      <c r="K161" s="30">
        <v>5.008E-2</v>
      </c>
      <c r="L161" s="29">
        <v>2.0899999999999998E-2</v>
      </c>
      <c r="M161" s="30">
        <v>4.6399999999999997E-2</v>
      </c>
      <c r="N161" s="29">
        <v>1.8200000000000001E-2</v>
      </c>
      <c r="O161" s="30">
        <v>2.274E-2</v>
      </c>
      <c r="P161" s="29">
        <v>1.9E-2</v>
      </c>
      <c r="Q161" s="30"/>
      <c r="R161" s="29"/>
      <c r="S161" s="28" t="s">
        <v>55</v>
      </c>
      <c r="T161" s="29">
        <v>2.38E+18</v>
      </c>
      <c r="U161" s="30">
        <v>-1.49E-3</v>
      </c>
      <c r="V161" s="45">
        <v>-4.86E-4</v>
      </c>
      <c r="W161" s="30">
        <v>-5.1999999999999998E-3</v>
      </c>
      <c r="X161" s="29">
        <v>-1.83E-3</v>
      </c>
      <c r="Y161" s="30">
        <v>-3.5999999999999999E-3</v>
      </c>
      <c r="Z161" s="29">
        <v>-1.1999999999999999E-3</v>
      </c>
      <c r="AA161" s="30">
        <v>-2.3999999999999998E-3</v>
      </c>
      <c r="AB161" s="59">
        <v>-8.1099999999999998E-4</v>
      </c>
      <c r="AC161" s="19" t="s">
        <v>49</v>
      </c>
      <c r="AD161" s="45">
        <v>2.38E+18</v>
      </c>
      <c r="AE161" s="30">
        <v>6.6360000000000002E-2</v>
      </c>
      <c r="AF161" s="45">
        <v>2.3099999999999999E-2</v>
      </c>
      <c r="AG161" s="30">
        <v>7.485E-2</v>
      </c>
      <c r="AH161" s="45">
        <v>2.76E-2</v>
      </c>
      <c r="AI161" s="28" t="s">
        <v>55</v>
      </c>
      <c r="AJ161" s="29">
        <v>2.47E+18</v>
      </c>
      <c r="AK161" s="30">
        <v>-1.9000000000000001E-4</v>
      </c>
      <c r="AL161" s="45">
        <v>-5.0799999999999999E-4</v>
      </c>
      <c r="AM161" s="30">
        <v>-1.7000000000000001E-4</v>
      </c>
      <c r="AN161" s="29">
        <v>-3.7199999999999999E-4</v>
      </c>
      <c r="AO161" s="28" t="s">
        <v>49</v>
      </c>
      <c r="AP161" s="29">
        <v>2.47E+18</v>
      </c>
      <c r="AQ161" s="30">
        <v>2.3500000000000001E-3</v>
      </c>
      <c r="AR161" s="45">
        <v>4.8300000000000001E-3</v>
      </c>
      <c r="AS161" s="30">
        <v>2.0600000000000002E-3</v>
      </c>
      <c r="AT161" s="45">
        <v>6.1900000000000002E-3</v>
      </c>
      <c r="AU161" s="30">
        <v>4.28E-3</v>
      </c>
      <c r="AV161" s="45">
        <v>1.03E-2</v>
      </c>
      <c r="AW161" s="30">
        <v>5.7400000000000003E-3</v>
      </c>
      <c r="AX161" s="45">
        <v>1.49E-2</v>
      </c>
      <c r="AY161" s="30">
        <v>4.6299999999999996E-3</v>
      </c>
      <c r="AZ161" s="45">
        <v>1.0699999999999999E-2</v>
      </c>
      <c r="BA161" s="28" t="s">
        <v>55</v>
      </c>
      <c r="BB161" s="29">
        <v>2.38E+18</v>
      </c>
      <c r="BC161" s="30">
        <v>1.0000000000000001E-5</v>
      </c>
      <c r="BD161" s="45">
        <v>3.2499999999999997E-5</v>
      </c>
      <c r="BE161" s="30">
        <v>4.0000000000000003E-5</v>
      </c>
      <c r="BF161" s="45">
        <v>1.03E-4</v>
      </c>
      <c r="BG161" s="19" t="s">
        <v>49</v>
      </c>
      <c r="BH161" s="45">
        <v>2.38E+18</v>
      </c>
      <c r="BI161">
        <v>1.66E-2</v>
      </c>
      <c r="BJ161" s="65">
        <v>1.0800000000000001E-2</v>
      </c>
      <c r="BK161" s="30">
        <v>3.1700000000000001E-3</v>
      </c>
      <c r="BL161" s="45">
        <v>8.2199999999999999E-3</v>
      </c>
    </row>
    <row r="162" spans="1:64" ht="15.75" thickBot="1">
      <c r="A162" s="28" t="s">
        <v>56</v>
      </c>
      <c r="B162" s="29">
        <v>2.62E+18</v>
      </c>
      <c r="C162" s="30">
        <v>-2.3999999999999998E-3</v>
      </c>
      <c r="D162" s="53">
        <v>-8.34E-4</v>
      </c>
      <c r="E162" s="30">
        <v>9.6299999999999997E-3</v>
      </c>
      <c r="F162" s="29">
        <v>8.1599999999999999E-4</v>
      </c>
      <c r="G162" s="19" t="s">
        <v>50</v>
      </c>
      <c r="H162" s="29">
        <v>2.62E+18</v>
      </c>
      <c r="I162" s="19"/>
      <c r="J162" s="53"/>
      <c r="K162" s="19"/>
      <c r="L162" s="31"/>
      <c r="M162" s="19"/>
      <c r="N162" s="31"/>
      <c r="O162" s="19"/>
      <c r="P162" s="31"/>
      <c r="Q162" s="30"/>
      <c r="R162" s="29"/>
      <c r="S162" s="28" t="s">
        <v>56</v>
      </c>
      <c r="T162" s="29">
        <v>2.53E+18</v>
      </c>
      <c r="U162" s="30">
        <v>-3.0999999999999999E-3</v>
      </c>
      <c r="V162" s="45">
        <v>-1.01E-3</v>
      </c>
      <c r="W162" s="30">
        <v>-6.7000000000000002E-3</v>
      </c>
      <c r="X162" s="29">
        <v>-2.3600000000000001E-3</v>
      </c>
      <c r="Y162" s="30">
        <v>-5.4000000000000003E-3</v>
      </c>
      <c r="Z162" s="29">
        <v>-1.8E-3</v>
      </c>
      <c r="AA162" s="30">
        <v>-3.8E-3</v>
      </c>
      <c r="AB162" s="59">
        <v>-1.2800000000000001E-3</v>
      </c>
      <c r="AC162" s="19" t="s">
        <v>50</v>
      </c>
      <c r="AD162" s="45">
        <v>2.53E+18</v>
      </c>
      <c r="AE162" s="30">
        <v>5.0029999999999998E-2</v>
      </c>
      <c r="AF162" s="45">
        <v>1.7399999999999999E-2</v>
      </c>
      <c r="AG162" s="30">
        <v>6.123E-2</v>
      </c>
      <c r="AH162" s="45">
        <v>2.2499999999999999E-2</v>
      </c>
      <c r="AI162" s="28" t="s">
        <v>56</v>
      </c>
      <c r="AJ162" s="29">
        <v>2.62E+18</v>
      </c>
      <c r="AK162" s="30">
        <v>-3.3E-4</v>
      </c>
      <c r="AL162" s="45">
        <v>-8.8199999999999997E-4</v>
      </c>
      <c r="AM162" s="30">
        <v>-2.9E-4</v>
      </c>
      <c r="AN162" s="29">
        <v>-6.3400000000000001E-4</v>
      </c>
      <c r="AO162" s="28" t="s">
        <v>50</v>
      </c>
      <c r="AP162" s="29">
        <v>2.62E+18</v>
      </c>
      <c r="AQ162" s="19"/>
      <c r="AR162" s="62"/>
      <c r="AS162" s="30">
        <v>2.1099999999999999E-3</v>
      </c>
      <c r="AT162" s="45">
        <v>6.3400000000000001E-3</v>
      </c>
      <c r="AU162" s="30">
        <v>3.5000000000000001E-3</v>
      </c>
      <c r="AV162" s="45">
        <v>8.3800000000000003E-3</v>
      </c>
      <c r="AW162" s="30">
        <v>4.8300000000000001E-3</v>
      </c>
      <c r="AX162" s="45">
        <v>1.26E-2</v>
      </c>
      <c r="AY162" s="30">
        <v>3.8899999999999998E-3</v>
      </c>
      <c r="AZ162" s="45">
        <v>8.9899999999999997E-3</v>
      </c>
      <c r="BA162" s="28" t="s">
        <v>56</v>
      </c>
      <c r="BB162" s="29">
        <v>2.53E+18</v>
      </c>
      <c r="BC162" s="30">
        <v>-2.1000000000000001E-4</v>
      </c>
      <c r="BD162" s="45">
        <v>-6.8300000000000001E-4</v>
      </c>
      <c r="BE162" s="30">
        <v>-5.5000000000000003E-4</v>
      </c>
      <c r="BF162" s="45">
        <v>-1.42E-3</v>
      </c>
      <c r="BG162" s="19" t="s">
        <v>50</v>
      </c>
      <c r="BH162" s="45">
        <v>2.53E+18</v>
      </c>
      <c r="BI162">
        <v>1.29E-2</v>
      </c>
      <c r="BJ162" s="65">
        <v>8.4100000000000008E-3</v>
      </c>
      <c r="BK162" s="30">
        <v>2.5600000000000002E-3</v>
      </c>
      <c r="BL162" s="45">
        <v>6.6400000000000001E-3</v>
      </c>
    </row>
    <row r="163" spans="1:64" ht="15.75" thickBot="1">
      <c r="A163" s="28" t="s">
        <v>57</v>
      </c>
      <c r="B163" s="29">
        <v>2.78E+18</v>
      </c>
      <c r="C163" s="30">
        <v>-3.5999999999999999E-3</v>
      </c>
      <c r="D163" s="53">
        <v>-1.25E-3</v>
      </c>
      <c r="E163" s="30">
        <v>5.8999999999999999E-3</v>
      </c>
      <c r="F163" s="29">
        <v>5.0000000000000001E-4</v>
      </c>
      <c r="G163" s="19" t="s">
        <v>51</v>
      </c>
      <c r="H163" s="29">
        <v>2.78E+18</v>
      </c>
      <c r="I163" s="30">
        <v>2.75E-2</v>
      </c>
      <c r="J163" s="29">
        <v>9.5700000000000004E-3</v>
      </c>
      <c r="K163" s="30">
        <v>2.1680000000000001E-2</v>
      </c>
      <c r="L163" s="29">
        <v>9.0600000000000003E-3</v>
      </c>
      <c r="M163" s="30">
        <v>1.6799999999999999E-2</v>
      </c>
      <c r="N163" s="29">
        <v>6.5700000000000003E-3</v>
      </c>
      <c r="O163" s="30">
        <v>8.1799999999999998E-3</v>
      </c>
      <c r="P163" s="29">
        <v>6.8300000000000001E-3</v>
      </c>
      <c r="Q163" s="30"/>
      <c r="R163" s="29"/>
      <c r="S163" s="28" t="s">
        <v>57</v>
      </c>
      <c r="T163" s="29">
        <v>2.68E+18</v>
      </c>
      <c r="U163" s="30">
        <v>-2.4499999999999999E-3</v>
      </c>
      <c r="V163" s="45">
        <v>-7.9900000000000001E-4</v>
      </c>
      <c r="W163" s="30">
        <v>-7.1999999999999998E-3</v>
      </c>
      <c r="X163" s="29">
        <v>-2.5400000000000002E-3</v>
      </c>
      <c r="Y163" s="30">
        <v>-4.8999999999999998E-3</v>
      </c>
      <c r="Z163" s="29">
        <v>-1.6299999999999999E-3</v>
      </c>
      <c r="AA163" s="30">
        <v>-2.5000000000000001E-3</v>
      </c>
      <c r="AB163" s="59">
        <v>-8.4500000000000005E-4</v>
      </c>
      <c r="AC163" s="19" t="s">
        <v>51</v>
      </c>
      <c r="AD163" s="45">
        <v>2.68E+18</v>
      </c>
      <c r="AE163" s="30">
        <v>2.9069999999999999E-2</v>
      </c>
      <c r="AF163" s="45">
        <v>1.01E-2</v>
      </c>
      <c r="AG163" s="30">
        <v>3.4979999999999997E-2</v>
      </c>
      <c r="AH163" s="45">
        <v>1.29E-2</v>
      </c>
      <c r="AI163" s="28" t="s">
        <v>57</v>
      </c>
      <c r="AJ163" s="29">
        <v>2.78E+18</v>
      </c>
      <c r="AK163" s="30">
        <v>-2.4000000000000001E-4</v>
      </c>
      <c r="AL163" s="45">
        <v>-6.4199999999999999E-4</v>
      </c>
      <c r="AM163" s="30">
        <v>3.3E-4</v>
      </c>
      <c r="AN163" s="29">
        <v>7.2099999999999996E-4</v>
      </c>
      <c r="AO163" s="28" t="s">
        <v>51</v>
      </c>
      <c r="AP163" s="29">
        <v>2.78E+18</v>
      </c>
      <c r="AQ163" s="30">
        <v>1.9400000000000001E-3</v>
      </c>
      <c r="AR163" s="45">
        <v>3.9899999999999996E-3</v>
      </c>
      <c r="AS163" s="30">
        <v>1.2700000000000001E-3</v>
      </c>
      <c r="AT163" s="45">
        <v>3.82E-3</v>
      </c>
      <c r="AU163" s="30">
        <v>2.9399999999999999E-3</v>
      </c>
      <c r="AV163" s="45">
        <v>7.0400000000000003E-3</v>
      </c>
      <c r="AW163" s="30">
        <v>3.8400000000000001E-3</v>
      </c>
      <c r="AX163" s="45">
        <v>9.9799999999999993E-3</v>
      </c>
      <c r="AY163" s="30">
        <v>2.7699999999999999E-3</v>
      </c>
      <c r="AZ163" s="45">
        <v>6.4000000000000003E-3</v>
      </c>
      <c r="BA163" s="28" t="s">
        <v>57</v>
      </c>
      <c r="BB163" s="29">
        <v>2.68E+18</v>
      </c>
      <c r="BC163" s="30">
        <v>-1E-4</v>
      </c>
      <c r="BD163" s="45">
        <v>-3.2499999999999999E-4</v>
      </c>
      <c r="BE163" s="30">
        <v>-2.5999999999999998E-4</v>
      </c>
      <c r="BF163" s="45">
        <v>-6.7100000000000005E-4</v>
      </c>
      <c r="BG163" s="19" t="s">
        <v>51</v>
      </c>
      <c r="BH163" s="45">
        <v>2.68E+18</v>
      </c>
      <c r="BI163">
        <v>8.8000000000000005E-3</v>
      </c>
      <c r="BJ163" s="65">
        <v>5.7400000000000003E-3</v>
      </c>
      <c r="BK163" s="30">
        <v>9.3999999999999997E-4</v>
      </c>
      <c r="BL163" s="45">
        <v>2.4399999999999999E-3</v>
      </c>
    </row>
    <row r="164" spans="1:64" ht="15.75" thickBot="1">
      <c r="A164" s="28" t="s">
        <v>58</v>
      </c>
      <c r="B164" s="29">
        <v>2.93E+18</v>
      </c>
      <c r="C164" s="30">
        <v>-3.8999999999999998E-3</v>
      </c>
      <c r="D164" s="53">
        <v>-1.3600000000000001E-3</v>
      </c>
      <c r="E164" s="30">
        <v>5.5399999999999998E-3</v>
      </c>
      <c r="F164" s="29">
        <v>4.6900000000000002E-4</v>
      </c>
      <c r="G164" s="19" t="s">
        <v>52</v>
      </c>
      <c r="H164" s="29">
        <v>2.93E+18</v>
      </c>
      <c r="I164" s="19"/>
      <c r="J164" s="53"/>
      <c r="K164" s="19"/>
      <c r="L164" s="31"/>
      <c r="M164" s="19"/>
      <c r="N164" s="31"/>
      <c r="O164" s="19"/>
      <c r="P164" s="31"/>
      <c r="Q164" s="30"/>
      <c r="R164" s="29"/>
      <c r="S164" s="28" t="s">
        <v>58</v>
      </c>
      <c r="T164" s="29">
        <v>2.83E+18</v>
      </c>
      <c r="U164" s="30">
        <v>-2.2699999999999999E-3</v>
      </c>
      <c r="V164" s="45">
        <v>-7.4100000000000001E-4</v>
      </c>
      <c r="W164" s="30">
        <v>-6.1000000000000004E-3</v>
      </c>
      <c r="X164" s="29">
        <v>-2.15E-3</v>
      </c>
      <c r="Y164" s="30">
        <v>-5.1999999999999998E-3</v>
      </c>
      <c r="Z164" s="29">
        <v>-1.73E-3</v>
      </c>
      <c r="AA164" s="30">
        <v>-2.8E-3</v>
      </c>
      <c r="AB164" s="59">
        <v>-9.4600000000000001E-4</v>
      </c>
      <c r="AC164" s="19" t="s">
        <v>52</v>
      </c>
      <c r="AD164" s="45">
        <v>2.83E+18</v>
      </c>
      <c r="AE164" s="30">
        <v>1.2370000000000001E-2</v>
      </c>
      <c r="AF164" s="45">
        <v>4.3099999999999996E-3</v>
      </c>
      <c r="AG164" s="19"/>
      <c r="AH164" s="45"/>
      <c r="AI164" s="28" t="s">
        <v>58</v>
      </c>
      <c r="AJ164" s="29">
        <v>2.93E+18</v>
      </c>
      <c r="AK164" s="30">
        <v>-3.5E-4</v>
      </c>
      <c r="AL164" s="45">
        <v>-9.3599999999999998E-4</v>
      </c>
      <c r="AM164" s="30">
        <v>-1.2E-4</v>
      </c>
      <c r="AN164" s="29">
        <v>-2.6200000000000003E-4</v>
      </c>
      <c r="AO164" s="28" t="s">
        <v>52</v>
      </c>
      <c r="AP164" s="29">
        <v>2.93E+18</v>
      </c>
      <c r="AQ164" s="19"/>
      <c r="AR164" s="62"/>
      <c r="AS164" s="30">
        <v>1.14E-3</v>
      </c>
      <c r="AT164" s="45">
        <v>3.4299999999999999E-3</v>
      </c>
      <c r="AU164" s="30">
        <v>1.83E-3</v>
      </c>
      <c r="AV164" s="45">
        <v>4.3800000000000002E-3</v>
      </c>
      <c r="AW164" s="30">
        <v>2.5200000000000001E-3</v>
      </c>
      <c r="AX164" s="45">
        <v>6.5500000000000003E-3</v>
      </c>
      <c r="AY164" s="30">
        <v>1.8600000000000001E-3</v>
      </c>
      <c r="AZ164" s="45">
        <v>4.3E-3</v>
      </c>
      <c r="BA164" s="28" t="s">
        <v>58</v>
      </c>
      <c r="BB164" s="29">
        <v>2.83E+18</v>
      </c>
      <c r="BC164" s="30">
        <v>-6.8999999999999997E-4</v>
      </c>
      <c r="BD164" s="45">
        <v>-2.2399999999999998E-3</v>
      </c>
      <c r="BE164" s="30">
        <v>-8.0000000000000007E-5</v>
      </c>
      <c r="BF164" s="45">
        <v>-2.0599999999999999E-4</v>
      </c>
      <c r="BG164" s="19" t="s">
        <v>52</v>
      </c>
      <c r="BH164" s="45">
        <v>2.83E+18</v>
      </c>
      <c r="BI164">
        <v>5.5999999999999999E-3</v>
      </c>
      <c r="BJ164" s="65">
        <v>3.65E-3</v>
      </c>
      <c r="BK164" s="30">
        <v>9.3000000000000005E-4</v>
      </c>
      <c r="BL164" s="45">
        <v>2.4099999999999998E-3</v>
      </c>
    </row>
    <row r="165" spans="1:64" ht="15.75" thickBot="1">
      <c r="A165" s="28" t="s">
        <v>59</v>
      </c>
      <c r="B165" s="29">
        <v>3.09E+18</v>
      </c>
      <c r="C165" s="30">
        <v>-4.1000000000000003E-3</v>
      </c>
      <c r="D165" s="53">
        <v>-1.4300000000000001E-3</v>
      </c>
      <c r="E165" s="30">
        <v>4.0499999999999998E-3</v>
      </c>
      <c r="F165" s="29">
        <v>3.4299999999999999E-4</v>
      </c>
      <c r="G165" s="19" t="s">
        <v>53</v>
      </c>
      <c r="H165" s="29">
        <v>3.09E+18</v>
      </c>
      <c r="I165" s="30">
        <v>9.9000000000000008E-3</v>
      </c>
      <c r="J165" s="29">
        <v>3.4499999999999999E-3</v>
      </c>
      <c r="K165" s="30">
        <v>2.2699999999999999E-3</v>
      </c>
      <c r="L165" s="29">
        <v>9.4899999999999997E-4</v>
      </c>
      <c r="M165" s="30">
        <v>3.5000000000000001E-3</v>
      </c>
      <c r="N165" s="29">
        <v>1.3699999999999999E-3</v>
      </c>
      <c r="O165" s="30">
        <v>-1.25E-3</v>
      </c>
      <c r="P165" s="29">
        <v>-1.0399999999999999E-3</v>
      </c>
      <c r="Q165" s="30"/>
      <c r="R165" s="29"/>
      <c r="S165" s="28" t="s">
        <v>59</v>
      </c>
      <c r="T165" s="29">
        <v>2.97E+18</v>
      </c>
      <c r="U165" s="30">
        <v>-2.0600000000000002E-3</v>
      </c>
      <c r="V165" s="45">
        <v>-6.7199999999999996E-4</v>
      </c>
      <c r="W165" s="30">
        <v>-6.4999999999999997E-3</v>
      </c>
      <c r="X165" s="29">
        <v>-2.2899999999999999E-3</v>
      </c>
      <c r="Y165" s="30">
        <v>-5.0000000000000001E-3</v>
      </c>
      <c r="Z165" s="29">
        <v>-1.66E-3</v>
      </c>
      <c r="AA165" s="30">
        <v>-3.0999999999999999E-3</v>
      </c>
      <c r="AB165" s="59">
        <v>-1.0499999999999999E-3</v>
      </c>
      <c r="AC165" s="19" t="s">
        <v>53</v>
      </c>
      <c r="AD165" s="45">
        <v>2.97E+18</v>
      </c>
      <c r="AE165" s="30">
        <v>2.3800000000000002E-3</v>
      </c>
      <c r="AF165" s="45">
        <v>8.2799999999999996E-4</v>
      </c>
      <c r="AG165" s="30">
        <v>2.0809999999999999E-2</v>
      </c>
      <c r="AH165" s="45">
        <v>7.6600000000000001E-3</v>
      </c>
      <c r="AI165" s="28" t="s">
        <v>59</v>
      </c>
      <c r="AJ165" s="29">
        <v>3.09E+18</v>
      </c>
      <c r="AK165" s="30">
        <v>-6.9999999999999999E-4</v>
      </c>
      <c r="AL165" s="45">
        <v>-1.8699999999999999E-3</v>
      </c>
      <c r="AM165" s="30">
        <v>-2.3000000000000001E-4</v>
      </c>
      <c r="AN165" s="29">
        <v>-5.0299999999999997E-4</v>
      </c>
      <c r="AO165" s="28" t="s">
        <v>53</v>
      </c>
      <c r="AP165" s="29">
        <v>3.09E+18</v>
      </c>
      <c r="AQ165" s="30">
        <v>8.4999999999999995E-4</v>
      </c>
      <c r="AR165" s="45">
        <v>1.75E-3</v>
      </c>
      <c r="AS165" s="30">
        <v>4.0999999999999999E-4</v>
      </c>
      <c r="AT165" s="45">
        <v>1.23E-3</v>
      </c>
      <c r="AU165" s="30">
        <v>8.1999999999999998E-4</v>
      </c>
      <c r="AV165" s="45">
        <v>1.9599999999999999E-3</v>
      </c>
      <c r="AW165" s="30">
        <v>1.7799999999999999E-3</v>
      </c>
      <c r="AX165" s="45">
        <v>4.6299999999999996E-3</v>
      </c>
      <c r="AY165" s="30">
        <v>4.8000000000000001E-4</v>
      </c>
      <c r="AZ165" s="45">
        <v>1.1100000000000001E-3</v>
      </c>
      <c r="BA165" s="28" t="s">
        <v>59</v>
      </c>
      <c r="BB165" s="29">
        <v>2.97E+18</v>
      </c>
      <c r="BC165" s="30">
        <v>-5.6999999999999998E-4</v>
      </c>
      <c r="BD165" s="45">
        <v>-1.8500000000000001E-3</v>
      </c>
      <c r="BE165" s="30">
        <v>-2.5000000000000001E-4</v>
      </c>
      <c r="BF165" s="45">
        <v>-6.4499999999999996E-4</v>
      </c>
      <c r="BG165" s="19" t="s">
        <v>53</v>
      </c>
      <c r="BH165" s="45">
        <v>2.97E+18</v>
      </c>
      <c r="BI165">
        <v>3.3999999999999998E-3</v>
      </c>
      <c r="BJ165" s="65">
        <v>2.2200000000000002E-3</v>
      </c>
      <c r="BK165" s="30">
        <v>0</v>
      </c>
      <c r="BL165" s="45">
        <v>0</v>
      </c>
    </row>
    <row r="166" spans="1:64" ht="15.75" thickBot="1">
      <c r="A166" s="28" t="s">
        <v>60</v>
      </c>
      <c r="B166" s="29">
        <v>3.24E+18</v>
      </c>
      <c r="C166" s="30">
        <v>-2.8E-3</v>
      </c>
      <c r="D166" s="53">
        <v>-9.7400000000000004E-4</v>
      </c>
      <c r="E166" s="30">
        <v>6.8000000000000005E-4</v>
      </c>
      <c r="F166" s="29">
        <v>5.7599999999999997E-5</v>
      </c>
      <c r="G166" s="19" t="s">
        <v>54</v>
      </c>
      <c r="H166" s="29">
        <v>3.24E+18</v>
      </c>
      <c r="I166" s="19"/>
      <c r="J166" s="53"/>
      <c r="K166" s="19"/>
      <c r="L166" s="31"/>
      <c r="M166" s="19"/>
      <c r="N166" s="31"/>
      <c r="O166" s="19"/>
      <c r="P166" s="31"/>
      <c r="Q166" s="30"/>
      <c r="R166" s="29"/>
      <c r="S166" s="28" t="s">
        <v>60</v>
      </c>
      <c r="T166" s="29">
        <v>3.12E+18</v>
      </c>
      <c r="U166" s="30">
        <v>-6.7000000000000002E-4</v>
      </c>
      <c r="V166" s="45">
        <v>-2.1900000000000001E-4</v>
      </c>
      <c r="W166" s="30">
        <v>-5.1000000000000004E-3</v>
      </c>
      <c r="X166" s="29">
        <v>-1.8E-3</v>
      </c>
      <c r="Y166" s="30">
        <v>-5.5999999999999999E-3</v>
      </c>
      <c r="Z166" s="29">
        <v>-1.8600000000000001E-3</v>
      </c>
      <c r="AA166" s="30">
        <v>-2.3999999999999998E-3</v>
      </c>
      <c r="AB166" s="59">
        <v>-8.1099999999999998E-4</v>
      </c>
      <c r="AC166" s="19" t="s">
        <v>54</v>
      </c>
      <c r="AD166" s="45">
        <v>3.12E+18</v>
      </c>
      <c r="AE166" s="30">
        <v>-9.5999999999999992E-3</v>
      </c>
      <c r="AF166" s="45">
        <v>-3.3400000000000001E-3</v>
      </c>
      <c r="AG166" s="30">
        <v>1.6420000000000001E-2</v>
      </c>
      <c r="AH166" s="45">
        <v>6.0499999999999998E-3</v>
      </c>
      <c r="AI166" s="28" t="s">
        <v>60</v>
      </c>
      <c r="AJ166" s="29">
        <v>3.24E+18</v>
      </c>
      <c r="AK166" s="30">
        <v>-2.1000000000000001E-4</v>
      </c>
      <c r="AL166" s="45">
        <v>-5.6099999999999998E-4</v>
      </c>
      <c r="AM166" s="30">
        <v>0</v>
      </c>
      <c r="AN166" s="29">
        <v>0</v>
      </c>
      <c r="AO166" s="28" t="s">
        <v>54</v>
      </c>
      <c r="AP166" s="29">
        <v>3.24E+18</v>
      </c>
      <c r="AQ166" s="19"/>
      <c r="AR166" s="62"/>
      <c r="AS166" s="30">
        <v>5.2999999999999998E-4</v>
      </c>
      <c r="AT166" s="45">
        <v>1.5900000000000001E-3</v>
      </c>
      <c r="AU166" s="30">
        <v>6.2E-4</v>
      </c>
      <c r="AV166" s="45">
        <v>1.48E-3</v>
      </c>
      <c r="AW166" s="30">
        <v>1.2800000000000001E-3</v>
      </c>
      <c r="AX166" s="45">
        <v>3.3300000000000001E-3</v>
      </c>
      <c r="AY166" s="30">
        <v>1E-4</v>
      </c>
      <c r="AZ166" s="45">
        <v>2.31E-4</v>
      </c>
      <c r="BA166" s="28" t="s">
        <v>60</v>
      </c>
      <c r="BB166" s="29">
        <v>3.12E+18</v>
      </c>
      <c r="BC166" s="30">
        <v>-4.2999999999999999E-4</v>
      </c>
      <c r="BD166" s="45">
        <v>-1.4E-3</v>
      </c>
      <c r="BE166" s="30">
        <v>-3.3E-4</v>
      </c>
      <c r="BF166" s="45">
        <v>-8.5099999999999998E-4</v>
      </c>
      <c r="BG166" s="19" t="s">
        <v>54</v>
      </c>
      <c r="BH166" s="45">
        <v>3.12E+18</v>
      </c>
      <c r="BI166">
        <v>1.9E-3</v>
      </c>
      <c r="BJ166" s="65">
        <v>1.24E-3</v>
      </c>
      <c r="BK166" s="30">
        <v>-4.4999999999999999E-4</v>
      </c>
      <c r="BL166" s="45">
        <v>-1.17E-3</v>
      </c>
    </row>
    <row r="167" spans="1:64" ht="15.75" thickBot="1">
      <c r="A167" s="28" t="s">
        <v>61</v>
      </c>
      <c r="B167" s="29">
        <v>3.39E+18</v>
      </c>
      <c r="C167" s="30">
        <v>-3.5000000000000001E-3</v>
      </c>
      <c r="D167" s="53">
        <v>-1.2199999999999999E-3</v>
      </c>
      <c r="E167" s="30">
        <v>-5.5999999999999995E-4</v>
      </c>
      <c r="F167" s="29">
        <v>-4.74E-5</v>
      </c>
      <c r="G167" s="19" t="s">
        <v>55</v>
      </c>
      <c r="H167" s="29">
        <v>3.39E+18</v>
      </c>
      <c r="I167" s="30">
        <v>2.0999999999999999E-3</v>
      </c>
      <c r="J167" s="29">
        <v>7.3099999999999999E-4</v>
      </c>
      <c r="K167" s="30">
        <v>-3.3999999999999998E-3</v>
      </c>
      <c r="L167" s="29">
        <v>-1.42E-3</v>
      </c>
      <c r="M167" s="30">
        <v>-2.0000000000000001E-4</v>
      </c>
      <c r="N167" s="29">
        <v>-7.8200000000000003E-5</v>
      </c>
      <c r="O167" s="30">
        <v>-5.9699999999999996E-3</v>
      </c>
      <c r="P167" s="29">
        <v>-4.9899999999999996E-3</v>
      </c>
      <c r="Q167" s="30"/>
      <c r="R167" s="29"/>
      <c r="S167" s="28" t="s">
        <v>61</v>
      </c>
      <c r="T167" s="29">
        <v>3.27E+18</v>
      </c>
      <c r="U167" s="30">
        <v>-1.08E-3</v>
      </c>
      <c r="V167" s="45">
        <v>-3.5199999999999999E-4</v>
      </c>
      <c r="W167" s="30">
        <v>-4.5999999999999999E-3</v>
      </c>
      <c r="X167" s="29">
        <v>-1.6199999999999999E-3</v>
      </c>
      <c r="Y167" s="30">
        <v>-5.1000000000000004E-3</v>
      </c>
      <c r="Z167" s="29">
        <v>-1.6999999999999999E-3</v>
      </c>
      <c r="AA167" s="30">
        <v>-2.3E-3</v>
      </c>
      <c r="AB167" s="59">
        <v>-7.7700000000000002E-4</v>
      </c>
      <c r="AC167" s="19" t="s">
        <v>55</v>
      </c>
      <c r="AD167" s="45">
        <v>3.27E+18</v>
      </c>
      <c r="AE167" s="30">
        <v>-2.49E-3</v>
      </c>
      <c r="AF167" s="45">
        <v>-8.6700000000000004E-4</v>
      </c>
      <c r="AG167" s="30">
        <v>5.6800000000000002E-3</v>
      </c>
      <c r="AH167" s="45">
        <v>2.0899999999999998E-3</v>
      </c>
      <c r="AI167" s="28" t="s">
        <v>61</v>
      </c>
      <c r="AJ167" s="29">
        <v>3.39E+18</v>
      </c>
      <c r="AK167" s="30">
        <v>-8.1999999999999998E-4</v>
      </c>
      <c r="AL167" s="45">
        <v>-2.1900000000000001E-3</v>
      </c>
      <c r="AM167" s="30">
        <v>2.2000000000000001E-4</v>
      </c>
      <c r="AN167" s="29">
        <v>4.8099999999999998E-4</v>
      </c>
      <c r="AO167" s="28" t="s">
        <v>55</v>
      </c>
      <c r="AP167" s="29">
        <v>3.39E+18</v>
      </c>
      <c r="AQ167" s="30">
        <v>2.9E-4</v>
      </c>
      <c r="AR167" s="45">
        <v>5.9699999999999998E-4</v>
      </c>
      <c r="AS167" s="30">
        <v>2.0000000000000001E-4</v>
      </c>
      <c r="AT167" s="45">
        <v>6.0099999999999997E-4</v>
      </c>
      <c r="AU167" s="30">
        <v>4.0000000000000002E-4</v>
      </c>
      <c r="AV167" s="45">
        <v>9.5799999999999998E-4</v>
      </c>
      <c r="AW167" s="30">
        <v>7.1000000000000002E-4</v>
      </c>
      <c r="AX167" s="45">
        <v>1.8500000000000001E-3</v>
      </c>
      <c r="AY167" s="30">
        <v>1.2E-4</v>
      </c>
      <c r="AZ167" s="45">
        <v>2.7700000000000001E-4</v>
      </c>
      <c r="BA167" s="28" t="s">
        <v>61</v>
      </c>
      <c r="BB167" s="29">
        <v>3.27E+18</v>
      </c>
      <c r="BC167" s="30">
        <v>-6.7000000000000002E-4</v>
      </c>
      <c r="BD167" s="45">
        <v>-2.1800000000000001E-3</v>
      </c>
      <c r="BE167" s="30">
        <v>-2.9E-4</v>
      </c>
      <c r="BF167" s="45">
        <v>-7.4799999999999997E-4</v>
      </c>
      <c r="BG167" s="19" t="s">
        <v>55</v>
      </c>
      <c r="BH167" s="45">
        <v>3.27E+18</v>
      </c>
      <c r="BI167">
        <v>1.5E-3</v>
      </c>
      <c r="BJ167" s="65">
        <v>9.7799999999999992E-4</v>
      </c>
      <c r="BK167" s="30">
        <v>-6.9999999999999994E-5</v>
      </c>
      <c r="BL167" s="45">
        <v>-1.8200000000000001E-4</v>
      </c>
    </row>
    <row r="168" spans="1:64" ht="15.75" thickBot="1">
      <c r="A168" s="28" t="s">
        <v>62</v>
      </c>
      <c r="B168" s="29">
        <v>3.55E+18</v>
      </c>
      <c r="C168" s="30">
        <v>-2.5000000000000001E-3</v>
      </c>
      <c r="D168" s="53">
        <v>-8.6899999999999998E-4</v>
      </c>
      <c r="E168" s="30">
        <v>-5.3600000000000002E-3</v>
      </c>
      <c r="F168" s="29">
        <v>-4.5399999999999998E-4</v>
      </c>
      <c r="G168" s="19" t="s">
        <v>56</v>
      </c>
      <c r="H168" s="29">
        <v>3.55E+18</v>
      </c>
      <c r="I168" s="19"/>
      <c r="J168" s="53"/>
      <c r="K168" s="19"/>
      <c r="L168" s="31"/>
      <c r="M168" s="19"/>
      <c r="N168" s="31"/>
      <c r="O168" s="19"/>
      <c r="P168" s="31"/>
      <c r="Q168" s="30"/>
      <c r="R168" s="29"/>
      <c r="S168" s="28" t="s">
        <v>62</v>
      </c>
      <c r="T168" s="29">
        <v>3.42E+18</v>
      </c>
      <c r="U168" s="30">
        <v>-1.67E-3</v>
      </c>
      <c r="V168" s="45">
        <v>-5.4500000000000002E-4</v>
      </c>
      <c r="W168" s="30">
        <v>-5.7999999999999996E-3</v>
      </c>
      <c r="X168" s="29">
        <v>-2.0400000000000001E-3</v>
      </c>
      <c r="Y168" s="30">
        <v>-5.3E-3</v>
      </c>
      <c r="Z168" s="29">
        <v>-1.7600000000000001E-3</v>
      </c>
      <c r="AA168" s="30">
        <v>-1.5E-3</v>
      </c>
      <c r="AB168" s="59">
        <v>-5.0699999999999996E-4</v>
      </c>
      <c r="AC168" s="19" t="s">
        <v>56</v>
      </c>
      <c r="AD168" s="45">
        <v>3.42E+18</v>
      </c>
      <c r="AE168" s="30">
        <v>-2.7599999999999999E-3</v>
      </c>
      <c r="AF168" s="45">
        <v>-9.6100000000000005E-4</v>
      </c>
      <c r="AG168" s="30">
        <v>-3.1E-4</v>
      </c>
      <c r="AH168" s="45">
        <v>-1.1400000000000001E-4</v>
      </c>
      <c r="AI168" s="28" t="s">
        <v>62</v>
      </c>
      <c r="AJ168" s="29">
        <v>3.55E+18</v>
      </c>
      <c r="AK168" s="30">
        <v>-4.0999999999999999E-4</v>
      </c>
      <c r="AL168" s="45">
        <v>-1.1000000000000001E-3</v>
      </c>
      <c r="AM168" s="30">
        <v>7.1000000000000002E-4</v>
      </c>
      <c r="AN168" s="29">
        <v>1.5499999999999999E-3</v>
      </c>
      <c r="AO168" s="28" t="s">
        <v>56</v>
      </c>
      <c r="AP168" s="29">
        <v>3.55E+18</v>
      </c>
      <c r="AQ168" s="19"/>
      <c r="AR168" s="62"/>
      <c r="AS168" s="30">
        <v>-3.0000000000000001E-5</v>
      </c>
      <c r="AT168" s="45">
        <v>-9.0099999999999995E-5</v>
      </c>
      <c r="AU168" s="30">
        <v>2.2000000000000001E-4</v>
      </c>
      <c r="AV168" s="45">
        <v>5.2700000000000002E-4</v>
      </c>
      <c r="AW168" s="30">
        <v>5.1999999999999995E-4</v>
      </c>
      <c r="AX168" s="45">
        <v>1.3500000000000001E-3</v>
      </c>
      <c r="AY168" s="30">
        <v>-2.9E-4</v>
      </c>
      <c r="AZ168" s="45">
        <v>-6.7000000000000002E-4</v>
      </c>
      <c r="BA168" s="28" t="s">
        <v>62</v>
      </c>
      <c r="BB168" s="29">
        <v>3.42E+18</v>
      </c>
      <c r="BC168" s="30">
        <v>-8.1999999999999998E-4</v>
      </c>
      <c r="BD168" s="45">
        <v>-2.6700000000000001E-3</v>
      </c>
      <c r="BE168" s="30">
        <v>-7.2000000000000005E-4</v>
      </c>
      <c r="BF168" s="45">
        <v>-1.8600000000000001E-3</v>
      </c>
      <c r="BG168" s="19" t="s">
        <v>56</v>
      </c>
      <c r="BH168" s="45">
        <v>3.42E+18</v>
      </c>
      <c r="BI168">
        <v>1.4E-3</v>
      </c>
      <c r="BJ168" s="65">
        <v>9.1299999999999997E-4</v>
      </c>
      <c r="BK168" s="30">
        <v>-4.8999999999999998E-4</v>
      </c>
      <c r="BL168" s="45">
        <v>-1.2700000000000001E-3</v>
      </c>
    </row>
    <row r="169" spans="1:64" ht="15.75" thickBot="1">
      <c r="A169" s="28" t="s">
        <v>63</v>
      </c>
      <c r="B169" s="29">
        <v>3.7E+18</v>
      </c>
      <c r="C169" s="30">
        <v>-3.5999999999999999E-3</v>
      </c>
      <c r="D169" s="53">
        <v>-1.25E-3</v>
      </c>
      <c r="E169" s="30">
        <v>-5.9300000000000004E-3</v>
      </c>
      <c r="F169" s="29">
        <v>-5.0199999999999995E-4</v>
      </c>
      <c r="G169" s="19" t="s">
        <v>57</v>
      </c>
      <c r="H169" s="29">
        <v>3.7E+18</v>
      </c>
      <c r="I169" s="30">
        <v>-1E-3</v>
      </c>
      <c r="J169" s="29">
        <v>-3.48E-4</v>
      </c>
      <c r="K169" s="30">
        <v>-3.6099999999999999E-3</v>
      </c>
      <c r="L169" s="29">
        <v>-1.5100000000000001E-3</v>
      </c>
      <c r="M169" s="30">
        <v>2.9999999999999997E-4</v>
      </c>
      <c r="N169" s="29">
        <v>1.17E-4</v>
      </c>
      <c r="O169" s="30">
        <v>-4.9399999999999999E-3</v>
      </c>
      <c r="P169" s="29">
        <v>-4.13E-3</v>
      </c>
      <c r="Q169" s="30"/>
      <c r="R169" s="29"/>
      <c r="S169" s="28" t="s">
        <v>63</v>
      </c>
      <c r="T169" s="29">
        <v>3.57E+18</v>
      </c>
      <c r="U169" s="30">
        <v>-1.25E-3</v>
      </c>
      <c r="V169" s="45">
        <v>-4.08E-4</v>
      </c>
      <c r="W169" s="30">
        <v>-4.1000000000000003E-3</v>
      </c>
      <c r="X169" s="29">
        <v>-1.4499999999999999E-3</v>
      </c>
      <c r="Y169" s="30">
        <v>-5.3E-3</v>
      </c>
      <c r="Z169" s="29">
        <v>-1.7600000000000001E-3</v>
      </c>
      <c r="AA169" s="30">
        <v>-1.6999999999999999E-3</v>
      </c>
      <c r="AB169" s="59">
        <v>-5.7399999999999997E-4</v>
      </c>
      <c r="AC169" s="19" t="s">
        <v>57</v>
      </c>
      <c r="AD169" s="45">
        <v>3.57E+18</v>
      </c>
      <c r="AE169" s="30">
        <v>-2.6900000000000001E-3</v>
      </c>
      <c r="AF169" s="45">
        <v>-9.3599999999999998E-4</v>
      </c>
      <c r="AG169" s="30">
        <v>-1.89E-3</v>
      </c>
      <c r="AH169" s="45">
        <v>-6.96E-4</v>
      </c>
      <c r="AI169" s="28" t="s">
        <v>63</v>
      </c>
      <c r="AJ169" s="29">
        <v>3.7E+18</v>
      </c>
      <c r="AK169" s="30">
        <v>-6.2E-4</v>
      </c>
      <c r="AL169" s="45">
        <v>-1.66E-3</v>
      </c>
      <c r="AM169" s="30">
        <v>5.4000000000000001E-4</v>
      </c>
      <c r="AN169" s="29">
        <v>1.1800000000000001E-3</v>
      </c>
      <c r="AO169" s="28" t="s">
        <v>57</v>
      </c>
      <c r="AP169" s="29">
        <v>3.7E+18</v>
      </c>
      <c r="AQ169" s="30">
        <v>3.1E-4</v>
      </c>
      <c r="AR169" s="45">
        <v>6.38E-4</v>
      </c>
      <c r="AS169" s="30">
        <v>-2.0000000000000002E-5</v>
      </c>
      <c r="AT169" s="45">
        <v>-6.0099999999999997E-5</v>
      </c>
      <c r="AU169" s="30">
        <v>3.4000000000000002E-4</v>
      </c>
      <c r="AV169" s="45">
        <v>8.1400000000000005E-4</v>
      </c>
      <c r="AW169" s="30">
        <v>7.5000000000000002E-4</v>
      </c>
      <c r="AX169" s="45">
        <v>1.9499999999999999E-3</v>
      </c>
      <c r="AY169" s="30">
        <v>-4.4000000000000002E-4</v>
      </c>
      <c r="AZ169" s="45">
        <v>-1.0200000000000001E-3</v>
      </c>
      <c r="BA169" s="28" t="s">
        <v>63</v>
      </c>
      <c r="BB169" s="29">
        <v>3.57E+18</v>
      </c>
      <c r="BC169" s="30">
        <v>-7.6999999999999996E-4</v>
      </c>
      <c r="BD169" s="45">
        <v>-2.5000000000000001E-3</v>
      </c>
      <c r="BE169" s="30">
        <v>-2.3000000000000001E-4</v>
      </c>
      <c r="BF169" s="45">
        <v>-5.9299999999999999E-4</v>
      </c>
      <c r="BG169" s="19" t="s">
        <v>57</v>
      </c>
      <c r="BH169" s="45">
        <v>3.57E+18</v>
      </c>
      <c r="BI169">
        <v>0</v>
      </c>
      <c r="BJ169" s="65">
        <v>0</v>
      </c>
      <c r="BK169" s="30">
        <v>-4.6000000000000001E-4</v>
      </c>
      <c r="BL169" s="45">
        <v>-1.1900000000000001E-3</v>
      </c>
    </row>
    <row r="170" spans="1:64" ht="15.75" thickBot="1">
      <c r="A170" s="28" t="s">
        <v>64</v>
      </c>
      <c r="B170" s="29">
        <v>3.86E+18</v>
      </c>
      <c r="C170" s="30">
        <v>-1.8E-3</v>
      </c>
      <c r="D170" s="53">
        <v>-6.2600000000000004E-4</v>
      </c>
      <c r="E170" s="30">
        <v>-7.9000000000000008E-3</v>
      </c>
      <c r="F170" s="29">
        <v>-6.69E-4</v>
      </c>
      <c r="G170" s="19" t="s">
        <v>58</v>
      </c>
      <c r="H170" s="29">
        <v>3.86E+18</v>
      </c>
      <c r="I170" s="19"/>
      <c r="J170" s="53"/>
      <c r="K170" s="19"/>
      <c r="L170" s="31"/>
      <c r="M170" s="19"/>
      <c r="N170" s="31"/>
      <c r="O170" s="19"/>
      <c r="P170" s="31"/>
      <c r="Q170" s="30"/>
      <c r="R170" s="29"/>
      <c r="S170" s="28" t="s">
        <v>64</v>
      </c>
      <c r="T170" s="29">
        <v>3.72E+18</v>
      </c>
      <c r="U170" s="30">
        <v>-1.23E-3</v>
      </c>
      <c r="V170" s="45">
        <v>-4.0099999999999999E-4</v>
      </c>
      <c r="W170" s="30">
        <v>-5.0000000000000001E-3</v>
      </c>
      <c r="X170" s="29">
        <v>-1.7600000000000001E-3</v>
      </c>
      <c r="Y170" s="30">
        <v>-5.3E-3</v>
      </c>
      <c r="Z170" s="29">
        <v>-1.7600000000000001E-3</v>
      </c>
      <c r="AA170" s="30">
        <v>-2.7000000000000001E-3</v>
      </c>
      <c r="AB170" s="59">
        <v>-9.1200000000000005E-4</v>
      </c>
      <c r="AC170" s="19" t="s">
        <v>58</v>
      </c>
      <c r="AD170" s="45">
        <v>3.72E+18</v>
      </c>
      <c r="AE170" s="30">
        <v>-3.1900000000000001E-3</v>
      </c>
      <c r="AF170" s="45">
        <v>-1.1100000000000001E-3</v>
      </c>
      <c r="AG170" s="30">
        <v>-1.98E-3</v>
      </c>
      <c r="AH170" s="45">
        <v>-7.2900000000000005E-4</v>
      </c>
      <c r="AI170" s="28" t="s">
        <v>64</v>
      </c>
      <c r="AJ170" s="29">
        <v>3.86E+18</v>
      </c>
      <c r="AK170" s="30">
        <v>-7.2000000000000005E-4</v>
      </c>
      <c r="AL170" s="45">
        <v>-1.9300000000000001E-3</v>
      </c>
      <c r="AM170" s="30">
        <v>1.2E-4</v>
      </c>
      <c r="AN170" s="29">
        <v>2.6200000000000003E-4</v>
      </c>
      <c r="AO170" s="28" t="s">
        <v>58</v>
      </c>
      <c r="AP170" s="29">
        <v>3.86E+18</v>
      </c>
      <c r="AQ170" s="19"/>
      <c r="AR170" s="62"/>
      <c r="AS170" s="30">
        <v>-8.0000000000000007E-5</v>
      </c>
      <c r="AT170" s="45">
        <v>-2.4000000000000001E-4</v>
      </c>
      <c r="AU170" s="30">
        <v>2.5999999999999998E-4</v>
      </c>
      <c r="AV170" s="45">
        <v>6.2299999999999996E-4</v>
      </c>
      <c r="AW170" s="30">
        <v>4.0999999999999999E-4</v>
      </c>
      <c r="AX170" s="45">
        <v>1.07E-3</v>
      </c>
      <c r="AY170" s="30">
        <v>-5.9000000000000003E-4</v>
      </c>
      <c r="AZ170" s="45">
        <v>-1.3600000000000001E-3</v>
      </c>
      <c r="BA170" s="28" t="s">
        <v>64</v>
      </c>
      <c r="BB170" s="29">
        <v>3.72E+18</v>
      </c>
      <c r="BC170" s="30">
        <v>-1.01E-3</v>
      </c>
      <c r="BD170" s="45">
        <v>-3.2799999999999999E-3</v>
      </c>
      <c r="BE170" s="30">
        <v>-2.3000000000000001E-4</v>
      </c>
      <c r="BF170" s="45">
        <v>-5.9299999999999999E-4</v>
      </c>
      <c r="BG170" s="19" t="s">
        <v>58</v>
      </c>
      <c r="BH170" s="45">
        <v>3.72E+18</v>
      </c>
      <c r="BI170">
        <v>-2.0000000000000001E-4</v>
      </c>
      <c r="BJ170" s="65">
        <v>-1.2999999999999999E-4</v>
      </c>
      <c r="BK170" s="30">
        <v>6.0000000000000002E-5</v>
      </c>
      <c r="BL170" s="45">
        <v>1.56E-4</v>
      </c>
    </row>
    <row r="171" spans="1:64" ht="15.75" thickBot="1">
      <c r="A171" s="28" t="s">
        <v>65</v>
      </c>
      <c r="B171" s="29">
        <v>4.01E+18</v>
      </c>
      <c r="C171" s="30">
        <v>-2.5999999999999999E-3</v>
      </c>
      <c r="D171" s="53">
        <v>-9.0399999999999996E-4</v>
      </c>
      <c r="E171" s="30">
        <v>-5.8199999999999997E-3</v>
      </c>
      <c r="F171" s="29">
        <v>-4.9299999999999995E-4</v>
      </c>
      <c r="G171" s="19" t="s">
        <v>59</v>
      </c>
      <c r="H171" s="29">
        <v>4.01E+18</v>
      </c>
      <c r="I171" s="30">
        <v>-2.7000000000000001E-3</v>
      </c>
      <c r="J171" s="29">
        <v>-9.3999999999999997E-4</v>
      </c>
      <c r="K171" s="30">
        <v>-9.5899999999999996E-3</v>
      </c>
      <c r="L171" s="29">
        <v>-4.0099999999999997E-3</v>
      </c>
      <c r="M171" s="30">
        <v>6.9999999999999999E-4</v>
      </c>
      <c r="N171" s="29">
        <v>2.7399999999999999E-4</v>
      </c>
      <c r="O171" s="30">
        <v>-2.7200000000000002E-3</v>
      </c>
      <c r="P171" s="29">
        <v>-2.2699999999999999E-3</v>
      </c>
      <c r="Q171" s="30"/>
      <c r="R171" s="29"/>
      <c r="S171" s="28" t="s">
        <v>65</v>
      </c>
      <c r="T171" s="29">
        <v>3.87E+18</v>
      </c>
      <c r="U171" s="30">
        <v>-1.2800000000000001E-3</v>
      </c>
      <c r="V171" s="45">
        <v>-4.1800000000000002E-4</v>
      </c>
      <c r="W171" s="30">
        <v>-5.1999999999999998E-3</v>
      </c>
      <c r="X171" s="29">
        <v>-1.83E-3</v>
      </c>
      <c r="Y171" s="30">
        <v>-5.7999999999999996E-3</v>
      </c>
      <c r="Z171" s="29">
        <v>-1.9300000000000001E-3</v>
      </c>
      <c r="AA171" s="30">
        <v>-1.6999999999999999E-3</v>
      </c>
      <c r="AB171" s="59">
        <v>-5.7399999999999997E-4</v>
      </c>
      <c r="AC171" s="19" t="s">
        <v>59</v>
      </c>
      <c r="AD171" s="45">
        <v>3.87E+18</v>
      </c>
      <c r="AE171" s="30">
        <v>-2.1299999999999999E-3</v>
      </c>
      <c r="AF171" s="45">
        <v>-7.4100000000000001E-4</v>
      </c>
      <c r="AG171" s="30">
        <v>-1.6999999999999999E-3</v>
      </c>
      <c r="AH171" s="45">
        <v>-6.2600000000000004E-4</v>
      </c>
      <c r="AI171" s="28" t="s">
        <v>65</v>
      </c>
      <c r="AJ171" s="29">
        <v>4.01E+18</v>
      </c>
      <c r="AK171" s="30">
        <v>-7.3999999999999999E-4</v>
      </c>
      <c r="AL171" s="45">
        <v>-1.98E-3</v>
      </c>
      <c r="AM171" s="30">
        <v>5.2999999999999998E-4</v>
      </c>
      <c r="AN171" s="29">
        <v>1.16E-3</v>
      </c>
      <c r="AO171" s="28" t="s">
        <v>59</v>
      </c>
      <c r="AP171" s="29">
        <v>4.01E+18</v>
      </c>
      <c r="AQ171" s="30">
        <v>3.8999999999999999E-4</v>
      </c>
      <c r="AR171" s="45">
        <v>8.0199999999999998E-4</v>
      </c>
      <c r="AS171" s="30">
        <v>-6.6E-4</v>
      </c>
      <c r="AT171" s="45">
        <v>-1.98E-3</v>
      </c>
      <c r="AU171" s="30">
        <v>6.3000000000000003E-4</v>
      </c>
      <c r="AV171" s="45">
        <v>1.5100000000000001E-3</v>
      </c>
      <c r="AW171" s="30">
        <v>7.2000000000000005E-4</v>
      </c>
      <c r="AX171" s="45">
        <v>1.8699999999999999E-3</v>
      </c>
      <c r="AY171" s="30">
        <v>-1.2E-4</v>
      </c>
      <c r="AZ171" s="45">
        <v>-2.7700000000000001E-4</v>
      </c>
      <c r="BA171" s="28" t="s">
        <v>65</v>
      </c>
      <c r="BB171" s="29">
        <v>3.87E+18</v>
      </c>
      <c r="BC171" s="30">
        <v>-3.4000000000000002E-4</v>
      </c>
      <c r="BD171" s="45">
        <v>-1.1100000000000001E-3</v>
      </c>
      <c r="BE171" s="30">
        <v>-2.1000000000000001E-4</v>
      </c>
      <c r="BF171" s="45">
        <v>-5.4199999999999995E-4</v>
      </c>
      <c r="BG171" s="19" t="s">
        <v>59</v>
      </c>
      <c r="BH171" s="45">
        <v>3.87E+18</v>
      </c>
      <c r="BI171">
        <v>-4.0000000000000002E-4</v>
      </c>
      <c r="BJ171" s="65">
        <v>-2.61E-4</v>
      </c>
      <c r="BK171" s="30">
        <v>-2.2000000000000001E-4</v>
      </c>
      <c r="BL171" s="45">
        <v>-5.71E-4</v>
      </c>
    </row>
    <row r="172" spans="1:64" ht="15.75" thickBot="1">
      <c r="A172" s="28" t="s">
        <v>66</v>
      </c>
      <c r="B172" s="29">
        <v>4.17E+18</v>
      </c>
      <c r="C172" s="30">
        <v>-1.5E-3</v>
      </c>
      <c r="D172" s="53">
        <v>-5.22E-4</v>
      </c>
      <c r="E172" s="30">
        <v>-6.6800000000000002E-3</v>
      </c>
      <c r="F172" s="29">
        <v>-5.6599999999999999E-4</v>
      </c>
      <c r="G172" s="19" t="s">
        <v>60</v>
      </c>
      <c r="H172" s="29">
        <v>4.17E+18</v>
      </c>
      <c r="I172" s="19"/>
      <c r="J172" s="53"/>
      <c r="K172" s="19"/>
      <c r="L172" s="31"/>
      <c r="M172" s="19"/>
      <c r="N172" s="31"/>
      <c r="O172" s="19"/>
      <c r="P172" s="31"/>
      <c r="Q172" s="30"/>
      <c r="R172" s="29"/>
      <c r="S172" s="28" t="s">
        <v>66</v>
      </c>
      <c r="T172" s="29">
        <v>4.02E+18</v>
      </c>
      <c r="U172" s="30">
        <v>-9.3000000000000005E-4</v>
      </c>
      <c r="V172" s="45">
        <v>-3.0299999999999999E-4</v>
      </c>
      <c r="W172" s="30">
        <v>-5.1000000000000004E-3</v>
      </c>
      <c r="X172" s="29">
        <v>-1.8E-3</v>
      </c>
      <c r="Y172" s="30">
        <v>-6.4000000000000003E-3</v>
      </c>
      <c r="Z172" s="29">
        <v>-2.1299999999999999E-3</v>
      </c>
      <c r="AA172" s="30">
        <v>-6.9999999999999999E-4</v>
      </c>
      <c r="AB172" s="59">
        <v>-2.3699999999999999E-4</v>
      </c>
      <c r="AC172" s="19" t="s">
        <v>60</v>
      </c>
      <c r="AD172" s="45">
        <v>4.02E+18</v>
      </c>
      <c r="AE172" s="30">
        <v>-3.29E-3</v>
      </c>
      <c r="AF172" s="45">
        <v>-1.15E-3</v>
      </c>
      <c r="AG172" s="30">
        <v>7.0000000000000001E-3</v>
      </c>
      <c r="AH172" s="45">
        <v>2.5799999999999998E-3</v>
      </c>
      <c r="AI172" s="28" t="s">
        <v>66</v>
      </c>
      <c r="AJ172" s="29">
        <v>4.17E+18</v>
      </c>
      <c r="AK172" s="30">
        <v>-4.0000000000000002E-4</v>
      </c>
      <c r="AL172" s="45">
        <v>-1.07E-3</v>
      </c>
      <c r="AM172" s="30">
        <v>4.2999999999999999E-4</v>
      </c>
      <c r="AN172" s="29">
        <v>9.3999999999999997E-4</v>
      </c>
      <c r="AO172" s="28" t="s">
        <v>60</v>
      </c>
      <c r="AP172" s="29">
        <v>4.17E+18</v>
      </c>
      <c r="AQ172" s="19"/>
      <c r="AR172" s="62"/>
      <c r="AS172" s="30">
        <v>-3.5E-4</v>
      </c>
      <c r="AT172" s="45">
        <v>-1.0499999999999999E-3</v>
      </c>
      <c r="AU172" s="30">
        <v>2.7999999999999998E-4</v>
      </c>
      <c r="AV172" s="45">
        <v>6.7100000000000005E-4</v>
      </c>
      <c r="AW172" s="30">
        <v>-3.0000000000000001E-5</v>
      </c>
      <c r="AX172" s="45">
        <v>-7.7999999999999999E-5</v>
      </c>
      <c r="AY172" s="30">
        <v>-2.5999999999999998E-4</v>
      </c>
      <c r="AZ172" s="45">
        <v>-6.0099999999999997E-4</v>
      </c>
      <c r="BA172" s="28" t="s">
        <v>66</v>
      </c>
      <c r="BB172" s="29">
        <v>4.02E+18</v>
      </c>
      <c r="BC172" s="30">
        <v>-6.8999999999999997E-4</v>
      </c>
      <c r="BD172" s="45">
        <v>-2.2399999999999998E-3</v>
      </c>
      <c r="BE172" s="30">
        <v>-7.9000000000000001E-4</v>
      </c>
      <c r="BF172" s="45">
        <v>-2.0400000000000001E-3</v>
      </c>
      <c r="BG172" s="19" t="s">
        <v>60</v>
      </c>
      <c r="BH172" s="45">
        <v>4.02E+18</v>
      </c>
      <c r="BI172">
        <v>-5.0000000000000001E-4</v>
      </c>
      <c r="BJ172" s="65">
        <v>-3.2600000000000001E-4</v>
      </c>
      <c r="BK172" s="30">
        <v>-9.0000000000000006E-5</v>
      </c>
      <c r="BL172" s="45">
        <v>-2.33E-4</v>
      </c>
    </row>
    <row r="173" spans="1:64" ht="15.75" thickBot="1">
      <c r="A173" s="28" t="s">
        <v>67</v>
      </c>
      <c r="B173" s="29">
        <v>4.32E+18</v>
      </c>
      <c r="C173" s="30">
        <v>-1.4E-3</v>
      </c>
      <c r="D173" s="53">
        <v>-4.8700000000000002E-4</v>
      </c>
      <c r="E173" s="30">
        <v>-6.28E-3</v>
      </c>
      <c r="F173" s="29">
        <v>-5.3200000000000003E-4</v>
      </c>
      <c r="G173" s="19" t="s">
        <v>61</v>
      </c>
      <c r="H173" s="29">
        <v>4.32E+18</v>
      </c>
      <c r="I173" s="30">
        <v>-2.3999999999999998E-3</v>
      </c>
      <c r="J173" s="29">
        <v>-8.3600000000000005E-4</v>
      </c>
      <c r="K173" s="30">
        <v>2.8010000000000001E-3</v>
      </c>
      <c r="L173" s="29">
        <v>1.17E-3</v>
      </c>
      <c r="M173" s="30">
        <v>5.0000000000000001E-4</v>
      </c>
      <c r="N173" s="29">
        <v>1.9599999999999999E-4</v>
      </c>
      <c r="O173" s="30">
        <v>-8.8000000000000003E-4</v>
      </c>
      <c r="P173" s="29">
        <v>-7.3499999999999998E-4</v>
      </c>
      <c r="Q173" s="30"/>
      <c r="R173" s="29"/>
      <c r="S173" s="28" t="s">
        <v>67</v>
      </c>
      <c r="T173" s="29">
        <v>4.16E+18</v>
      </c>
      <c r="U173" s="30">
        <v>-8.9999999999999998E-4</v>
      </c>
      <c r="V173" s="45">
        <v>-2.9399999999999999E-4</v>
      </c>
      <c r="W173" s="30">
        <v>-4.3E-3</v>
      </c>
      <c r="X173" s="29">
        <v>-1.5200000000000001E-3</v>
      </c>
      <c r="Y173" s="30">
        <v>-6.4000000000000003E-3</v>
      </c>
      <c r="Z173" s="29">
        <v>-2.1299999999999999E-3</v>
      </c>
      <c r="AA173" s="30">
        <v>-1.5E-3</v>
      </c>
      <c r="AB173" s="59">
        <v>-5.0699999999999996E-4</v>
      </c>
      <c r="AC173" s="19" t="s">
        <v>61</v>
      </c>
      <c r="AD173" s="45">
        <v>4.16E+18</v>
      </c>
      <c r="AE173" s="30">
        <v>-2.7899999999999999E-3</v>
      </c>
      <c r="AF173" s="45">
        <v>-9.7099999999999997E-4</v>
      </c>
      <c r="AG173" s="30">
        <v>7.7299999999999999E-3</v>
      </c>
      <c r="AH173" s="45">
        <v>2.8500000000000001E-3</v>
      </c>
      <c r="AI173" s="28" t="s">
        <v>67</v>
      </c>
      <c r="AJ173" s="29">
        <v>4.32E+18</v>
      </c>
      <c r="AK173" s="30">
        <v>-1.0399999999999999E-3</v>
      </c>
      <c r="AL173" s="45">
        <v>-2.7799999999999999E-3</v>
      </c>
      <c r="AM173" s="30">
        <v>4.0000000000000003E-5</v>
      </c>
      <c r="AN173" s="29">
        <v>8.7399999999999997E-5</v>
      </c>
      <c r="AO173" s="28" t="s">
        <v>61</v>
      </c>
      <c r="AP173" s="29">
        <v>4.32E+18</v>
      </c>
      <c r="AQ173" s="30">
        <v>5.4000000000000001E-4</v>
      </c>
      <c r="AR173" s="45">
        <v>1.1100000000000001E-3</v>
      </c>
      <c r="AS173" s="30">
        <v>-4.2999999999999999E-4</v>
      </c>
      <c r="AT173" s="45">
        <v>-1.2899999999999999E-3</v>
      </c>
      <c r="AU173" s="30">
        <v>-2.0000000000000002E-5</v>
      </c>
      <c r="AV173" s="45">
        <v>-4.7899999999999999E-5</v>
      </c>
      <c r="AW173" s="30">
        <v>3.4000000000000002E-4</v>
      </c>
      <c r="AX173" s="45">
        <v>8.8400000000000002E-4</v>
      </c>
      <c r="AY173" s="30">
        <v>-4.0000000000000002E-4</v>
      </c>
      <c r="AZ173" s="45">
        <v>-9.2500000000000004E-4</v>
      </c>
      <c r="BA173" s="28" t="s">
        <v>67</v>
      </c>
      <c r="BB173" s="29">
        <v>4.16E+18</v>
      </c>
      <c r="BC173" s="30">
        <v>-7.5000000000000002E-4</v>
      </c>
      <c r="BD173" s="45">
        <v>-2.4399999999999999E-3</v>
      </c>
      <c r="BE173" s="30">
        <v>1.1E-4</v>
      </c>
      <c r="BF173" s="45">
        <v>2.8400000000000002E-4</v>
      </c>
      <c r="BG173" s="19" t="s">
        <v>61</v>
      </c>
      <c r="BH173" s="45">
        <v>4.16E+18</v>
      </c>
      <c r="BI173">
        <v>-2.0000000000000001E-4</v>
      </c>
      <c r="BJ173" s="65">
        <v>-1.2999999999999999E-4</v>
      </c>
      <c r="BK173" s="30">
        <v>-3.3E-4</v>
      </c>
      <c r="BL173" s="45">
        <v>-8.5599999999999999E-4</v>
      </c>
    </row>
    <row r="174" spans="1:64" ht="15.75" thickBot="1">
      <c r="A174" s="28" t="s">
        <v>68</v>
      </c>
      <c r="B174" s="29">
        <v>4.47E+18</v>
      </c>
      <c r="C174" s="30">
        <v>-1E-3</v>
      </c>
      <c r="D174" s="53">
        <v>-3.48E-4</v>
      </c>
      <c r="E174" s="30">
        <v>-4.5900000000000003E-3</v>
      </c>
      <c r="F174" s="29">
        <v>-3.8900000000000002E-4</v>
      </c>
      <c r="G174" s="19" t="s">
        <v>62</v>
      </c>
      <c r="H174" s="29">
        <v>4.47E+18</v>
      </c>
      <c r="I174" s="19"/>
      <c r="J174" s="53"/>
      <c r="K174" s="19"/>
      <c r="L174" s="31"/>
      <c r="M174" s="19"/>
      <c r="N174" s="31"/>
      <c r="O174" s="19"/>
      <c r="P174" s="31"/>
      <c r="Q174" s="30"/>
      <c r="R174" s="29"/>
      <c r="S174" s="28" t="s">
        <v>68</v>
      </c>
      <c r="T174" s="29">
        <v>4.31E+18</v>
      </c>
      <c r="U174" s="30">
        <v>-8.7000000000000001E-4</v>
      </c>
      <c r="V174" s="45">
        <v>-2.8400000000000002E-4</v>
      </c>
      <c r="W174" s="30">
        <v>-4.8999999999999998E-3</v>
      </c>
      <c r="X174" s="29">
        <v>-1.73E-3</v>
      </c>
      <c r="Y174" s="30">
        <v>-5.5999999999999999E-3</v>
      </c>
      <c r="Z174" s="29">
        <v>-1.8600000000000001E-3</v>
      </c>
      <c r="AA174" s="30">
        <v>-1.6000000000000001E-3</v>
      </c>
      <c r="AB174" s="59">
        <v>-5.4100000000000003E-4</v>
      </c>
      <c r="AC174" s="19" t="s">
        <v>62</v>
      </c>
      <c r="AD174" s="45">
        <v>4.31E+18</v>
      </c>
      <c r="AE174" s="30">
        <v>-3.0699999999999998E-3</v>
      </c>
      <c r="AF174" s="45">
        <v>-1.07E-3</v>
      </c>
      <c r="AG174" s="30">
        <v>1.17E-3</v>
      </c>
      <c r="AH174" s="45">
        <v>4.3100000000000001E-4</v>
      </c>
      <c r="AI174" s="28" t="s">
        <v>68</v>
      </c>
      <c r="AJ174" s="29">
        <v>4.47E+18</v>
      </c>
      <c r="AK174" s="30">
        <v>-6.4999999999999997E-4</v>
      </c>
      <c r="AL174" s="45">
        <v>-1.74E-3</v>
      </c>
      <c r="AM174" s="30">
        <v>1.9000000000000001E-4</v>
      </c>
      <c r="AN174" s="29">
        <v>4.15E-4</v>
      </c>
      <c r="AO174" s="28" t="s">
        <v>62</v>
      </c>
      <c r="AP174" s="29">
        <v>4.47E+18</v>
      </c>
      <c r="AQ174" s="19"/>
      <c r="AR174" s="62"/>
      <c r="AS174" s="30">
        <v>-1.7000000000000001E-4</v>
      </c>
      <c r="AT174" s="45">
        <v>-5.1099999999999995E-4</v>
      </c>
      <c r="AU174" s="30">
        <v>1.9000000000000001E-4</v>
      </c>
      <c r="AV174" s="45">
        <v>4.55E-4</v>
      </c>
      <c r="AW174" s="30">
        <v>3.8000000000000002E-4</v>
      </c>
      <c r="AX174" s="45">
        <v>9.8799999999999995E-4</v>
      </c>
      <c r="AY174" s="30">
        <v>2.7E-4</v>
      </c>
      <c r="AZ174" s="45">
        <v>6.2399999999999999E-4</v>
      </c>
      <c r="BA174" s="28" t="s">
        <v>68</v>
      </c>
      <c r="BB174" s="29">
        <v>4.31E+18</v>
      </c>
      <c r="BC174" s="30">
        <v>-4.8999999999999998E-4</v>
      </c>
      <c r="BD174" s="45">
        <v>-1.5900000000000001E-3</v>
      </c>
      <c r="BE174" s="30">
        <v>-6.2E-4</v>
      </c>
      <c r="BF174" s="45">
        <v>-1.6000000000000001E-3</v>
      </c>
      <c r="BG174" s="19" t="s">
        <v>62</v>
      </c>
      <c r="BH174" s="45">
        <v>4.31E+18</v>
      </c>
      <c r="BI174">
        <v>-4.0000000000000002E-4</v>
      </c>
      <c r="BJ174" s="65">
        <v>-2.61E-4</v>
      </c>
      <c r="BK174" s="30">
        <v>-1.6000000000000001E-4</v>
      </c>
      <c r="BL174" s="45">
        <v>-4.15E-4</v>
      </c>
    </row>
    <row r="175" spans="1:64" ht="15.75" thickBot="1">
      <c r="A175" s="33" t="s">
        <v>69</v>
      </c>
      <c r="B175" s="34">
        <v>4.63E+18</v>
      </c>
      <c r="C175" s="35">
        <v>-2.5000000000000001E-3</v>
      </c>
      <c r="D175" s="54">
        <v>-8.6899999999999998E-4</v>
      </c>
      <c r="E175" s="35">
        <v>-3.7200000000000002E-3</v>
      </c>
      <c r="F175" s="34">
        <v>-3.1500000000000001E-4</v>
      </c>
      <c r="G175" s="19" t="s">
        <v>63</v>
      </c>
      <c r="H175" s="29">
        <v>4.63E+18</v>
      </c>
      <c r="I175" s="30">
        <v>-2.0999999999999999E-3</v>
      </c>
      <c r="J175" s="29">
        <v>-7.3099999999999999E-4</v>
      </c>
      <c r="K175" s="30">
        <v>-1.01E-3</v>
      </c>
      <c r="L175" s="29">
        <v>-4.2200000000000001E-4</v>
      </c>
      <c r="M175" s="30">
        <v>1E-3</v>
      </c>
      <c r="N175" s="29">
        <v>3.9100000000000002E-4</v>
      </c>
      <c r="O175" s="30">
        <v>-1.42E-3</v>
      </c>
      <c r="P175" s="29">
        <v>-1.1900000000000001E-3</v>
      </c>
      <c r="Q175" s="30"/>
      <c r="R175" s="29"/>
      <c r="S175" s="33" t="s">
        <v>69</v>
      </c>
      <c r="T175" s="34">
        <v>4.46E+18</v>
      </c>
      <c r="U175" s="35">
        <v>-1.7899999999999999E-3</v>
      </c>
      <c r="V175" s="56">
        <v>-5.8399999999999999E-4</v>
      </c>
      <c r="W175" s="35">
        <v>-3.2000000000000002E-3</v>
      </c>
      <c r="X175" s="34">
        <v>-1.1299999999999999E-3</v>
      </c>
      <c r="Y175" s="35">
        <v>-5.1999999999999998E-3</v>
      </c>
      <c r="Z175" s="34">
        <v>-1.73E-3</v>
      </c>
      <c r="AA175" s="35">
        <v>-8.0000000000000004E-4</v>
      </c>
      <c r="AB175" s="60">
        <v>-2.7E-4</v>
      </c>
      <c r="AC175" s="19" t="s">
        <v>63</v>
      </c>
      <c r="AD175" s="45">
        <v>4.46E+18</v>
      </c>
      <c r="AE175" s="30">
        <v>-3.6099999999999999E-3</v>
      </c>
      <c r="AF175" s="45">
        <v>-1.2600000000000001E-3</v>
      </c>
      <c r="AG175" s="30">
        <v>1.8699999999999999E-3</v>
      </c>
      <c r="AH175" s="45">
        <v>6.8900000000000005E-4</v>
      </c>
      <c r="AI175" s="33" t="s">
        <v>69</v>
      </c>
      <c r="AJ175" s="34">
        <v>4.63E+18</v>
      </c>
      <c r="AK175" s="30">
        <v>-5.1000000000000004E-4</v>
      </c>
      <c r="AL175" s="45">
        <v>-1.3600000000000001E-3</v>
      </c>
      <c r="AM175" s="30">
        <v>2.2000000000000001E-4</v>
      </c>
      <c r="AN175" s="54">
        <v>4.8099999999999998E-4</v>
      </c>
      <c r="AO175" s="28" t="s">
        <v>63</v>
      </c>
      <c r="AP175" s="29">
        <v>4.63E+18</v>
      </c>
      <c r="AQ175" s="30">
        <v>2.1000000000000001E-4</v>
      </c>
      <c r="AR175" s="45">
        <v>4.3199999999999998E-4</v>
      </c>
      <c r="AS175" s="30">
        <v>-2.5000000000000001E-4</v>
      </c>
      <c r="AT175" s="45">
        <v>-7.5100000000000004E-4</v>
      </c>
      <c r="AU175" s="30">
        <v>8.0000000000000007E-5</v>
      </c>
      <c r="AV175" s="45">
        <v>1.92E-4</v>
      </c>
      <c r="AW175" s="30">
        <v>1.6000000000000001E-4</v>
      </c>
      <c r="AX175" s="45">
        <v>4.1599999999999997E-4</v>
      </c>
      <c r="AY175" s="30">
        <v>-2.3000000000000001E-4</v>
      </c>
      <c r="AZ175" s="45">
        <v>-5.3200000000000003E-4</v>
      </c>
      <c r="BA175" s="33" t="s">
        <v>69</v>
      </c>
      <c r="BB175" s="34">
        <v>4.46E+18</v>
      </c>
      <c r="BC175" s="30">
        <v>-9.6000000000000002E-4</v>
      </c>
      <c r="BD175" s="45">
        <v>-3.1199999999999999E-3</v>
      </c>
      <c r="BE175" s="30">
        <v>-3.5E-4</v>
      </c>
      <c r="BF175" s="45">
        <v>-9.0300000000000005E-4</v>
      </c>
      <c r="BG175" s="19" t="s">
        <v>63</v>
      </c>
      <c r="BH175" s="45">
        <v>4.46E+18</v>
      </c>
      <c r="BI175">
        <v>-5.9999999999999995E-4</v>
      </c>
      <c r="BJ175" s="65">
        <v>-3.9100000000000002E-4</v>
      </c>
      <c r="BK175" s="30">
        <v>-3.8999999999999999E-4</v>
      </c>
      <c r="BL175" s="45">
        <v>-1.01E-3</v>
      </c>
    </row>
    <row r="176" spans="1:64" ht="15.75" thickBot="1">
      <c r="A176" s="19"/>
      <c r="B176" s="19"/>
      <c r="C176" s="19"/>
      <c r="D176" s="19"/>
      <c r="E176" s="19"/>
      <c r="F176" s="31"/>
      <c r="G176" s="19" t="s">
        <v>64</v>
      </c>
      <c r="H176" s="29">
        <v>4.78E+18</v>
      </c>
      <c r="I176" s="19"/>
      <c r="J176" s="53"/>
      <c r="K176" s="19"/>
      <c r="L176" s="31"/>
      <c r="M176" s="19"/>
      <c r="N176" s="31"/>
      <c r="O176" s="19"/>
      <c r="P176" s="31"/>
      <c r="Q176" s="30"/>
      <c r="R176" s="29"/>
      <c r="AC176" s="19" t="s">
        <v>64</v>
      </c>
      <c r="AD176" s="45">
        <v>4.61E+18</v>
      </c>
      <c r="AE176" s="30">
        <v>-2.9099999999999998E-3</v>
      </c>
      <c r="AF176" s="45">
        <v>-1.01E-3</v>
      </c>
      <c r="AG176" s="30">
        <v>1.67E-3</v>
      </c>
      <c r="AH176" s="29">
        <v>6.1499999999999999E-4</v>
      </c>
      <c r="AO176" s="28" t="s">
        <v>64</v>
      </c>
      <c r="AP176" s="29">
        <v>4.78E+18</v>
      </c>
      <c r="AQ176" s="19"/>
      <c r="AR176" s="62"/>
      <c r="AS176" s="30">
        <v>1.6000000000000001E-4</v>
      </c>
      <c r="AT176" s="45">
        <v>4.8099999999999998E-4</v>
      </c>
      <c r="AU176" s="30">
        <v>7.6000000000000004E-4</v>
      </c>
      <c r="AV176" s="45">
        <v>1.82E-3</v>
      </c>
      <c r="AW176" s="30">
        <v>5.9000000000000003E-4</v>
      </c>
      <c r="AX176" s="45">
        <v>1.5299999999999999E-3</v>
      </c>
      <c r="AY176" s="30">
        <v>-2.5000000000000001E-4</v>
      </c>
      <c r="AZ176" s="45">
        <v>-5.7799999999999995E-4</v>
      </c>
      <c r="BG176" s="19" t="s">
        <v>64</v>
      </c>
      <c r="BH176" s="45">
        <v>4.61E+18</v>
      </c>
      <c r="BI176">
        <v>-6.9999999999999999E-4</v>
      </c>
      <c r="BJ176" s="65">
        <v>-4.57E-4</v>
      </c>
      <c r="BK176" s="30">
        <v>1.1E-4</v>
      </c>
      <c r="BL176" s="45">
        <v>2.8499999999999999E-4</v>
      </c>
    </row>
    <row r="177" spans="1:64" ht="15.75" thickBot="1">
      <c r="A177" s="19"/>
      <c r="B177" s="19"/>
      <c r="C177" s="19"/>
      <c r="D177" s="19"/>
      <c r="E177" s="19"/>
      <c r="F177" s="31"/>
      <c r="G177" s="19" t="s">
        <v>65</v>
      </c>
      <c r="H177" s="29">
        <v>4.94E+18</v>
      </c>
      <c r="I177" s="30">
        <v>-1.1999999999999999E-3</v>
      </c>
      <c r="J177" s="29">
        <v>-4.1800000000000002E-4</v>
      </c>
      <c r="K177" s="30">
        <v>-1.92E-3</v>
      </c>
      <c r="L177" s="29">
        <v>-8.0199999999999998E-4</v>
      </c>
      <c r="M177" s="30">
        <v>5.9999999999999995E-4</v>
      </c>
      <c r="N177" s="29">
        <v>2.3499999999999999E-4</v>
      </c>
      <c r="O177" s="19"/>
      <c r="P177" s="31"/>
      <c r="Q177" s="30"/>
      <c r="R177" s="29"/>
      <c r="AC177" s="19" t="s">
        <v>65</v>
      </c>
      <c r="AD177" s="45">
        <v>4.76E+18</v>
      </c>
      <c r="AE177" s="30">
        <v>-3.7699999999999999E-3</v>
      </c>
      <c r="AF177" s="45">
        <v>-1.31E-3</v>
      </c>
      <c r="AG177" s="30">
        <v>1.5399999999999999E-3</v>
      </c>
      <c r="AH177" s="29">
        <v>5.6700000000000001E-4</v>
      </c>
      <c r="AO177" s="28" t="s">
        <v>65</v>
      </c>
      <c r="AP177" s="29">
        <v>4.94E+18</v>
      </c>
      <c r="AQ177" s="30">
        <v>1.2E-4</v>
      </c>
      <c r="AR177" s="45">
        <v>2.4699999999999999E-4</v>
      </c>
      <c r="AS177" s="30">
        <v>-1.6000000000000001E-4</v>
      </c>
      <c r="AT177" s="45">
        <v>-4.8099999999999998E-4</v>
      </c>
      <c r="AU177" s="30">
        <v>5.9999999999999995E-4</v>
      </c>
      <c r="AV177" s="45">
        <v>1.4400000000000001E-3</v>
      </c>
      <c r="AW177" s="30">
        <v>1.2999999999999999E-4</v>
      </c>
      <c r="AX177" s="45">
        <v>3.3799999999999998E-4</v>
      </c>
      <c r="AY177" s="30">
        <v>-4.8000000000000001E-4</v>
      </c>
      <c r="AZ177" s="45">
        <v>-1.1100000000000001E-3</v>
      </c>
      <c r="BG177" s="19" t="s">
        <v>65</v>
      </c>
      <c r="BH177" s="45">
        <v>4.76E+18</v>
      </c>
      <c r="BI177">
        <v>-8.9999999999999998E-4</v>
      </c>
      <c r="BJ177" s="65">
        <v>-5.8699999999999996E-4</v>
      </c>
      <c r="BK177" s="30">
        <v>-5.5999999999999995E-4</v>
      </c>
      <c r="BL177" s="45">
        <v>-1.4499999999999999E-3</v>
      </c>
    </row>
    <row r="178" spans="1:64" ht="15.75" thickBot="1">
      <c r="A178" s="19"/>
      <c r="B178" s="19"/>
      <c r="C178" s="19"/>
      <c r="D178" s="19"/>
      <c r="E178" s="19"/>
      <c r="F178" s="31"/>
      <c r="G178" s="19" t="s">
        <v>66</v>
      </c>
      <c r="H178" s="29">
        <v>5.09E+18</v>
      </c>
      <c r="I178" s="19"/>
      <c r="J178" s="53"/>
      <c r="K178" s="19"/>
      <c r="L178" s="31"/>
      <c r="M178" s="19"/>
      <c r="N178" s="31"/>
      <c r="O178" s="19"/>
      <c r="P178" s="31"/>
      <c r="Q178" s="30"/>
      <c r="R178" s="29"/>
      <c r="AC178" s="19" t="s">
        <v>66</v>
      </c>
      <c r="AD178" s="45">
        <v>4.91E+18</v>
      </c>
      <c r="AE178" s="30">
        <v>-3.1900000000000001E-3</v>
      </c>
      <c r="AF178" s="45">
        <v>-1.1100000000000001E-3</v>
      </c>
      <c r="AG178" s="30">
        <v>2.2200000000000002E-3</v>
      </c>
      <c r="AH178" s="29">
        <v>8.1800000000000004E-4</v>
      </c>
      <c r="AO178" s="28" t="s">
        <v>66</v>
      </c>
      <c r="AP178" s="29">
        <v>5.09E+18</v>
      </c>
      <c r="AQ178" s="19"/>
      <c r="AR178" s="62"/>
      <c r="AS178" s="30">
        <v>-6.0000000000000002E-5</v>
      </c>
      <c r="AT178" s="45">
        <v>-1.8000000000000001E-4</v>
      </c>
      <c r="AU178" s="30">
        <v>3.3E-4</v>
      </c>
      <c r="AV178" s="45">
        <v>7.9000000000000001E-4</v>
      </c>
      <c r="AW178" s="30">
        <v>6.6E-4</v>
      </c>
      <c r="AX178" s="45">
        <v>1.72E-3</v>
      </c>
      <c r="AY178" s="30">
        <v>-4.2999999999999999E-4</v>
      </c>
      <c r="AZ178" s="45">
        <v>-9.9400000000000009E-4</v>
      </c>
      <c r="BG178" s="19" t="s">
        <v>66</v>
      </c>
      <c r="BH178" s="45">
        <v>4.91E+18</v>
      </c>
      <c r="BI178">
        <v>-1E-4</v>
      </c>
      <c r="BJ178" s="65">
        <v>-6.5199999999999999E-5</v>
      </c>
      <c r="BK178" s="30">
        <v>-6.2E-4</v>
      </c>
      <c r="BL178" s="45">
        <v>-1.6100000000000001E-3</v>
      </c>
    </row>
    <row r="179" spans="1:64" ht="15.75" thickBot="1">
      <c r="A179" s="19"/>
      <c r="B179" s="19"/>
      <c r="C179" s="19"/>
      <c r="D179" s="19"/>
      <c r="E179" s="19"/>
      <c r="F179" s="31"/>
      <c r="G179" s="19" t="s">
        <v>67</v>
      </c>
      <c r="H179" s="29">
        <v>5.24E+18</v>
      </c>
      <c r="I179" s="30">
        <v>-1.9E-3</v>
      </c>
      <c r="J179" s="29">
        <v>-6.6100000000000002E-4</v>
      </c>
      <c r="K179" s="30">
        <v>-1.32E-3</v>
      </c>
      <c r="L179" s="29">
        <v>-5.5199999999999997E-4</v>
      </c>
      <c r="M179" s="30">
        <v>1.2999999999999999E-3</v>
      </c>
      <c r="N179" s="29">
        <v>5.0900000000000001E-4</v>
      </c>
      <c r="O179" s="19"/>
      <c r="P179" s="31"/>
      <c r="Q179" s="19"/>
      <c r="R179" s="31"/>
      <c r="AC179" s="19" t="s">
        <v>67</v>
      </c>
      <c r="AD179" s="45">
        <v>5.06E+18</v>
      </c>
      <c r="AE179" s="30">
        <v>-3.0799999999999998E-3</v>
      </c>
      <c r="AF179" s="45">
        <v>-1.07E-3</v>
      </c>
      <c r="AG179" s="30">
        <v>3.63E-3</v>
      </c>
      <c r="AH179" s="29">
        <v>1.34E-3</v>
      </c>
      <c r="AO179" s="28" t="s">
        <v>67</v>
      </c>
      <c r="AP179" s="29">
        <v>5.24E+18</v>
      </c>
      <c r="AQ179" s="30">
        <v>4.2999999999999999E-4</v>
      </c>
      <c r="AR179" s="45">
        <v>8.8500000000000004E-4</v>
      </c>
      <c r="AS179" s="30">
        <v>0</v>
      </c>
      <c r="AT179" s="45">
        <v>0</v>
      </c>
      <c r="AU179" s="30">
        <v>1.2E-4</v>
      </c>
      <c r="AV179" s="45">
        <v>2.8699999999999998E-4</v>
      </c>
      <c r="AW179" s="30">
        <v>1.6000000000000001E-4</v>
      </c>
      <c r="AX179" s="45">
        <v>4.1599999999999997E-4</v>
      </c>
      <c r="AY179" s="30">
        <v>-8.9999999999999998E-4</v>
      </c>
      <c r="AZ179" s="45">
        <v>-2.0799999999999998E-3</v>
      </c>
      <c r="BG179" s="19" t="s">
        <v>67</v>
      </c>
      <c r="BH179" s="45">
        <v>5.06E+18</v>
      </c>
      <c r="BI179">
        <v>-1E-4</v>
      </c>
      <c r="BJ179" s="65">
        <v>-6.5199999999999999E-5</v>
      </c>
      <c r="BK179" s="30">
        <v>-1.1900000000000001E-3</v>
      </c>
      <c r="BL179" s="45">
        <v>-3.0899999999999999E-3</v>
      </c>
    </row>
    <row r="180" spans="1:64" ht="15.75" thickBot="1">
      <c r="A180" s="19"/>
      <c r="B180" s="19"/>
      <c r="C180" s="19"/>
      <c r="D180" s="19"/>
      <c r="E180" s="19"/>
      <c r="F180" s="31"/>
      <c r="G180" s="19" t="s">
        <v>68</v>
      </c>
      <c r="H180" s="29">
        <v>5.4E+18</v>
      </c>
      <c r="I180" s="19"/>
      <c r="J180" s="53"/>
      <c r="K180" s="19"/>
      <c r="L180" s="31"/>
      <c r="M180" s="19"/>
      <c r="N180" s="31"/>
      <c r="O180" s="19"/>
      <c r="P180" s="31"/>
      <c r="Q180" s="30"/>
      <c r="R180" s="29"/>
      <c r="AC180" s="19" t="s">
        <v>68</v>
      </c>
      <c r="AD180" s="45">
        <v>5.21E+18</v>
      </c>
      <c r="AE180" s="30">
        <v>-3.15E-3</v>
      </c>
      <c r="AF180" s="45">
        <v>-1.1000000000000001E-3</v>
      </c>
      <c r="AG180" s="30">
        <v>4.9800000000000001E-3</v>
      </c>
      <c r="AH180" s="29">
        <v>1.83E-3</v>
      </c>
      <c r="AO180" s="28" t="s">
        <v>68</v>
      </c>
      <c r="AP180" s="29">
        <v>5.4E+18</v>
      </c>
      <c r="AQ180" s="19"/>
      <c r="AR180" s="62"/>
      <c r="AS180" s="30">
        <v>1.1E-4</v>
      </c>
      <c r="AT180" s="45">
        <v>3.3100000000000002E-4</v>
      </c>
      <c r="AU180" s="30">
        <v>3.4000000000000002E-4</v>
      </c>
      <c r="AV180" s="45">
        <v>8.1400000000000005E-4</v>
      </c>
      <c r="AW180" s="30">
        <v>4.2999999999999999E-4</v>
      </c>
      <c r="AX180" s="45">
        <v>1.1199999999999999E-3</v>
      </c>
      <c r="AY180" s="30">
        <v>-1.3999999999999999E-4</v>
      </c>
      <c r="AZ180" s="45">
        <v>-3.2400000000000001E-4</v>
      </c>
      <c r="BG180" s="19" t="s">
        <v>68</v>
      </c>
      <c r="BH180" s="45">
        <v>5.21E+18</v>
      </c>
      <c r="BI180">
        <v>-1E-4</v>
      </c>
      <c r="BJ180" s="65">
        <v>-6.5199999999999999E-5</v>
      </c>
      <c r="BK180" s="30">
        <v>5.4000000000000001E-4</v>
      </c>
      <c r="BL180" s="45">
        <v>1.4E-3</v>
      </c>
    </row>
    <row r="181" spans="1:64" ht="15.75" thickBot="1">
      <c r="A181" s="19"/>
      <c r="B181" s="19"/>
      <c r="C181" s="19"/>
      <c r="D181" s="19"/>
      <c r="E181" s="19"/>
      <c r="F181" s="31"/>
      <c r="G181" s="26" t="s">
        <v>69</v>
      </c>
      <c r="H181" s="34">
        <v>5.55E+18</v>
      </c>
      <c r="I181" s="35">
        <v>-1.1999999999999999E-3</v>
      </c>
      <c r="J181" s="34">
        <v>-4.1800000000000002E-4</v>
      </c>
      <c r="K181" s="35">
        <v>-4.2000000000000002E-4</v>
      </c>
      <c r="L181" s="34">
        <v>-1.76E-4</v>
      </c>
      <c r="M181" s="55">
        <v>1.1000000000000001E-3</v>
      </c>
      <c r="N181" s="34">
        <v>4.2999999999999999E-4</v>
      </c>
      <c r="O181" s="26"/>
      <c r="P181" s="21"/>
      <c r="Q181" s="35"/>
      <c r="R181" s="34"/>
      <c r="AC181" s="19" t="s">
        <v>69</v>
      </c>
      <c r="AD181" s="45">
        <v>5.35E+18</v>
      </c>
      <c r="AE181" s="30">
        <v>-2.32E-3</v>
      </c>
      <c r="AF181" s="45">
        <v>-8.0699999999999999E-4</v>
      </c>
      <c r="AG181" s="30">
        <v>6.7299999999999999E-3</v>
      </c>
      <c r="AH181" s="34">
        <v>2.48E-3</v>
      </c>
      <c r="AO181" s="33" t="s">
        <v>69</v>
      </c>
      <c r="AP181" s="34">
        <v>5.55E+18</v>
      </c>
      <c r="AQ181" s="55">
        <v>2.5000000000000001E-4</v>
      </c>
      <c r="AR181" s="63">
        <v>5.1400000000000003E-4</v>
      </c>
      <c r="AS181" s="64">
        <v>0</v>
      </c>
      <c r="AT181" s="63">
        <v>0</v>
      </c>
      <c r="AU181" s="64">
        <v>4.2000000000000002E-4</v>
      </c>
      <c r="AV181" s="63">
        <v>1.01E-3</v>
      </c>
      <c r="AW181" s="64">
        <v>5.5999999999999995E-4</v>
      </c>
      <c r="AX181" s="63">
        <v>1.4599999999999999E-3</v>
      </c>
      <c r="AY181" s="64">
        <v>-4.0999999999999999E-4</v>
      </c>
      <c r="AZ181" s="63">
        <v>-9.4799999999999995E-4</v>
      </c>
      <c r="BG181" s="19" t="s">
        <v>69</v>
      </c>
      <c r="BH181" s="45">
        <v>5.35E+18</v>
      </c>
      <c r="BI181">
        <v>-8.9999999999999998E-4</v>
      </c>
      <c r="BJ181" s="65">
        <v>-5.8699999999999996E-4</v>
      </c>
      <c r="BK181" s="30">
        <v>-4.4999999999999999E-4</v>
      </c>
      <c r="BL181" s="45">
        <v>-1.17E-3</v>
      </c>
    </row>
    <row r="198" spans="1:64">
      <c r="A198" s="175" t="s">
        <v>98</v>
      </c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  <c r="AC198" s="176"/>
      <c r="AD198" s="176"/>
      <c r="AE198" s="176"/>
      <c r="AF198" s="176"/>
      <c r="AG198" s="176"/>
      <c r="AH198" s="176"/>
      <c r="AI198" s="176"/>
      <c r="AJ198" s="176"/>
      <c r="AK198" s="176"/>
      <c r="AL198" s="176"/>
      <c r="AM198" s="176"/>
      <c r="AN198" s="176"/>
      <c r="AO198" s="176"/>
      <c r="AP198" s="176"/>
      <c r="AQ198" s="176"/>
      <c r="AR198" s="176"/>
      <c r="AS198" s="176"/>
      <c r="AT198" s="176"/>
      <c r="AU198" s="176"/>
      <c r="AV198" s="176"/>
      <c r="AW198" s="176"/>
      <c r="AX198" s="176"/>
      <c r="AY198" s="176"/>
      <c r="AZ198" s="176"/>
      <c r="BA198" s="176"/>
      <c r="BB198" s="176"/>
      <c r="BC198" s="176"/>
      <c r="BD198" s="176"/>
      <c r="BE198" s="176"/>
      <c r="BF198" s="176"/>
      <c r="BG198" s="176"/>
      <c r="BH198" s="176"/>
      <c r="BI198" s="176"/>
      <c r="BJ198" s="176"/>
      <c r="BK198" s="176"/>
      <c r="BL198" s="176"/>
    </row>
    <row r="199" spans="1:64" ht="15.75" thickBot="1">
      <c r="A199" s="166" t="s">
        <v>70</v>
      </c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8"/>
      <c r="AI199" s="52" t="s">
        <v>89</v>
      </c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</row>
    <row r="200" spans="1:64" ht="15.75" thickBot="1">
      <c r="A200" s="169" t="s">
        <v>6</v>
      </c>
      <c r="B200" s="147"/>
      <c r="C200" s="147"/>
      <c r="D200" s="147"/>
      <c r="E200" s="147"/>
      <c r="F200" s="147"/>
      <c r="G200" s="83" t="s">
        <v>4</v>
      </c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5"/>
      <c r="S200" s="170" t="s">
        <v>7</v>
      </c>
      <c r="T200" s="171"/>
      <c r="U200" s="171"/>
      <c r="V200" s="171"/>
      <c r="W200" s="171"/>
      <c r="X200" s="171"/>
      <c r="Y200" s="171"/>
      <c r="Z200" s="171"/>
      <c r="AA200" s="171"/>
      <c r="AB200" s="171"/>
      <c r="AC200" s="144" t="s">
        <v>8</v>
      </c>
      <c r="AD200" s="145"/>
      <c r="AE200" s="145"/>
      <c r="AF200" s="145"/>
      <c r="AG200" s="145"/>
      <c r="AH200" s="146"/>
      <c r="AI200" s="153" t="s">
        <v>72</v>
      </c>
      <c r="AJ200" s="154"/>
      <c r="AK200" s="154"/>
      <c r="AL200" s="154"/>
      <c r="AM200" s="154"/>
      <c r="AN200" s="163"/>
      <c r="AO200" s="169" t="s">
        <v>73</v>
      </c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65"/>
      <c r="BA200" s="147" t="s">
        <v>7</v>
      </c>
      <c r="BB200" s="147"/>
      <c r="BC200" s="147"/>
      <c r="BD200" s="147"/>
      <c r="BE200" s="147"/>
      <c r="BF200" s="147"/>
      <c r="BG200" s="147"/>
      <c r="BH200" s="178"/>
      <c r="BI200" s="169" t="s">
        <v>8</v>
      </c>
      <c r="BJ200" s="147"/>
      <c r="BK200" s="147"/>
      <c r="BL200" s="165"/>
    </row>
    <row r="201" spans="1:64" ht="15.75" thickBot="1">
      <c r="A201" s="26"/>
      <c r="B201" s="21"/>
      <c r="C201" s="155">
        <v>110923</v>
      </c>
      <c r="D201" s="156"/>
      <c r="E201" s="155" t="s">
        <v>90</v>
      </c>
      <c r="F201" s="156"/>
      <c r="G201" s="39"/>
      <c r="H201" s="40"/>
      <c r="I201" s="157">
        <v>101223</v>
      </c>
      <c r="J201" s="158"/>
      <c r="K201" s="157" t="s">
        <v>91</v>
      </c>
      <c r="L201" s="158"/>
      <c r="M201" s="157">
        <v>91523</v>
      </c>
      <c r="N201" s="158"/>
      <c r="O201" s="157">
        <v>83123</v>
      </c>
      <c r="P201" s="158"/>
      <c r="Q201" s="159"/>
      <c r="R201" s="160"/>
      <c r="S201" s="41"/>
      <c r="T201" s="40"/>
      <c r="U201" s="149" t="s">
        <v>76</v>
      </c>
      <c r="V201" s="150"/>
      <c r="W201" s="136" t="s">
        <v>80</v>
      </c>
      <c r="X201" s="137"/>
      <c r="Y201" s="136" t="s">
        <v>84</v>
      </c>
      <c r="Z201" s="137"/>
      <c r="AA201" s="138" t="s">
        <v>86</v>
      </c>
      <c r="AB201" s="139"/>
      <c r="AC201" s="39"/>
      <c r="AD201" s="40"/>
      <c r="AE201" s="140" t="s">
        <v>99</v>
      </c>
      <c r="AF201" s="141"/>
      <c r="AG201" s="136" t="s">
        <v>81</v>
      </c>
      <c r="AH201" s="137"/>
      <c r="AI201" s="33"/>
      <c r="AJ201" s="21"/>
      <c r="AK201" s="142">
        <v>81524</v>
      </c>
      <c r="AL201" s="143"/>
      <c r="AM201" s="142">
        <v>81624</v>
      </c>
      <c r="AN201" s="143"/>
      <c r="AO201" s="33"/>
      <c r="AP201" s="21"/>
      <c r="AQ201" s="142">
        <v>71824</v>
      </c>
      <c r="AR201" s="143"/>
      <c r="AS201" s="151" t="s">
        <v>82</v>
      </c>
      <c r="AT201" s="152"/>
      <c r="AU201" s="142">
        <v>92424</v>
      </c>
      <c r="AV201" s="143"/>
      <c r="AW201" s="151" t="s">
        <v>87</v>
      </c>
      <c r="AX201" s="152"/>
      <c r="AY201" s="142">
        <v>101524</v>
      </c>
      <c r="AZ201" s="143"/>
      <c r="BA201" s="33"/>
      <c r="BB201" s="21"/>
      <c r="BC201" s="142">
        <v>82724</v>
      </c>
      <c r="BD201" s="143"/>
      <c r="BE201" s="151" t="s">
        <v>83</v>
      </c>
      <c r="BF201" s="152"/>
      <c r="BG201" s="33"/>
      <c r="BH201" s="21"/>
      <c r="BI201" s="161" t="s">
        <v>77</v>
      </c>
      <c r="BJ201" s="162"/>
      <c r="BK201" s="142">
        <v>91724</v>
      </c>
      <c r="BL201" s="143"/>
    </row>
    <row r="202" spans="1:64" ht="52.5" thickBot="1">
      <c r="A202" s="20" t="s">
        <v>92</v>
      </c>
      <c r="B202" s="21" t="s">
        <v>93</v>
      </c>
      <c r="C202" s="21" t="s">
        <v>94</v>
      </c>
      <c r="D202" s="21" t="s">
        <v>95</v>
      </c>
      <c r="E202" s="21" t="s">
        <v>94</v>
      </c>
      <c r="F202" s="21" t="s">
        <v>95</v>
      </c>
      <c r="G202" s="26" t="s">
        <v>96</v>
      </c>
      <c r="H202" s="21" t="s">
        <v>93</v>
      </c>
      <c r="I202" s="21" t="s">
        <v>94</v>
      </c>
      <c r="J202" s="21" t="s">
        <v>95</v>
      </c>
      <c r="K202" s="21" t="s">
        <v>94</v>
      </c>
      <c r="L202" s="21" t="s">
        <v>95</v>
      </c>
      <c r="M202" s="21" t="s">
        <v>94</v>
      </c>
      <c r="N202" s="21" t="s">
        <v>95</v>
      </c>
      <c r="O202" s="21" t="s">
        <v>94</v>
      </c>
      <c r="P202" s="21" t="s">
        <v>95</v>
      </c>
      <c r="Q202" s="21"/>
      <c r="R202" s="21"/>
      <c r="S202" s="20" t="s">
        <v>92</v>
      </c>
      <c r="T202" s="21" t="s">
        <v>93</v>
      </c>
      <c r="U202" s="21" t="s">
        <v>94</v>
      </c>
      <c r="V202" s="21" t="s">
        <v>95</v>
      </c>
      <c r="W202" s="21" t="s">
        <v>94</v>
      </c>
      <c r="X202" s="21" t="s">
        <v>95</v>
      </c>
      <c r="Y202" s="21" t="s">
        <v>94</v>
      </c>
      <c r="Z202" s="21" t="s">
        <v>95</v>
      </c>
      <c r="AA202" s="21" t="s">
        <v>94</v>
      </c>
      <c r="AB202" s="21" t="s">
        <v>95</v>
      </c>
      <c r="AC202" s="26" t="s">
        <v>96</v>
      </c>
      <c r="AD202" s="21" t="s">
        <v>93</v>
      </c>
      <c r="AE202" s="21" t="s">
        <v>94</v>
      </c>
      <c r="AF202" s="21" t="s">
        <v>95</v>
      </c>
      <c r="AG202" s="21" t="s">
        <v>94</v>
      </c>
      <c r="AH202" s="21" t="s">
        <v>95</v>
      </c>
      <c r="AI202" s="20" t="s">
        <v>92</v>
      </c>
      <c r="AJ202" s="21" t="s">
        <v>93</v>
      </c>
      <c r="AK202" s="21" t="s">
        <v>94</v>
      </c>
      <c r="AL202" s="21" t="s">
        <v>95</v>
      </c>
      <c r="AM202" s="21" t="s">
        <v>94</v>
      </c>
      <c r="AN202" s="21" t="s">
        <v>95</v>
      </c>
      <c r="AO202" s="33" t="s">
        <v>96</v>
      </c>
      <c r="AP202" s="21" t="s">
        <v>93</v>
      </c>
      <c r="AQ202" s="21" t="s">
        <v>94</v>
      </c>
      <c r="AR202" s="21" t="s">
        <v>95</v>
      </c>
      <c r="AS202" s="21" t="s">
        <v>94</v>
      </c>
      <c r="AT202" s="21" t="s">
        <v>95</v>
      </c>
      <c r="AU202" s="21" t="s">
        <v>94</v>
      </c>
      <c r="AV202" s="21" t="s">
        <v>95</v>
      </c>
      <c r="AW202" s="21" t="s">
        <v>94</v>
      </c>
      <c r="AX202" s="21" t="s">
        <v>95</v>
      </c>
      <c r="AY202" s="21" t="s">
        <v>94</v>
      </c>
      <c r="AZ202" s="21" t="s">
        <v>95</v>
      </c>
      <c r="BA202" s="20" t="s">
        <v>92</v>
      </c>
      <c r="BB202" s="21" t="s">
        <v>93</v>
      </c>
      <c r="BC202" s="21" t="s">
        <v>94</v>
      </c>
      <c r="BD202" s="21" t="s">
        <v>95</v>
      </c>
      <c r="BE202" s="21" t="s">
        <v>94</v>
      </c>
      <c r="BF202" s="21" t="s">
        <v>95</v>
      </c>
      <c r="BG202" s="33" t="s">
        <v>96</v>
      </c>
      <c r="BH202" s="21" t="s">
        <v>93</v>
      </c>
      <c r="BI202" s="21" t="s">
        <v>94</v>
      </c>
      <c r="BJ202" s="21" t="s">
        <v>95</v>
      </c>
      <c r="BK202" s="21" t="s">
        <v>94</v>
      </c>
      <c r="BL202" s="21" t="s">
        <v>95</v>
      </c>
    </row>
    <row r="203" spans="1:64" ht="15.75" thickBot="1">
      <c r="A203" s="28" t="s">
        <v>39</v>
      </c>
      <c r="B203" s="29">
        <v>0</v>
      </c>
      <c r="C203" s="30">
        <v>1.5E-3</v>
      </c>
      <c r="D203" s="45">
        <v>3.7300000000000001E-4</v>
      </c>
      <c r="E203" s="30">
        <v>6.4799999999999996E-3</v>
      </c>
      <c r="F203" s="29">
        <v>3.9199999999999999E-4</v>
      </c>
      <c r="G203" s="30">
        <v>0</v>
      </c>
      <c r="H203" s="29">
        <v>0</v>
      </c>
      <c r="I203" s="30">
        <v>6.9999999999999999E-4</v>
      </c>
      <c r="J203" s="29">
        <v>1.74E-4</v>
      </c>
      <c r="K203" s="30">
        <v>8.4000000000000003E-4</v>
      </c>
      <c r="L203" s="29">
        <v>2.5099999999999998E-4</v>
      </c>
      <c r="M203" s="30">
        <v>2.0899999999999998E-3</v>
      </c>
      <c r="N203" s="29">
        <v>5.8399999999999999E-4</v>
      </c>
      <c r="O203" s="30">
        <v>-2.5999999999999999E-3</v>
      </c>
      <c r="P203" s="29">
        <v>-1.5499999999999999E-3</v>
      </c>
      <c r="Q203" s="30"/>
      <c r="R203" s="29"/>
      <c r="S203" s="28" t="s">
        <v>39</v>
      </c>
      <c r="T203" s="29">
        <v>0</v>
      </c>
      <c r="U203" s="30">
        <v>2.33E-3</v>
      </c>
      <c r="V203" s="45">
        <v>5.4299999999999997E-4</v>
      </c>
      <c r="W203" s="30">
        <v>4.4999999999999997E-3</v>
      </c>
      <c r="X203" s="29">
        <v>1.1299999999999999E-3</v>
      </c>
      <c r="Y203" s="37">
        <v>5.0000000000000001E-3</v>
      </c>
      <c r="Z203" s="57">
        <v>1.1900000000000001E-3</v>
      </c>
      <c r="AA203" s="37">
        <v>-3.6999999999999999E-4</v>
      </c>
      <c r="AB203" s="58">
        <v>-8.9300000000000002E-5</v>
      </c>
      <c r="AC203" s="30">
        <v>0</v>
      </c>
      <c r="AD203" s="44">
        <v>0</v>
      </c>
      <c r="AE203" s="37">
        <v>-2.3000000000000001E-4</v>
      </c>
      <c r="AF203" s="44">
        <v>-5.7200000000000001E-5</v>
      </c>
      <c r="AG203" s="37">
        <v>-1.4E-3</v>
      </c>
      <c r="AH203" s="44">
        <v>-3.68E-4</v>
      </c>
      <c r="AI203" s="28" t="s">
        <v>39</v>
      </c>
      <c r="AJ203" s="29">
        <v>0</v>
      </c>
      <c r="AK203" s="30">
        <v>1.97E-3</v>
      </c>
      <c r="AL203" s="45">
        <v>3.7599999999999999E-3</v>
      </c>
      <c r="AM203" s="30">
        <v>3.31E-3</v>
      </c>
      <c r="AN203" s="29">
        <v>5.1700000000000001E-3</v>
      </c>
      <c r="AO203" s="46">
        <v>0</v>
      </c>
      <c r="AP203" s="29">
        <v>0</v>
      </c>
      <c r="AQ203" s="30">
        <v>2.3999999999999998E-3</v>
      </c>
      <c r="AR203" s="45">
        <v>3.5300000000000002E-3</v>
      </c>
      <c r="AS203" s="30">
        <v>-1.1199999999999999E-3</v>
      </c>
      <c r="AT203" s="45">
        <v>-2.3999999999999998E-3</v>
      </c>
      <c r="AU203" s="37">
        <v>3.2399999999999998E-3</v>
      </c>
      <c r="AV203" s="44">
        <v>5.5399999999999998E-3</v>
      </c>
      <c r="AW203" s="37">
        <v>8.9999999999999998E-4</v>
      </c>
      <c r="AX203" s="44">
        <v>1.67E-3</v>
      </c>
      <c r="AY203" s="37">
        <v>2.9299999999999999E-3</v>
      </c>
      <c r="AZ203" s="44">
        <v>4.8399999999999997E-3</v>
      </c>
      <c r="BA203" s="28" t="s">
        <v>39</v>
      </c>
      <c r="BB203" s="29">
        <v>0</v>
      </c>
      <c r="BC203" s="30">
        <v>3.9699999999999996E-3</v>
      </c>
      <c r="BD203" s="45">
        <v>9.2200000000000008E-3</v>
      </c>
      <c r="BE203" s="30">
        <v>-5.1000000000000004E-4</v>
      </c>
      <c r="BF203" s="45">
        <v>-9.3999999999999997E-4</v>
      </c>
      <c r="BG203" s="30">
        <v>0</v>
      </c>
      <c r="BH203" s="45">
        <v>0</v>
      </c>
      <c r="BI203" s="30">
        <v>2.9999999999999997E-4</v>
      </c>
      <c r="BJ203" s="45">
        <v>1.3999999999999999E-4</v>
      </c>
      <c r="BK203" s="30">
        <v>3.0100000000000001E-3</v>
      </c>
      <c r="BL203" s="45">
        <v>5.5799999999999999E-3</v>
      </c>
    </row>
    <row r="204" spans="1:64" ht="15.75" thickBot="1">
      <c r="A204" s="28" t="s">
        <v>40</v>
      </c>
      <c r="B204" s="29">
        <v>1.54E+17</v>
      </c>
      <c r="C204" s="30">
        <v>3.2199999999999999E-2</v>
      </c>
      <c r="D204" s="45">
        <v>8.0000000000000002E-3</v>
      </c>
      <c r="E204" s="30">
        <v>7.0730000000000001E-2</v>
      </c>
      <c r="F204" s="29">
        <v>4.28E-3</v>
      </c>
      <c r="G204" s="30">
        <v>10</v>
      </c>
      <c r="H204" s="29">
        <v>1.54E+17</v>
      </c>
      <c r="I204" s="30">
        <v>0.16769999999999999</v>
      </c>
      <c r="J204" s="29">
        <v>4.1700000000000001E-2</v>
      </c>
      <c r="K204" s="30">
        <v>3.3399999999999999E-2</v>
      </c>
      <c r="L204" s="29">
        <v>9.9699999999999997E-3</v>
      </c>
      <c r="M204" s="30">
        <v>3.0790000000000001E-2</v>
      </c>
      <c r="N204" s="29">
        <v>8.6E-3</v>
      </c>
      <c r="O204" s="30">
        <v>7.7000000000000002E-3</v>
      </c>
      <c r="P204" s="29">
        <v>4.5900000000000003E-3</v>
      </c>
      <c r="Q204" s="30"/>
      <c r="R204" s="29"/>
      <c r="S204" s="28" t="s">
        <v>40</v>
      </c>
      <c r="T204" s="29">
        <v>1.49E+17</v>
      </c>
      <c r="U204" s="30">
        <v>2.6499999999999999E-2</v>
      </c>
      <c r="V204" s="45">
        <v>6.1799999999999997E-3</v>
      </c>
      <c r="W204" s="30">
        <v>2.5080000000000002E-2</v>
      </c>
      <c r="X204" s="29">
        <v>6.3099999999999996E-3</v>
      </c>
      <c r="Y204" s="30">
        <v>2.7199999999999998E-2</v>
      </c>
      <c r="Z204" s="29">
        <v>6.4599999999999996E-3</v>
      </c>
      <c r="AA204" s="30">
        <v>3.0960000000000001E-2</v>
      </c>
      <c r="AB204" s="59">
        <v>7.4700000000000001E-3</v>
      </c>
      <c r="AC204" s="30">
        <v>12.5</v>
      </c>
      <c r="AD204" s="45">
        <v>1.49E+17</v>
      </c>
      <c r="AE204" s="30">
        <v>2.4309999999999998E-2</v>
      </c>
      <c r="AF204" s="45">
        <v>6.0400000000000002E-3</v>
      </c>
      <c r="AG204" s="30">
        <v>2.0899999999999998E-2</v>
      </c>
      <c r="AH204" s="45">
        <v>5.4999999999999997E-3</v>
      </c>
      <c r="AI204" s="28" t="s">
        <v>40</v>
      </c>
      <c r="AJ204" s="29">
        <v>1.54E+17</v>
      </c>
      <c r="AK204" s="30">
        <v>1.0529999999999999E-2</v>
      </c>
      <c r="AL204" s="45">
        <v>2.01E-2</v>
      </c>
      <c r="AM204" s="30">
        <v>1.0460000000000001E-2</v>
      </c>
      <c r="AN204" s="29">
        <v>1.6299999999999999E-2</v>
      </c>
      <c r="AO204" s="46">
        <v>10</v>
      </c>
      <c r="AP204" s="29">
        <v>1.54E+17</v>
      </c>
      <c r="AQ204" s="30">
        <v>1.83E-2</v>
      </c>
      <c r="AR204" s="45">
        <v>2.69E-2</v>
      </c>
      <c r="AS204" s="30">
        <v>7.9799999999999992E-3</v>
      </c>
      <c r="AT204" s="45">
        <v>1.7100000000000001E-2</v>
      </c>
      <c r="AU204" s="30">
        <v>1.43E-2</v>
      </c>
      <c r="AV204" s="45">
        <v>2.4500000000000001E-2</v>
      </c>
      <c r="AW204" s="30">
        <v>1.83E-2</v>
      </c>
      <c r="AX204" s="45">
        <v>3.4000000000000002E-2</v>
      </c>
      <c r="AY204" s="30">
        <v>1.685E-2</v>
      </c>
      <c r="AZ204" s="45">
        <v>2.7799999999999998E-2</v>
      </c>
      <c r="BA204" s="28" t="s">
        <v>40</v>
      </c>
      <c r="BB204" s="29">
        <v>1.49E+17</v>
      </c>
      <c r="BC204" s="30">
        <v>6.6100000000000004E-3</v>
      </c>
      <c r="BD204" s="45">
        <v>1.5299999999999999E-2</v>
      </c>
      <c r="BE204" s="30">
        <v>4.5599999999999998E-3</v>
      </c>
      <c r="BF204" s="45">
        <v>8.3999999999999995E-3</v>
      </c>
      <c r="BG204" s="30">
        <v>12.5</v>
      </c>
      <c r="BH204" s="45">
        <v>1.49E+17</v>
      </c>
      <c r="BI204" s="30">
        <v>6.7000000000000002E-3</v>
      </c>
      <c r="BJ204" s="45">
        <v>3.1199999999999999E-3</v>
      </c>
      <c r="BK204" s="30">
        <v>6.7200000000000003E-3</v>
      </c>
      <c r="BL204" s="45">
        <v>1.24E-2</v>
      </c>
    </row>
    <row r="205" spans="1:64" ht="15.75" thickBot="1">
      <c r="A205" s="28" t="s">
        <v>41</v>
      </c>
      <c r="B205" s="29">
        <v>3.09E+17</v>
      </c>
      <c r="C205" s="30">
        <v>6.88E-2</v>
      </c>
      <c r="D205" s="45">
        <v>1.7100000000000001E-2</v>
      </c>
      <c r="E205" s="30">
        <v>0.1429</v>
      </c>
      <c r="F205" s="29">
        <v>8.6499999999999997E-3</v>
      </c>
      <c r="G205" s="30">
        <v>20</v>
      </c>
      <c r="H205" s="29">
        <v>3.09E+17</v>
      </c>
      <c r="I205" s="30">
        <v>0.2762</v>
      </c>
      <c r="J205" s="29">
        <v>6.8699999999999997E-2</v>
      </c>
      <c r="K205" s="30">
        <v>6.973E-2</v>
      </c>
      <c r="L205" s="29">
        <v>2.0799999999999999E-2</v>
      </c>
      <c r="M205" s="30">
        <v>5.4379999999999998E-2</v>
      </c>
      <c r="N205" s="29">
        <v>1.52E-2</v>
      </c>
      <c r="O205" s="30">
        <v>1.9699999999999999E-2</v>
      </c>
      <c r="P205" s="29">
        <v>1.18E-2</v>
      </c>
      <c r="Q205" s="30"/>
      <c r="R205" s="29"/>
      <c r="S205" s="28" t="s">
        <v>41</v>
      </c>
      <c r="T205" s="29">
        <v>2.97E+17</v>
      </c>
      <c r="U205" s="30">
        <v>6.08E-2</v>
      </c>
      <c r="V205" s="45">
        <v>1.4200000000000001E-2</v>
      </c>
      <c r="W205" s="30">
        <v>5.4399999999999997E-2</v>
      </c>
      <c r="X205" s="29">
        <v>1.37E-2</v>
      </c>
      <c r="Y205" s="30">
        <v>6.3700000000000007E-2</v>
      </c>
      <c r="Z205" s="29">
        <v>1.5100000000000001E-2</v>
      </c>
      <c r="AA205" s="30">
        <v>6.2300000000000001E-2</v>
      </c>
      <c r="AB205" s="59">
        <v>1.4999999999999999E-2</v>
      </c>
      <c r="AC205" s="30">
        <v>25</v>
      </c>
      <c r="AD205" s="45">
        <v>2.97E+17</v>
      </c>
      <c r="AE205" s="30">
        <v>6.3170000000000004E-2</v>
      </c>
      <c r="AF205" s="45">
        <v>1.5699999999999999E-2</v>
      </c>
      <c r="AG205" s="30">
        <v>4.3799999999999999E-2</v>
      </c>
      <c r="AH205" s="45">
        <v>1.15E-2</v>
      </c>
      <c r="AI205" s="28" t="s">
        <v>41</v>
      </c>
      <c r="AJ205" s="29">
        <v>3.09E+17</v>
      </c>
      <c r="AK205" s="30">
        <v>1.796E-2</v>
      </c>
      <c r="AL205" s="45">
        <v>3.4299999999999997E-2</v>
      </c>
      <c r="AM205" s="30">
        <v>1.406E-2</v>
      </c>
      <c r="AN205" s="29">
        <v>2.1999999999999999E-2</v>
      </c>
      <c r="AO205" s="46">
        <v>20</v>
      </c>
      <c r="AP205" s="29">
        <v>3.09E+17</v>
      </c>
      <c r="AQ205" s="30">
        <v>2.8400000000000002E-2</v>
      </c>
      <c r="AR205" s="45">
        <v>4.1700000000000001E-2</v>
      </c>
      <c r="AS205" s="30">
        <v>1.6080000000000001E-2</v>
      </c>
      <c r="AT205" s="45">
        <v>3.4500000000000003E-2</v>
      </c>
      <c r="AU205" s="30">
        <v>2.4389999999999998E-2</v>
      </c>
      <c r="AV205" s="45">
        <v>4.1700000000000001E-2</v>
      </c>
      <c r="AW205" s="30">
        <v>3.3500000000000002E-2</v>
      </c>
      <c r="AX205" s="45">
        <v>6.2199999999999998E-2</v>
      </c>
      <c r="AY205" s="30">
        <v>2.8039999999999999E-2</v>
      </c>
      <c r="AZ205" s="45">
        <v>4.6300000000000001E-2</v>
      </c>
      <c r="BA205" s="28" t="s">
        <v>41</v>
      </c>
      <c r="BB205" s="29">
        <v>2.97E+17</v>
      </c>
      <c r="BC205" s="30">
        <v>8.1799999999999998E-3</v>
      </c>
      <c r="BD205" s="45">
        <v>1.9E-2</v>
      </c>
      <c r="BE205" s="30">
        <v>6.6499999999999997E-3</v>
      </c>
      <c r="BF205" s="45">
        <v>1.23E-2</v>
      </c>
      <c r="BG205" s="30">
        <v>25</v>
      </c>
      <c r="BH205" s="45">
        <v>2.97E+17</v>
      </c>
      <c r="BI205" s="30">
        <v>1.67E-2</v>
      </c>
      <c r="BJ205" s="45">
        <v>7.7799999999999996E-3</v>
      </c>
      <c r="BK205" s="30">
        <v>1.443E-2</v>
      </c>
      <c r="BL205" s="45">
        <v>2.6700000000000002E-2</v>
      </c>
    </row>
    <row r="206" spans="1:64" ht="15.75" thickBot="1">
      <c r="A206" s="28" t="s">
        <v>42</v>
      </c>
      <c r="B206" s="29">
        <v>4.63E+17</v>
      </c>
      <c r="C206" s="30">
        <v>9.5000000000000001E-2</v>
      </c>
      <c r="D206" s="45">
        <v>2.3599999999999999E-2</v>
      </c>
      <c r="E206" s="30">
        <v>0.186</v>
      </c>
      <c r="F206" s="29">
        <v>1.1299999999999999E-2</v>
      </c>
      <c r="G206" s="30">
        <v>30</v>
      </c>
      <c r="H206" s="29">
        <v>4.63E+17</v>
      </c>
      <c r="I206" s="30">
        <v>0.37969999999999998</v>
      </c>
      <c r="J206" s="29">
        <v>9.4399999999999998E-2</v>
      </c>
      <c r="K206" s="30">
        <v>0.10455</v>
      </c>
      <c r="L206" s="29">
        <v>3.1199999999999999E-2</v>
      </c>
      <c r="M206" s="30">
        <v>8.1890000000000004E-2</v>
      </c>
      <c r="N206" s="29">
        <v>2.29E-2</v>
      </c>
      <c r="O206" s="30">
        <v>3.6499999999999998E-2</v>
      </c>
      <c r="P206" s="29">
        <v>2.18E-2</v>
      </c>
      <c r="Q206" s="30"/>
      <c r="R206" s="29"/>
      <c r="S206" s="28" t="s">
        <v>42</v>
      </c>
      <c r="T206" s="29">
        <v>4.46E+17</v>
      </c>
      <c r="U206" s="30">
        <v>9.0999999999999998E-2</v>
      </c>
      <c r="V206" s="45">
        <v>2.12E-2</v>
      </c>
      <c r="W206" s="30">
        <v>8.1860000000000002E-2</v>
      </c>
      <c r="X206" s="29">
        <v>2.06E-2</v>
      </c>
      <c r="Y206" s="30">
        <v>8.9300000000000004E-2</v>
      </c>
      <c r="Z206" s="29">
        <v>2.12E-2</v>
      </c>
      <c r="AA206" s="30">
        <v>9.1539999999999996E-2</v>
      </c>
      <c r="AB206" s="59">
        <v>2.2100000000000002E-2</v>
      </c>
      <c r="AC206" s="30">
        <v>37.5</v>
      </c>
      <c r="AD206" s="45">
        <v>4.46E+17</v>
      </c>
      <c r="AE206" s="30">
        <v>0.10545</v>
      </c>
      <c r="AF206" s="45">
        <v>2.6200000000000001E-2</v>
      </c>
      <c r="AG206" s="30">
        <v>7.4899999999999994E-2</v>
      </c>
      <c r="AH206" s="45">
        <v>1.9699999999999999E-2</v>
      </c>
      <c r="AI206" s="28" t="s">
        <v>42</v>
      </c>
      <c r="AJ206" s="29">
        <v>4.63E+17</v>
      </c>
      <c r="AK206" s="30">
        <v>2.3130000000000001E-2</v>
      </c>
      <c r="AL206" s="45">
        <v>4.4200000000000003E-2</v>
      </c>
      <c r="AM206" s="30">
        <v>2.0930000000000001E-2</v>
      </c>
      <c r="AN206" s="29">
        <v>3.27E-2</v>
      </c>
      <c r="AO206" s="46">
        <v>30</v>
      </c>
      <c r="AP206" s="29">
        <v>4.63E+17</v>
      </c>
      <c r="AQ206" s="30">
        <v>3.6799999999999999E-2</v>
      </c>
      <c r="AR206" s="45">
        <v>5.4100000000000002E-2</v>
      </c>
      <c r="AS206" s="30">
        <v>2.3810000000000001E-2</v>
      </c>
      <c r="AT206" s="45">
        <v>5.11E-2</v>
      </c>
      <c r="AU206" s="30">
        <v>3.406E-2</v>
      </c>
      <c r="AV206" s="45">
        <v>5.8299999999999998E-2</v>
      </c>
      <c r="AW206" s="30">
        <v>4.3900000000000002E-2</v>
      </c>
      <c r="AX206" s="45">
        <v>8.1500000000000003E-2</v>
      </c>
      <c r="AY206" s="30">
        <v>3.8899999999999997E-2</v>
      </c>
      <c r="AZ206" s="45">
        <v>6.4199999999999993E-2</v>
      </c>
      <c r="BA206" s="28" t="s">
        <v>42</v>
      </c>
      <c r="BB206" s="29">
        <v>4.46E+17</v>
      </c>
      <c r="BC206" s="30">
        <v>1.252E-2</v>
      </c>
      <c r="BD206" s="45">
        <v>2.9100000000000001E-2</v>
      </c>
      <c r="BE206" s="30">
        <v>1.0240000000000001E-2</v>
      </c>
      <c r="BF206" s="45">
        <v>1.89E-2</v>
      </c>
      <c r="BG206" s="30">
        <v>37.5</v>
      </c>
      <c r="BH206" s="45">
        <v>4.46E+17</v>
      </c>
      <c r="BI206" s="30">
        <v>2.9600000000000001E-2</v>
      </c>
      <c r="BJ206" s="45">
        <v>1.38E-2</v>
      </c>
      <c r="BK206" s="30">
        <v>2.094E-2</v>
      </c>
      <c r="BL206" s="45">
        <v>3.8800000000000001E-2</v>
      </c>
    </row>
    <row r="207" spans="1:64" ht="15.75" thickBot="1">
      <c r="A207" s="28" t="s">
        <v>43</v>
      </c>
      <c r="B207" s="29">
        <v>6.17E+17</v>
      </c>
      <c r="C207" s="30">
        <v>0.1109</v>
      </c>
      <c r="D207" s="45">
        <v>2.75E-2</v>
      </c>
      <c r="E207" s="30">
        <v>0.2016</v>
      </c>
      <c r="F207" s="29">
        <v>1.2200000000000001E-2</v>
      </c>
      <c r="G207" s="30">
        <v>40</v>
      </c>
      <c r="H207" s="29">
        <v>6.17E+17</v>
      </c>
      <c r="I207" s="30">
        <v>0.55410000000000004</v>
      </c>
      <c r="J207" s="29">
        <v>0.13800000000000001</v>
      </c>
      <c r="K207" s="30">
        <v>0.14000000000000001</v>
      </c>
      <c r="L207" s="29">
        <v>4.1799999999999997E-2</v>
      </c>
      <c r="M207" s="30">
        <v>0.11434999999999999</v>
      </c>
      <c r="N207" s="29">
        <v>3.2000000000000001E-2</v>
      </c>
      <c r="O207" s="30">
        <v>5.0299999999999997E-2</v>
      </c>
      <c r="P207" s="29">
        <v>0.03</v>
      </c>
      <c r="Q207" s="30"/>
      <c r="R207" s="29"/>
      <c r="S207" s="28" t="s">
        <v>43</v>
      </c>
      <c r="T207" s="29">
        <v>5.95E+17</v>
      </c>
      <c r="U207" s="30">
        <v>0.11169999999999999</v>
      </c>
      <c r="V207" s="45">
        <v>2.5999999999999999E-2</v>
      </c>
      <c r="W207" s="30">
        <v>9.3960000000000002E-2</v>
      </c>
      <c r="X207" s="29">
        <v>2.3699999999999999E-2</v>
      </c>
      <c r="Y207" s="30">
        <v>0.1036</v>
      </c>
      <c r="Z207" s="29">
        <v>2.46E-2</v>
      </c>
      <c r="AA207" s="30">
        <v>0.1132</v>
      </c>
      <c r="AB207" s="59">
        <v>2.7300000000000001E-2</v>
      </c>
      <c r="AC207" s="30">
        <v>50</v>
      </c>
      <c r="AD207" s="45">
        <v>5.95E+17</v>
      </c>
      <c r="AE207" s="30">
        <v>0.14169999999999999</v>
      </c>
      <c r="AF207" s="45">
        <v>3.5200000000000002E-2</v>
      </c>
      <c r="AG207" s="30">
        <v>0.10349999999999999</v>
      </c>
      <c r="AH207" s="45">
        <v>2.7199999999999998E-2</v>
      </c>
      <c r="AI207" s="28" t="s">
        <v>43</v>
      </c>
      <c r="AJ207" s="29">
        <v>6.17E+17</v>
      </c>
      <c r="AK207" s="30">
        <v>2.5999999999999999E-2</v>
      </c>
      <c r="AL207" s="45">
        <v>4.9700000000000001E-2</v>
      </c>
      <c r="AM207" s="30">
        <v>2.214E-2</v>
      </c>
      <c r="AN207" s="29">
        <v>3.4599999999999999E-2</v>
      </c>
      <c r="AO207" s="46">
        <v>40</v>
      </c>
      <c r="AP207" s="29">
        <v>6.17E+17</v>
      </c>
      <c r="AQ207" s="30">
        <v>4.7600000000000003E-2</v>
      </c>
      <c r="AR207" s="45">
        <v>7.0000000000000007E-2</v>
      </c>
      <c r="AS207" s="30">
        <v>3.014E-2</v>
      </c>
      <c r="AT207" s="45">
        <v>6.4699999999999994E-2</v>
      </c>
      <c r="AU207" s="30">
        <v>4.2930000000000003E-2</v>
      </c>
      <c r="AV207" s="45">
        <v>7.3400000000000007E-2</v>
      </c>
      <c r="AW207" s="30">
        <v>5.45E-2</v>
      </c>
      <c r="AX207" s="45">
        <v>0.10100000000000001</v>
      </c>
      <c r="AY207" s="30">
        <v>4.7030000000000002E-2</v>
      </c>
      <c r="AZ207" s="45">
        <v>7.7700000000000005E-2</v>
      </c>
      <c r="BA207" s="28" t="s">
        <v>43</v>
      </c>
      <c r="BB207" s="29">
        <v>5.95E+17</v>
      </c>
      <c r="BC207" s="30">
        <v>1.0460000000000001E-2</v>
      </c>
      <c r="BD207" s="45">
        <v>2.4299999999999999E-2</v>
      </c>
      <c r="BE207" s="30">
        <v>1.3849999999999999E-2</v>
      </c>
      <c r="BF207" s="45">
        <v>2.5499999999999998E-2</v>
      </c>
      <c r="BG207" s="30">
        <v>50</v>
      </c>
      <c r="BH207" s="45">
        <v>5.95E+17</v>
      </c>
      <c r="BI207" s="30">
        <v>4.1099999999999998E-2</v>
      </c>
      <c r="BJ207" s="45">
        <v>1.9099999999999999E-2</v>
      </c>
      <c r="BK207" s="30">
        <v>2.2950000000000002E-2</v>
      </c>
      <c r="BL207" s="45">
        <v>4.2500000000000003E-2</v>
      </c>
    </row>
    <row r="208" spans="1:64" ht="15.75" thickBot="1">
      <c r="A208" s="28" t="s">
        <v>44</v>
      </c>
      <c r="B208" s="29">
        <v>7.71E+17</v>
      </c>
      <c r="C208" s="30">
        <v>0.11550000000000001</v>
      </c>
      <c r="D208" s="45">
        <v>2.87E-2</v>
      </c>
      <c r="E208" s="30">
        <v>0.1973</v>
      </c>
      <c r="F208" s="29">
        <v>1.1900000000000001E-2</v>
      </c>
      <c r="G208" s="30">
        <v>50</v>
      </c>
      <c r="H208" s="29">
        <v>7.71E+17</v>
      </c>
      <c r="I208" s="19"/>
      <c r="J208" s="31"/>
      <c r="K208" s="30">
        <v>0.1701</v>
      </c>
      <c r="L208" s="29">
        <v>5.0799999999999998E-2</v>
      </c>
      <c r="M208" s="30">
        <v>0.14130000000000001</v>
      </c>
      <c r="N208" s="29">
        <v>3.95E-2</v>
      </c>
      <c r="O208" s="30">
        <v>6.3799999999999996E-2</v>
      </c>
      <c r="P208" s="29">
        <v>3.8100000000000002E-2</v>
      </c>
      <c r="Q208" s="30"/>
      <c r="R208" s="29"/>
      <c r="S208" s="28" t="s">
        <v>44</v>
      </c>
      <c r="T208" s="29">
        <v>7.44E+17</v>
      </c>
      <c r="U208" s="30">
        <v>0.1181</v>
      </c>
      <c r="V208" s="45">
        <v>2.75E-2</v>
      </c>
      <c r="W208" s="30">
        <v>0.10468</v>
      </c>
      <c r="X208" s="29">
        <v>2.64E-2</v>
      </c>
      <c r="Y208" s="30">
        <v>0.1125</v>
      </c>
      <c r="Z208" s="29">
        <v>2.6700000000000002E-2</v>
      </c>
      <c r="AA208" s="30">
        <v>0.11840000000000001</v>
      </c>
      <c r="AB208" s="59">
        <v>2.86E-2</v>
      </c>
      <c r="AC208" s="30">
        <v>62.5</v>
      </c>
      <c r="AD208" s="45">
        <v>7.44E+17</v>
      </c>
      <c r="AE208" s="30">
        <v>0.18390000000000001</v>
      </c>
      <c r="AF208" s="45">
        <v>4.5699999999999998E-2</v>
      </c>
      <c r="AG208" s="30">
        <v>0.13220000000000001</v>
      </c>
      <c r="AH208" s="45">
        <v>3.4799999999999998E-2</v>
      </c>
      <c r="AI208" s="28" t="s">
        <v>44</v>
      </c>
      <c r="AJ208" s="29">
        <v>7.71E+17</v>
      </c>
      <c r="AK208" s="30">
        <v>2.6380000000000001E-2</v>
      </c>
      <c r="AL208" s="45">
        <v>5.04E-2</v>
      </c>
      <c r="AM208" s="30">
        <v>2.291E-2</v>
      </c>
      <c r="AN208" s="29">
        <v>3.5799999999999998E-2</v>
      </c>
      <c r="AO208" s="46">
        <v>50</v>
      </c>
      <c r="AP208" s="29">
        <v>7.71E+17</v>
      </c>
      <c r="AQ208" s="30">
        <v>5.21E-2</v>
      </c>
      <c r="AR208" s="45">
        <v>7.6600000000000001E-2</v>
      </c>
      <c r="AS208" s="30">
        <v>3.1199999999999999E-2</v>
      </c>
      <c r="AT208" s="45">
        <v>6.7000000000000004E-2</v>
      </c>
      <c r="AU208" s="30">
        <v>5.0979999999999998E-2</v>
      </c>
      <c r="AV208" s="45">
        <v>8.72E-2</v>
      </c>
      <c r="AW208" s="30">
        <v>6.2799999999999995E-2</v>
      </c>
      <c r="AX208" s="45">
        <v>0.11700000000000001</v>
      </c>
      <c r="AY208" s="30">
        <v>5.4140000000000001E-2</v>
      </c>
      <c r="AZ208" s="45">
        <v>8.9399999999999993E-2</v>
      </c>
      <c r="BA208" s="28" t="s">
        <v>44</v>
      </c>
      <c r="BB208" s="29">
        <v>7.44E+17</v>
      </c>
      <c r="BC208" s="30">
        <v>1.264E-2</v>
      </c>
      <c r="BD208" s="45">
        <v>2.9399999999999999E-2</v>
      </c>
      <c r="BE208" s="30">
        <v>1.409E-2</v>
      </c>
      <c r="BF208" s="45">
        <v>2.5999999999999999E-2</v>
      </c>
      <c r="BG208" s="30">
        <v>62.5</v>
      </c>
      <c r="BH208" s="45">
        <v>7.44E+17</v>
      </c>
      <c r="BI208" s="30">
        <v>5.4699999999999999E-2</v>
      </c>
      <c r="BJ208" s="45">
        <v>2.5499999999999998E-2</v>
      </c>
      <c r="BK208" s="30">
        <v>2.9420000000000002E-2</v>
      </c>
      <c r="BL208" s="45">
        <v>5.45E-2</v>
      </c>
    </row>
    <row r="209" spans="1:64" ht="15.75" thickBot="1">
      <c r="A209" s="28" t="s">
        <v>45</v>
      </c>
      <c r="B209" s="29">
        <v>9.26E+17</v>
      </c>
      <c r="C209" s="30">
        <v>0.11</v>
      </c>
      <c r="D209" s="45">
        <v>2.7300000000000001E-2</v>
      </c>
      <c r="E209" s="30">
        <v>0.18090000000000001</v>
      </c>
      <c r="F209" s="29">
        <v>1.09E-2</v>
      </c>
      <c r="G209" s="30">
        <v>60</v>
      </c>
      <c r="H209" s="29">
        <v>9.26E+17</v>
      </c>
      <c r="I209" s="30">
        <v>0.62260000000000004</v>
      </c>
      <c r="J209" s="29">
        <v>0.155</v>
      </c>
      <c r="K209" s="30">
        <v>0.20030000000000001</v>
      </c>
      <c r="L209" s="29">
        <v>5.9799999999999999E-2</v>
      </c>
      <c r="M209" s="30">
        <v>0.1643</v>
      </c>
      <c r="N209" s="29">
        <v>4.5900000000000003E-2</v>
      </c>
      <c r="O209" s="30">
        <v>7.9699999999999993E-2</v>
      </c>
      <c r="P209" s="29">
        <v>4.7600000000000003E-2</v>
      </c>
      <c r="Q209" s="30"/>
      <c r="R209" s="29"/>
      <c r="S209" s="28" t="s">
        <v>45</v>
      </c>
      <c r="T209" s="29">
        <v>8.92E+17</v>
      </c>
      <c r="U209" s="30">
        <v>0.1153</v>
      </c>
      <c r="V209" s="45">
        <v>2.69E-2</v>
      </c>
      <c r="W209" s="30">
        <v>9.8339999999999997E-2</v>
      </c>
      <c r="X209" s="29">
        <v>2.4799999999999999E-2</v>
      </c>
      <c r="Y209" s="30">
        <v>0.1114</v>
      </c>
      <c r="Z209" s="29">
        <v>2.6499999999999999E-2</v>
      </c>
      <c r="AA209" s="30">
        <v>0.1144</v>
      </c>
      <c r="AB209" s="59">
        <v>2.76E-2</v>
      </c>
      <c r="AC209" s="30">
        <v>75</v>
      </c>
      <c r="AD209" s="45">
        <v>8.92E+17</v>
      </c>
      <c r="AE209" s="30">
        <v>0.217</v>
      </c>
      <c r="AF209" s="45">
        <v>5.3900000000000003E-2</v>
      </c>
      <c r="AG209" s="30">
        <v>0.16039999999999999</v>
      </c>
      <c r="AH209" s="45">
        <v>4.2200000000000001E-2</v>
      </c>
      <c r="AI209" s="28" t="s">
        <v>45</v>
      </c>
      <c r="AJ209" s="29">
        <v>9.26E+17</v>
      </c>
      <c r="AK209" s="30">
        <v>2.683E-2</v>
      </c>
      <c r="AL209" s="45">
        <v>5.1200000000000002E-2</v>
      </c>
      <c r="AM209" s="30">
        <v>2.1579999999999998E-2</v>
      </c>
      <c r="AN209" s="29">
        <v>3.3700000000000001E-2</v>
      </c>
      <c r="AO209" s="46">
        <v>60</v>
      </c>
      <c r="AP209" s="29">
        <v>9.26E+17</v>
      </c>
      <c r="AQ209" s="30">
        <v>5.79E-2</v>
      </c>
      <c r="AR209" s="45">
        <v>8.5099999999999995E-2</v>
      </c>
      <c r="AS209" s="30">
        <v>3.6269999999999997E-2</v>
      </c>
      <c r="AT209" s="45">
        <v>7.7799999999999994E-2</v>
      </c>
      <c r="AU209" s="30">
        <v>5.8599999999999999E-2</v>
      </c>
      <c r="AV209" s="45">
        <v>0.1</v>
      </c>
      <c r="AW209" s="30">
        <v>6.9199999999999998E-2</v>
      </c>
      <c r="AX209" s="45">
        <v>0.128</v>
      </c>
      <c r="AY209" s="30">
        <v>5.9580000000000001E-2</v>
      </c>
      <c r="AZ209" s="45">
        <v>9.8400000000000001E-2</v>
      </c>
      <c r="BA209" s="28" t="s">
        <v>45</v>
      </c>
      <c r="BB209" s="29">
        <v>8.92E+17</v>
      </c>
      <c r="BC209" s="30">
        <v>1.0489999999999999E-2</v>
      </c>
      <c r="BD209" s="45">
        <v>2.4400000000000002E-2</v>
      </c>
      <c r="BE209" s="30">
        <v>1.2290000000000001E-2</v>
      </c>
      <c r="BF209" s="45">
        <v>2.2599999999999999E-2</v>
      </c>
      <c r="BG209" s="30">
        <v>75</v>
      </c>
      <c r="BH209" s="45">
        <v>8.92E+17</v>
      </c>
      <c r="BI209" s="30">
        <v>6.5699999999999995E-2</v>
      </c>
      <c r="BJ209" s="45">
        <v>3.0599999999999999E-2</v>
      </c>
      <c r="BK209" s="30">
        <v>3.3149999999999999E-2</v>
      </c>
      <c r="BL209" s="45">
        <v>6.1400000000000003E-2</v>
      </c>
    </row>
    <row r="210" spans="1:64" ht="15.75" thickBot="1">
      <c r="A210" s="28" t="s">
        <v>46</v>
      </c>
      <c r="B210" s="29">
        <v>1.08E+18</v>
      </c>
      <c r="C210" s="30">
        <v>0.10390000000000001</v>
      </c>
      <c r="D210" s="45">
        <v>2.58E-2</v>
      </c>
      <c r="E210" s="30">
        <v>0.1663</v>
      </c>
      <c r="F210" s="29">
        <v>1.01E-2</v>
      </c>
      <c r="G210" s="19" t="s">
        <v>40</v>
      </c>
      <c r="H210" s="29">
        <v>1.08E+18</v>
      </c>
      <c r="I210" s="19"/>
      <c r="J210" s="31"/>
      <c r="K210" s="19"/>
      <c r="L210" s="31"/>
      <c r="M210" s="19"/>
      <c r="N210" s="31"/>
      <c r="O210" s="19"/>
      <c r="P210" s="31"/>
      <c r="Q210" s="30"/>
      <c r="R210" s="29"/>
      <c r="S210" s="28" t="s">
        <v>46</v>
      </c>
      <c r="T210" s="29">
        <v>1.04E+18</v>
      </c>
      <c r="U210" s="30">
        <v>0.1089</v>
      </c>
      <c r="V210" s="45">
        <v>2.5399999999999999E-2</v>
      </c>
      <c r="W210" s="30">
        <v>9.332E-2</v>
      </c>
      <c r="X210" s="29">
        <v>2.35E-2</v>
      </c>
      <c r="Y210" s="30">
        <v>0.1038</v>
      </c>
      <c r="Z210" s="29">
        <v>2.47E-2</v>
      </c>
      <c r="AA210" s="30">
        <v>0.10829999999999999</v>
      </c>
      <c r="AB210" s="59">
        <v>2.6100000000000002E-2</v>
      </c>
      <c r="AC210" s="19" t="s">
        <v>40</v>
      </c>
      <c r="AD210" s="45">
        <v>1.04E+18</v>
      </c>
      <c r="AE210" s="30">
        <v>0.25269999999999998</v>
      </c>
      <c r="AF210" s="45">
        <v>6.2799999999999995E-2</v>
      </c>
      <c r="AG210" s="30">
        <v>0.18940000000000001</v>
      </c>
      <c r="AH210" s="45">
        <v>4.9799999999999997E-2</v>
      </c>
      <c r="AI210" s="28" t="s">
        <v>46</v>
      </c>
      <c r="AJ210" s="29">
        <v>1.08E+18</v>
      </c>
      <c r="AK210" s="30">
        <v>2.1489999999999999E-2</v>
      </c>
      <c r="AL210" s="45">
        <v>4.1000000000000002E-2</v>
      </c>
      <c r="AM210" s="30">
        <v>2.2380000000000001E-2</v>
      </c>
      <c r="AN210" s="29">
        <v>3.49E-2</v>
      </c>
      <c r="AO210" s="28" t="s">
        <v>40</v>
      </c>
      <c r="AP210" s="29">
        <v>1.08E+18</v>
      </c>
      <c r="AQ210" s="19"/>
      <c r="AR210" s="19"/>
      <c r="AS210" s="30">
        <v>3.8989999999999997E-2</v>
      </c>
      <c r="AT210" s="45">
        <v>8.3699999999999997E-2</v>
      </c>
      <c r="AU210" s="30">
        <v>6.1589999999999999E-2</v>
      </c>
      <c r="AV210" s="45">
        <v>0.105</v>
      </c>
      <c r="AW210" s="30">
        <v>7.4899999999999994E-2</v>
      </c>
      <c r="AX210" s="45">
        <v>0.13900000000000001</v>
      </c>
      <c r="AY210" s="30">
        <v>6.2850000000000003E-2</v>
      </c>
      <c r="AZ210" s="45">
        <v>0.104</v>
      </c>
      <c r="BA210" s="28" t="s">
        <v>46</v>
      </c>
      <c r="BB210" s="29">
        <v>1.04E+18</v>
      </c>
      <c r="BC210" s="30">
        <v>1.035E-2</v>
      </c>
      <c r="BD210" s="45">
        <v>2.4E-2</v>
      </c>
      <c r="BE210" s="30">
        <v>1.1089999999999999E-2</v>
      </c>
      <c r="BF210" s="45">
        <v>2.0400000000000001E-2</v>
      </c>
      <c r="BG210" s="19" t="s">
        <v>40</v>
      </c>
      <c r="BH210" s="45">
        <v>1.04E+18</v>
      </c>
      <c r="BI210" s="30">
        <v>7.6799999999999993E-2</v>
      </c>
      <c r="BJ210" s="45">
        <v>3.5799999999999998E-2</v>
      </c>
      <c r="BK210" s="30">
        <v>3.4639999999999997E-2</v>
      </c>
      <c r="BL210" s="45">
        <v>6.4199999999999993E-2</v>
      </c>
    </row>
    <row r="211" spans="1:64" ht="15.75" thickBot="1">
      <c r="A211" s="28" t="s">
        <v>47</v>
      </c>
      <c r="B211" s="29">
        <v>1.23E+18</v>
      </c>
      <c r="C211" s="30">
        <v>8.6099999999999996E-2</v>
      </c>
      <c r="D211" s="45">
        <v>2.1399999999999999E-2</v>
      </c>
      <c r="E211" s="30">
        <v>0.1391</v>
      </c>
      <c r="F211" s="29">
        <v>8.4200000000000004E-3</v>
      </c>
      <c r="G211" s="19" t="s">
        <v>41</v>
      </c>
      <c r="H211" s="29">
        <v>1.23E+18</v>
      </c>
      <c r="I211" s="30">
        <v>0.63319999999999999</v>
      </c>
      <c r="J211" s="29">
        <v>0.157</v>
      </c>
      <c r="K211" s="30">
        <v>0.23419999999999999</v>
      </c>
      <c r="L211" s="29">
        <v>6.9900000000000004E-2</v>
      </c>
      <c r="M211" s="30">
        <v>0.1966</v>
      </c>
      <c r="N211" s="29">
        <v>5.4899999999999997E-2</v>
      </c>
      <c r="O211" s="30">
        <v>0.10489999999999999</v>
      </c>
      <c r="P211" s="29">
        <v>6.2600000000000003E-2</v>
      </c>
      <c r="Q211" s="30"/>
      <c r="R211" s="29"/>
      <c r="S211" s="28" t="s">
        <v>47</v>
      </c>
      <c r="T211" s="29">
        <v>1.19E+18</v>
      </c>
      <c r="U211" s="30">
        <v>9.4299999999999995E-2</v>
      </c>
      <c r="V211" s="45">
        <v>2.1999999999999999E-2</v>
      </c>
      <c r="W211" s="30">
        <v>8.4849999999999995E-2</v>
      </c>
      <c r="X211" s="29">
        <v>2.1399999999999999E-2</v>
      </c>
      <c r="Y211" s="30">
        <v>9.2100000000000001E-2</v>
      </c>
      <c r="Z211" s="29">
        <v>2.1899999999999999E-2</v>
      </c>
      <c r="AA211" s="30">
        <v>9.2439999999999994E-2</v>
      </c>
      <c r="AB211" s="59">
        <v>2.23E-2</v>
      </c>
      <c r="AC211" s="19" t="s">
        <v>41</v>
      </c>
      <c r="AD211" s="45">
        <v>1.19E+18</v>
      </c>
      <c r="AE211" s="30">
        <v>0.2727</v>
      </c>
      <c r="AF211" s="45">
        <v>6.7799999999999999E-2</v>
      </c>
      <c r="AG211" s="30">
        <v>0.20610000000000001</v>
      </c>
      <c r="AH211" s="45">
        <v>5.4199999999999998E-2</v>
      </c>
      <c r="AI211" s="28" t="s">
        <v>47</v>
      </c>
      <c r="AJ211" s="29">
        <v>1.23E+18</v>
      </c>
      <c r="AK211" s="30">
        <v>2.102E-2</v>
      </c>
      <c r="AL211" s="45">
        <v>4.0099999999999997E-2</v>
      </c>
      <c r="AM211" s="30">
        <v>2.0060000000000001E-2</v>
      </c>
      <c r="AN211" s="29">
        <v>3.1300000000000001E-2</v>
      </c>
      <c r="AO211" s="28" t="s">
        <v>41</v>
      </c>
      <c r="AP211" s="29">
        <v>1.23E+18</v>
      </c>
      <c r="AQ211" s="30">
        <v>6.1499999999999999E-2</v>
      </c>
      <c r="AR211" s="45">
        <v>9.0399999999999994E-2</v>
      </c>
      <c r="AS211" s="30">
        <v>3.5920000000000001E-2</v>
      </c>
      <c r="AT211" s="45">
        <v>7.7100000000000002E-2</v>
      </c>
      <c r="AU211" s="30">
        <v>6.3259999999999997E-2</v>
      </c>
      <c r="AV211" s="45">
        <v>0.108</v>
      </c>
      <c r="AW211" s="30">
        <v>7.5999999999999998E-2</v>
      </c>
      <c r="AX211" s="45">
        <v>0.14099999999999999</v>
      </c>
      <c r="AY211" s="30">
        <v>6.1760000000000002E-2</v>
      </c>
      <c r="AZ211" s="45">
        <v>0.10199999999999999</v>
      </c>
      <c r="BA211" s="28" t="s">
        <v>47</v>
      </c>
      <c r="BB211" s="29">
        <v>1.19E+18</v>
      </c>
      <c r="BC211" s="30">
        <v>1.0630000000000001E-2</v>
      </c>
      <c r="BD211" s="45">
        <v>2.47E-2</v>
      </c>
      <c r="BE211" s="30">
        <v>1.035E-2</v>
      </c>
      <c r="BF211" s="45">
        <v>1.9099999999999999E-2</v>
      </c>
      <c r="BG211" s="19" t="s">
        <v>41</v>
      </c>
      <c r="BH211" s="45">
        <v>1.19E+18</v>
      </c>
      <c r="BI211" s="30">
        <v>8.5300000000000001E-2</v>
      </c>
      <c r="BJ211" s="45">
        <v>3.9699999999999999E-2</v>
      </c>
      <c r="BK211" s="30">
        <v>3.5299999999999998E-2</v>
      </c>
      <c r="BL211" s="45">
        <v>6.54E-2</v>
      </c>
    </row>
    <row r="212" spans="1:64" ht="15.75" thickBot="1">
      <c r="A212" s="28" t="s">
        <v>48</v>
      </c>
      <c r="B212" s="29">
        <v>1.39E+18</v>
      </c>
      <c r="C212" s="30">
        <v>6.6400000000000001E-2</v>
      </c>
      <c r="D212" s="45">
        <v>1.6500000000000001E-2</v>
      </c>
      <c r="E212" s="30">
        <v>0.1042</v>
      </c>
      <c r="F212" s="29">
        <v>6.3E-3</v>
      </c>
      <c r="G212" s="19" t="s">
        <v>42</v>
      </c>
      <c r="H212" s="29">
        <v>1.39E+18</v>
      </c>
      <c r="I212" s="19"/>
      <c r="J212" s="31"/>
      <c r="K212" s="19"/>
      <c r="L212" s="31"/>
      <c r="M212" s="19"/>
      <c r="N212" s="31"/>
      <c r="O212" s="19"/>
      <c r="P212" s="31"/>
      <c r="Q212" s="30"/>
      <c r="R212" s="29"/>
      <c r="S212" s="28" t="s">
        <v>48</v>
      </c>
      <c r="T212" s="29">
        <v>1.34E+18</v>
      </c>
      <c r="U212" s="30">
        <v>7.4499999999999997E-2</v>
      </c>
      <c r="V212" s="45">
        <v>1.7399999999999999E-2</v>
      </c>
      <c r="W212" s="30">
        <v>7.1370000000000003E-2</v>
      </c>
      <c r="X212" s="29">
        <v>1.7999999999999999E-2</v>
      </c>
      <c r="Y212" s="30">
        <v>7.5700000000000003E-2</v>
      </c>
      <c r="Z212" s="29">
        <v>1.7999999999999999E-2</v>
      </c>
      <c r="AA212" s="30">
        <v>7.8820000000000001E-2</v>
      </c>
      <c r="AB212" s="59">
        <v>1.9E-2</v>
      </c>
      <c r="AC212" s="19" t="s">
        <v>42</v>
      </c>
      <c r="AD212" s="45">
        <v>1.34E+18</v>
      </c>
      <c r="AE212" s="30">
        <v>0.23480000000000001</v>
      </c>
      <c r="AF212" s="45">
        <v>5.8400000000000001E-2</v>
      </c>
      <c r="AG212" s="30">
        <v>0.1958</v>
      </c>
      <c r="AH212" s="45">
        <v>5.1499999999999997E-2</v>
      </c>
      <c r="AI212" s="28" t="s">
        <v>48</v>
      </c>
      <c r="AJ212" s="29">
        <v>1.39E+18</v>
      </c>
      <c r="AK212" s="30">
        <v>1.8259999999999998E-2</v>
      </c>
      <c r="AL212" s="45">
        <v>3.49E-2</v>
      </c>
      <c r="AM212" s="30">
        <v>1.7239999999999998E-2</v>
      </c>
      <c r="AN212" s="29">
        <v>2.69E-2</v>
      </c>
      <c r="AO212" s="28" t="s">
        <v>42</v>
      </c>
      <c r="AP212" s="29">
        <v>1.39E+18</v>
      </c>
      <c r="AQ212" s="19"/>
      <c r="AR212" s="19"/>
      <c r="AS212" s="30">
        <v>3.619E-2</v>
      </c>
      <c r="AT212" s="45">
        <v>7.7700000000000005E-2</v>
      </c>
      <c r="AU212" s="30">
        <v>6.2330000000000003E-2</v>
      </c>
      <c r="AV212" s="45">
        <v>0.107</v>
      </c>
      <c r="AW212" s="30">
        <v>7.2700000000000001E-2</v>
      </c>
      <c r="AX212" s="45">
        <v>0.13500000000000001</v>
      </c>
      <c r="AY212" s="30">
        <v>6.2489999999999997E-2</v>
      </c>
      <c r="AZ212" s="45">
        <v>0.10299999999999999</v>
      </c>
      <c r="BA212" s="28" t="s">
        <v>48</v>
      </c>
      <c r="BB212" s="29">
        <v>1.34E+18</v>
      </c>
      <c r="BC212" s="30">
        <v>9.4800000000000006E-3</v>
      </c>
      <c r="BD212" s="45">
        <v>2.1999999999999999E-2</v>
      </c>
      <c r="BE212" s="30">
        <v>1.023E-2</v>
      </c>
      <c r="BF212" s="45">
        <v>1.89E-2</v>
      </c>
      <c r="BG212" s="19" t="s">
        <v>42</v>
      </c>
      <c r="BH212" s="45">
        <v>1.34E+18</v>
      </c>
      <c r="BI212" s="30">
        <v>9.2399999999999996E-2</v>
      </c>
      <c r="BJ212" s="45">
        <v>4.3099999999999999E-2</v>
      </c>
      <c r="BK212" s="30">
        <v>3.637E-2</v>
      </c>
      <c r="BL212" s="45">
        <v>6.7400000000000002E-2</v>
      </c>
    </row>
    <row r="213" spans="1:64" ht="15.75" thickBot="1">
      <c r="A213" s="28" t="s">
        <v>49</v>
      </c>
      <c r="B213" s="29">
        <v>1.54E+18</v>
      </c>
      <c r="C213" s="30">
        <v>4.3900000000000002E-2</v>
      </c>
      <c r="D213" s="45">
        <v>1.09E-2</v>
      </c>
      <c r="E213" s="30">
        <v>6.7500000000000004E-2</v>
      </c>
      <c r="F213" s="29">
        <v>4.0800000000000003E-3</v>
      </c>
      <c r="G213" s="19" t="s">
        <v>43</v>
      </c>
      <c r="H213" s="29">
        <v>1.54E+18</v>
      </c>
      <c r="I213" s="30">
        <v>0.37919999999999998</v>
      </c>
      <c r="J213" s="29">
        <v>9.4299999999999995E-2</v>
      </c>
      <c r="K213" s="30">
        <v>0.1729</v>
      </c>
      <c r="L213" s="29">
        <v>5.16E-2</v>
      </c>
      <c r="M213" s="30">
        <v>0.15140000000000001</v>
      </c>
      <c r="N213" s="29">
        <v>4.2299999999999997E-2</v>
      </c>
      <c r="O213" s="30">
        <v>9.0499999999999997E-2</v>
      </c>
      <c r="P213" s="29">
        <v>5.3999999999999999E-2</v>
      </c>
      <c r="Q213" s="30"/>
      <c r="R213" s="29"/>
      <c r="S213" s="28" t="s">
        <v>49</v>
      </c>
      <c r="T213" s="29">
        <v>1.49E+18</v>
      </c>
      <c r="U213" s="30">
        <v>5.1400000000000001E-2</v>
      </c>
      <c r="V213" s="45">
        <v>1.2E-2</v>
      </c>
      <c r="W213" s="30">
        <v>4.095E-2</v>
      </c>
      <c r="X213" s="29">
        <v>1.03E-2</v>
      </c>
      <c r="Y213" s="30">
        <v>5.45E-2</v>
      </c>
      <c r="Z213" s="29">
        <v>1.29E-2</v>
      </c>
      <c r="AA213" s="30">
        <v>5.1790000000000003E-2</v>
      </c>
      <c r="AB213" s="59">
        <v>1.2500000000000001E-2</v>
      </c>
      <c r="AC213" s="19" t="s">
        <v>43</v>
      </c>
      <c r="AD213" s="45">
        <v>1.49E+18</v>
      </c>
      <c r="AE213" s="30">
        <v>0.21079999999999999</v>
      </c>
      <c r="AF213" s="45">
        <v>5.2400000000000002E-2</v>
      </c>
      <c r="AG213" s="30">
        <v>0.1749</v>
      </c>
      <c r="AH213" s="45">
        <v>4.5999999999999999E-2</v>
      </c>
      <c r="AI213" s="28" t="s">
        <v>49</v>
      </c>
      <c r="AJ213" s="29">
        <v>1.54E+18</v>
      </c>
      <c r="AK213" s="30">
        <v>1.4120000000000001E-2</v>
      </c>
      <c r="AL213" s="45">
        <v>2.7E-2</v>
      </c>
      <c r="AM213" s="30">
        <v>1.8190000000000001E-2</v>
      </c>
      <c r="AN213" s="29">
        <v>2.8400000000000002E-2</v>
      </c>
      <c r="AO213" s="28" t="s">
        <v>43</v>
      </c>
      <c r="AP213" s="29">
        <v>1.54E+18</v>
      </c>
      <c r="AQ213" s="30">
        <v>5.2400000000000002E-2</v>
      </c>
      <c r="AR213" s="45">
        <v>7.6999999999999999E-2</v>
      </c>
      <c r="AS213" s="30">
        <v>3.406E-2</v>
      </c>
      <c r="AT213" s="45">
        <v>7.3099999999999998E-2</v>
      </c>
      <c r="AU213" s="30">
        <v>5.8290000000000002E-2</v>
      </c>
      <c r="AV213" s="45">
        <v>9.9699999999999997E-2</v>
      </c>
      <c r="AW213" s="30">
        <v>6.9099999999999995E-2</v>
      </c>
      <c r="AX213" s="45">
        <v>0.128</v>
      </c>
      <c r="AY213" s="30">
        <v>5.7889999999999997E-2</v>
      </c>
      <c r="AZ213" s="45">
        <v>9.5600000000000004E-2</v>
      </c>
      <c r="BA213" s="28" t="s">
        <v>49</v>
      </c>
      <c r="BB213" s="29">
        <v>1.49E+18</v>
      </c>
      <c r="BC213" s="30">
        <v>9.2800000000000001E-3</v>
      </c>
      <c r="BD213" s="45">
        <v>2.1499999999999998E-2</v>
      </c>
      <c r="BE213" s="30">
        <v>6.9100000000000003E-3</v>
      </c>
      <c r="BF213" s="45">
        <v>1.2699999999999999E-2</v>
      </c>
      <c r="BG213" s="19" t="s">
        <v>43</v>
      </c>
      <c r="BH213" s="45">
        <v>1.49E+18</v>
      </c>
      <c r="BI213" s="30">
        <v>8.5400000000000004E-2</v>
      </c>
      <c r="BJ213" s="45">
        <v>3.9800000000000002E-2</v>
      </c>
      <c r="BK213" s="30">
        <v>3.6499999999999998E-2</v>
      </c>
      <c r="BL213" s="45">
        <v>6.7599999999999993E-2</v>
      </c>
    </row>
    <row r="214" spans="1:64" ht="15.75" thickBot="1">
      <c r="A214" s="28" t="s">
        <v>50</v>
      </c>
      <c r="B214" s="29">
        <v>1.7E+18</v>
      </c>
      <c r="C214" s="30">
        <v>1.9699999999999999E-2</v>
      </c>
      <c r="D214" s="45">
        <v>4.8900000000000002E-3</v>
      </c>
      <c r="E214" s="30">
        <v>3.6799999999999999E-2</v>
      </c>
      <c r="F214" s="29">
        <v>2.2300000000000002E-3</v>
      </c>
      <c r="G214" s="19" t="s">
        <v>44</v>
      </c>
      <c r="H214" s="29">
        <v>1.7E+18</v>
      </c>
      <c r="I214" s="19"/>
      <c r="J214" s="31"/>
      <c r="K214" s="19"/>
      <c r="L214" s="31"/>
      <c r="M214" s="19"/>
      <c r="N214" s="31"/>
      <c r="O214" s="19"/>
      <c r="P214" s="31"/>
      <c r="Q214" s="30"/>
      <c r="R214" s="29"/>
      <c r="S214" s="28" t="s">
        <v>50</v>
      </c>
      <c r="T214" s="29">
        <v>1.64E+18</v>
      </c>
      <c r="U214" s="30">
        <v>2.98E-2</v>
      </c>
      <c r="V214" s="45">
        <v>6.9499999999999996E-3</v>
      </c>
      <c r="W214" s="30">
        <v>2.4140000000000002E-2</v>
      </c>
      <c r="X214" s="29">
        <v>6.0800000000000003E-3</v>
      </c>
      <c r="Y214" s="30">
        <v>3.2000000000000001E-2</v>
      </c>
      <c r="Z214" s="29">
        <v>7.6E-3</v>
      </c>
      <c r="AA214" s="30">
        <v>3.1280000000000002E-2</v>
      </c>
      <c r="AB214" s="59">
        <v>7.5500000000000003E-3</v>
      </c>
      <c r="AC214" s="19" t="s">
        <v>44</v>
      </c>
      <c r="AD214" s="45">
        <v>1.64E+18</v>
      </c>
      <c r="AE214" s="30">
        <v>0.1905</v>
      </c>
      <c r="AF214" s="45">
        <v>4.7399999999999998E-2</v>
      </c>
      <c r="AG214" s="30">
        <v>0.1588</v>
      </c>
      <c r="AH214" s="45">
        <v>4.1799999999999997E-2</v>
      </c>
      <c r="AI214" s="28" t="s">
        <v>50</v>
      </c>
      <c r="AJ214" s="29">
        <v>1.7E+18</v>
      </c>
      <c r="AK214" s="30">
        <v>1.265E-2</v>
      </c>
      <c r="AL214" s="45">
        <v>2.4199999999999999E-2</v>
      </c>
      <c r="AM214" s="30">
        <v>1.444E-2</v>
      </c>
      <c r="AN214" s="29">
        <v>2.2499999999999999E-2</v>
      </c>
      <c r="AO214" s="28" t="s">
        <v>44</v>
      </c>
      <c r="AP214" s="29">
        <v>1.7E+18</v>
      </c>
      <c r="AQ214" s="19"/>
      <c r="AR214" s="19"/>
      <c r="AS214" s="30">
        <v>3.0339999999999999E-2</v>
      </c>
      <c r="AT214" s="45">
        <v>6.5100000000000005E-2</v>
      </c>
      <c r="AU214" s="30">
        <v>5.2330000000000002E-2</v>
      </c>
      <c r="AV214" s="45">
        <v>8.9499999999999996E-2</v>
      </c>
      <c r="AW214" s="30">
        <v>6.1100000000000002E-2</v>
      </c>
      <c r="AX214" s="45">
        <v>0.113</v>
      </c>
      <c r="AY214" s="30">
        <v>5.203E-2</v>
      </c>
      <c r="AZ214" s="45">
        <v>8.5900000000000004E-2</v>
      </c>
      <c r="BA214" s="28" t="s">
        <v>50</v>
      </c>
      <c r="BB214" s="29">
        <v>1.64E+18</v>
      </c>
      <c r="BC214" s="30">
        <v>8.1399999999999997E-3</v>
      </c>
      <c r="BD214" s="45">
        <v>1.89E-2</v>
      </c>
      <c r="BE214" s="30">
        <v>5.3200000000000001E-3</v>
      </c>
      <c r="BF214" s="45">
        <v>9.7999999999999997E-3</v>
      </c>
      <c r="BG214" s="19" t="s">
        <v>44</v>
      </c>
      <c r="BH214" s="45">
        <v>1.64E+18</v>
      </c>
      <c r="BI214" s="30">
        <v>8.1500000000000003E-2</v>
      </c>
      <c r="BJ214" s="45">
        <v>3.7999999999999999E-2</v>
      </c>
      <c r="BK214" s="30">
        <v>3.2730000000000002E-2</v>
      </c>
      <c r="BL214" s="45">
        <v>6.0600000000000001E-2</v>
      </c>
    </row>
    <row r="215" spans="1:64" ht="15.75" thickBot="1">
      <c r="A215" s="28" t="s">
        <v>51</v>
      </c>
      <c r="B215" s="29">
        <v>1.85E+18</v>
      </c>
      <c r="C215" s="30">
        <v>1.2E-2</v>
      </c>
      <c r="D215" s="45">
        <v>2.98E-3</v>
      </c>
      <c r="E215" s="30">
        <v>1.7500000000000002E-2</v>
      </c>
      <c r="F215" s="29">
        <v>1.06E-3</v>
      </c>
      <c r="G215" s="19" t="s">
        <v>45</v>
      </c>
      <c r="H215" s="29">
        <v>1.85E+18</v>
      </c>
      <c r="I215" s="30">
        <v>0.28860000000000002</v>
      </c>
      <c r="J215" s="29">
        <v>7.1800000000000003E-2</v>
      </c>
      <c r="K215" s="30">
        <v>0.1328</v>
      </c>
      <c r="L215" s="29">
        <v>3.9600000000000003E-2</v>
      </c>
      <c r="M215" s="30">
        <v>0.1195</v>
      </c>
      <c r="N215" s="29">
        <v>3.3399999999999999E-2</v>
      </c>
      <c r="O215" s="30">
        <v>7.3899999999999993E-2</v>
      </c>
      <c r="P215" s="29">
        <v>4.41E-2</v>
      </c>
      <c r="Q215" s="30"/>
      <c r="R215" s="29"/>
      <c r="S215" s="28" t="s">
        <v>51</v>
      </c>
      <c r="T215" s="29">
        <v>1.78E+18</v>
      </c>
      <c r="U215" s="30">
        <v>1.6899999999999998E-2</v>
      </c>
      <c r="V215" s="45">
        <v>3.9399999999999999E-3</v>
      </c>
      <c r="W215" s="30">
        <v>1.034E-2</v>
      </c>
      <c r="X215" s="29">
        <v>2.5999999999999999E-3</v>
      </c>
      <c r="Y215" s="30">
        <v>1.8499999999999999E-2</v>
      </c>
      <c r="Z215" s="29">
        <v>4.4000000000000003E-3</v>
      </c>
      <c r="AA215" s="30">
        <v>1.5520000000000001E-2</v>
      </c>
      <c r="AB215" s="59">
        <v>3.7499999999999999E-3</v>
      </c>
      <c r="AC215" s="19" t="s">
        <v>45</v>
      </c>
      <c r="AD215" s="45">
        <v>1.78E+18</v>
      </c>
      <c r="AE215" s="30">
        <v>0.1641</v>
      </c>
      <c r="AF215" s="45">
        <v>4.0800000000000003E-2</v>
      </c>
      <c r="AG215" s="30">
        <v>0.1462</v>
      </c>
      <c r="AH215" s="45">
        <v>3.85E-2</v>
      </c>
      <c r="AI215" s="28" t="s">
        <v>51</v>
      </c>
      <c r="AJ215" s="29">
        <v>1.85E+18</v>
      </c>
      <c r="AK215" s="30">
        <v>1.0789999999999999E-2</v>
      </c>
      <c r="AL215" s="45">
        <v>2.06E-2</v>
      </c>
      <c r="AM215" s="30">
        <v>1.042E-2</v>
      </c>
      <c r="AN215" s="29">
        <v>1.6299999999999999E-2</v>
      </c>
      <c r="AO215" s="28" t="s">
        <v>45</v>
      </c>
      <c r="AP215" s="29">
        <v>1.85E+18</v>
      </c>
      <c r="AQ215" s="30">
        <v>4.3900000000000002E-2</v>
      </c>
      <c r="AR215" s="45">
        <v>6.4500000000000002E-2</v>
      </c>
      <c r="AS215" s="30">
        <v>2.5760000000000002E-2</v>
      </c>
      <c r="AT215" s="45">
        <v>5.5300000000000002E-2</v>
      </c>
      <c r="AU215" s="30">
        <v>5.1290000000000002E-2</v>
      </c>
      <c r="AV215" s="45">
        <v>8.77E-2</v>
      </c>
      <c r="AW215" s="30">
        <v>5.4600000000000003E-2</v>
      </c>
      <c r="AX215" s="45">
        <v>0.10100000000000001</v>
      </c>
      <c r="AY215" s="30">
        <v>4.6390000000000001E-2</v>
      </c>
      <c r="AZ215" s="45">
        <v>7.6600000000000001E-2</v>
      </c>
      <c r="BA215" s="28" t="s">
        <v>51</v>
      </c>
      <c r="BB215" s="29">
        <v>1.78E+18</v>
      </c>
      <c r="BC215" s="30">
        <v>4.1599999999999996E-3</v>
      </c>
      <c r="BD215" s="45">
        <v>9.6600000000000002E-3</v>
      </c>
      <c r="BE215" s="30">
        <v>2.2899999999999999E-3</v>
      </c>
      <c r="BF215" s="45">
        <v>4.2199999999999998E-3</v>
      </c>
      <c r="BG215" s="19" t="s">
        <v>45</v>
      </c>
      <c r="BH215" s="45">
        <v>1.78E+18</v>
      </c>
      <c r="BI215" s="30">
        <v>7.51E-2</v>
      </c>
      <c r="BJ215" s="45">
        <v>3.5000000000000003E-2</v>
      </c>
      <c r="BK215" s="30">
        <v>3.1060000000000001E-2</v>
      </c>
      <c r="BL215" s="45">
        <v>5.7500000000000002E-2</v>
      </c>
    </row>
    <row r="216" spans="1:64" ht="15.75" thickBot="1">
      <c r="A216" s="28" t="s">
        <v>52</v>
      </c>
      <c r="B216" s="29">
        <v>2.01E+18</v>
      </c>
      <c r="C216" s="30">
        <v>5.1999999999999998E-3</v>
      </c>
      <c r="D216" s="45">
        <v>1.2899999999999999E-3</v>
      </c>
      <c r="E216" s="30">
        <v>1.6500000000000001E-2</v>
      </c>
      <c r="F216" s="29">
        <v>9.9799999999999997E-4</v>
      </c>
      <c r="G216" s="19" t="s">
        <v>46</v>
      </c>
      <c r="H216" s="29">
        <v>2.01E+18</v>
      </c>
      <c r="I216" s="19"/>
      <c r="J216" s="31"/>
      <c r="K216" s="19"/>
      <c r="L216" s="31"/>
      <c r="M216" s="19"/>
      <c r="N216" s="31"/>
      <c r="O216" s="19"/>
      <c r="P216" s="31"/>
      <c r="Q216" s="30"/>
      <c r="R216" s="29"/>
      <c r="S216" s="28" t="s">
        <v>52</v>
      </c>
      <c r="T216" s="29">
        <v>1.93E+18</v>
      </c>
      <c r="U216" s="30">
        <v>9.9000000000000008E-3</v>
      </c>
      <c r="V216" s="45">
        <v>2.31E-3</v>
      </c>
      <c r="W216" s="30">
        <v>3.4510000000000001E-3</v>
      </c>
      <c r="X216" s="29">
        <v>8.6899999999999998E-4</v>
      </c>
      <c r="Y216" s="30">
        <v>1.3100000000000001E-2</v>
      </c>
      <c r="Z216" s="29">
        <v>3.1099999999999999E-3</v>
      </c>
      <c r="AA216" s="30">
        <v>9.4199999999999996E-3</v>
      </c>
      <c r="AB216" s="59">
        <v>2.2699999999999999E-3</v>
      </c>
      <c r="AC216" s="19" t="s">
        <v>46</v>
      </c>
      <c r="AD216" s="45">
        <v>1.93E+18</v>
      </c>
      <c r="AE216" s="30">
        <v>0.14649999999999999</v>
      </c>
      <c r="AF216" s="45">
        <v>3.6400000000000002E-2</v>
      </c>
      <c r="AG216" s="30">
        <v>0.1249</v>
      </c>
      <c r="AH216" s="45">
        <v>3.2899999999999999E-2</v>
      </c>
      <c r="AI216" s="28" t="s">
        <v>52</v>
      </c>
      <c r="AJ216" s="29">
        <v>2.01E+18</v>
      </c>
      <c r="AK216" s="30">
        <v>5.64E-3</v>
      </c>
      <c r="AL216" s="45">
        <v>1.0800000000000001E-2</v>
      </c>
      <c r="AM216" s="30">
        <v>5.94E-3</v>
      </c>
      <c r="AN216" s="29">
        <v>9.2700000000000005E-3</v>
      </c>
      <c r="AO216" s="28" t="s">
        <v>46</v>
      </c>
      <c r="AP216" s="29">
        <v>2.01E+18</v>
      </c>
      <c r="AQ216" s="19"/>
      <c r="AR216" s="19"/>
      <c r="AS216" s="30">
        <v>2.435E-2</v>
      </c>
      <c r="AT216" s="45">
        <v>5.2299999999999999E-2</v>
      </c>
      <c r="AU216" s="30">
        <v>4.419E-2</v>
      </c>
      <c r="AV216" s="45">
        <v>7.5600000000000001E-2</v>
      </c>
      <c r="AW216" s="30">
        <v>4.8099999999999997E-2</v>
      </c>
      <c r="AX216" s="45">
        <v>8.9300000000000004E-2</v>
      </c>
      <c r="AY216" s="30">
        <v>4.6859999999999999E-2</v>
      </c>
      <c r="AZ216" s="45">
        <v>7.7399999999999997E-2</v>
      </c>
      <c r="BA216" s="28" t="s">
        <v>52</v>
      </c>
      <c r="BB216" s="29">
        <v>1.93E+18</v>
      </c>
      <c r="BC216" s="30">
        <v>9.0000000000000006E-5</v>
      </c>
      <c r="BD216" s="45">
        <v>2.0900000000000001E-4</v>
      </c>
      <c r="BE216" s="30">
        <v>-1.48E-3</v>
      </c>
      <c r="BF216" s="45">
        <v>-2.7299999999999998E-3</v>
      </c>
      <c r="BG216" s="19" t="s">
        <v>46</v>
      </c>
      <c r="BH216" s="45">
        <v>1.93E+18</v>
      </c>
      <c r="BI216" s="30">
        <v>6.9500000000000006E-2</v>
      </c>
      <c r="BJ216" s="45">
        <v>3.2399999999999998E-2</v>
      </c>
      <c r="BK216" s="30">
        <v>2.828E-2</v>
      </c>
      <c r="BL216" s="45">
        <v>5.2400000000000002E-2</v>
      </c>
    </row>
    <row r="217" spans="1:64" ht="15.75" thickBot="1">
      <c r="A217" s="28" t="s">
        <v>53</v>
      </c>
      <c r="B217" s="29">
        <v>2.16E+18</v>
      </c>
      <c r="C217" s="30">
        <v>1.9E-3</v>
      </c>
      <c r="D217" s="45">
        <v>4.7199999999999998E-4</v>
      </c>
      <c r="E217" s="30">
        <v>3.15E-2</v>
      </c>
      <c r="F217" s="29">
        <v>1.91E-3</v>
      </c>
      <c r="G217" s="19" t="s">
        <v>47</v>
      </c>
      <c r="H217" s="29">
        <v>2.16E+18</v>
      </c>
      <c r="I217" s="30">
        <v>0.1782</v>
      </c>
      <c r="J217" s="29">
        <v>4.4299999999999999E-2</v>
      </c>
      <c r="K217" s="30">
        <v>9.282E-2</v>
      </c>
      <c r="L217" s="29">
        <v>2.7699999999999999E-2</v>
      </c>
      <c r="M217" s="30">
        <v>8.4959999999999994E-2</v>
      </c>
      <c r="N217" s="29">
        <v>2.3699999999999999E-2</v>
      </c>
      <c r="O217" s="30">
        <v>5.3400000000000003E-2</v>
      </c>
      <c r="P217" s="29">
        <v>3.1899999999999998E-2</v>
      </c>
      <c r="Q217" s="30"/>
      <c r="R217" s="29"/>
      <c r="S217" s="28" t="s">
        <v>53</v>
      </c>
      <c r="T217" s="29">
        <v>2.08E+18</v>
      </c>
      <c r="U217" s="30">
        <v>5.1000000000000004E-3</v>
      </c>
      <c r="V217" s="45">
        <v>1.1900000000000001E-3</v>
      </c>
      <c r="W217" s="30">
        <v>2.9E-4</v>
      </c>
      <c r="X217" s="29">
        <v>7.2999999999999999E-5</v>
      </c>
      <c r="Y217" s="30">
        <v>4.1999999999999997E-3</v>
      </c>
      <c r="Z217" s="29">
        <v>9.9799999999999997E-4</v>
      </c>
      <c r="AA217" s="30">
        <v>9.7999999999999997E-4</v>
      </c>
      <c r="AB217" s="59">
        <v>2.3699999999999999E-4</v>
      </c>
      <c r="AC217" s="19" t="s">
        <v>47</v>
      </c>
      <c r="AD217" s="45">
        <v>2.08E+18</v>
      </c>
      <c r="AE217" s="30">
        <v>0.12330000000000001</v>
      </c>
      <c r="AF217" s="45">
        <v>3.0700000000000002E-2</v>
      </c>
      <c r="AG217" s="30">
        <v>0.1079</v>
      </c>
      <c r="AH217" s="45">
        <v>2.8400000000000002E-2</v>
      </c>
      <c r="AI217" s="28" t="s">
        <v>53</v>
      </c>
      <c r="AJ217" s="29">
        <v>2.16E+18</v>
      </c>
      <c r="AK217" s="30">
        <v>3.6600000000000001E-3</v>
      </c>
      <c r="AL217" s="45">
        <v>6.9899999999999997E-3</v>
      </c>
      <c r="AM217" s="30">
        <v>6.0400000000000002E-3</v>
      </c>
      <c r="AN217" s="29">
        <v>9.4299999999999991E-3</v>
      </c>
      <c r="AO217" s="28" t="s">
        <v>47</v>
      </c>
      <c r="AP217" s="29">
        <v>2.16E+18</v>
      </c>
      <c r="AQ217" s="30">
        <v>3.5999999999999997E-2</v>
      </c>
      <c r="AR217" s="45">
        <v>5.2900000000000003E-2</v>
      </c>
      <c r="AS217" s="30">
        <v>1.5869999999999999E-2</v>
      </c>
      <c r="AT217" s="45">
        <v>3.4099999999999998E-2</v>
      </c>
      <c r="AU217" s="30">
        <v>3.9149999999999997E-2</v>
      </c>
      <c r="AV217" s="45">
        <v>6.7000000000000004E-2</v>
      </c>
      <c r="AW217" s="30">
        <v>4.2700000000000002E-2</v>
      </c>
      <c r="AX217" s="45">
        <v>7.9299999999999995E-2</v>
      </c>
      <c r="AY217" s="30">
        <v>4.2000000000000003E-2</v>
      </c>
      <c r="AZ217" s="45">
        <v>6.9400000000000003E-2</v>
      </c>
      <c r="BA217" s="28" t="s">
        <v>53</v>
      </c>
      <c r="BB217" s="29">
        <v>2.08E+18</v>
      </c>
      <c r="BC217" s="30">
        <v>2.3999999999999998E-3</v>
      </c>
      <c r="BD217" s="45">
        <v>5.5700000000000003E-3</v>
      </c>
      <c r="BE217" s="30">
        <v>-2.5300000000000001E-3</v>
      </c>
      <c r="BF217" s="45">
        <v>-4.6600000000000001E-3</v>
      </c>
      <c r="BG217" s="19" t="s">
        <v>47</v>
      </c>
      <c r="BH217" s="45">
        <v>2.08E+18</v>
      </c>
      <c r="BI217" s="30">
        <v>6.0199999999999997E-2</v>
      </c>
      <c r="BJ217" s="45">
        <v>2.8000000000000001E-2</v>
      </c>
      <c r="BK217" s="30">
        <v>2.341E-2</v>
      </c>
      <c r="BL217" s="45">
        <v>4.3400000000000001E-2</v>
      </c>
    </row>
    <row r="218" spans="1:64" ht="15.75" thickBot="1">
      <c r="A218" s="28" t="s">
        <v>54</v>
      </c>
      <c r="B218" s="29">
        <v>2.31E+18</v>
      </c>
      <c r="C218" s="30">
        <v>3.3999999999999998E-3</v>
      </c>
      <c r="D218" s="45">
        <v>8.4400000000000002E-4</v>
      </c>
      <c r="E218" s="30">
        <v>-5.2999999999999998E-4</v>
      </c>
      <c r="F218" s="29">
        <v>-3.2100000000000001E-5</v>
      </c>
      <c r="G218" s="19" t="s">
        <v>48</v>
      </c>
      <c r="H218" s="29">
        <v>2.31E+18</v>
      </c>
      <c r="I218" s="19"/>
      <c r="J218" s="31"/>
      <c r="K218" s="19"/>
      <c r="L218" s="31"/>
      <c r="M218" s="19"/>
      <c r="N218" s="31"/>
      <c r="O218" s="19"/>
      <c r="P218" s="31"/>
      <c r="Q218" s="30"/>
      <c r="R218" s="29"/>
      <c r="S218" s="28" t="s">
        <v>54</v>
      </c>
      <c r="T218" s="29">
        <v>2.23E+18</v>
      </c>
      <c r="U218" s="30">
        <v>1.2999999999999999E-3</v>
      </c>
      <c r="V218" s="45">
        <v>3.0299999999999999E-4</v>
      </c>
      <c r="W218" s="30">
        <v>-2.1800000000000001E-3</v>
      </c>
      <c r="X218" s="29">
        <v>-5.4900000000000001E-4</v>
      </c>
      <c r="Y218" s="30">
        <v>2.3999999999999998E-3</v>
      </c>
      <c r="Z218" s="29">
        <v>5.6999999999999998E-4</v>
      </c>
      <c r="AA218" s="30">
        <v>-1.82E-3</v>
      </c>
      <c r="AB218" s="59">
        <v>-4.3899999999999999E-4</v>
      </c>
      <c r="AC218" s="19" t="s">
        <v>48</v>
      </c>
      <c r="AD218" s="45">
        <v>2.23E+18</v>
      </c>
      <c r="AE218" s="30">
        <v>9.6290000000000001E-2</v>
      </c>
      <c r="AF218" s="45">
        <v>2.3900000000000001E-2</v>
      </c>
      <c r="AG218" s="30">
        <v>8.3169999999999994E-2</v>
      </c>
      <c r="AH218" s="45">
        <v>2.1899999999999999E-2</v>
      </c>
      <c r="AI218" s="28" t="s">
        <v>54</v>
      </c>
      <c r="AJ218" s="29">
        <v>2.31E+18</v>
      </c>
      <c r="AK218" s="30">
        <v>5.0899999999999999E-3</v>
      </c>
      <c r="AL218" s="45">
        <v>9.7199999999999995E-3</v>
      </c>
      <c r="AM218" s="30">
        <v>2.3800000000000002E-3</v>
      </c>
      <c r="AN218" s="29">
        <v>3.7200000000000002E-3</v>
      </c>
      <c r="AO218" s="28" t="s">
        <v>48</v>
      </c>
      <c r="AP218" s="29">
        <v>2.31E+18</v>
      </c>
      <c r="AQ218" s="19"/>
      <c r="AR218" s="19"/>
      <c r="AS218" s="30">
        <v>1.7219999999999999E-2</v>
      </c>
      <c r="AT218" s="45">
        <v>3.6999999999999998E-2</v>
      </c>
      <c r="AU218" s="30">
        <v>3.542E-2</v>
      </c>
      <c r="AV218" s="45">
        <v>6.0600000000000001E-2</v>
      </c>
      <c r="AW218" s="30">
        <v>3.61E-2</v>
      </c>
      <c r="AX218" s="45">
        <v>6.7000000000000004E-2</v>
      </c>
      <c r="AY218" s="30">
        <v>3.3590000000000002E-2</v>
      </c>
      <c r="AZ218" s="45">
        <v>5.5500000000000001E-2</v>
      </c>
      <c r="BA218" s="28" t="s">
        <v>54</v>
      </c>
      <c r="BB218" s="29">
        <v>2.23E+18</v>
      </c>
      <c r="BC218" s="30">
        <v>1.65E-3</v>
      </c>
      <c r="BD218" s="45">
        <v>3.8300000000000001E-3</v>
      </c>
      <c r="BE218" s="30">
        <v>-1.8799999999999999E-3</v>
      </c>
      <c r="BF218" s="45">
        <v>-3.46E-3</v>
      </c>
      <c r="BG218" s="19" t="s">
        <v>48</v>
      </c>
      <c r="BH218" s="45">
        <v>2.23E+18</v>
      </c>
      <c r="BI218" s="30">
        <v>5.11E-2</v>
      </c>
      <c r="BJ218" s="45">
        <v>2.3800000000000002E-2</v>
      </c>
      <c r="BK218" s="30">
        <v>2.3480000000000001E-2</v>
      </c>
      <c r="BL218" s="45">
        <v>4.3499999999999997E-2</v>
      </c>
    </row>
    <row r="219" spans="1:64" ht="15.75" thickBot="1">
      <c r="A219" s="28" t="s">
        <v>55</v>
      </c>
      <c r="B219" s="29">
        <v>2.47E+18</v>
      </c>
      <c r="C219" s="30">
        <v>-6.9999999999999999E-4</v>
      </c>
      <c r="D219" s="45">
        <v>-1.74E-4</v>
      </c>
      <c r="E219" s="30">
        <v>3.2499999999999999E-3</v>
      </c>
      <c r="F219" s="29">
        <v>1.9699999999999999E-4</v>
      </c>
      <c r="G219" s="19" t="s">
        <v>49</v>
      </c>
      <c r="H219" s="29">
        <v>2.47E+18</v>
      </c>
      <c r="I219" s="30">
        <v>9.2600000000000002E-2</v>
      </c>
      <c r="J219" s="29">
        <v>2.3E-2</v>
      </c>
      <c r="K219" s="30">
        <v>4.6649999999999997E-2</v>
      </c>
      <c r="L219" s="29">
        <v>1.3899999999999999E-2</v>
      </c>
      <c r="M219" s="30">
        <v>4.0960000000000003E-2</v>
      </c>
      <c r="N219" s="29">
        <v>1.14E-2</v>
      </c>
      <c r="O219" s="30">
        <v>2.7099999999999999E-2</v>
      </c>
      <c r="P219" s="29">
        <v>1.6199999999999999E-2</v>
      </c>
      <c r="Q219" s="30"/>
      <c r="R219" s="29"/>
      <c r="S219" s="28" t="s">
        <v>55</v>
      </c>
      <c r="T219" s="29">
        <v>2.38E+18</v>
      </c>
      <c r="U219" s="30">
        <v>-6.9999999999999999E-4</v>
      </c>
      <c r="V219" s="45">
        <v>-1.63E-4</v>
      </c>
      <c r="W219" s="30">
        <v>-7.3999999999999999E-4</v>
      </c>
      <c r="X219" s="29">
        <v>-1.8599999999999999E-4</v>
      </c>
      <c r="Y219" s="30">
        <v>2.3700000000000001E-3</v>
      </c>
      <c r="Z219" s="29">
        <v>5.6300000000000002E-4</v>
      </c>
      <c r="AA219" s="30">
        <v>-1.67E-3</v>
      </c>
      <c r="AB219" s="59">
        <v>-4.0299999999999998E-4</v>
      </c>
      <c r="AC219" s="19" t="s">
        <v>49</v>
      </c>
      <c r="AD219" s="45">
        <v>2.38E+18</v>
      </c>
      <c r="AE219" s="30">
        <v>6.1809999999999997E-2</v>
      </c>
      <c r="AF219" s="45">
        <v>1.54E-2</v>
      </c>
      <c r="AG219" s="30">
        <v>6.0229999999999999E-2</v>
      </c>
      <c r="AH219" s="45">
        <v>1.5800000000000002E-2</v>
      </c>
      <c r="AI219" s="28" t="s">
        <v>55</v>
      </c>
      <c r="AJ219" s="29">
        <v>2.47E+18</v>
      </c>
      <c r="AK219" s="30">
        <v>2.3500000000000001E-3</v>
      </c>
      <c r="AL219" s="45">
        <v>4.4900000000000001E-3</v>
      </c>
      <c r="AM219" s="30">
        <v>7.1000000000000002E-4</v>
      </c>
      <c r="AN219" s="29">
        <v>1.1100000000000001E-3</v>
      </c>
      <c r="AO219" s="28" t="s">
        <v>49</v>
      </c>
      <c r="AP219" s="29">
        <v>2.47E+18</v>
      </c>
      <c r="AQ219" s="30">
        <v>2.6700000000000002E-2</v>
      </c>
      <c r="AR219" s="45">
        <v>3.9199999999999999E-2</v>
      </c>
      <c r="AS219" s="30">
        <v>1.7250000000000001E-2</v>
      </c>
      <c r="AT219" s="45">
        <v>3.6999999999999998E-2</v>
      </c>
      <c r="AU219" s="30">
        <v>2.9329999999999998E-2</v>
      </c>
      <c r="AV219" s="45">
        <v>5.0200000000000002E-2</v>
      </c>
      <c r="AW219" s="30">
        <v>3.1600000000000003E-2</v>
      </c>
      <c r="AX219" s="45">
        <v>5.8700000000000002E-2</v>
      </c>
      <c r="AY219" s="30">
        <v>3.134E-2</v>
      </c>
      <c r="AZ219" s="45">
        <v>5.1700000000000003E-2</v>
      </c>
      <c r="BA219" s="28" t="s">
        <v>55</v>
      </c>
      <c r="BB219" s="29">
        <v>2.38E+18</v>
      </c>
      <c r="BC219" s="30">
        <v>1.41E-3</v>
      </c>
      <c r="BD219" s="45">
        <v>3.2699999999999999E-3</v>
      </c>
      <c r="BE219" s="30">
        <v>-1.6199999999999999E-3</v>
      </c>
      <c r="BF219" s="45">
        <v>-2.99E-3</v>
      </c>
      <c r="BG219" s="19" t="s">
        <v>49</v>
      </c>
      <c r="BH219" s="45">
        <v>2.38E+18</v>
      </c>
      <c r="BI219" s="30">
        <v>4.1200000000000001E-2</v>
      </c>
      <c r="BJ219" s="45">
        <v>1.9199999999999998E-2</v>
      </c>
      <c r="BK219" s="30">
        <v>1.9970000000000002E-2</v>
      </c>
      <c r="BL219" s="45">
        <v>3.6999999999999998E-2</v>
      </c>
    </row>
    <row r="220" spans="1:64" ht="15.75" thickBot="1">
      <c r="A220" s="28" t="s">
        <v>56</v>
      </c>
      <c r="B220" s="29">
        <v>2.62E+18</v>
      </c>
      <c r="C220" s="30">
        <v>-2.0000000000000001E-4</v>
      </c>
      <c r="D220" s="45">
        <v>-4.9700000000000002E-5</v>
      </c>
      <c r="E220" s="30">
        <v>2.9E-4</v>
      </c>
      <c r="F220" s="29">
        <v>1.7499999999999998E-5</v>
      </c>
      <c r="G220" s="19" t="s">
        <v>50</v>
      </c>
      <c r="H220" s="29">
        <v>2.62E+18</v>
      </c>
      <c r="I220" s="19"/>
      <c r="J220" s="31"/>
      <c r="K220" s="19"/>
      <c r="L220" s="31"/>
      <c r="M220" s="19"/>
      <c r="N220" s="31"/>
      <c r="O220" s="19"/>
      <c r="P220" s="31"/>
      <c r="Q220" s="30"/>
      <c r="R220" s="29"/>
      <c r="S220" s="28" t="s">
        <v>56</v>
      </c>
      <c r="T220" s="29">
        <v>2.53E+18</v>
      </c>
      <c r="U220" s="30">
        <v>-1.1999999999999999E-3</v>
      </c>
      <c r="V220" s="45">
        <v>-2.7999999999999998E-4</v>
      </c>
      <c r="W220" s="30">
        <v>-2.6199999999999999E-3</v>
      </c>
      <c r="X220" s="29">
        <v>-6.6E-4</v>
      </c>
      <c r="Y220" s="30">
        <v>4.9100000000000003E-3</v>
      </c>
      <c r="Z220" s="29">
        <v>1.17E-3</v>
      </c>
      <c r="AA220" s="30">
        <v>-3.48E-3</v>
      </c>
      <c r="AB220" s="59">
        <v>-8.4000000000000003E-4</v>
      </c>
      <c r="AC220" s="19" t="s">
        <v>50</v>
      </c>
      <c r="AD220" s="45">
        <v>2.53E+18</v>
      </c>
      <c r="AE220" s="30">
        <v>4.088E-2</v>
      </c>
      <c r="AF220" s="45">
        <v>1.0200000000000001E-2</v>
      </c>
      <c r="AG220" s="30">
        <v>3.4279999999999998E-2</v>
      </c>
      <c r="AH220" s="45">
        <v>9.0200000000000002E-3</v>
      </c>
      <c r="AI220" s="28" t="s">
        <v>56</v>
      </c>
      <c r="AJ220" s="29">
        <v>2.62E+18</v>
      </c>
      <c r="AK220" s="30">
        <v>2.4199999999999998E-3</v>
      </c>
      <c r="AL220" s="45">
        <v>4.62E-3</v>
      </c>
      <c r="AM220" s="30">
        <v>3.8999999999999999E-4</v>
      </c>
      <c r="AN220" s="29">
        <v>6.0899999999999995E-4</v>
      </c>
      <c r="AO220" s="28" t="s">
        <v>50</v>
      </c>
      <c r="AP220" s="29">
        <v>2.62E+18</v>
      </c>
      <c r="AQ220" s="19"/>
      <c r="AR220" s="19"/>
      <c r="AS220" s="30">
        <v>1.187E-2</v>
      </c>
      <c r="AT220" s="45">
        <v>2.5499999999999998E-2</v>
      </c>
      <c r="AU220" s="30">
        <v>2.6409999999999999E-2</v>
      </c>
      <c r="AV220" s="45">
        <v>4.5199999999999997E-2</v>
      </c>
      <c r="AW220" s="30">
        <v>2.47E-2</v>
      </c>
      <c r="AX220" s="45">
        <v>4.5900000000000003E-2</v>
      </c>
      <c r="AY220" s="30">
        <v>2.605E-2</v>
      </c>
      <c r="AZ220" s="45">
        <v>4.2999999999999997E-2</v>
      </c>
      <c r="BA220" s="28" t="s">
        <v>56</v>
      </c>
      <c r="BB220" s="29">
        <v>2.53E+18</v>
      </c>
      <c r="BC220" s="30">
        <v>7.7999999999999999E-4</v>
      </c>
      <c r="BD220" s="45">
        <v>1.81E-3</v>
      </c>
      <c r="BE220" s="30">
        <v>-2.2399999999999998E-3</v>
      </c>
      <c r="BF220" s="45">
        <v>-4.13E-3</v>
      </c>
      <c r="BG220" s="19" t="s">
        <v>50</v>
      </c>
      <c r="BH220" s="45">
        <v>2.53E+18</v>
      </c>
      <c r="BI220" s="30">
        <v>2.7699999999999999E-2</v>
      </c>
      <c r="BJ220" s="45">
        <v>1.29E-2</v>
      </c>
      <c r="BK220" s="30">
        <v>1.6709999999999999E-2</v>
      </c>
      <c r="BL220" s="45">
        <v>3.1E-2</v>
      </c>
    </row>
    <row r="221" spans="1:64" ht="15.75" thickBot="1">
      <c r="A221" s="28" t="s">
        <v>57</v>
      </c>
      <c r="B221" s="29">
        <v>2.78E+18</v>
      </c>
      <c r="C221" s="30">
        <v>-2.3999999999999998E-3</v>
      </c>
      <c r="D221" s="45">
        <v>-5.9599999999999996E-4</v>
      </c>
      <c r="E221" s="30">
        <v>-2.2000000000000001E-4</v>
      </c>
      <c r="F221" s="29">
        <v>-1.33E-5</v>
      </c>
      <c r="G221" s="19" t="s">
        <v>51</v>
      </c>
      <c r="H221" s="29">
        <v>2.78E+18</v>
      </c>
      <c r="I221" s="30">
        <v>3.4000000000000002E-2</v>
      </c>
      <c r="J221" s="29">
        <v>8.4499999999999992E-3</v>
      </c>
      <c r="K221" s="30">
        <v>1.4449999999999999E-2</v>
      </c>
      <c r="L221" s="29">
        <v>4.3099999999999996E-3</v>
      </c>
      <c r="M221" s="30">
        <v>1.1610000000000001E-2</v>
      </c>
      <c r="N221" s="29">
        <v>3.2399999999999998E-3</v>
      </c>
      <c r="O221" s="30">
        <v>9.5999999999999992E-3</v>
      </c>
      <c r="P221" s="29">
        <v>5.7299999999999999E-3</v>
      </c>
      <c r="Q221" s="30"/>
      <c r="R221" s="29"/>
      <c r="S221" s="28" t="s">
        <v>57</v>
      </c>
      <c r="T221" s="29">
        <v>2.68E+18</v>
      </c>
      <c r="U221" s="30">
        <v>-5.9999999999999995E-4</v>
      </c>
      <c r="V221" s="45">
        <v>-1.3999999999999999E-4</v>
      </c>
      <c r="W221" s="30">
        <v>5.5000000000000003E-4</v>
      </c>
      <c r="X221" s="29">
        <v>1.3799999999999999E-4</v>
      </c>
      <c r="Y221" s="30">
        <v>2.8900000000000002E-3</v>
      </c>
      <c r="Z221" s="29">
        <v>6.87E-4</v>
      </c>
      <c r="AA221" s="30">
        <v>-2.4000000000000001E-4</v>
      </c>
      <c r="AB221" s="59">
        <v>-5.7899999999999998E-5</v>
      </c>
      <c r="AC221" s="19" t="s">
        <v>51</v>
      </c>
      <c r="AD221" s="45">
        <v>2.68E+18</v>
      </c>
      <c r="AE221" s="30">
        <v>2.0500000000000001E-2</v>
      </c>
      <c r="AF221" s="45">
        <v>5.1000000000000004E-3</v>
      </c>
      <c r="AG221" s="30">
        <v>1.504E-2</v>
      </c>
      <c r="AH221" s="45">
        <v>3.96E-3</v>
      </c>
      <c r="AI221" s="28" t="s">
        <v>57</v>
      </c>
      <c r="AJ221" s="29">
        <v>2.78E+18</v>
      </c>
      <c r="AK221" s="30">
        <v>1.9599999999999999E-3</v>
      </c>
      <c r="AL221" s="45">
        <v>3.7399999999999998E-3</v>
      </c>
      <c r="AM221" s="30">
        <v>-1.4999999999999999E-4</v>
      </c>
      <c r="AN221" s="29">
        <v>-2.34E-4</v>
      </c>
      <c r="AO221" s="28" t="s">
        <v>51</v>
      </c>
      <c r="AP221" s="29">
        <v>2.78E+18</v>
      </c>
      <c r="AQ221" s="30">
        <v>1.8599999999999998E-2</v>
      </c>
      <c r="AR221" s="45">
        <v>2.7300000000000001E-2</v>
      </c>
      <c r="AS221" s="30">
        <v>7.7300000000000003E-4</v>
      </c>
      <c r="AT221" s="45">
        <v>1.66E-3</v>
      </c>
      <c r="AU221" s="30">
        <v>2.0760000000000001E-2</v>
      </c>
      <c r="AV221" s="45">
        <v>3.5499999999999997E-2</v>
      </c>
      <c r="AW221" s="30">
        <v>2.0899999999999998E-2</v>
      </c>
      <c r="AX221" s="45">
        <v>3.8800000000000001E-2</v>
      </c>
      <c r="AY221" s="30">
        <v>1.8429999999999998E-2</v>
      </c>
      <c r="AZ221" s="45">
        <v>3.04E-2</v>
      </c>
      <c r="BA221" s="28" t="s">
        <v>57</v>
      </c>
      <c r="BB221" s="29">
        <v>2.68E+18</v>
      </c>
      <c r="BC221" s="30">
        <v>2.6800000000000001E-3</v>
      </c>
      <c r="BD221" s="45">
        <v>6.2199999999999998E-3</v>
      </c>
      <c r="BE221" s="30">
        <v>-3.4299999999999999E-3</v>
      </c>
      <c r="BF221" s="45">
        <v>-6.3200000000000001E-3</v>
      </c>
      <c r="BG221" s="19" t="s">
        <v>51</v>
      </c>
      <c r="BH221" s="45">
        <v>2.68E+18</v>
      </c>
      <c r="BI221" s="30">
        <v>1.41E-2</v>
      </c>
      <c r="BJ221" s="45">
        <v>6.5700000000000003E-3</v>
      </c>
      <c r="BK221" s="30">
        <v>1.269E-2</v>
      </c>
      <c r="BL221" s="45">
        <v>2.35E-2</v>
      </c>
    </row>
    <row r="222" spans="1:64" ht="15.75" thickBot="1">
      <c r="A222" s="28" t="s">
        <v>58</v>
      </c>
      <c r="B222" s="29">
        <v>2.93E+18</v>
      </c>
      <c r="C222" s="30">
        <v>1.8E-3</v>
      </c>
      <c r="D222" s="45">
        <v>4.4700000000000002E-4</v>
      </c>
      <c r="E222" s="30">
        <v>1.2199999999999999E-3</v>
      </c>
      <c r="F222" s="29">
        <v>7.3800000000000005E-5</v>
      </c>
      <c r="G222" s="19" t="s">
        <v>52</v>
      </c>
      <c r="H222" s="29">
        <v>2.93E+18</v>
      </c>
      <c r="I222" s="19"/>
      <c r="J222" s="31"/>
      <c r="K222" s="19"/>
      <c r="L222" s="31"/>
      <c r="M222" s="19"/>
      <c r="N222" s="31"/>
      <c r="O222" s="19"/>
      <c r="P222" s="31"/>
      <c r="Q222" s="30"/>
      <c r="R222" s="29"/>
      <c r="S222" s="28" t="s">
        <v>58</v>
      </c>
      <c r="T222" s="29">
        <v>2.83E+18</v>
      </c>
      <c r="U222" s="30">
        <v>2.3999999999999998E-3</v>
      </c>
      <c r="V222" s="45">
        <v>5.5900000000000004E-4</v>
      </c>
      <c r="W222" s="30">
        <v>-2.7000000000000001E-3</v>
      </c>
      <c r="X222" s="29">
        <v>-6.8000000000000005E-4</v>
      </c>
      <c r="Y222" s="30">
        <v>3.9100000000000003E-3</v>
      </c>
      <c r="Z222" s="29">
        <v>9.2900000000000003E-4</v>
      </c>
      <c r="AA222" s="30">
        <v>-9.1E-4</v>
      </c>
      <c r="AB222" s="59">
        <v>-2.2000000000000001E-4</v>
      </c>
      <c r="AC222" s="19" t="s">
        <v>52</v>
      </c>
      <c r="AD222" s="45">
        <v>2.83E+18</v>
      </c>
      <c r="AE222" s="30">
        <v>8.4600000000000005E-3</v>
      </c>
      <c r="AF222" s="45">
        <v>2.0999999999999999E-3</v>
      </c>
      <c r="AG222" s="19"/>
      <c r="AH222" s="30"/>
      <c r="AI222" s="28" t="s">
        <v>58</v>
      </c>
      <c r="AJ222" s="29">
        <v>2.93E+18</v>
      </c>
      <c r="AK222" s="30">
        <v>2.9999999999999997E-4</v>
      </c>
      <c r="AL222" s="45">
        <v>5.7300000000000005E-4</v>
      </c>
      <c r="AM222" s="30">
        <v>-2.0000000000000001E-4</v>
      </c>
      <c r="AN222" s="29">
        <v>-3.1199999999999999E-4</v>
      </c>
      <c r="AO222" s="28" t="s">
        <v>52</v>
      </c>
      <c r="AP222" s="29">
        <v>2.93E+18</v>
      </c>
      <c r="AQ222" s="19"/>
      <c r="AR222" s="19"/>
      <c r="AS222" s="30">
        <v>2.0799999999999998E-3</v>
      </c>
      <c r="AT222" s="45">
        <v>4.4600000000000004E-3</v>
      </c>
      <c r="AU222" s="30">
        <v>1.031E-2</v>
      </c>
      <c r="AV222" s="45">
        <v>1.7600000000000001E-2</v>
      </c>
      <c r="AW222" s="30">
        <v>1.06E-2</v>
      </c>
      <c r="AX222" s="45">
        <v>1.9699999999999999E-2</v>
      </c>
      <c r="AY222" s="30">
        <v>9.4299999999999991E-3</v>
      </c>
      <c r="AZ222" s="45">
        <v>1.5599999999999999E-2</v>
      </c>
      <c r="BA222" s="28" t="s">
        <v>58</v>
      </c>
      <c r="BB222" s="29">
        <v>2.83E+18</v>
      </c>
      <c r="BC222" s="30">
        <v>1.5100000000000001E-3</v>
      </c>
      <c r="BD222" s="45">
        <v>3.5100000000000001E-3</v>
      </c>
      <c r="BE222" s="30">
        <v>-6.4999999999999997E-4</v>
      </c>
      <c r="BF222" s="45">
        <v>-1.1999999999999999E-3</v>
      </c>
      <c r="BG222" s="19" t="s">
        <v>52</v>
      </c>
      <c r="BH222" s="45">
        <v>2.83E+18</v>
      </c>
      <c r="BI222" s="30">
        <v>8.0000000000000002E-3</v>
      </c>
      <c r="BJ222" s="45">
        <v>3.7299999999999998E-3</v>
      </c>
      <c r="BK222" s="30">
        <v>5.2100000000000002E-3</v>
      </c>
      <c r="BL222" s="45">
        <v>9.6500000000000006E-3</v>
      </c>
    </row>
    <row r="223" spans="1:64" ht="15.75" thickBot="1">
      <c r="A223" s="28" t="s">
        <v>59</v>
      </c>
      <c r="B223" s="29">
        <v>3.09E+18</v>
      </c>
      <c r="C223" s="30">
        <v>-1E-4</v>
      </c>
      <c r="D223" s="45">
        <v>-2.48E-5</v>
      </c>
      <c r="E223" s="30">
        <v>9.2000000000000003E-4</v>
      </c>
      <c r="F223" s="29">
        <v>5.5699999999999999E-5</v>
      </c>
      <c r="G223" s="19" t="s">
        <v>53</v>
      </c>
      <c r="H223" s="29">
        <v>3.09E+18</v>
      </c>
      <c r="I223" s="30">
        <v>6.8999999999999999E-3</v>
      </c>
      <c r="J223" s="29">
        <v>1.72E-3</v>
      </c>
      <c r="K223" s="30">
        <v>1.8799999999999999E-3</v>
      </c>
      <c r="L223" s="29">
        <v>5.6099999999999998E-4</v>
      </c>
      <c r="M223" s="30">
        <v>2.1800000000000001E-3</v>
      </c>
      <c r="N223" s="29">
        <v>6.0899999999999995E-4</v>
      </c>
      <c r="O223" s="30">
        <v>8.0000000000000004E-4</v>
      </c>
      <c r="P223" s="29">
        <v>4.7699999999999999E-4</v>
      </c>
      <c r="Q223" s="30"/>
      <c r="R223" s="29"/>
      <c r="S223" s="28" t="s">
        <v>59</v>
      </c>
      <c r="T223" s="29">
        <v>2.97E+18</v>
      </c>
      <c r="U223" s="30">
        <v>8.1999999999999998E-4</v>
      </c>
      <c r="V223" s="45">
        <v>1.9100000000000001E-4</v>
      </c>
      <c r="W223" s="30">
        <v>-3.4000000000000002E-4</v>
      </c>
      <c r="X223" s="29">
        <v>-8.5599999999999994E-5</v>
      </c>
      <c r="Y223" s="30">
        <v>2.64E-3</v>
      </c>
      <c r="Z223" s="29">
        <v>6.2699999999999995E-4</v>
      </c>
      <c r="AA223" s="30">
        <v>-3.6000000000000002E-4</v>
      </c>
      <c r="AB223" s="59">
        <v>-8.6899999999999998E-5</v>
      </c>
      <c r="AC223" s="19" t="s">
        <v>53</v>
      </c>
      <c r="AD223" s="45">
        <v>2.97E+18</v>
      </c>
      <c r="AE223" s="30">
        <v>2.5699999999999998E-3</v>
      </c>
      <c r="AF223" s="45">
        <v>6.3900000000000003E-4</v>
      </c>
      <c r="AG223" s="30">
        <v>8.0999999999999996E-4</v>
      </c>
      <c r="AH223" s="45">
        <v>2.13E-4</v>
      </c>
      <c r="AI223" s="28" t="s">
        <v>59</v>
      </c>
      <c r="AJ223" s="29">
        <v>3.09E+18</v>
      </c>
      <c r="AK223" s="30">
        <v>4.4000000000000002E-4</v>
      </c>
      <c r="AL223" s="45">
        <v>8.4000000000000003E-4</v>
      </c>
      <c r="AM223" s="30">
        <v>-8.9999999999999998E-4</v>
      </c>
      <c r="AN223" s="29">
        <v>-1.41E-3</v>
      </c>
      <c r="AO223" s="28" t="s">
        <v>53</v>
      </c>
      <c r="AP223" s="29">
        <v>3.09E+18</v>
      </c>
      <c r="AQ223" s="30">
        <v>4.7000000000000002E-3</v>
      </c>
      <c r="AR223" s="45">
        <v>6.9100000000000003E-3</v>
      </c>
      <c r="AS223" s="30">
        <v>-5.9000000000000003E-4</v>
      </c>
      <c r="AT223" s="45">
        <v>-1.2700000000000001E-3</v>
      </c>
      <c r="AU223" s="30">
        <v>8.6099999999999996E-3</v>
      </c>
      <c r="AV223" s="45">
        <v>1.47E-2</v>
      </c>
      <c r="AW223" s="30">
        <v>5.7999999999999996E-3</v>
      </c>
      <c r="AX223" s="45">
        <v>1.0800000000000001E-2</v>
      </c>
      <c r="AY223" s="30">
        <v>5.2900000000000004E-3</v>
      </c>
      <c r="AZ223" s="45">
        <v>8.7399999999999995E-3</v>
      </c>
      <c r="BA223" s="28" t="s">
        <v>59</v>
      </c>
      <c r="BB223" s="29">
        <v>2.97E+18</v>
      </c>
      <c r="BC223" s="30">
        <v>1.6199999999999999E-3</v>
      </c>
      <c r="BD223" s="45">
        <v>3.7599999999999999E-3</v>
      </c>
      <c r="BE223" s="30">
        <v>-2E-3</v>
      </c>
      <c r="BF223" s="45">
        <v>-3.6900000000000001E-3</v>
      </c>
      <c r="BG223" s="19" t="s">
        <v>53</v>
      </c>
      <c r="BH223" s="45">
        <v>2.97E+18</v>
      </c>
      <c r="BI223" s="30">
        <v>5.8999999999999999E-3</v>
      </c>
      <c r="BJ223" s="45">
        <v>2.7499999999999998E-3</v>
      </c>
      <c r="BK223" s="30">
        <v>2.0999999999999999E-3</v>
      </c>
      <c r="BL223" s="45">
        <v>3.8899999999999998E-3</v>
      </c>
    </row>
    <row r="224" spans="1:64" ht="15.75" thickBot="1">
      <c r="A224" s="28" t="s">
        <v>60</v>
      </c>
      <c r="B224" s="29">
        <v>3.24E+18</v>
      </c>
      <c r="C224" s="30">
        <v>1.2999999999999999E-3</v>
      </c>
      <c r="D224" s="45">
        <v>3.2299999999999999E-4</v>
      </c>
      <c r="E224" s="30">
        <v>-1.49E-3</v>
      </c>
      <c r="F224" s="29">
        <v>-9.0099999999999995E-5</v>
      </c>
      <c r="G224" s="19" t="s">
        <v>54</v>
      </c>
      <c r="H224" s="29">
        <v>3.24E+18</v>
      </c>
      <c r="I224" s="19"/>
      <c r="J224" s="31"/>
      <c r="K224" s="19"/>
      <c r="L224" s="31"/>
      <c r="M224" s="19"/>
      <c r="N224" s="31"/>
      <c r="O224" s="19"/>
      <c r="P224" s="31"/>
      <c r="Q224" s="30"/>
      <c r="R224" s="29"/>
      <c r="S224" s="28" t="s">
        <v>60</v>
      </c>
      <c r="T224" s="29">
        <v>3.12E+18</v>
      </c>
      <c r="U224" s="30">
        <v>6.7000000000000002E-4</v>
      </c>
      <c r="V224" s="45">
        <v>1.56E-4</v>
      </c>
      <c r="W224" s="30">
        <v>-1.42E-3</v>
      </c>
      <c r="X224" s="29">
        <v>-3.57E-4</v>
      </c>
      <c r="Y224" s="30">
        <v>4.64E-3</v>
      </c>
      <c r="Z224" s="29">
        <v>1.1000000000000001E-3</v>
      </c>
      <c r="AA224" s="30">
        <v>-3.0599999999999998E-3</v>
      </c>
      <c r="AB224" s="59">
        <v>-7.3899999999999997E-4</v>
      </c>
      <c r="AC224" s="19" t="s">
        <v>54</v>
      </c>
      <c r="AD224" s="45">
        <v>3.12E+18</v>
      </c>
      <c r="AE224" s="30">
        <v>-2.1000000000000001E-4</v>
      </c>
      <c r="AF224" s="45">
        <v>-5.2200000000000002E-5</v>
      </c>
      <c r="AG224" s="30">
        <v>-5.9500000000000004E-3</v>
      </c>
      <c r="AH224" s="45">
        <v>-1.57E-3</v>
      </c>
      <c r="AI224" s="28" t="s">
        <v>60</v>
      </c>
      <c r="AJ224" s="29">
        <v>3.24E+18</v>
      </c>
      <c r="AK224" s="30">
        <v>7.1000000000000002E-4</v>
      </c>
      <c r="AL224" s="45">
        <v>1.3600000000000001E-3</v>
      </c>
      <c r="AM224" s="30">
        <v>2.2899999999999999E-3</v>
      </c>
      <c r="AN224" s="29">
        <v>3.5799999999999998E-3</v>
      </c>
      <c r="AO224" s="28" t="s">
        <v>54</v>
      </c>
      <c r="AP224" s="29">
        <v>3.24E+18</v>
      </c>
      <c r="AQ224" s="19"/>
      <c r="AR224" s="19"/>
      <c r="AS224" s="30">
        <v>-3.8999999999999998E-3</v>
      </c>
      <c r="AT224" s="45">
        <v>-8.3700000000000007E-3</v>
      </c>
      <c r="AU224" s="30">
        <v>4.5100000000000001E-3</v>
      </c>
      <c r="AV224" s="45">
        <v>7.7099999999999998E-3</v>
      </c>
      <c r="AW224" s="30">
        <v>3.5000000000000001E-3</v>
      </c>
      <c r="AX224" s="45">
        <v>6.4999999999999997E-3</v>
      </c>
      <c r="AY224" s="30">
        <v>2.6199999999999999E-3</v>
      </c>
      <c r="AZ224" s="45">
        <v>4.3299999999999996E-3</v>
      </c>
      <c r="BA224" s="28" t="s">
        <v>60</v>
      </c>
      <c r="BB224" s="29">
        <v>3.12E+18</v>
      </c>
      <c r="BC224" s="30">
        <v>2.1700000000000001E-3</v>
      </c>
      <c r="BD224" s="45">
        <v>5.0400000000000002E-3</v>
      </c>
      <c r="BE224" s="30">
        <v>-2.7499999999999998E-3</v>
      </c>
      <c r="BF224" s="45">
        <v>-5.0699999999999999E-3</v>
      </c>
      <c r="BG224" s="19" t="s">
        <v>54</v>
      </c>
      <c r="BH224" s="45">
        <v>3.12E+18</v>
      </c>
      <c r="BI224" s="30">
        <v>3.7000000000000002E-3</v>
      </c>
      <c r="BJ224" s="45">
        <v>1.72E-3</v>
      </c>
      <c r="BK224" s="30">
        <v>6.2E-4</v>
      </c>
      <c r="BL224" s="45">
        <v>1.15E-3</v>
      </c>
    </row>
    <row r="225" spans="1:64" ht="15.75" thickBot="1">
      <c r="A225" s="28" t="s">
        <v>61</v>
      </c>
      <c r="B225" s="29">
        <v>3.39E+18</v>
      </c>
      <c r="C225" s="30">
        <v>2.5000000000000001E-3</v>
      </c>
      <c r="D225" s="45">
        <v>6.2100000000000002E-4</v>
      </c>
      <c r="E225" s="30">
        <v>8.4000000000000003E-4</v>
      </c>
      <c r="F225" s="29">
        <v>5.0800000000000002E-5</v>
      </c>
      <c r="G225" s="19" t="s">
        <v>55</v>
      </c>
      <c r="H225" s="29">
        <v>3.39E+18</v>
      </c>
      <c r="I225" s="30">
        <v>1E-3</v>
      </c>
      <c r="J225" s="29">
        <v>2.4899999999999998E-4</v>
      </c>
      <c r="K225" s="30">
        <v>-7.6999999999999996E-4</v>
      </c>
      <c r="L225" s="29">
        <v>-2.3000000000000001E-4</v>
      </c>
      <c r="M225" s="30">
        <v>1.56E-3</v>
      </c>
      <c r="N225" s="29">
        <v>4.3600000000000003E-4</v>
      </c>
      <c r="O225" s="30">
        <v>-8.0000000000000004E-4</v>
      </c>
      <c r="P225" s="29">
        <v>-4.7699999999999999E-4</v>
      </c>
      <c r="Q225" s="30"/>
      <c r="R225" s="29"/>
      <c r="S225" s="28" t="s">
        <v>61</v>
      </c>
      <c r="T225" s="29">
        <v>3.27E+18</v>
      </c>
      <c r="U225" s="30">
        <v>-1.48E-3</v>
      </c>
      <c r="V225" s="45">
        <v>-3.4499999999999998E-4</v>
      </c>
      <c r="W225" s="30">
        <v>-1.6999999999999999E-3</v>
      </c>
      <c r="X225" s="29">
        <v>-4.28E-4</v>
      </c>
      <c r="Y225" s="30">
        <v>7.7999999999999999E-4</v>
      </c>
      <c r="Z225" s="29">
        <v>1.85E-4</v>
      </c>
      <c r="AA225" s="30">
        <v>4.6999999999999999E-4</v>
      </c>
      <c r="AB225" s="59">
        <v>1.13E-4</v>
      </c>
      <c r="AC225" s="19" t="s">
        <v>55</v>
      </c>
      <c r="AD225" s="45">
        <v>3.27E+18</v>
      </c>
      <c r="AE225" s="30">
        <v>3.2399999999999998E-3</v>
      </c>
      <c r="AF225" s="45">
        <v>8.0500000000000005E-4</v>
      </c>
      <c r="AG225" s="30">
        <v>-4.0800000000000003E-3</v>
      </c>
      <c r="AH225" s="45">
        <v>-1.07E-3</v>
      </c>
      <c r="AI225" s="28" t="s">
        <v>61</v>
      </c>
      <c r="AJ225" s="29">
        <v>3.39E+18</v>
      </c>
      <c r="AK225" s="30">
        <v>2.0000000000000001E-4</v>
      </c>
      <c r="AL225" s="45">
        <v>3.8200000000000002E-4</v>
      </c>
      <c r="AM225" s="30">
        <v>1.09E-3</v>
      </c>
      <c r="AN225" s="29">
        <v>1.6999999999999999E-3</v>
      </c>
      <c r="AO225" s="28" t="s">
        <v>55</v>
      </c>
      <c r="AP225" s="29">
        <v>3.39E+18</v>
      </c>
      <c r="AQ225" s="30">
        <v>2.9999999999999997E-4</v>
      </c>
      <c r="AR225" s="45">
        <v>4.4099999999999999E-4</v>
      </c>
      <c r="AS225" s="30">
        <v>-3.4299999999999999E-3</v>
      </c>
      <c r="AT225" s="45">
        <v>-7.3600000000000002E-3</v>
      </c>
      <c r="AU225" s="30">
        <v>-1.74E-3</v>
      </c>
      <c r="AV225" s="45">
        <v>-2.98E-3</v>
      </c>
      <c r="AW225" s="30">
        <v>4.0000000000000002E-4</v>
      </c>
      <c r="AX225" s="45">
        <v>7.4299999999999995E-4</v>
      </c>
      <c r="AY225" s="30">
        <v>9.2000000000000003E-4</v>
      </c>
      <c r="AZ225" s="45">
        <v>1.5200000000000001E-3</v>
      </c>
      <c r="BA225" s="28" t="s">
        <v>61</v>
      </c>
      <c r="BB225" s="29">
        <v>3.27E+18</v>
      </c>
      <c r="BC225" s="30">
        <v>1.15E-3</v>
      </c>
      <c r="BD225" s="45">
        <v>2.6700000000000001E-3</v>
      </c>
      <c r="BE225" s="30">
        <v>-4.8999999999999998E-4</v>
      </c>
      <c r="BF225" s="45">
        <v>-9.0300000000000005E-4</v>
      </c>
      <c r="BG225" s="19" t="s">
        <v>55</v>
      </c>
      <c r="BH225" s="45">
        <v>3.27E+18</v>
      </c>
      <c r="BI225" s="30">
        <v>5.0000000000000001E-4</v>
      </c>
      <c r="BJ225" s="45">
        <v>2.33E-4</v>
      </c>
      <c r="BK225" s="30">
        <v>5.0000000000000002E-5</v>
      </c>
      <c r="BL225" s="45">
        <v>9.2600000000000001E-5</v>
      </c>
    </row>
    <row r="226" spans="1:64" ht="15.75" thickBot="1">
      <c r="A226" s="28" t="s">
        <v>62</v>
      </c>
      <c r="B226" s="29">
        <v>3.55E+18</v>
      </c>
      <c r="C226" s="30">
        <v>-1.2999999999999999E-3</v>
      </c>
      <c r="D226" s="45">
        <v>-3.2299999999999999E-4</v>
      </c>
      <c r="E226" s="30">
        <v>-1.0399999999999999E-3</v>
      </c>
      <c r="F226" s="29">
        <v>-6.2899999999999997E-5</v>
      </c>
      <c r="G226" s="19" t="s">
        <v>56</v>
      </c>
      <c r="H226" s="29">
        <v>3.55E+18</v>
      </c>
      <c r="I226" s="19"/>
      <c r="J226" s="31"/>
      <c r="K226" s="19"/>
      <c r="L226" s="31"/>
      <c r="M226" s="19"/>
      <c r="N226" s="31"/>
      <c r="O226" s="19"/>
      <c r="P226" s="31"/>
      <c r="Q226" s="30"/>
      <c r="R226" s="29"/>
      <c r="S226" s="28" t="s">
        <v>62</v>
      </c>
      <c r="T226" s="29">
        <v>3.42E+18</v>
      </c>
      <c r="U226" s="30">
        <v>1.39E-3</v>
      </c>
      <c r="V226" s="45">
        <v>3.2400000000000001E-4</v>
      </c>
      <c r="W226" s="30">
        <v>-4.8000000000000001E-4</v>
      </c>
      <c r="X226" s="29">
        <v>-1.21E-4</v>
      </c>
      <c r="Y226" s="30">
        <v>2.3600000000000001E-3</v>
      </c>
      <c r="Z226" s="29">
        <v>5.6099999999999998E-4</v>
      </c>
      <c r="AA226" s="30">
        <v>-2.5100000000000001E-3</v>
      </c>
      <c r="AB226" s="59">
        <v>-6.0599999999999998E-4</v>
      </c>
      <c r="AC226" s="19" t="s">
        <v>56</v>
      </c>
      <c r="AD226" s="45">
        <v>3.42E+18</v>
      </c>
      <c r="AE226" s="30">
        <v>-4.4999999999999999E-4</v>
      </c>
      <c r="AF226" s="45">
        <v>-1.12E-4</v>
      </c>
      <c r="AG226" s="30">
        <v>-2.2699999999999999E-3</v>
      </c>
      <c r="AH226" s="45">
        <v>-5.9699999999999998E-4</v>
      </c>
      <c r="AI226" s="28" t="s">
        <v>62</v>
      </c>
      <c r="AJ226" s="29">
        <v>3.55E+18</v>
      </c>
      <c r="AK226" s="30">
        <v>-1.17E-3</v>
      </c>
      <c r="AL226" s="45">
        <v>-2.2300000000000002E-3</v>
      </c>
      <c r="AM226" s="30">
        <v>1.66E-3</v>
      </c>
      <c r="AN226" s="29">
        <v>2.5899999999999999E-3</v>
      </c>
      <c r="AO226" s="28" t="s">
        <v>56</v>
      </c>
      <c r="AP226" s="29">
        <v>3.55E+18</v>
      </c>
      <c r="AQ226" s="19"/>
      <c r="AR226" s="19"/>
      <c r="AS226" s="30">
        <v>-3.0899999999999999E-3</v>
      </c>
      <c r="AT226" s="45">
        <v>-6.6299999999999996E-3</v>
      </c>
      <c r="AU226" s="30">
        <v>1.99E-3</v>
      </c>
      <c r="AV226" s="45">
        <v>3.3999999999999998E-3</v>
      </c>
      <c r="AW226" s="30">
        <v>2.9999999999999997E-4</v>
      </c>
      <c r="AX226" s="45">
        <v>5.5699999999999999E-4</v>
      </c>
      <c r="AY226" s="30">
        <v>-3.6000000000000002E-4</v>
      </c>
      <c r="AZ226" s="45">
        <v>-5.9400000000000002E-4</v>
      </c>
      <c r="BA226" s="28" t="s">
        <v>62</v>
      </c>
      <c r="BB226" s="29">
        <v>3.42E+18</v>
      </c>
      <c r="BC226" s="30">
        <v>3.49E-3</v>
      </c>
      <c r="BD226" s="45">
        <v>8.0999999999999996E-3</v>
      </c>
      <c r="BE226" s="30">
        <v>-1.8600000000000001E-3</v>
      </c>
      <c r="BF226" s="45">
        <v>-3.4299999999999999E-3</v>
      </c>
      <c r="BG226" s="19" t="s">
        <v>56</v>
      </c>
      <c r="BH226" s="45">
        <v>3.42E+18</v>
      </c>
      <c r="BI226" s="30">
        <v>1E-4</v>
      </c>
      <c r="BJ226" s="45">
        <v>4.6600000000000001E-5</v>
      </c>
      <c r="BK226" s="30">
        <v>-1.31E-3</v>
      </c>
      <c r="BL226" s="45">
        <v>-2.4299999999999999E-3</v>
      </c>
    </row>
    <row r="227" spans="1:64" ht="15.75" thickBot="1">
      <c r="A227" s="28" t="s">
        <v>63</v>
      </c>
      <c r="B227" s="29">
        <v>3.7E+18</v>
      </c>
      <c r="C227" s="30">
        <v>-1.1999999999999999E-3</v>
      </c>
      <c r="D227" s="45">
        <v>-2.9799999999999998E-4</v>
      </c>
      <c r="E227" s="30">
        <v>-5.6999999999999998E-4</v>
      </c>
      <c r="F227" s="29">
        <v>-3.4499999999999998E-5</v>
      </c>
      <c r="G227" s="19" t="s">
        <v>57</v>
      </c>
      <c r="H227" s="29">
        <v>3.7E+18</v>
      </c>
      <c r="I227" s="30">
        <v>2.7000000000000001E-3</v>
      </c>
      <c r="J227" s="29">
        <v>6.7100000000000005E-4</v>
      </c>
      <c r="K227" s="30">
        <v>-7.8600000000000007E-3</v>
      </c>
      <c r="L227" s="29">
        <v>-2.3500000000000001E-3</v>
      </c>
      <c r="M227" s="30">
        <v>1E-3</v>
      </c>
      <c r="N227" s="29">
        <v>2.7900000000000001E-4</v>
      </c>
      <c r="O227" s="30">
        <v>-1.4E-3</v>
      </c>
      <c r="P227" s="29">
        <v>-8.3500000000000002E-4</v>
      </c>
      <c r="Q227" s="30"/>
      <c r="R227" s="29"/>
      <c r="S227" s="28" t="s">
        <v>63</v>
      </c>
      <c r="T227" s="29">
        <v>3.57E+18</v>
      </c>
      <c r="U227" s="30">
        <v>-1.06E-3</v>
      </c>
      <c r="V227" s="45">
        <v>-2.4699999999999999E-4</v>
      </c>
      <c r="W227" s="30">
        <v>-3.4199999999999999E-3</v>
      </c>
      <c r="X227" s="29">
        <v>-8.61E-4</v>
      </c>
      <c r="Y227" s="30">
        <v>4.3299999999999996E-3</v>
      </c>
      <c r="Z227" s="29">
        <v>1.0300000000000001E-3</v>
      </c>
      <c r="AA227" s="30">
        <v>-6.3000000000000003E-4</v>
      </c>
      <c r="AB227" s="59">
        <v>-1.5200000000000001E-4</v>
      </c>
      <c r="AC227" s="19" t="s">
        <v>57</v>
      </c>
      <c r="AD227" s="45">
        <v>3.57E+18</v>
      </c>
      <c r="AE227" s="30">
        <v>-1.0499999999999999E-3</v>
      </c>
      <c r="AF227" s="45">
        <v>-2.61E-4</v>
      </c>
      <c r="AG227" s="30">
        <v>-2.3600000000000001E-3</v>
      </c>
      <c r="AH227" s="45">
        <v>-6.2100000000000002E-4</v>
      </c>
      <c r="AI227" s="28" t="s">
        <v>63</v>
      </c>
      <c r="AJ227" s="29">
        <v>3.7E+18</v>
      </c>
      <c r="AK227" s="30">
        <v>1.5499999999999999E-3</v>
      </c>
      <c r="AL227" s="45">
        <v>2.96E-3</v>
      </c>
      <c r="AM227" s="30">
        <v>1E-3</v>
      </c>
      <c r="AN227" s="29">
        <v>1.56E-3</v>
      </c>
      <c r="AO227" s="28" t="s">
        <v>57</v>
      </c>
      <c r="AP227" s="29">
        <v>3.7E+18</v>
      </c>
      <c r="AQ227" s="30">
        <v>-5.0000000000000001E-4</v>
      </c>
      <c r="AR227" s="45">
        <v>-7.3499999999999998E-4</v>
      </c>
      <c r="AS227" s="30">
        <v>-3.46E-3</v>
      </c>
      <c r="AT227" s="45">
        <v>-7.43E-3</v>
      </c>
      <c r="AU227" s="30">
        <v>1.34E-3</v>
      </c>
      <c r="AV227" s="45">
        <v>2.2899999999999999E-3</v>
      </c>
      <c r="AW227" s="30">
        <v>-5.9999999999999995E-4</v>
      </c>
      <c r="AX227" s="45">
        <v>-1.1100000000000001E-3</v>
      </c>
      <c r="AY227" s="30">
        <v>6.9999999999999994E-5</v>
      </c>
      <c r="AZ227" s="45">
        <v>1.16E-4</v>
      </c>
      <c r="BA227" s="28" t="s">
        <v>63</v>
      </c>
      <c r="BB227" s="29">
        <v>3.57E+18</v>
      </c>
      <c r="BC227" s="30">
        <v>2.9199999999999999E-3</v>
      </c>
      <c r="BD227" s="45">
        <v>6.7799999999999996E-3</v>
      </c>
      <c r="BE227" s="30">
        <v>-2.14E-3</v>
      </c>
      <c r="BF227" s="45">
        <v>-3.9399999999999999E-3</v>
      </c>
      <c r="BG227" s="19" t="s">
        <v>57</v>
      </c>
      <c r="BH227" s="45">
        <v>3.57E+18</v>
      </c>
      <c r="BI227" s="30">
        <v>-6.9999999999999999E-4</v>
      </c>
      <c r="BJ227" s="45">
        <v>-3.2600000000000001E-4</v>
      </c>
      <c r="BK227" s="30">
        <v>5.1000000000000004E-4</v>
      </c>
      <c r="BL227" s="45">
        <v>9.4499999999999998E-4</v>
      </c>
    </row>
    <row r="228" spans="1:64" ht="15.75" thickBot="1">
      <c r="A228" s="28" t="s">
        <v>64</v>
      </c>
      <c r="B228" s="29">
        <v>3.86E+18</v>
      </c>
      <c r="C228" s="30">
        <v>5.0000000000000001E-4</v>
      </c>
      <c r="D228" s="45">
        <v>1.2400000000000001E-4</v>
      </c>
      <c r="E228" s="30">
        <v>1.6900000000000001E-3</v>
      </c>
      <c r="F228" s="29">
        <v>1.02E-4</v>
      </c>
      <c r="G228" s="19" t="s">
        <v>58</v>
      </c>
      <c r="H228" s="29">
        <v>3.86E+18</v>
      </c>
      <c r="I228" s="19"/>
      <c r="J228" s="31"/>
      <c r="K228" s="19"/>
      <c r="L228" s="31"/>
      <c r="M228" s="19"/>
      <c r="N228" s="31"/>
      <c r="O228" s="19"/>
      <c r="P228" s="31"/>
      <c r="Q228" s="30"/>
      <c r="R228" s="29"/>
      <c r="S228" s="28" t="s">
        <v>64</v>
      </c>
      <c r="T228" s="29">
        <v>3.72E+18</v>
      </c>
      <c r="U228" s="30">
        <v>-2.3E-3</v>
      </c>
      <c r="V228" s="45">
        <v>-5.3600000000000002E-4</v>
      </c>
      <c r="W228" s="30">
        <v>7.1000000000000002E-4</v>
      </c>
      <c r="X228" s="29">
        <v>1.7899999999999999E-4</v>
      </c>
      <c r="Y228" s="30">
        <v>3.9399999999999999E-3</v>
      </c>
      <c r="Z228" s="29">
        <v>9.3599999999999998E-4</v>
      </c>
      <c r="AA228" s="30">
        <v>-3.9899999999999996E-3</v>
      </c>
      <c r="AB228" s="59">
        <v>-9.6299999999999999E-4</v>
      </c>
      <c r="AC228" s="19" t="s">
        <v>58</v>
      </c>
      <c r="AD228" s="45">
        <v>3.72E+18</v>
      </c>
      <c r="AE228" s="30">
        <v>3.4000000000000002E-4</v>
      </c>
      <c r="AF228" s="45">
        <v>8.4499999999999994E-5</v>
      </c>
      <c r="AG228" s="30">
        <v>-4.3E-3</v>
      </c>
      <c r="AH228" s="45">
        <v>-1.1299999999999999E-3</v>
      </c>
      <c r="AI228" s="28" t="s">
        <v>64</v>
      </c>
      <c r="AJ228" s="29">
        <v>3.86E+18</v>
      </c>
      <c r="AK228" s="30">
        <v>2.5300000000000001E-3</v>
      </c>
      <c r="AL228" s="45">
        <v>4.8300000000000001E-3</v>
      </c>
      <c r="AM228" s="30">
        <v>-8.7000000000000001E-4</v>
      </c>
      <c r="AN228" s="29">
        <v>-1.3600000000000001E-3</v>
      </c>
      <c r="AO228" s="28" t="s">
        <v>58</v>
      </c>
      <c r="AP228" s="29">
        <v>3.86E+18</v>
      </c>
      <c r="AQ228" s="19"/>
      <c r="AR228" s="19"/>
      <c r="AS228" s="30">
        <v>-2.1800000000000001E-3</v>
      </c>
      <c r="AT228" s="45">
        <v>-4.6800000000000001E-3</v>
      </c>
      <c r="AU228" s="30">
        <v>-2.4099999999999998E-3</v>
      </c>
      <c r="AV228" s="45">
        <v>-4.1200000000000004E-3</v>
      </c>
      <c r="AW228" s="30">
        <v>-2.7000000000000001E-3</v>
      </c>
      <c r="AX228" s="45">
        <v>-5.0099999999999997E-3</v>
      </c>
      <c r="AY228" s="30">
        <v>3.2499999999999999E-3</v>
      </c>
      <c r="AZ228" s="45">
        <v>5.3699999999999998E-3</v>
      </c>
      <c r="BA228" s="28" t="s">
        <v>64</v>
      </c>
      <c r="BB228" s="29">
        <v>3.72E+18</v>
      </c>
      <c r="BC228" s="30">
        <v>2.1700000000000001E-3</v>
      </c>
      <c r="BD228" s="45">
        <v>5.0400000000000002E-3</v>
      </c>
      <c r="BE228" s="30">
        <v>-3.0100000000000001E-3</v>
      </c>
      <c r="BF228" s="45">
        <v>-5.5500000000000002E-3</v>
      </c>
      <c r="BG228" s="19" t="s">
        <v>58</v>
      </c>
      <c r="BH228" s="45">
        <v>3.72E+18</v>
      </c>
      <c r="BI228" s="30">
        <v>-6.9999999999999999E-4</v>
      </c>
      <c r="BJ228" s="45">
        <v>-3.2600000000000001E-4</v>
      </c>
      <c r="BK228" s="30">
        <v>-1.4300000000000001E-3</v>
      </c>
      <c r="BL228" s="45">
        <v>-2.65E-3</v>
      </c>
    </row>
    <row r="229" spans="1:64" ht="15.75" thickBot="1">
      <c r="A229" s="28" t="s">
        <v>65</v>
      </c>
      <c r="B229" s="29">
        <v>4.01E+18</v>
      </c>
      <c r="C229" s="30">
        <v>1.4E-3</v>
      </c>
      <c r="D229" s="45">
        <v>3.48E-4</v>
      </c>
      <c r="E229" s="30">
        <v>-2.63E-3</v>
      </c>
      <c r="F229" s="29">
        <v>-1.5899999999999999E-4</v>
      </c>
      <c r="G229" s="19" t="s">
        <v>59</v>
      </c>
      <c r="H229" s="29">
        <v>4.01E+18</v>
      </c>
      <c r="I229" s="30">
        <v>-1E-4</v>
      </c>
      <c r="J229" s="29">
        <v>-2.4899999999999999E-5</v>
      </c>
      <c r="K229" s="30">
        <v>1.187E-2</v>
      </c>
      <c r="L229" s="29">
        <v>3.5400000000000002E-3</v>
      </c>
      <c r="M229" s="30">
        <v>1.1199999999999999E-3</v>
      </c>
      <c r="N229" s="29">
        <v>3.1300000000000002E-4</v>
      </c>
      <c r="O229" s="30">
        <v>-2.2000000000000001E-3</v>
      </c>
      <c r="P229" s="29">
        <v>-1.31E-3</v>
      </c>
      <c r="Q229" s="30"/>
      <c r="R229" s="29"/>
      <c r="S229" s="28" t="s">
        <v>65</v>
      </c>
      <c r="T229" s="29">
        <v>3.87E+18</v>
      </c>
      <c r="U229" s="30">
        <v>4.8000000000000001E-4</v>
      </c>
      <c r="V229" s="45">
        <v>1.12E-4</v>
      </c>
      <c r="W229" s="30">
        <v>-4.4099999999999999E-3</v>
      </c>
      <c r="X229" s="29">
        <v>-1.1100000000000001E-3</v>
      </c>
      <c r="Y229" s="30">
        <v>1.01E-3</v>
      </c>
      <c r="Z229" s="29">
        <v>2.4000000000000001E-4</v>
      </c>
      <c r="AA229" s="30">
        <v>-1.1999999999999999E-3</v>
      </c>
      <c r="AB229" s="59">
        <v>-2.9E-4</v>
      </c>
      <c r="AC229" s="19" t="s">
        <v>59</v>
      </c>
      <c r="AD229" s="45">
        <v>3.87E+18</v>
      </c>
      <c r="AE229" s="30">
        <v>-2.3400000000000001E-3</v>
      </c>
      <c r="AF229" s="45">
        <v>-5.8200000000000005E-4</v>
      </c>
      <c r="AG229" s="30">
        <v>4.8000000000000001E-4</v>
      </c>
      <c r="AH229" s="45">
        <v>1.26E-4</v>
      </c>
      <c r="AI229" s="28" t="s">
        <v>65</v>
      </c>
      <c r="AJ229" s="29">
        <v>4.01E+18</v>
      </c>
      <c r="AK229" s="30">
        <v>1.8600000000000001E-3</v>
      </c>
      <c r="AL229" s="45">
        <v>3.5500000000000002E-3</v>
      </c>
      <c r="AM229" s="30">
        <v>2.5999999999999998E-4</v>
      </c>
      <c r="AN229" s="29">
        <v>4.06E-4</v>
      </c>
      <c r="AO229" s="28" t="s">
        <v>59</v>
      </c>
      <c r="AP229" s="29">
        <v>4.01E+18</v>
      </c>
      <c r="AQ229" s="30">
        <v>-5.9999999999999995E-4</v>
      </c>
      <c r="AR229" s="45">
        <v>-8.8199999999999997E-4</v>
      </c>
      <c r="AS229" s="30">
        <v>-3.0400000000000002E-3</v>
      </c>
      <c r="AT229" s="45">
        <v>-6.5199999999999998E-3</v>
      </c>
      <c r="AU229" s="30">
        <v>-2.3900000000000002E-3</v>
      </c>
      <c r="AV229" s="45">
        <v>-4.0899999999999999E-3</v>
      </c>
      <c r="AW229" s="30">
        <v>-1.4E-3</v>
      </c>
      <c r="AX229" s="45">
        <v>-2.5999999999999999E-3</v>
      </c>
      <c r="AY229" s="30">
        <v>2.82E-3</v>
      </c>
      <c r="AZ229" s="45">
        <v>4.6600000000000001E-3</v>
      </c>
      <c r="BA229" s="28" t="s">
        <v>65</v>
      </c>
      <c r="BB229" s="29">
        <v>3.87E+18</v>
      </c>
      <c r="BC229" s="30">
        <v>8.8999999999999995E-4</v>
      </c>
      <c r="BD229" s="45">
        <v>2.0699999999999998E-3</v>
      </c>
      <c r="BE229" s="30">
        <v>-3.8E-3</v>
      </c>
      <c r="BF229" s="45">
        <v>-7.0000000000000001E-3</v>
      </c>
      <c r="BG229" s="19" t="s">
        <v>59</v>
      </c>
      <c r="BH229" s="45">
        <v>3.87E+18</v>
      </c>
      <c r="BI229" s="30">
        <v>-1.8E-3</v>
      </c>
      <c r="BJ229" s="45">
        <v>-8.3900000000000001E-4</v>
      </c>
      <c r="BK229" s="30">
        <v>5.1000000000000004E-4</v>
      </c>
      <c r="BL229" s="45">
        <v>9.4499999999999998E-4</v>
      </c>
    </row>
    <row r="230" spans="1:64" ht="15.75" thickBot="1">
      <c r="A230" s="28" t="s">
        <v>66</v>
      </c>
      <c r="B230" s="29">
        <v>4.17E+18</v>
      </c>
      <c r="C230" s="30">
        <v>-2E-3</v>
      </c>
      <c r="D230" s="45">
        <v>-4.9700000000000005E-4</v>
      </c>
      <c r="E230" s="30">
        <v>1.64E-3</v>
      </c>
      <c r="F230" s="29">
        <v>9.9199999999999999E-5</v>
      </c>
      <c r="G230" s="19" t="s">
        <v>60</v>
      </c>
      <c r="H230" s="29">
        <v>4.17E+18</v>
      </c>
      <c r="I230" s="19"/>
      <c r="J230" s="31"/>
      <c r="K230" s="19"/>
      <c r="L230" s="31"/>
      <c r="M230" s="19"/>
      <c r="N230" s="31"/>
      <c r="O230" s="19"/>
      <c r="P230" s="31"/>
      <c r="Q230" s="30"/>
      <c r="R230" s="29"/>
      <c r="S230" s="28" t="s">
        <v>66</v>
      </c>
      <c r="T230" s="29">
        <v>4.02E+18</v>
      </c>
      <c r="U230" s="30">
        <v>-1.3999999999999999E-4</v>
      </c>
      <c r="V230" s="45">
        <v>-3.26E-5</v>
      </c>
      <c r="W230" s="30">
        <v>-6.2E-4</v>
      </c>
      <c r="X230" s="29">
        <v>-1.56E-4</v>
      </c>
      <c r="Y230" s="30">
        <v>2.7699999999999999E-3</v>
      </c>
      <c r="Z230" s="29">
        <v>6.5799999999999995E-4</v>
      </c>
      <c r="AA230" s="30">
        <v>-1.2800000000000001E-3</v>
      </c>
      <c r="AB230" s="59">
        <v>-3.0899999999999998E-4</v>
      </c>
      <c r="AC230" s="19" t="s">
        <v>60</v>
      </c>
      <c r="AD230" s="45">
        <v>4.02E+18</v>
      </c>
      <c r="AE230" s="30">
        <v>5.1599999999999997E-3</v>
      </c>
      <c r="AF230" s="45">
        <v>1.2800000000000001E-3</v>
      </c>
      <c r="AG230" s="30">
        <v>-2.4599999999999999E-3</v>
      </c>
      <c r="AH230" s="45">
        <v>-6.4700000000000001E-4</v>
      </c>
      <c r="AI230" s="28" t="s">
        <v>66</v>
      </c>
      <c r="AJ230" s="29">
        <v>4.17E+18</v>
      </c>
      <c r="AK230" s="30">
        <v>2.1000000000000001E-4</v>
      </c>
      <c r="AL230" s="45">
        <v>4.0099999999999999E-4</v>
      </c>
      <c r="AM230" s="30">
        <v>-1.0399999999999999E-3</v>
      </c>
      <c r="AN230" s="29">
        <v>-1.6199999999999999E-3</v>
      </c>
      <c r="AO230" s="28" t="s">
        <v>60</v>
      </c>
      <c r="AP230" s="29">
        <v>4.17E+18</v>
      </c>
      <c r="AQ230" s="19"/>
      <c r="AR230" s="19"/>
      <c r="AS230" s="30">
        <v>-2.7499999999999998E-3</v>
      </c>
      <c r="AT230" s="45">
        <v>-5.8999999999999999E-3</v>
      </c>
      <c r="AU230" s="30">
        <v>2.5200000000000001E-3</v>
      </c>
      <c r="AV230" s="45">
        <v>4.3099999999999996E-3</v>
      </c>
      <c r="AW230" s="30">
        <v>-8.0000000000000004E-4</v>
      </c>
      <c r="AX230" s="45">
        <v>-1.49E-3</v>
      </c>
      <c r="AY230" s="30">
        <v>2.8700000000000002E-3</v>
      </c>
      <c r="AZ230" s="45">
        <v>4.7400000000000003E-3</v>
      </c>
      <c r="BA230" s="28" t="s">
        <v>66</v>
      </c>
      <c r="BB230" s="29">
        <v>4.02E+18</v>
      </c>
      <c r="BC230" s="30">
        <v>6.8999999999999997E-4</v>
      </c>
      <c r="BD230" s="45">
        <v>1.6000000000000001E-3</v>
      </c>
      <c r="BE230" s="30">
        <v>-2.7699999999999999E-3</v>
      </c>
      <c r="BF230" s="45">
        <v>-5.1000000000000004E-3</v>
      </c>
      <c r="BG230" s="19" t="s">
        <v>60</v>
      </c>
      <c r="BH230" s="45">
        <v>4.02E+18</v>
      </c>
      <c r="BI230" s="30">
        <v>-2.8E-3</v>
      </c>
      <c r="BJ230" s="45">
        <v>-1.2999999999999999E-3</v>
      </c>
      <c r="BK230" s="30">
        <v>1.8600000000000001E-3</v>
      </c>
      <c r="BL230" s="45">
        <v>3.4499999999999999E-3</v>
      </c>
    </row>
    <row r="231" spans="1:64" ht="15.75" thickBot="1">
      <c r="A231" s="28" t="s">
        <v>67</v>
      </c>
      <c r="B231" s="29">
        <v>4.32E+18</v>
      </c>
      <c r="C231" s="30">
        <v>-2.8E-3</v>
      </c>
      <c r="D231" s="45">
        <v>-6.9499999999999998E-4</v>
      </c>
      <c r="E231" s="30">
        <v>1.89E-3</v>
      </c>
      <c r="F231" s="29">
        <v>1.1400000000000001E-4</v>
      </c>
      <c r="G231" s="19" t="s">
        <v>61</v>
      </c>
      <c r="H231" s="29">
        <v>4.32E+18</v>
      </c>
      <c r="I231" s="30">
        <v>-1E-4</v>
      </c>
      <c r="J231" s="29">
        <v>-2.4899999999999999E-5</v>
      </c>
      <c r="K231" s="30">
        <v>-4.6199999999999998E-2</v>
      </c>
      <c r="L231" s="29">
        <v>-1.38E-2</v>
      </c>
      <c r="M231" s="30">
        <v>1.1100000000000001E-3</v>
      </c>
      <c r="N231" s="29">
        <v>3.1E-4</v>
      </c>
      <c r="O231" s="30">
        <v>-3.2000000000000002E-3</v>
      </c>
      <c r="P231" s="29">
        <v>-1.91E-3</v>
      </c>
      <c r="Q231" s="30"/>
      <c r="R231" s="29"/>
      <c r="S231" s="28" t="s">
        <v>67</v>
      </c>
      <c r="T231" s="29">
        <v>4.16E+18</v>
      </c>
      <c r="U231" s="30">
        <v>-1.2600000000000001E-3</v>
      </c>
      <c r="V231" s="45">
        <v>-2.9399999999999999E-4</v>
      </c>
      <c r="W231" s="30">
        <v>2.0000000000000002E-5</v>
      </c>
      <c r="X231" s="29">
        <v>5.0300000000000001E-6</v>
      </c>
      <c r="Y231" s="30">
        <v>-3.2000000000000003E-4</v>
      </c>
      <c r="Z231" s="29">
        <v>-7.6000000000000004E-5</v>
      </c>
      <c r="AA231" s="30">
        <v>-2.1000000000000001E-4</v>
      </c>
      <c r="AB231" s="59">
        <v>-5.0699999999999999E-5</v>
      </c>
      <c r="AC231" s="19" t="s">
        <v>61</v>
      </c>
      <c r="AD231" s="45">
        <v>4.16E+18</v>
      </c>
      <c r="AE231" s="30">
        <v>-2.4499999999999999E-3</v>
      </c>
      <c r="AF231" s="45">
        <v>-6.0899999999999995E-4</v>
      </c>
      <c r="AG231" s="30">
        <v>-2.5799999999999998E-3</v>
      </c>
      <c r="AH231" s="45">
        <v>-6.7900000000000002E-4</v>
      </c>
      <c r="AI231" s="28" t="s">
        <v>67</v>
      </c>
      <c r="AJ231" s="29">
        <v>4.32E+18</v>
      </c>
      <c r="AK231" s="30">
        <v>1.0300000000000001E-3</v>
      </c>
      <c r="AL231" s="45">
        <v>1.97E-3</v>
      </c>
      <c r="AM231" s="30">
        <v>1.5200000000000001E-3</v>
      </c>
      <c r="AN231" s="29">
        <v>2.3700000000000001E-3</v>
      </c>
      <c r="AO231" s="28" t="s">
        <v>61</v>
      </c>
      <c r="AP231" s="29">
        <v>4.32E+18</v>
      </c>
      <c r="AQ231" s="30">
        <v>-1.5E-3</v>
      </c>
      <c r="AR231" s="45">
        <v>-2.2000000000000001E-3</v>
      </c>
      <c r="AS231" s="30">
        <v>-2.4599999999999999E-3</v>
      </c>
      <c r="AT231" s="45">
        <v>-5.28E-3</v>
      </c>
      <c r="AU231" s="30">
        <v>2.4399999999999999E-3</v>
      </c>
      <c r="AV231" s="45">
        <v>4.1700000000000001E-3</v>
      </c>
      <c r="AW231" s="30">
        <v>1.4E-3</v>
      </c>
      <c r="AX231" s="45">
        <v>2.5999999999999999E-3</v>
      </c>
      <c r="AY231" s="30">
        <v>3.8600000000000001E-3</v>
      </c>
      <c r="AZ231" s="45">
        <v>6.3699999999999998E-3</v>
      </c>
      <c r="BA231" s="28" t="s">
        <v>67</v>
      </c>
      <c r="BB231" s="29">
        <v>4.16E+18</v>
      </c>
      <c r="BC231" s="30">
        <v>2.2000000000000001E-4</v>
      </c>
      <c r="BD231" s="45">
        <v>5.1099999999999995E-4</v>
      </c>
      <c r="BE231" s="30">
        <v>-4.0800000000000003E-3</v>
      </c>
      <c r="BF231" s="45">
        <v>-7.5199999999999998E-3</v>
      </c>
      <c r="BG231" s="19" t="s">
        <v>61</v>
      </c>
      <c r="BH231" s="45">
        <v>4.16E+18</v>
      </c>
      <c r="BI231" s="30">
        <v>-1.5E-3</v>
      </c>
      <c r="BJ231" s="45">
        <v>-6.9899999999999997E-4</v>
      </c>
      <c r="BK231" s="30">
        <v>3.2000000000000003E-4</v>
      </c>
      <c r="BL231" s="45">
        <v>5.9299999999999999E-4</v>
      </c>
    </row>
    <row r="232" spans="1:64" ht="15.75" thickBot="1">
      <c r="A232" s="28" t="s">
        <v>68</v>
      </c>
      <c r="B232" s="29">
        <v>4.47E+18</v>
      </c>
      <c r="C232" s="30">
        <v>5.0000000000000001E-4</v>
      </c>
      <c r="D232" s="45">
        <v>1.2400000000000001E-4</v>
      </c>
      <c r="E232" s="30">
        <v>-3.8999999999999999E-4</v>
      </c>
      <c r="F232" s="29">
        <v>-2.3600000000000001E-5</v>
      </c>
      <c r="G232" s="19" t="s">
        <v>62</v>
      </c>
      <c r="H232" s="29">
        <v>4.47E+18</v>
      </c>
      <c r="I232" s="19"/>
      <c r="J232" s="31"/>
      <c r="K232" s="19"/>
      <c r="L232" s="31"/>
      <c r="M232" s="19"/>
      <c r="N232" s="31"/>
      <c r="O232" s="19"/>
      <c r="P232" s="31"/>
      <c r="Q232" s="30"/>
      <c r="R232" s="29"/>
      <c r="S232" s="28" t="s">
        <v>68</v>
      </c>
      <c r="T232" s="29">
        <v>4.31E+18</v>
      </c>
      <c r="U232" s="30">
        <v>-1.0300000000000001E-3</v>
      </c>
      <c r="V232" s="45">
        <v>-2.4000000000000001E-4</v>
      </c>
      <c r="W232" s="30">
        <v>-7.7999999999999999E-4</v>
      </c>
      <c r="X232" s="29">
        <v>-1.9599999999999999E-4</v>
      </c>
      <c r="Y232" s="30">
        <v>2.8800000000000002E-3</v>
      </c>
      <c r="Z232" s="29">
        <v>6.8400000000000004E-4</v>
      </c>
      <c r="AA232" s="30">
        <v>-3.0100000000000001E-3</v>
      </c>
      <c r="AB232" s="59">
        <v>-7.2599999999999997E-4</v>
      </c>
      <c r="AC232" s="19" t="s">
        <v>62</v>
      </c>
      <c r="AD232" s="45">
        <v>4.31E+18</v>
      </c>
      <c r="AE232" s="30">
        <v>1.1900000000000001E-3</v>
      </c>
      <c r="AF232" s="45">
        <v>2.9599999999999998E-4</v>
      </c>
      <c r="AG232" s="30">
        <v>-1.6900000000000001E-3</v>
      </c>
      <c r="AH232" s="45">
        <v>-4.4499999999999997E-4</v>
      </c>
      <c r="AI232" s="28" t="s">
        <v>68</v>
      </c>
      <c r="AJ232" s="29">
        <v>4.47E+18</v>
      </c>
      <c r="AK232" s="30">
        <v>1.31E-3</v>
      </c>
      <c r="AL232" s="45">
        <v>2.5000000000000001E-3</v>
      </c>
      <c r="AM232" s="30">
        <v>1.17E-3</v>
      </c>
      <c r="AN232" s="29">
        <v>1.83E-3</v>
      </c>
      <c r="AO232" s="28" t="s">
        <v>62</v>
      </c>
      <c r="AP232" s="29">
        <v>4.47E+18</v>
      </c>
      <c r="AQ232" s="19"/>
      <c r="AR232" s="19"/>
      <c r="AS232" s="30">
        <v>-4.4900000000000001E-3</v>
      </c>
      <c r="AT232" s="45">
        <v>-9.6399999999999993E-3</v>
      </c>
      <c r="AU232" s="30">
        <v>-5.1000000000000004E-4</v>
      </c>
      <c r="AV232" s="45">
        <v>-8.7200000000000005E-4</v>
      </c>
      <c r="AW232" s="30">
        <v>-2.0000000000000001E-4</v>
      </c>
      <c r="AX232" s="45">
        <v>-3.7100000000000002E-4</v>
      </c>
      <c r="AY232" s="30">
        <v>6.2E-4</v>
      </c>
      <c r="AZ232" s="45">
        <v>1.0200000000000001E-3</v>
      </c>
      <c r="BA232" s="28" t="s">
        <v>68</v>
      </c>
      <c r="BB232" s="29">
        <v>4.31E+18</v>
      </c>
      <c r="BC232" s="30">
        <v>1.14E-3</v>
      </c>
      <c r="BD232" s="45">
        <v>2.65E-3</v>
      </c>
      <c r="BE232" s="30">
        <v>-3.6700000000000001E-3</v>
      </c>
      <c r="BF232" s="45">
        <v>-6.7600000000000004E-3</v>
      </c>
      <c r="BG232" s="19" t="s">
        <v>62</v>
      </c>
      <c r="BH232" s="45">
        <v>4.31E+18</v>
      </c>
      <c r="BI232" s="30">
        <v>-1.0000000000000001E-5</v>
      </c>
      <c r="BJ232" s="45">
        <v>-4.6600000000000003E-6</v>
      </c>
      <c r="BK232" s="30">
        <v>1.5100000000000001E-3</v>
      </c>
      <c r="BL232" s="45">
        <v>2.8E-3</v>
      </c>
    </row>
    <row r="233" spans="1:64" ht="15.75" thickBot="1">
      <c r="A233" s="33" t="s">
        <v>69</v>
      </c>
      <c r="B233" s="34">
        <v>4.63E+18</v>
      </c>
      <c r="C233" s="35">
        <v>-1.1000000000000001E-3</v>
      </c>
      <c r="D233" s="45">
        <v>-2.7300000000000002E-4</v>
      </c>
      <c r="E233" s="35">
        <v>1.2E-4</v>
      </c>
      <c r="F233" s="34">
        <v>7.2599999999999999E-6</v>
      </c>
      <c r="G233" s="19" t="s">
        <v>63</v>
      </c>
      <c r="H233" s="29">
        <v>4.63E+18</v>
      </c>
      <c r="I233" s="30">
        <v>8.9999999999999998E-4</v>
      </c>
      <c r="J233" s="29">
        <v>2.24E-4</v>
      </c>
      <c r="K233" s="30">
        <v>-1.14E-3</v>
      </c>
      <c r="L233" s="29">
        <v>-3.4000000000000002E-4</v>
      </c>
      <c r="M233" s="30">
        <v>1.57E-3</v>
      </c>
      <c r="N233" s="29">
        <v>4.3899999999999999E-4</v>
      </c>
      <c r="O233" s="30">
        <v>1.6000000000000001E-3</v>
      </c>
      <c r="P233" s="29">
        <v>9.5500000000000001E-4</v>
      </c>
      <c r="Q233" s="30"/>
      <c r="R233" s="29"/>
      <c r="S233" s="33" t="s">
        <v>69</v>
      </c>
      <c r="T233" s="34">
        <v>4.46E+18</v>
      </c>
      <c r="U233" s="35">
        <v>-1.8E-3</v>
      </c>
      <c r="V233" s="56">
        <v>-4.2000000000000002E-4</v>
      </c>
      <c r="W233" s="35">
        <v>-3.2000000000000002E-3</v>
      </c>
      <c r="X233" s="34">
        <v>-8.0599999999999997E-4</v>
      </c>
      <c r="Y233" s="35">
        <v>5.0600000000000003E-3</v>
      </c>
      <c r="Z233" s="34">
        <v>1.1999999999999999E-3</v>
      </c>
      <c r="AA233" s="35">
        <v>-2.2599999999999999E-3</v>
      </c>
      <c r="AB233" s="60">
        <v>-5.4500000000000002E-4</v>
      </c>
      <c r="AC233" s="19" t="s">
        <v>63</v>
      </c>
      <c r="AD233" s="45">
        <v>4.46E+18</v>
      </c>
      <c r="AE233" s="30">
        <v>-2.2599999999999999E-3</v>
      </c>
      <c r="AF233" s="45">
        <v>-5.62E-4</v>
      </c>
      <c r="AG233" s="30">
        <v>-5.1000000000000004E-3</v>
      </c>
      <c r="AH233" s="45">
        <v>-1.34E-3</v>
      </c>
      <c r="AI233" s="33" t="s">
        <v>69</v>
      </c>
      <c r="AJ233" s="34">
        <v>4.63E+18</v>
      </c>
      <c r="AK233" s="30">
        <v>-1.4499999999999999E-3</v>
      </c>
      <c r="AL233" s="45">
        <v>-2.7699999999999999E-3</v>
      </c>
      <c r="AM233" s="30">
        <v>8.1999999999999998E-4</v>
      </c>
      <c r="AN233" s="54">
        <v>1.2800000000000001E-3</v>
      </c>
      <c r="AO233" s="28" t="s">
        <v>63</v>
      </c>
      <c r="AP233" s="29">
        <v>4.63E+18</v>
      </c>
      <c r="AQ233" s="30">
        <v>-5.0000000000000001E-4</v>
      </c>
      <c r="AR233" s="45">
        <v>-7.3499999999999998E-4</v>
      </c>
      <c r="AS233" s="30">
        <v>-1.1199999999999999E-3</v>
      </c>
      <c r="AT233" s="45">
        <v>-2.3999999999999998E-3</v>
      </c>
      <c r="AU233" s="30">
        <v>2.5100000000000001E-3</v>
      </c>
      <c r="AV233" s="45">
        <v>4.2900000000000004E-3</v>
      </c>
      <c r="AW233" s="30">
        <v>-3.3E-3</v>
      </c>
      <c r="AX233" s="45">
        <v>-6.13E-3</v>
      </c>
      <c r="AY233" s="30">
        <v>1.8699999999999999E-3</v>
      </c>
      <c r="AZ233" s="45">
        <v>3.0899999999999999E-3</v>
      </c>
      <c r="BA233" s="33" t="s">
        <v>69</v>
      </c>
      <c r="BB233" s="34">
        <v>4.46E+18</v>
      </c>
      <c r="BC233" s="30">
        <v>-3.6000000000000002E-4</v>
      </c>
      <c r="BD233" s="45">
        <v>-8.3600000000000005E-4</v>
      </c>
      <c r="BE233" s="30">
        <v>-2.6900000000000001E-3</v>
      </c>
      <c r="BF233" s="45">
        <v>-4.96E-3</v>
      </c>
      <c r="BG233" s="19" t="s">
        <v>63</v>
      </c>
      <c r="BH233" s="45">
        <v>4.46E+18</v>
      </c>
      <c r="BI233" s="30">
        <v>1.3999999999999999E-4</v>
      </c>
      <c r="BJ233" s="45">
        <v>6.5199999999999999E-5</v>
      </c>
      <c r="BK233" s="30">
        <v>2.8400000000000001E-3</v>
      </c>
      <c r="BL233" s="45">
        <v>5.2599999999999999E-3</v>
      </c>
    </row>
    <row r="234" spans="1:64" ht="15.75" thickBot="1">
      <c r="A234" s="19"/>
      <c r="B234" s="19"/>
      <c r="C234" s="19"/>
      <c r="D234" s="19"/>
      <c r="E234" s="19"/>
      <c r="F234" s="31"/>
      <c r="G234" s="19" t="s">
        <v>64</v>
      </c>
      <c r="H234" s="29">
        <v>4.78E+18</v>
      </c>
      <c r="I234" s="19"/>
      <c r="J234" s="31"/>
      <c r="K234" s="19"/>
      <c r="L234" s="31"/>
      <c r="M234" s="19"/>
      <c r="N234" s="31"/>
      <c r="O234" s="19"/>
      <c r="P234" s="31"/>
      <c r="Q234" s="30"/>
      <c r="R234" s="29"/>
      <c r="AC234" s="19" t="s">
        <v>64</v>
      </c>
      <c r="AD234" s="45">
        <v>4.61E+18</v>
      </c>
      <c r="AE234" s="30">
        <v>-2.8700000000000002E-3</v>
      </c>
      <c r="AF234" s="45">
        <v>-7.1299999999999998E-4</v>
      </c>
      <c r="AG234" s="30">
        <v>-4.5500000000000002E-3</v>
      </c>
      <c r="AH234" s="29">
        <v>-1.1999999999999999E-3</v>
      </c>
      <c r="AO234" s="28" t="s">
        <v>64</v>
      </c>
      <c r="AP234" s="29">
        <v>4.78E+18</v>
      </c>
      <c r="AQ234" s="19"/>
      <c r="AR234" s="19"/>
      <c r="AS234" s="30">
        <v>-1.48E-3</v>
      </c>
      <c r="AT234" s="45">
        <v>-3.1800000000000001E-3</v>
      </c>
      <c r="AU234" s="30">
        <v>1.66E-3</v>
      </c>
      <c r="AV234" s="45">
        <v>2.8400000000000001E-3</v>
      </c>
      <c r="AW234" s="30">
        <v>-8.0000000000000004E-4</v>
      </c>
      <c r="AX234" s="45">
        <v>-1.49E-3</v>
      </c>
      <c r="AY234" s="30">
        <v>1.4300000000000001E-3</v>
      </c>
      <c r="AZ234" s="45">
        <v>2.3600000000000001E-3</v>
      </c>
      <c r="BG234" s="19" t="s">
        <v>64</v>
      </c>
      <c r="BH234" s="45">
        <v>4.61E+18</v>
      </c>
      <c r="BI234" s="30">
        <v>1E-4</v>
      </c>
      <c r="BJ234" s="45">
        <v>4.6600000000000001E-5</v>
      </c>
      <c r="BK234" s="30">
        <v>6.9999999999999994E-5</v>
      </c>
      <c r="BL234" s="29">
        <v>1.2999999999999999E-4</v>
      </c>
    </row>
    <row r="235" spans="1:64" ht="15.75" thickBot="1">
      <c r="A235" s="19"/>
      <c r="B235" s="19"/>
      <c r="C235" s="19"/>
      <c r="D235" s="19"/>
      <c r="E235" s="19"/>
      <c r="F235" s="31"/>
      <c r="G235" s="19" t="s">
        <v>65</v>
      </c>
      <c r="H235" s="29">
        <v>4.94E+18</v>
      </c>
      <c r="I235" s="30">
        <v>-2E-3</v>
      </c>
      <c r="J235" s="29">
        <v>-4.9700000000000005E-4</v>
      </c>
      <c r="K235" s="30">
        <v>-2.3000000000000001E-4</v>
      </c>
      <c r="L235" s="29">
        <v>-6.8700000000000003E-5</v>
      </c>
      <c r="M235" s="30">
        <v>-1E-4</v>
      </c>
      <c r="N235" s="29">
        <v>-2.7900000000000001E-5</v>
      </c>
      <c r="O235" s="19"/>
      <c r="P235" s="31"/>
      <c r="Q235" s="30"/>
      <c r="R235" s="29"/>
      <c r="AC235" s="19" t="s">
        <v>65</v>
      </c>
      <c r="AD235" s="45">
        <v>4.76E+18</v>
      </c>
      <c r="AE235" s="30">
        <v>6.8000000000000005E-4</v>
      </c>
      <c r="AF235" s="45">
        <v>1.6899999999999999E-4</v>
      </c>
      <c r="AG235" s="30">
        <v>5.2999999999999998E-4</v>
      </c>
      <c r="AH235" s="29">
        <v>1.3899999999999999E-4</v>
      </c>
      <c r="AO235" s="28" t="s">
        <v>65</v>
      </c>
      <c r="AP235" s="29">
        <v>4.94E+18</v>
      </c>
      <c r="AQ235" s="30">
        <v>-1.1000000000000001E-3</v>
      </c>
      <c r="AR235" s="45">
        <v>-1.6199999999999999E-3</v>
      </c>
      <c r="AS235" s="30">
        <v>-4.1799999999999997E-3</v>
      </c>
      <c r="AT235" s="45">
        <v>-8.9700000000000005E-3</v>
      </c>
      <c r="AU235" s="30">
        <v>-2.8700000000000002E-3</v>
      </c>
      <c r="AV235" s="45">
        <v>-4.9100000000000003E-3</v>
      </c>
      <c r="AW235" s="30">
        <v>-2.8999999999999998E-3</v>
      </c>
      <c r="AX235" s="45">
        <v>-5.3800000000000002E-3</v>
      </c>
      <c r="AY235" s="30">
        <v>-1.16E-3</v>
      </c>
      <c r="AZ235" s="45">
        <v>-1.92E-3</v>
      </c>
      <c r="BG235" s="19" t="s">
        <v>65</v>
      </c>
      <c r="BH235" s="45">
        <v>4.76E+18</v>
      </c>
      <c r="BI235" s="30">
        <v>-1.2899999999999999E-3</v>
      </c>
      <c r="BJ235" s="45">
        <v>-6.0099999999999997E-4</v>
      </c>
      <c r="BK235" s="30">
        <v>-8.4999999999999995E-4</v>
      </c>
      <c r="BL235" s="29">
        <v>-1.57E-3</v>
      </c>
    </row>
    <row r="236" spans="1:64" ht="15.75" thickBot="1">
      <c r="A236" s="19"/>
      <c r="B236" s="19"/>
      <c r="C236" s="19"/>
      <c r="D236" s="19"/>
      <c r="E236" s="19"/>
      <c r="F236" s="31"/>
      <c r="G236" s="19" t="s">
        <v>66</v>
      </c>
      <c r="H236" s="29">
        <v>5.09E+18</v>
      </c>
      <c r="I236" s="19"/>
      <c r="J236" s="31"/>
      <c r="K236" s="19"/>
      <c r="L236" s="31"/>
      <c r="M236" s="19"/>
      <c r="N236" s="31"/>
      <c r="O236" s="19"/>
      <c r="P236" s="31"/>
      <c r="Q236" s="30"/>
      <c r="R236" s="29"/>
      <c r="AC236" s="19" t="s">
        <v>66</v>
      </c>
      <c r="AD236" s="45">
        <v>4.91E+18</v>
      </c>
      <c r="AE236" s="30">
        <v>-1.3600000000000001E-3</v>
      </c>
      <c r="AF236" s="45">
        <v>-3.3799999999999998E-4</v>
      </c>
      <c r="AG236" s="30">
        <v>-1.9400000000000001E-3</v>
      </c>
      <c r="AH236" s="29">
        <v>-5.1000000000000004E-4</v>
      </c>
      <c r="AO236" s="28" t="s">
        <v>66</v>
      </c>
      <c r="AP236" s="29">
        <v>5.09E+18</v>
      </c>
      <c r="AQ236" s="19"/>
      <c r="AR236" s="19"/>
      <c r="AS236" s="30">
        <v>-2.2599999999999999E-3</v>
      </c>
      <c r="AT236" s="45">
        <v>-4.8500000000000001E-3</v>
      </c>
      <c r="AU236" s="30">
        <v>1.3600000000000001E-3</v>
      </c>
      <c r="AV236" s="45">
        <v>2.33E-3</v>
      </c>
      <c r="AW236" s="30">
        <v>-2.9999999999999997E-4</v>
      </c>
      <c r="AX236" s="45">
        <v>-5.5699999999999999E-4</v>
      </c>
      <c r="AY236" s="30">
        <v>1.7000000000000001E-4</v>
      </c>
      <c r="AZ236" s="45">
        <v>2.81E-4</v>
      </c>
      <c r="BG236" s="19" t="s">
        <v>66</v>
      </c>
      <c r="BH236" s="45">
        <v>4.91E+18</v>
      </c>
      <c r="BI236" s="30">
        <v>-3.6000000000000002E-4</v>
      </c>
      <c r="BJ236" s="45">
        <v>-1.6799999999999999E-4</v>
      </c>
      <c r="BK236" s="30">
        <v>-5.9000000000000003E-4</v>
      </c>
      <c r="BL236" s="29">
        <v>-1.09E-3</v>
      </c>
    </row>
    <row r="237" spans="1:64" ht="15.75" thickBot="1">
      <c r="A237" s="19"/>
      <c r="B237" s="19"/>
      <c r="C237" s="19"/>
      <c r="D237" s="19"/>
      <c r="E237" s="19"/>
      <c r="F237" s="31"/>
      <c r="G237" s="19" t="s">
        <v>67</v>
      </c>
      <c r="H237" s="29">
        <v>5.24E+18</v>
      </c>
      <c r="I237" s="30">
        <v>8.9999999999999998E-4</v>
      </c>
      <c r="J237" s="29">
        <v>2.24E-4</v>
      </c>
      <c r="K237" s="30">
        <v>-1.01E-3</v>
      </c>
      <c r="L237" s="29">
        <v>-3.01E-4</v>
      </c>
      <c r="M237" s="30">
        <v>-5.0000000000000001E-4</v>
      </c>
      <c r="N237" s="29">
        <v>-1.3999999999999999E-4</v>
      </c>
      <c r="O237" s="19"/>
      <c r="P237" s="31"/>
      <c r="Q237" s="19"/>
      <c r="R237" s="53"/>
      <c r="AC237" s="19" t="s">
        <v>67</v>
      </c>
      <c r="AD237" s="45">
        <v>5.06E+18</v>
      </c>
      <c r="AE237" s="30">
        <v>-6.0999999999999997E-4</v>
      </c>
      <c r="AF237" s="45">
        <v>-1.5200000000000001E-4</v>
      </c>
      <c r="AG237" s="30">
        <v>-3.9899999999999996E-3</v>
      </c>
      <c r="AH237" s="29">
        <v>-1.0499999999999999E-3</v>
      </c>
      <c r="AO237" s="28" t="s">
        <v>67</v>
      </c>
      <c r="AP237" s="29">
        <v>5.24E+18</v>
      </c>
      <c r="AQ237" s="30">
        <v>-2.3E-3</v>
      </c>
      <c r="AR237" s="45">
        <v>-3.3800000000000002E-3</v>
      </c>
      <c r="AS237" s="30">
        <v>-2.5699999999999998E-3</v>
      </c>
      <c r="AT237" s="45">
        <v>-5.5199999999999997E-3</v>
      </c>
      <c r="AU237" s="30">
        <v>3.2000000000000002E-3</v>
      </c>
      <c r="AV237" s="45">
        <v>5.47E-3</v>
      </c>
      <c r="AW237" s="30">
        <v>4.0000000000000002E-4</v>
      </c>
      <c r="AX237" s="45">
        <v>7.4299999999999995E-4</v>
      </c>
      <c r="AY237" s="30">
        <v>-6.7000000000000002E-4</v>
      </c>
      <c r="AZ237" s="45">
        <v>-1.1100000000000001E-3</v>
      </c>
      <c r="BG237" s="19" t="s">
        <v>67</v>
      </c>
      <c r="BH237" s="45">
        <v>5.06E+18</v>
      </c>
      <c r="BI237" s="30">
        <v>-3.0000000000000001E-3</v>
      </c>
      <c r="BJ237" s="45">
        <v>-1.4E-3</v>
      </c>
      <c r="BK237" s="30">
        <v>-6.3000000000000003E-4</v>
      </c>
      <c r="BL237" s="29">
        <v>-1.17E-3</v>
      </c>
    </row>
    <row r="238" spans="1:64" ht="15.75" thickBot="1">
      <c r="A238" s="19"/>
      <c r="B238" s="19"/>
      <c r="C238" s="19"/>
      <c r="D238" s="19"/>
      <c r="E238" s="19"/>
      <c r="F238" s="31"/>
      <c r="G238" s="19" t="s">
        <v>68</v>
      </c>
      <c r="H238" s="29">
        <v>5.4E+18</v>
      </c>
      <c r="I238" s="19"/>
      <c r="J238" s="31"/>
      <c r="K238" s="19"/>
      <c r="L238" s="31"/>
      <c r="M238" s="19"/>
      <c r="N238" s="31"/>
      <c r="O238" s="19"/>
      <c r="P238" s="31"/>
      <c r="Q238" s="30"/>
      <c r="R238" s="29"/>
      <c r="AC238" s="19" t="s">
        <v>68</v>
      </c>
      <c r="AD238" s="45">
        <v>5.21E+18</v>
      </c>
      <c r="AE238" s="30">
        <v>-6.8000000000000005E-4</v>
      </c>
      <c r="AF238" s="45">
        <v>-1.6899999999999999E-4</v>
      </c>
      <c r="AG238" s="30">
        <v>-2.1199999999999999E-3</v>
      </c>
      <c r="AH238" s="29">
        <v>-5.5800000000000001E-4</v>
      </c>
      <c r="AO238" s="28" t="s">
        <v>68</v>
      </c>
      <c r="AP238" s="29">
        <v>5.4E+18</v>
      </c>
      <c r="AQ238" s="19"/>
      <c r="AR238" s="19"/>
      <c r="AS238" s="30">
        <v>-4.6800000000000001E-3</v>
      </c>
      <c r="AT238" s="45">
        <v>-0.01</v>
      </c>
      <c r="AU238" s="30">
        <v>2.1299999999999999E-3</v>
      </c>
      <c r="AV238" s="45">
        <v>3.64E-3</v>
      </c>
      <c r="AW238" s="30">
        <v>-3.7000000000000002E-3</v>
      </c>
      <c r="AX238" s="45">
        <v>-6.8700000000000002E-3</v>
      </c>
      <c r="AY238" s="30">
        <v>2.65E-3</v>
      </c>
      <c r="AZ238" s="45">
        <v>4.3800000000000002E-3</v>
      </c>
      <c r="BG238" s="19" t="s">
        <v>68</v>
      </c>
      <c r="BH238" s="45">
        <v>5.21E+18</v>
      </c>
      <c r="BI238" s="30">
        <v>-6.2E-4</v>
      </c>
      <c r="BJ238" s="45">
        <v>-2.8899999999999998E-4</v>
      </c>
      <c r="BK238" s="30">
        <v>1.1299999999999999E-3</v>
      </c>
      <c r="BL238" s="29">
        <v>2.0899999999999998E-3</v>
      </c>
    </row>
    <row r="239" spans="1:64" ht="15.75" thickBot="1">
      <c r="A239" s="19"/>
      <c r="B239" s="19"/>
      <c r="C239" s="19"/>
      <c r="D239" s="19"/>
      <c r="E239" s="19"/>
      <c r="F239" s="31"/>
      <c r="G239" s="26" t="s">
        <v>69</v>
      </c>
      <c r="H239" s="34">
        <v>5.55E+18</v>
      </c>
      <c r="I239" s="35">
        <v>-1.5E-3</v>
      </c>
      <c r="J239" s="34">
        <v>-3.7300000000000001E-4</v>
      </c>
      <c r="K239" s="35">
        <v>-5.8E-4</v>
      </c>
      <c r="L239" s="34">
        <v>-1.73E-4</v>
      </c>
      <c r="M239" s="35">
        <v>-7.6999999999999996E-4</v>
      </c>
      <c r="N239" s="34">
        <v>-2.1499999999999999E-4</v>
      </c>
      <c r="O239" s="26"/>
      <c r="P239" s="21"/>
      <c r="Q239" s="35"/>
      <c r="R239" s="34"/>
      <c r="AC239" s="19" t="s">
        <v>69</v>
      </c>
      <c r="AD239" s="45">
        <v>5.35E+18</v>
      </c>
      <c r="AE239" s="30">
        <v>1.07E-3</v>
      </c>
      <c r="AF239" s="45">
        <v>2.6600000000000001E-4</v>
      </c>
      <c r="AG239" s="30">
        <v>-4.1000000000000003E-3</v>
      </c>
      <c r="AH239" s="34">
        <v>-1.08E-3</v>
      </c>
      <c r="AO239" s="33" t="s">
        <v>69</v>
      </c>
      <c r="AP239" s="34">
        <v>5.55E+18</v>
      </c>
      <c r="AQ239" s="30">
        <v>1.8E-3</v>
      </c>
      <c r="AR239" s="45">
        <v>2.65E-3</v>
      </c>
      <c r="AS239">
        <v>-5.28E-3</v>
      </c>
      <c r="AT239" s="45">
        <v>-1.1299999999999999E-2</v>
      </c>
      <c r="AU239" s="30">
        <v>1.14E-3</v>
      </c>
      <c r="AV239" s="45">
        <v>1.9499999999999999E-3</v>
      </c>
      <c r="AW239" s="30">
        <v>-2.3E-3</v>
      </c>
      <c r="AX239" s="45">
        <v>-4.2700000000000004E-3</v>
      </c>
      <c r="AY239" s="30">
        <v>3.7599999999999999E-3</v>
      </c>
      <c r="AZ239" s="45">
        <v>6.2100000000000002E-3</v>
      </c>
      <c r="BG239" s="19" t="s">
        <v>69</v>
      </c>
      <c r="BH239" s="45">
        <v>5.35E+18</v>
      </c>
      <c r="BI239" s="30">
        <v>-8.8000000000000003E-4</v>
      </c>
      <c r="BJ239" s="45">
        <v>-4.0999999999999999E-4</v>
      </c>
      <c r="BK239" s="30">
        <v>1.7899999999999999E-3</v>
      </c>
      <c r="BL239" s="34">
        <v>3.32E-3</v>
      </c>
    </row>
    <row r="256" spans="1:64">
      <c r="A256" s="175" t="s">
        <v>100</v>
      </c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76"/>
      <c r="AC256" s="176"/>
      <c r="AD256" s="176"/>
      <c r="AE256" s="176"/>
      <c r="AF256" s="176"/>
      <c r="AG256" s="176"/>
      <c r="AH256" s="176"/>
      <c r="AI256" s="176"/>
      <c r="AJ256" s="176"/>
      <c r="AK256" s="176"/>
      <c r="AL256" s="176"/>
      <c r="AM256" s="176"/>
      <c r="AN256" s="176"/>
      <c r="AO256" s="176"/>
      <c r="AP256" s="176"/>
      <c r="AQ256" s="176"/>
      <c r="AR256" s="176"/>
      <c r="AS256" s="176"/>
      <c r="AT256" s="176"/>
      <c r="AU256" s="176"/>
      <c r="AV256" s="176"/>
      <c r="AW256" s="176"/>
      <c r="AX256" s="176"/>
      <c r="AY256" s="176"/>
      <c r="AZ256" s="176"/>
      <c r="BA256" s="176"/>
      <c r="BB256" s="176"/>
      <c r="BC256" s="176"/>
      <c r="BD256" s="176"/>
      <c r="BE256" s="176"/>
      <c r="BF256" s="176"/>
      <c r="BG256" s="176"/>
      <c r="BH256" s="176"/>
      <c r="BI256" s="176"/>
      <c r="BJ256" s="176"/>
      <c r="BK256" s="176"/>
      <c r="BL256" s="176"/>
    </row>
    <row r="257" spans="1:64" ht="15.75" thickBot="1">
      <c r="A257" s="166" t="s">
        <v>70</v>
      </c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8"/>
      <c r="AI257" s="52" t="s">
        <v>89</v>
      </c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</row>
    <row r="258" spans="1:64" ht="15.75" thickBot="1">
      <c r="A258" s="169" t="s">
        <v>6</v>
      </c>
      <c r="B258" s="147"/>
      <c r="C258" s="147"/>
      <c r="D258" s="147"/>
      <c r="E258" s="147"/>
      <c r="F258" s="147"/>
      <c r="G258" s="83" t="s">
        <v>4</v>
      </c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5"/>
      <c r="S258" s="170" t="s">
        <v>7</v>
      </c>
      <c r="T258" s="171"/>
      <c r="U258" s="171"/>
      <c r="V258" s="171"/>
      <c r="W258" s="171"/>
      <c r="X258" s="171"/>
      <c r="Y258" s="171"/>
      <c r="Z258" s="171"/>
      <c r="AA258" s="171"/>
      <c r="AB258" s="171"/>
      <c r="AC258" s="144" t="s">
        <v>8</v>
      </c>
      <c r="AD258" s="145"/>
      <c r="AE258" s="145"/>
      <c r="AF258" s="145"/>
      <c r="AG258" s="145"/>
      <c r="AH258" s="146"/>
      <c r="AI258" s="153" t="s">
        <v>72</v>
      </c>
      <c r="AJ258" s="154"/>
      <c r="AK258" s="154"/>
      <c r="AL258" s="154"/>
      <c r="AM258" s="154"/>
      <c r="AN258" s="163"/>
      <c r="AO258" s="169" t="s">
        <v>73</v>
      </c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65"/>
      <c r="BA258" s="147" t="s">
        <v>7</v>
      </c>
      <c r="BB258" s="147"/>
      <c r="BC258" s="147"/>
      <c r="BD258" s="147"/>
      <c r="BE258" s="147"/>
      <c r="BF258" s="147"/>
      <c r="BG258" s="147"/>
      <c r="BH258" s="178"/>
      <c r="BI258" s="169" t="s">
        <v>8</v>
      </c>
      <c r="BJ258" s="147"/>
      <c r="BK258" s="147"/>
      <c r="BL258" s="165"/>
    </row>
    <row r="259" spans="1:64" ht="15.75" thickBot="1">
      <c r="A259" s="26"/>
      <c r="B259" s="21"/>
      <c r="C259" s="155">
        <v>110923</v>
      </c>
      <c r="D259" s="156"/>
      <c r="E259" s="155" t="s">
        <v>90</v>
      </c>
      <c r="F259" s="156"/>
      <c r="G259" s="39"/>
      <c r="H259" s="40"/>
      <c r="I259" s="157">
        <v>101223</v>
      </c>
      <c r="J259" s="158"/>
      <c r="K259" s="157" t="s">
        <v>91</v>
      </c>
      <c r="L259" s="158"/>
      <c r="M259" s="157">
        <v>91523</v>
      </c>
      <c r="N259" s="158"/>
      <c r="O259" s="157">
        <v>83123</v>
      </c>
      <c r="P259" s="158"/>
      <c r="Q259" s="159"/>
      <c r="R259" s="160"/>
      <c r="S259" s="41"/>
      <c r="T259" s="40"/>
      <c r="U259" s="149" t="s">
        <v>76</v>
      </c>
      <c r="V259" s="150"/>
      <c r="W259" s="136" t="s">
        <v>80</v>
      </c>
      <c r="X259" s="137"/>
      <c r="Y259" s="136" t="s">
        <v>84</v>
      </c>
      <c r="Z259" s="137"/>
      <c r="AA259" s="138" t="s">
        <v>86</v>
      </c>
      <c r="AB259" s="139"/>
      <c r="AC259" s="39"/>
      <c r="AD259" s="40"/>
      <c r="AE259" s="140" t="s">
        <v>99</v>
      </c>
      <c r="AF259" s="141"/>
      <c r="AG259" s="136" t="s">
        <v>81</v>
      </c>
      <c r="AH259" s="137"/>
      <c r="AI259" s="33"/>
      <c r="AJ259" s="21"/>
      <c r="AK259" s="142">
        <v>81524</v>
      </c>
      <c r="AL259" s="143"/>
      <c r="AM259" s="142">
        <v>81624</v>
      </c>
      <c r="AN259" s="143"/>
      <c r="AO259" s="33"/>
      <c r="AP259" s="21"/>
      <c r="AQ259" s="142">
        <v>71824</v>
      </c>
      <c r="AR259" s="143"/>
      <c r="AS259" s="151" t="s">
        <v>82</v>
      </c>
      <c r="AT259" s="152"/>
      <c r="AU259" s="142">
        <v>92424</v>
      </c>
      <c r="AV259" s="143"/>
      <c r="AW259" s="151" t="s">
        <v>87</v>
      </c>
      <c r="AX259" s="152"/>
      <c r="AY259" s="142">
        <v>101524</v>
      </c>
      <c r="AZ259" s="143"/>
      <c r="BA259" s="33"/>
      <c r="BB259" s="21"/>
      <c r="BC259" s="142">
        <v>82724</v>
      </c>
      <c r="BD259" s="143"/>
      <c r="BE259" s="151" t="s">
        <v>83</v>
      </c>
      <c r="BF259" s="152"/>
      <c r="BG259" s="33"/>
      <c r="BH259" s="21"/>
      <c r="BI259" s="161" t="s">
        <v>77</v>
      </c>
      <c r="BJ259" s="162"/>
      <c r="BK259" s="142">
        <v>91724</v>
      </c>
      <c r="BL259" s="143"/>
    </row>
    <row r="260" spans="1:64" ht="52.5" thickBot="1">
      <c r="A260" s="20" t="s">
        <v>92</v>
      </c>
      <c r="B260" s="21" t="s">
        <v>93</v>
      </c>
      <c r="C260" s="21" t="s">
        <v>94</v>
      </c>
      <c r="D260" s="21" t="s">
        <v>95</v>
      </c>
      <c r="E260" s="21" t="s">
        <v>94</v>
      </c>
      <c r="F260" s="21" t="s">
        <v>95</v>
      </c>
      <c r="G260" s="26" t="s">
        <v>96</v>
      </c>
      <c r="H260" s="21" t="s">
        <v>93</v>
      </c>
      <c r="I260" s="21" t="s">
        <v>94</v>
      </c>
      <c r="J260" s="21" t="s">
        <v>95</v>
      </c>
      <c r="K260" s="21" t="s">
        <v>94</v>
      </c>
      <c r="L260" s="21" t="s">
        <v>95</v>
      </c>
      <c r="M260" s="21" t="s">
        <v>94</v>
      </c>
      <c r="N260" s="21" t="s">
        <v>95</v>
      </c>
      <c r="O260" s="21" t="s">
        <v>94</v>
      </c>
      <c r="P260" s="21" t="s">
        <v>95</v>
      </c>
      <c r="Q260" s="21"/>
      <c r="R260" s="21"/>
      <c r="S260" s="20" t="s">
        <v>92</v>
      </c>
      <c r="T260" s="21" t="s">
        <v>93</v>
      </c>
      <c r="U260" s="21" t="s">
        <v>94</v>
      </c>
      <c r="V260" s="21" t="s">
        <v>95</v>
      </c>
      <c r="W260" s="21" t="s">
        <v>94</v>
      </c>
      <c r="X260" s="21" t="s">
        <v>95</v>
      </c>
      <c r="Y260" s="21" t="s">
        <v>94</v>
      </c>
      <c r="Z260" s="21" t="s">
        <v>95</v>
      </c>
      <c r="AA260" s="21" t="s">
        <v>94</v>
      </c>
      <c r="AB260" s="21" t="s">
        <v>95</v>
      </c>
      <c r="AC260" s="26" t="s">
        <v>96</v>
      </c>
      <c r="AD260" s="21" t="s">
        <v>93</v>
      </c>
      <c r="AE260" s="21" t="s">
        <v>94</v>
      </c>
      <c r="AF260" s="21" t="s">
        <v>95</v>
      </c>
      <c r="AG260" s="21" t="s">
        <v>94</v>
      </c>
      <c r="AH260" s="21" t="s">
        <v>95</v>
      </c>
      <c r="AI260" s="20" t="s">
        <v>92</v>
      </c>
      <c r="AJ260" s="21" t="s">
        <v>93</v>
      </c>
      <c r="AK260" s="21" t="s">
        <v>94</v>
      </c>
      <c r="AL260" s="21" t="s">
        <v>95</v>
      </c>
      <c r="AM260" s="21" t="s">
        <v>94</v>
      </c>
      <c r="AN260" s="21" t="s">
        <v>95</v>
      </c>
      <c r="AO260" s="33" t="s">
        <v>96</v>
      </c>
      <c r="AP260" s="21" t="s">
        <v>93</v>
      </c>
      <c r="AQ260" s="21" t="s">
        <v>94</v>
      </c>
      <c r="AR260" s="21" t="s">
        <v>95</v>
      </c>
      <c r="AS260" s="21" t="s">
        <v>94</v>
      </c>
      <c r="AT260" s="21" t="s">
        <v>95</v>
      </c>
      <c r="AU260" s="21" t="s">
        <v>94</v>
      </c>
      <c r="AV260" s="21" t="s">
        <v>95</v>
      </c>
      <c r="AW260" s="21" t="s">
        <v>94</v>
      </c>
      <c r="AX260" s="21" t="s">
        <v>95</v>
      </c>
      <c r="AY260" s="21" t="s">
        <v>94</v>
      </c>
      <c r="AZ260" s="21" t="s">
        <v>95</v>
      </c>
      <c r="BA260" s="20" t="s">
        <v>92</v>
      </c>
      <c r="BB260" s="21" t="s">
        <v>93</v>
      </c>
      <c r="BC260" s="21" t="s">
        <v>94</v>
      </c>
      <c r="BD260" s="21" t="s">
        <v>95</v>
      </c>
      <c r="BE260" s="21" t="s">
        <v>94</v>
      </c>
      <c r="BF260" s="21" t="s">
        <v>95</v>
      </c>
      <c r="BG260" s="33" t="s">
        <v>96</v>
      </c>
      <c r="BH260" s="21" t="s">
        <v>93</v>
      </c>
      <c r="BI260" s="21" t="s">
        <v>94</v>
      </c>
      <c r="BJ260" s="21" t="s">
        <v>95</v>
      </c>
      <c r="BK260" s="21" t="s">
        <v>94</v>
      </c>
      <c r="BL260" s="21" t="s">
        <v>95</v>
      </c>
    </row>
    <row r="261" spans="1:64" ht="15.75" thickBot="1">
      <c r="A261" s="28" t="s">
        <v>39</v>
      </c>
      <c r="B261" s="29">
        <v>0</v>
      </c>
      <c r="C261" s="30">
        <v>4.6999999999999999E-4</v>
      </c>
      <c r="D261" s="45">
        <v>1.7200000000000001E-5</v>
      </c>
      <c r="E261" s="30">
        <v>0.17299999999999999</v>
      </c>
      <c r="F261" s="29">
        <v>1.5399999999999999E-3</v>
      </c>
      <c r="G261" s="30">
        <v>0</v>
      </c>
      <c r="H261" s="29">
        <v>0</v>
      </c>
      <c r="I261" s="30">
        <v>4.0600000000000002E-3</v>
      </c>
      <c r="J261" s="29">
        <v>1.4899999999999999E-4</v>
      </c>
      <c r="K261" s="30">
        <v>5.1399999999999996E-3</v>
      </c>
      <c r="L261" s="29">
        <v>2.2599999999999999E-4</v>
      </c>
      <c r="M261" s="30">
        <v>-1.2E-4</v>
      </c>
      <c r="N261" s="29">
        <v>-4.9400000000000001E-6</v>
      </c>
      <c r="O261" s="30">
        <v>-7.4000000000000003E-3</v>
      </c>
      <c r="P261" s="29">
        <v>-6.5099999999999999E-4</v>
      </c>
      <c r="Q261" s="30"/>
      <c r="R261" s="29"/>
      <c r="S261" s="28" t="s">
        <v>39</v>
      </c>
      <c r="T261" s="29">
        <v>0</v>
      </c>
      <c r="U261" s="30"/>
      <c r="V261" s="45"/>
      <c r="W261" s="30"/>
      <c r="X261" s="29"/>
      <c r="Y261" s="37"/>
      <c r="Z261" s="57"/>
      <c r="AA261" s="37"/>
      <c r="AB261" s="58"/>
      <c r="AC261" s="30">
        <v>0</v>
      </c>
      <c r="AD261" s="44">
        <v>0</v>
      </c>
      <c r="AE261" s="37"/>
      <c r="AF261" s="44"/>
      <c r="AG261" s="37"/>
      <c r="AH261" s="44"/>
      <c r="AI261" s="28" t="s">
        <v>39</v>
      </c>
      <c r="AJ261" s="29">
        <v>0</v>
      </c>
      <c r="AK261" s="30">
        <v>1.97E-3</v>
      </c>
      <c r="AL261" s="45"/>
      <c r="AM261" s="30"/>
      <c r="AN261" s="29"/>
      <c r="AO261" s="46">
        <v>0</v>
      </c>
      <c r="AP261" s="29">
        <v>0</v>
      </c>
      <c r="AQ261" s="30"/>
      <c r="AR261" s="45"/>
      <c r="AS261" s="30"/>
      <c r="AT261" s="45"/>
      <c r="AU261" s="37"/>
      <c r="AV261" s="44"/>
      <c r="AW261" s="37"/>
      <c r="AX261" s="44"/>
      <c r="AY261" s="37"/>
      <c r="AZ261" s="44"/>
      <c r="BA261" s="28" t="s">
        <v>39</v>
      </c>
      <c r="BB261" s="29">
        <v>0</v>
      </c>
      <c r="BC261" s="30">
        <v>3.9699999999999996E-3</v>
      </c>
      <c r="BD261" s="45"/>
      <c r="BE261" s="30"/>
      <c r="BF261" s="45"/>
      <c r="BG261" s="30">
        <v>0</v>
      </c>
      <c r="BH261" s="45">
        <v>0</v>
      </c>
      <c r="BI261" s="30"/>
      <c r="BJ261" s="45"/>
      <c r="BK261" s="30"/>
      <c r="BL261" s="45"/>
    </row>
    <row r="262" spans="1:64" ht="15.75" thickBot="1">
      <c r="A262" s="28" t="s">
        <v>40</v>
      </c>
      <c r="B262" s="29">
        <v>1.54E+17</v>
      </c>
      <c r="C262" s="30">
        <v>6.2700000000000004E-3</v>
      </c>
      <c r="D262" s="45">
        <v>2.2900000000000001E-4</v>
      </c>
      <c r="E262" s="30">
        <v>0.22189999999999999</v>
      </c>
      <c r="F262" s="29">
        <v>1.98E-3</v>
      </c>
      <c r="G262" s="30">
        <v>10</v>
      </c>
      <c r="H262" s="29">
        <v>1.54E+17</v>
      </c>
      <c r="I262" s="30">
        <v>0.3115</v>
      </c>
      <c r="J262" s="29">
        <v>1.14E-2</v>
      </c>
      <c r="K262" s="30">
        <v>2.5530000000000001E-2</v>
      </c>
      <c r="L262" s="29">
        <v>1.1199999999999999E-3</v>
      </c>
      <c r="M262" s="30">
        <v>1.54E-2</v>
      </c>
      <c r="N262" s="29">
        <v>6.3400000000000001E-4</v>
      </c>
      <c r="O262" s="30">
        <v>-1.5E-3</v>
      </c>
      <c r="P262" s="29">
        <v>-1.3200000000000001E-4</v>
      </c>
      <c r="Q262" s="30"/>
      <c r="R262" s="29"/>
      <c r="S262" s="28" t="s">
        <v>40</v>
      </c>
      <c r="T262" s="29">
        <v>1.49E+17</v>
      </c>
      <c r="U262" s="30"/>
      <c r="V262" s="45"/>
      <c r="W262" s="30"/>
      <c r="X262" s="29"/>
      <c r="Y262" s="30"/>
      <c r="Z262" s="29"/>
      <c r="AA262" s="30"/>
      <c r="AB262" s="59"/>
      <c r="AC262" s="30">
        <v>12.5</v>
      </c>
      <c r="AD262" s="45">
        <v>1.49E+17</v>
      </c>
      <c r="AE262" s="30"/>
      <c r="AF262" s="45"/>
      <c r="AG262" s="30"/>
      <c r="AH262" s="45"/>
      <c r="AI262" s="28" t="s">
        <v>40</v>
      </c>
      <c r="AJ262" s="29">
        <v>1.54E+17</v>
      </c>
      <c r="AK262" s="30">
        <v>1.0529999999999999E-2</v>
      </c>
      <c r="AL262" s="45"/>
      <c r="AM262" s="30"/>
      <c r="AN262" s="29"/>
      <c r="AO262" s="46">
        <v>10</v>
      </c>
      <c r="AP262" s="29">
        <v>1.54E+17</v>
      </c>
      <c r="AQ262" s="30"/>
      <c r="AR262" s="45"/>
      <c r="AS262" s="30"/>
      <c r="AT262" s="45"/>
      <c r="AU262" s="30"/>
      <c r="AV262" s="45"/>
      <c r="AW262" s="30"/>
      <c r="AX262" s="45"/>
      <c r="AY262" s="30"/>
      <c r="AZ262" s="45"/>
      <c r="BA262" s="28" t="s">
        <v>40</v>
      </c>
      <c r="BB262" s="29">
        <v>1.49E+17</v>
      </c>
      <c r="BC262" s="30">
        <v>6.6100000000000004E-3</v>
      </c>
      <c r="BD262" s="45"/>
      <c r="BE262" s="30"/>
      <c r="BF262" s="45"/>
      <c r="BG262" s="30">
        <v>12.5</v>
      </c>
      <c r="BH262" s="45">
        <v>1.49E+17</v>
      </c>
      <c r="BI262" s="30"/>
      <c r="BJ262" s="45"/>
      <c r="BK262" s="30"/>
      <c r="BL262" s="45"/>
    </row>
    <row r="263" spans="1:64" ht="15.75" thickBot="1">
      <c r="A263" s="28" t="s">
        <v>41</v>
      </c>
      <c r="B263" s="29">
        <v>3.09E+17</v>
      </c>
      <c r="C263" s="30">
        <v>3.9510000000000003E-2</v>
      </c>
      <c r="D263" s="45">
        <v>1.4499999999999999E-3</v>
      </c>
      <c r="E263" s="30">
        <v>0.29320000000000002</v>
      </c>
      <c r="F263" s="29">
        <v>2.6099999999999999E-3</v>
      </c>
      <c r="G263" s="30">
        <v>20</v>
      </c>
      <c r="H263" s="29">
        <v>3.09E+17</v>
      </c>
      <c r="I263" s="30">
        <v>0.50319999999999998</v>
      </c>
      <c r="J263" s="29">
        <v>1.84E-2</v>
      </c>
      <c r="K263" s="30">
        <v>6.2359999999999999E-2</v>
      </c>
      <c r="L263" s="29">
        <v>2.7399999999999998E-3</v>
      </c>
      <c r="M263" s="30">
        <v>3.6179999999999997E-2</v>
      </c>
      <c r="N263" s="29">
        <v>1.49E-3</v>
      </c>
      <c r="O263" s="30">
        <v>5.9999999999999995E-4</v>
      </c>
      <c r="P263" s="29">
        <v>5.2800000000000003E-5</v>
      </c>
      <c r="Q263" s="30"/>
      <c r="R263" s="29"/>
      <c r="S263" s="28" t="s">
        <v>41</v>
      </c>
      <c r="T263" s="29">
        <v>2.97E+17</v>
      </c>
      <c r="U263" s="30"/>
      <c r="V263" s="45"/>
      <c r="W263" s="30"/>
      <c r="X263" s="29"/>
      <c r="Y263" s="30"/>
      <c r="Z263" s="29"/>
      <c r="AA263" s="30"/>
      <c r="AB263" s="59"/>
      <c r="AC263" s="30">
        <v>25</v>
      </c>
      <c r="AD263" s="45">
        <v>2.97E+17</v>
      </c>
      <c r="AE263" s="30"/>
      <c r="AF263" s="45"/>
      <c r="AG263" s="30"/>
      <c r="AH263" s="45"/>
      <c r="AI263" s="28" t="s">
        <v>41</v>
      </c>
      <c r="AJ263" s="29">
        <v>3.09E+17</v>
      </c>
      <c r="AK263" s="30">
        <v>1.796E-2</v>
      </c>
      <c r="AL263" s="45"/>
      <c r="AM263" s="30"/>
      <c r="AN263" s="29"/>
      <c r="AO263" s="46">
        <v>20</v>
      </c>
      <c r="AP263" s="29">
        <v>3.09E+17</v>
      </c>
      <c r="AQ263" s="30"/>
      <c r="AR263" s="45"/>
      <c r="AS263" s="30"/>
      <c r="AT263" s="45"/>
      <c r="AU263" s="30"/>
      <c r="AV263" s="45"/>
      <c r="AW263" s="30"/>
      <c r="AX263" s="45"/>
      <c r="AY263" s="30"/>
      <c r="AZ263" s="45"/>
      <c r="BA263" s="28" t="s">
        <v>41</v>
      </c>
      <c r="BB263" s="29">
        <v>2.97E+17</v>
      </c>
      <c r="BC263" s="30">
        <v>8.1799999999999998E-3</v>
      </c>
      <c r="BD263" s="45"/>
      <c r="BE263" s="30"/>
      <c r="BF263" s="45"/>
      <c r="BG263" s="30">
        <v>25</v>
      </c>
      <c r="BH263" s="45">
        <v>2.97E+17</v>
      </c>
      <c r="BI263" s="30"/>
      <c r="BJ263" s="45"/>
      <c r="BK263" s="30"/>
      <c r="BL263" s="45"/>
    </row>
    <row r="264" spans="1:64" ht="15.75" thickBot="1">
      <c r="A264" s="28" t="s">
        <v>42</v>
      </c>
      <c r="B264" s="29">
        <v>4.63E+17</v>
      </c>
      <c r="C264" s="30">
        <v>7.4099999999999999E-2</v>
      </c>
      <c r="D264" s="45">
        <v>2.7100000000000002E-3</v>
      </c>
      <c r="E264" s="30">
        <v>0.4012</v>
      </c>
      <c r="F264" s="29">
        <v>3.5799999999999998E-3</v>
      </c>
      <c r="G264" s="30">
        <v>30</v>
      </c>
      <c r="H264" s="29">
        <v>4.63E+17</v>
      </c>
      <c r="I264" s="30">
        <v>0.69630000000000003</v>
      </c>
      <c r="J264" s="29">
        <v>2.5499999999999998E-2</v>
      </c>
      <c r="K264" s="30">
        <v>0.1067</v>
      </c>
      <c r="L264" s="29">
        <v>4.6899999999999997E-3</v>
      </c>
      <c r="M264" s="30">
        <v>7.1870000000000003E-2</v>
      </c>
      <c r="N264" s="29">
        <v>2.96E-3</v>
      </c>
      <c r="O264" s="30">
        <v>2.5000000000000001E-3</v>
      </c>
      <c r="P264" s="29">
        <v>2.2000000000000001E-4</v>
      </c>
      <c r="Q264" s="30"/>
      <c r="R264" s="29"/>
      <c r="S264" s="28" t="s">
        <v>42</v>
      </c>
      <c r="T264" s="29">
        <v>4.46E+17</v>
      </c>
      <c r="U264" s="30"/>
      <c r="V264" s="45"/>
      <c r="W264" s="30"/>
      <c r="X264" s="29"/>
      <c r="Y264" s="30"/>
      <c r="Z264" s="29"/>
      <c r="AA264" s="30"/>
      <c r="AB264" s="59"/>
      <c r="AC264" s="30">
        <v>37.5</v>
      </c>
      <c r="AD264" s="45">
        <v>4.46E+17</v>
      </c>
      <c r="AE264" s="30"/>
      <c r="AF264" s="45"/>
      <c r="AG264" s="30"/>
      <c r="AH264" s="45"/>
      <c r="AI264" s="28" t="s">
        <v>42</v>
      </c>
      <c r="AJ264" s="29">
        <v>4.63E+17</v>
      </c>
      <c r="AK264" s="30">
        <v>2.3130000000000001E-2</v>
      </c>
      <c r="AL264" s="45"/>
      <c r="AM264" s="30"/>
      <c r="AN264" s="29"/>
      <c r="AO264" s="46">
        <v>30</v>
      </c>
      <c r="AP264" s="29">
        <v>4.63E+17</v>
      </c>
      <c r="AQ264" s="30"/>
      <c r="AR264" s="45"/>
      <c r="AS264" s="30"/>
      <c r="AT264" s="45"/>
      <c r="AU264" s="30"/>
      <c r="AV264" s="45"/>
      <c r="AW264" s="30"/>
      <c r="AX264" s="45"/>
      <c r="AY264" s="30"/>
      <c r="AZ264" s="45"/>
      <c r="BA264" s="28" t="s">
        <v>42</v>
      </c>
      <c r="BB264" s="29">
        <v>4.46E+17</v>
      </c>
      <c r="BC264" s="30">
        <v>1.252E-2</v>
      </c>
      <c r="BD264" s="45"/>
      <c r="BE264" s="30"/>
      <c r="BF264" s="45"/>
      <c r="BG264" s="30">
        <v>37.5</v>
      </c>
      <c r="BH264" s="45">
        <v>4.46E+17</v>
      </c>
      <c r="BI264" s="30"/>
      <c r="BJ264" s="45"/>
      <c r="BK264" s="30"/>
      <c r="BL264" s="45"/>
    </row>
    <row r="265" spans="1:64" ht="15.75" thickBot="1">
      <c r="A265" s="28" t="s">
        <v>43</v>
      </c>
      <c r="B265" s="29">
        <v>6.17E+17</v>
      </c>
      <c r="C265" s="30">
        <v>0.1139</v>
      </c>
      <c r="D265" s="45">
        <v>4.1700000000000001E-3</v>
      </c>
      <c r="E265" s="30">
        <v>0.50339999999999996</v>
      </c>
      <c r="F265" s="29">
        <v>4.4900000000000001E-3</v>
      </c>
      <c r="G265" s="30">
        <v>40</v>
      </c>
      <c r="H265" s="29">
        <v>6.17E+17</v>
      </c>
      <c r="I265" s="30">
        <v>1.032</v>
      </c>
      <c r="J265" s="29">
        <v>3.78E-2</v>
      </c>
      <c r="K265" s="30">
        <v>0.15279999999999999</v>
      </c>
      <c r="L265" s="29">
        <v>6.7200000000000003E-3</v>
      </c>
      <c r="M265" s="30">
        <v>0.1139</v>
      </c>
      <c r="N265" s="29">
        <v>4.6899999999999997E-3</v>
      </c>
      <c r="O265" s="30">
        <v>4.8599999999999997E-2</v>
      </c>
      <c r="P265" s="29">
        <v>4.2700000000000004E-3</v>
      </c>
      <c r="Q265" s="30"/>
      <c r="R265" s="29"/>
      <c r="S265" s="28" t="s">
        <v>43</v>
      </c>
      <c r="T265" s="29">
        <v>5.95E+17</v>
      </c>
      <c r="U265" s="30"/>
      <c r="V265" s="45"/>
      <c r="W265" s="30"/>
      <c r="X265" s="29"/>
      <c r="Y265" s="30"/>
      <c r="Z265" s="29"/>
      <c r="AA265" s="30"/>
      <c r="AB265" s="59"/>
      <c r="AC265" s="30">
        <v>50</v>
      </c>
      <c r="AD265" s="45">
        <v>5.95E+17</v>
      </c>
      <c r="AE265" s="30"/>
      <c r="AF265" s="45"/>
      <c r="AG265" s="30"/>
      <c r="AH265" s="45"/>
      <c r="AI265" s="28" t="s">
        <v>43</v>
      </c>
      <c r="AJ265" s="29">
        <v>6.17E+17</v>
      </c>
      <c r="AK265" s="30">
        <v>2.5999999999999999E-2</v>
      </c>
      <c r="AL265" s="45"/>
      <c r="AM265" s="30"/>
      <c r="AN265" s="29"/>
      <c r="AO265" s="46">
        <v>40</v>
      </c>
      <c r="AP265" s="29">
        <v>6.17E+17</v>
      </c>
      <c r="AQ265" s="30"/>
      <c r="AR265" s="45"/>
      <c r="AS265" s="30"/>
      <c r="AT265" s="45"/>
      <c r="AU265" s="30"/>
      <c r="AV265" s="45"/>
      <c r="AW265" s="30"/>
      <c r="AX265" s="45"/>
      <c r="AY265" s="30"/>
      <c r="AZ265" s="45"/>
      <c r="BA265" s="28" t="s">
        <v>43</v>
      </c>
      <c r="BB265" s="29">
        <v>5.95E+17</v>
      </c>
      <c r="BC265" s="30">
        <v>1.0460000000000001E-2</v>
      </c>
      <c r="BD265" s="45"/>
      <c r="BE265" s="30"/>
      <c r="BF265" s="45"/>
      <c r="BG265" s="30">
        <v>50</v>
      </c>
      <c r="BH265" s="45">
        <v>5.95E+17</v>
      </c>
      <c r="BI265" s="30"/>
      <c r="BJ265" s="45"/>
      <c r="BK265" s="30"/>
      <c r="BL265" s="45"/>
    </row>
    <row r="266" spans="1:64" ht="15.75" thickBot="1">
      <c r="A266" s="28" t="s">
        <v>44</v>
      </c>
      <c r="B266" s="29">
        <v>7.71E+17</v>
      </c>
      <c r="C266" s="30">
        <v>0.16700000000000001</v>
      </c>
      <c r="D266" s="45">
        <v>6.11E-3</v>
      </c>
      <c r="E266" s="30">
        <v>0.59119999999999995</v>
      </c>
      <c r="F266" s="29">
        <v>5.2700000000000004E-3</v>
      </c>
      <c r="G266" s="30">
        <v>50</v>
      </c>
      <c r="H266" s="29">
        <v>7.71E+17</v>
      </c>
      <c r="I266" s="19"/>
      <c r="J266" s="53"/>
      <c r="K266" s="30">
        <v>0.19600000000000001</v>
      </c>
      <c r="L266" s="29">
        <v>8.6199999999999992E-3</v>
      </c>
      <c r="M266" s="30">
        <v>0.15740000000000001</v>
      </c>
      <c r="N266" s="29">
        <v>6.4799999999999996E-3</v>
      </c>
      <c r="O266" s="30">
        <v>6.2899999999999998E-2</v>
      </c>
      <c r="P266" s="29">
        <v>5.5300000000000002E-3</v>
      </c>
      <c r="Q266" s="30"/>
      <c r="R266" s="29"/>
      <c r="S266" s="28" t="s">
        <v>44</v>
      </c>
      <c r="T266" s="29">
        <v>7.44E+17</v>
      </c>
      <c r="U266" s="30"/>
      <c r="V266" s="45"/>
      <c r="W266" s="30"/>
      <c r="X266" s="29"/>
      <c r="Y266" s="30"/>
      <c r="Z266" s="29"/>
      <c r="AA266" s="30"/>
      <c r="AB266" s="59"/>
      <c r="AC266" s="30">
        <v>62.5</v>
      </c>
      <c r="AD266" s="45">
        <v>7.44E+17</v>
      </c>
      <c r="AE266" s="30"/>
      <c r="AF266" s="45"/>
      <c r="AG266" s="30"/>
      <c r="AH266" s="45"/>
      <c r="AI266" s="28" t="s">
        <v>44</v>
      </c>
      <c r="AJ266" s="29">
        <v>7.71E+17</v>
      </c>
      <c r="AK266" s="30">
        <v>2.6380000000000001E-2</v>
      </c>
      <c r="AL266" s="45"/>
      <c r="AM266" s="30"/>
      <c r="AN266" s="29"/>
      <c r="AO266" s="46">
        <v>50</v>
      </c>
      <c r="AP266" s="29">
        <v>7.71E+17</v>
      </c>
      <c r="AQ266" s="30"/>
      <c r="AR266" s="45"/>
      <c r="AS266" s="30"/>
      <c r="AT266" s="45"/>
      <c r="AU266" s="30"/>
      <c r="AV266" s="45"/>
      <c r="AW266" s="30"/>
      <c r="AX266" s="45"/>
      <c r="AY266" s="30"/>
      <c r="AZ266" s="45"/>
      <c r="BA266" s="28" t="s">
        <v>44</v>
      </c>
      <c r="BB266" s="29">
        <v>7.44E+17</v>
      </c>
      <c r="BC266" s="30">
        <v>1.264E-2</v>
      </c>
      <c r="BD266" s="45"/>
      <c r="BE266" s="30"/>
      <c r="BF266" s="45"/>
      <c r="BG266" s="30">
        <v>62.5</v>
      </c>
      <c r="BH266" s="45">
        <v>7.44E+17</v>
      </c>
      <c r="BI266" s="30"/>
      <c r="BJ266" s="45"/>
      <c r="BK266" s="30"/>
      <c r="BL266" s="45"/>
    </row>
    <row r="267" spans="1:64" ht="15.75" thickBot="1">
      <c r="A267" s="28" t="s">
        <v>45</v>
      </c>
      <c r="B267" s="29">
        <v>9.26E+17</v>
      </c>
      <c r="C267" s="30">
        <v>0.2225</v>
      </c>
      <c r="D267" s="45">
        <v>8.1399999999999997E-3</v>
      </c>
      <c r="E267" s="30">
        <v>0.66279999999999994</v>
      </c>
      <c r="F267" s="29">
        <v>5.9100000000000003E-3</v>
      </c>
      <c r="G267" s="30">
        <v>60</v>
      </c>
      <c r="H267" s="29">
        <v>9.26E+17</v>
      </c>
      <c r="I267" s="30">
        <v>1.1659999999999999</v>
      </c>
      <c r="J267" s="29">
        <v>4.2700000000000002E-2</v>
      </c>
      <c r="K267" s="30">
        <v>0.23469999999999999</v>
      </c>
      <c r="L267" s="29">
        <v>1.03E-2</v>
      </c>
      <c r="M267" s="30">
        <v>0.2001</v>
      </c>
      <c r="N267" s="29">
        <v>8.2400000000000008E-3</v>
      </c>
      <c r="O267" s="30">
        <v>8.1900000000000001E-2</v>
      </c>
      <c r="P267" s="29">
        <v>7.1999999999999998E-3</v>
      </c>
      <c r="Q267" s="30"/>
      <c r="R267" s="29"/>
      <c r="S267" s="28" t="s">
        <v>45</v>
      </c>
      <c r="T267" s="29">
        <v>8.92E+17</v>
      </c>
      <c r="U267" s="30"/>
      <c r="V267" s="45"/>
      <c r="W267" s="30"/>
      <c r="X267" s="29"/>
      <c r="Y267" s="30"/>
      <c r="Z267" s="29"/>
      <c r="AA267" s="30"/>
      <c r="AB267" s="59"/>
      <c r="AC267" s="30">
        <v>75</v>
      </c>
      <c r="AD267" s="45">
        <v>8.92E+17</v>
      </c>
      <c r="AE267" s="30"/>
      <c r="AF267" s="45"/>
      <c r="AG267" s="30"/>
      <c r="AH267" s="45"/>
      <c r="AI267" s="28" t="s">
        <v>45</v>
      </c>
      <c r="AJ267" s="29">
        <v>9.26E+17</v>
      </c>
      <c r="AK267" s="30">
        <v>2.683E-2</v>
      </c>
      <c r="AL267" s="45"/>
      <c r="AM267" s="30"/>
      <c r="AN267" s="29"/>
      <c r="AO267" s="46">
        <v>60</v>
      </c>
      <c r="AP267" s="29">
        <v>9.26E+17</v>
      </c>
      <c r="AQ267" s="30"/>
      <c r="AR267" s="45"/>
      <c r="AS267" s="30"/>
      <c r="AT267" s="45"/>
      <c r="AU267" s="30"/>
      <c r="AV267" s="45"/>
      <c r="AW267" s="30"/>
      <c r="AX267" s="45"/>
      <c r="AY267" s="30"/>
      <c r="AZ267" s="45"/>
      <c r="BA267" s="28" t="s">
        <v>45</v>
      </c>
      <c r="BB267" s="29">
        <v>8.92E+17</v>
      </c>
      <c r="BC267" s="30">
        <v>1.0489999999999999E-2</v>
      </c>
      <c r="BD267" s="45"/>
      <c r="BE267" s="30"/>
      <c r="BF267" s="45"/>
      <c r="BG267" s="30">
        <v>75</v>
      </c>
      <c r="BH267" s="45">
        <v>8.92E+17</v>
      </c>
      <c r="BI267" s="30"/>
      <c r="BJ267" s="45"/>
      <c r="BK267" s="30"/>
      <c r="BL267" s="45"/>
    </row>
    <row r="268" spans="1:64" ht="15.75" thickBot="1">
      <c r="A268" s="28" t="s">
        <v>46</v>
      </c>
      <c r="B268" s="29">
        <v>1.08E+18</v>
      </c>
      <c r="C268" s="30">
        <v>0.2472</v>
      </c>
      <c r="D268" s="45">
        <v>9.0500000000000008E-3</v>
      </c>
      <c r="E268" s="30">
        <v>0.70589999999999997</v>
      </c>
      <c r="F268" s="29">
        <v>6.2899999999999996E-3</v>
      </c>
      <c r="G268" s="19" t="s">
        <v>40</v>
      </c>
      <c r="H268" s="29">
        <v>1.08E+18</v>
      </c>
      <c r="I268" s="19"/>
      <c r="J268" s="53"/>
      <c r="K268" s="19"/>
      <c r="L268" s="53"/>
      <c r="M268" s="19"/>
      <c r="N268" s="53"/>
      <c r="O268" s="19"/>
      <c r="P268" s="31"/>
      <c r="Q268" s="30"/>
      <c r="R268" s="29"/>
      <c r="S268" s="28" t="s">
        <v>46</v>
      </c>
      <c r="T268" s="29">
        <v>1.04E+18</v>
      </c>
      <c r="U268" s="30"/>
      <c r="V268" s="45"/>
      <c r="W268" s="30"/>
      <c r="X268" s="29"/>
      <c r="Y268" s="30"/>
      <c r="Z268" s="29"/>
      <c r="AA268" s="30"/>
      <c r="AB268" s="59"/>
      <c r="AC268" s="19" t="s">
        <v>40</v>
      </c>
      <c r="AD268" s="45">
        <v>1.04E+18</v>
      </c>
      <c r="AE268" s="30"/>
      <c r="AF268" s="45"/>
      <c r="AG268" s="30"/>
      <c r="AH268" s="45"/>
      <c r="AI268" s="28" t="s">
        <v>46</v>
      </c>
      <c r="AJ268" s="29">
        <v>1.08E+18</v>
      </c>
      <c r="AK268" s="30">
        <v>2.1489999999999999E-2</v>
      </c>
      <c r="AL268" s="45"/>
      <c r="AM268" s="30"/>
      <c r="AN268" s="29"/>
      <c r="AO268" s="28" t="s">
        <v>40</v>
      </c>
      <c r="AP268" s="29">
        <v>1.08E+18</v>
      </c>
      <c r="AQ268" s="19"/>
      <c r="AR268" s="19"/>
      <c r="AS268" s="30"/>
      <c r="AT268" s="45"/>
      <c r="AU268" s="30"/>
      <c r="AV268" s="45"/>
      <c r="AW268" s="30"/>
      <c r="AX268" s="45"/>
      <c r="AY268" s="30"/>
      <c r="AZ268" s="45"/>
      <c r="BA268" s="28" t="s">
        <v>46</v>
      </c>
      <c r="BB268" s="29">
        <v>1.04E+18</v>
      </c>
      <c r="BC268" s="30">
        <v>1.035E-2</v>
      </c>
      <c r="BD268" s="45"/>
      <c r="BE268" s="30"/>
      <c r="BF268" s="45"/>
      <c r="BG268" s="19" t="s">
        <v>40</v>
      </c>
      <c r="BH268" s="45">
        <v>1.04E+18</v>
      </c>
      <c r="BI268" s="30"/>
      <c r="BJ268" s="45"/>
      <c r="BK268" s="30"/>
      <c r="BL268" s="45"/>
    </row>
    <row r="269" spans="1:64" ht="15.75" thickBot="1">
      <c r="A269" s="28" t="s">
        <v>47</v>
      </c>
      <c r="B269" s="29">
        <v>1.23E+18</v>
      </c>
      <c r="C269" s="30">
        <v>0.27200000000000002</v>
      </c>
      <c r="D269" s="45">
        <v>9.9600000000000001E-3</v>
      </c>
      <c r="E269" s="30">
        <v>0.72550000000000003</v>
      </c>
      <c r="F269" s="29">
        <v>6.4700000000000001E-3</v>
      </c>
      <c r="G269" s="19" t="s">
        <v>41</v>
      </c>
      <c r="H269" s="29">
        <v>1.23E+18</v>
      </c>
      <c r="I269" s="30">
        <v>1.4330000000000001</v>
      </c>
      <c r="J269" s="29">
        <v>5.2499999999999998E-2</v>
      </c>
      <c r="K269" s="30">
        <v>0.3382</v>
      </c>
      <c r="L269" s="29">
        <v>1.49E-2</v>
      </c>
      <c r="M269" s="30">
        <v>0.2969</v>
      </c>
      <c r="N269" s="29">
        <v>1.2200000000000001E-2</v>
      </c>
      <c r="O269" s="30">
        <v>0.1195</v>
      </c>
      <c r="P269" s="29">
        <v>1.0500000000000001E-2</v>
      </c>
      <c r="Q269" s="30"/>
      <c r="R269" s="29"/>
      <c r="S269" s="28" t="s">
        <v>47</v>
      </c>
      <c r="T269" s="29">
        <v>1.19E+18</v>
      </c>
      <c r="U269" s="30"/>
      <c r="V269" s="45"/>
      <c r="W269" s="30"/>
      <c r="X269" s="29"/>
      <c r="Y269" s="30"/>
      <c r="Z269" s="29"/>
      <c r="AA269" s="30"/>
      <c r="AB269" s="59"/>
      <c r="AC269" s="19" t="s">
        <v>41</v>
      </c>
      <c r="AD269" s="45">
        <v>1.19E+18</v>
      </c>
      <c r="AE269" s="30"/>
      <c r="AF269" s="45"/>
      <c r="AG269" s="30"/>
      <c r="AH269" s="45"/>
      <c r="AI269" s="28" t="s">
        <v>47</v>
      </c>
      <c r="AJ269" s="29">
        <v>1.23E+18</v>
      </c>
      <c r="AK269" s="30">
        <v>2.102E-2</v>
      </c>
      <c r="AL269" s="45"/>
      <c r="AM269" s="30"/>
      <c r="AN269" s="29"/>
      <c r="AO269" s="28" t="s">
        <v>41</v>
      </c>
      <c r="AP269" s="29">
        <v>1.23E+18</v>
      </c>
      <c r="AQ269" s="30"/>
      <c r="AR269" s="45"/>
      <c r="AS269" s="30"/>
      <c r="AT269" s="45"/>
      <c r="AU269" s="30"/>
      <c r="AV269" s="45"/>
      <c r="AW269" s="30"/>
      <c r="AX269" s="45"/>
      <c r="AY269" s="30"/>
      <c r="AZ269" s="45"/>
      <c r="BA269" s="28" t="s">
        <v>47</v>
      </c>
      <c r="BB269" s="29">
        <v>1.19E+18</v>
      </c>
      <c r="BC269" s="30">
        <v>1.0630000000000001E-2</v>
      </c>
      <c r="BD269" s="45"/>
      <c r="BE269" s="30"/>
      <c r="BF269" s="45"/>
      <c r="BG269" s="19" t="s">
        <v>41</v>
      </c>
      <c r="BH269" s="45">
        <v>1.19E+18</v>
      </c>
      <c r="BI269" s="30"/>
      <c r="BJ269" s="45"/>
      <c r="BK269" s="30"/>
      <c r="BL269" s="45"/>
    </row>
    <row r="270" spans="1:64" ht="15.75" thickBot="1">
      <c r="A270" s="28" t="s">
        <v>48</v>
      </c>
      <c r="B270" s="29">
        <v>1.39E+18</v>
      </c>
      <c r="C270" s="30">
        <v>0.29880000000000001</v>
      </c>
      <c r="D270" s="45">
        <v>1.09E-2</v>
      </c>
      <c r="E270" s="30">
        <v>0.74770000000000003</v>
      </c>
      <c r="F270" s="29">
        <v>6.6699999999999997E-3</v>
      </c>
      <c r="G270" s="19" t="s">
        <v>42</v>
      </c>
      <c r="H270" s="29">
        <v>1.39E+18</v>
      </c>
      <c r="I270" s="19"/>
      <c r="J270" s="53"/>
      <c r="K270" s="19"/>
      <c r="L270" s="53"/>
      <c r="M270" s="19"/>
      <c r="N270" s="53"/>
      <c r="O270" s="19"/>
      <c r="P270" s="31"/>
      <c r="Q270" s="30"/>
      <c r="R270" s="29"/>
      <c r="S270" s="28" t="s">
        <v>48</v>
      </c>
      <c r="T270" s="29">
        <v>1.34E+18</v>
      </c>
      <c r="U270" s="30"/>
      <c r="V270" s="45"/>
      <c r="W270" s="30"/>
      <c r="X270" s="29"/>
      <c r="Y270" s="30"/>
      <c r="Z270" s="29"/>
      <c r="AA270" s="30"/>
      <c r="AB270" s="59"/>
      <c r="AC270" s="19" t="s">
        <v>42</v>
      </c>
      <c r="AD270" s="45">
        <v>1.34E+18</v>
      </c>
      <c r="AE270" s="30"/>
      <c r="AF270" s="45"/>
      <c r="AG270" s="30"/>
      <c r="AH270" s="45"/>
      <c r="AI270" s="28" t="s">
        <v>48</v>
      </c>
      <c r="AJ270" s="29">
        <v>1.39E+18</v>
      </c>
      <c r="AK270" s="30">
        <v>1.8259999999999998E-2</v>
      </c>
      <c r="AL270" s="45"/>
      <c r="AM270" s="30"/>
      <c r="AN270" s="29"/>
      <c r="AO270" s="28" t="s">
        <v>42</v>
      </c>
      <c r="AP270" s="29">
        <v>1.39E+18</v>
      </c>
      <c r="AQ270" s="19"/>
      <c r="AR270" s="19"/>
      <c r="AS270" s="30"/>
      <c r="AT270" s="45"/>
      <c r="AU270" s="30"/>
      <c r="AV270" s="45"/>
      <c r="AW270" s="30"/>
      <c r="AX270" s="45"/>
      <c r="AY270" s="30"/>
      <c r="AZ270" s="45"/>
      <c r="BA270" s="28" t="s">
        <v>48</v>
      </c>
      <c r="BB270" s="29">
        <v>1.34E+18</v>
      </c>
      <c r="BC270" s="30">
        <v>9.4800000000000006E-3</v>
      </c>
      <c r="BD270" s="45"/>
      <c r="BE270" s="30"/>
      <c r="BF270" s="45"/>
      <c r="BG270" s="19" t="s">
        <v>42</v>
      </c>
      <c r="BH270" s="45">
        <v>1.34E+18</v>
      </c>
      <c r="BI270" s="30"/>
      <c r="BJ270" s="45"/>
      <c r="BK270" s="30"/>
      <c r="BL270" s="45"/>
    </row>
    <row r="271" spans="1:64" ht="15.75" thickBot="1">
      <c r="A271" s="28" t="s">
        <v>49</v>
      </c>
      <c r="B271" s="29">
        <v>1.54E+18</v>
      </c>
      <c r="C271" s="30">
        <v>0.3261</v>
      </c>
      <c r="D271" s="45">
        <v>1.1900000000000001E-2</v>
      </c>
      <c r="E271" s="30">
        <v>0.74580000000000002</v>
      </c>
      <c r="F271" s="29">
        <v>6.6499999999999997E-3</v>
      </c>
      <c r="G271" s="19" t="s">
        <v>43</v>
      </c>
      <c r="H271" s="29">
        <v>1.54E+18</v>
      </c>
      <c r="I271" s="30">
        <v>1.643</v>
      </c>
      <c r="J271" s="29">
        <v>6.0199999999999997E-2</v>
      </c>
      <c r="K271" s="30">
        <v>0.34960000000000002</v>
      </c>
      <c r="L271" s="29">
        <v>1.54E-2</v>
      </c>
      <c r="M271" s="30">
        <v>0.35849999999999999</v>
      </c>
      <c r="N271" s="29">
        <v>1.4800000000000001E-2</v>
      </c>
      <c r="O271" s="30">
        <v>4.6399999999999997E-2</v>
      </c>
      <c r="P271" s="29">
        <v>4.0800000000000003E-3</v>
      </c>
      <c r="Q271" s="30"/>
      <c r="R271" s="29"/>
      <c r="S271" s="28" t="s">
        <v>49</v>
      </c>
      <c r="T271" s="29">
        <v>1.49E+18</v>
      </c>
      <c r="U271" s="30"/>
      <c r="V271" s="45"/>
      <c r="W271" s="30"/>
      <c r="X271" s="29"/>
      <c r="Y271" s="30"/>
      <c r="Z271" s="29"/>
      <c r="AA271" s="30"/>
      <c r="AB271" s="59"/>
      <c r="AC271" s="19" t="s">
        <v>43</v>
      </c>
      <c r="AD271" s="45">
        <v>1.49E+18</v>
      </c>
      <c r="AE271" s="30"/>
      <c r="AF271" s="45"/>
      <c r="AG271" s="30"/>
      <c r="AH271" s="45"/>
      <c r="AI271" s="28" t="s">
        <v>49</v>
      </c>
      <c r="AJ271" s="29">
        <v>1.54E+18</v>
      </c>
      <c r="AK271" s="30">
        <v>1.4120000000000001E-2</v>
      </c>
      <c r="AL271" s="45"/>
      <c r="AM271" s="30"/>
      <c r="AN271" s="29"/>
      <c r="AO271" s="28" t="s">
        <v>43</v>
      </c>
      <c r="AP271" s="29">
        <v>1.54E+18</v>
      </c>
      <c r="AQ271" s="30"/>
      <c r="AR271" s="45"/>
      <c r="AS271" s="30"/>
      <c r="AT271" s="45"/>
      <c r="AU271" s="30"/>
      <c r="AV271" s="45"/>
      <c r="AW271" s="30"/>
      <c r="AX271" s="45"/>
      <c r="AY271" s="30"/>
      <c r="AZ271" s="45"/>
      <c r="BA271" s="28" t="s">
        <v>49</v>
      </c>
      <c r="BB271" s="29">
        <v>1.49E+18</v>
      </c>
      <c r="BC271" s="30">
        <v>9.2800000000000001E-3</v>
      </c>
      <c r="BD271" s="45"/>
      <c r="BE271" s="30"/>
      <c r="BF271" s="45"/>
      <c r="BG271" s="19" t="s">
        <v>43</v>
      </c>
      <c r="BH271" s="45">
        <v>1.49E+18</v>
      </c>
      <c r="BI271" s="30"/>
      <c r="BJ271" s="45"/>
      <c r="BK271" s="30"/>
      <c r="BL271" s="45"/>
    </row>
    <row r="272" spans="1:64" ht="15.75" thickBot="1">
      <c r="A272" s="28" t="s">
        <v>50</v>
      </c>
      <c r="B272" s="29">
        <v>1.7E+18</v>
      </c>
      <c r="C272" s="30">
        <v>0.36349999999999999</v>
      </c>
      <c r="D272" s="45">
        <v>1.3299999999999999E-2</v>
      </c>
      <c r="E272" s="30">
        <v>0.745</v>
      </c>
      <c r="F272" s="29">
        <v>6.6400000000000001E-3</v>
      </c>
      <c r="G272" s="19" t="s">
        <v>44</v>
      </c>
      <c r="H272" s="29">
        <v>1.7E+18</v>
      </c>
      <c r="I272" s="19"/>
      <c r="J272" s="53"/>
      <c r="K272" s="19"/>
      <c r="L272" s="53"/>
      <c r="M272" s="19"/>
      <c r="N272" s="53"/>
      <c r="O272" s="19"/>
      <c r="P272" s="31"/>
      <c r="Q272" s="30"/>
      <c r="R272" s="29"/>
      <c r="S272" s="28" t="s">
        <v>50</v>
      </c>
      <c r="T272" s="29">
        <v>1.64E+18</v>
      </c>
      <c r="U272" s="30"/>
      <c r="V272" s="45"/>
      <c r="W272" s="30"/>
      <c r="X272" s="29"/>
      <c r="Y272" s="30"/>
      <c r="Z272" s="29"/>
      <c r="AA272" s="30"/>
      <c r="AB272" s="59"/>
      <c r="AC272" s="19" t="s">
        <v>44</v>
      </c>
      <c r="AD272" s="45">
        <v>1.64E+18</v>
      </c>
      <c r="AE272" s="30"/>
      <c r="AF272" s="45"/>
      <c r="AG272" s="30"/>
      <c r="AH272" s="45"/>
      <c r="AI272" s="28" t="s">
        <v>50</v>
      </c>
      <c r="AJ272" s="29">
        <v>1.7E+18</v>
      </c>
      <c r="AK272" s="30">
        <v>1.265E-2</v>
      </c>
      <c r="AL272" s="45"/>
      <c r="AM272" s="30"/>
      <c r="AN272" s="29"/>
      <c r="AO272" s="28" t="s">
        <v>44</v>
      </c>
      <c r="AP272" s="29">
        <v>1.7E+18</v>
      </c>
      <c r="AQ272" s="19"/>
      <c r="AR272" s="19"/>
      <c r="AS272" s="30"/>
      <c r="AT272" s="45"/>
      <c r="AU272" s="30"/>
      <c r="AV272" s="45"/>
      <c r="AW272" s="30"/>
      <c r="AX272" s="45"/>
      <c r="AY272" s="30"/>
      <c r="AZ272" s="45"/>
      <c r="BA272" s="28" t="s">
        <v>50</v>
      </c>
      <c r="BB272" s="29">
        <v>1.64E+18</v>
      </c>
      <c r="BC272" s="30">
        <v>8.1399999999999997E-3</v>
      </c>
      <c r="BD272" s="45"/>
      <c r="BE272" s="30"/>
      <c r="BF272" s="45"/>
      <c r="BG272" s="19" t="s">
        <v>44</v>
      </c>
      <c r="BH272" s="45">
        <v>1.64E+18</v>
      </c>
      <c r="BI272" s="30"/>
      <c r="BJ272" s="45"/>
      <c r="BK272" s="30"/>
      <c r="BL272" s="45"/>
    </row>
    <row r="273" spans="1:64" ht="15.75" thickBot="1">
      <c r="A273" s="28" t="s">
        <v>51</v>
      </c>
      <c r="B273" s="29">
        <v>1.85E+18</v>
      </c>
      <c r="C273" s="30">
        <v>0.37680000000000002</v>
      </c>
      <c r="D273" s="45">
        <v>1.38E-2</v>
      </c>
      <c r="E273" s="30">
        <v>0.72250000000000003</v>
      </c>
      <c r="F273" s="29">
        <v>6.4400000000000004E-3</v>
      </c>
      <c r="G273" s="19" t="s">
        <v>45</v>
      </c>
      <c r="H273" s="29">
        <v>1.85E+18</v>
      </c>
      <c r="I273" s="30">
        <v>1.78</v>
      </c>
      <c r="J273" s="29">
        <v>6.5199999999999994E-2</v>
      </c>
      <c r="K273" s="30">
        <v>0.377</v>
      </c>
      <c r="L273" s="29">
        <v>1.66E-2</v>
      </c>
      <c r="M273" s="30">
        <v>0.39319999999999999</v>
      </c>
      <c r="N273" s="29">
        <v>1.6199999999999999E-2</v>
      </c>
      <c r="O273" s="30">
        <v>2.9600000000000001E-2</v>
      </c>
      <c r="P273" s="29">
        <v>2.5999999999999999E-3</v>
      </c>
      <c r="Q273" s="30"/>
      <c r="R273" s="29"/>
      <c r="S273" s="28" t="s">
        <v>51</v>
      </c>
      <c r="T273" s="29">
        <v>1.78E+18</v>
      </c>
      <c r="U273" s="30"/>
      <c r="V273" s="45"/>
      <c r="W273" s="30"/>
      <c r="X273" s="29"/>
      <c r="Y273" s="30"/>
      <c r="Z273" s="29"/>
      <c r="AA273" s="30"/>
      <c r="AB273" s="59"/>
      <c r="AC273" s="19" t="s">
        <v>45</v>
      </c>
      <c r="AD273" s="45">
        <v>1.78E+18</v>
      </c>
      <c r="AE273" s="30"/>
      <c r="AF273" s="45"/>
      <c r="AG273" s="30"/>
      <c r="AH273" s="45"/>
      <c r="AI273" s="28" t="s">
        <v>51</v>
      </c>
      <c r="AJ273" s="29">
        <v>1.85E+18</v>
      </c>
      <c r="AK273" s="30">
        <v>1.0789999999999999E-2</v>
      </c>
      <c r="AL273" s="45"/>
      <c r="AM273" s="30"/>
      <c r="AN273" s="29"/>
      <c r="AO273" s="28" t="s">
        <v>45</v>
      </c>
      <c r="AP273" s="29">
        <v>1.85E+18</v>
      </c>
      <c r="AQ273" s="30"/>
      <c r="AR273" s="45"/>
      <c r="AS273" s="30"/>
      <c r="AT273" s="45"/>
      <c r="AU273" s="30"/>
      <c r="AV273" s="45"/>
      <c r="AW273" s="30"/>
      <c r="AX273" s="45"/>
      <c r="AY273" s="30"/>
      <c r="AZ273" s="45"/>
      <c r="BA273" s="28" t="s">
        <v>51</v>
      </c>
      <c r="BB273" s="29">
        <v>1.78E+18</v>
      </c>
      <c r="BC273" s="30">
        <v>4.1599999999999996E-3</v>
      </c>
      <c r="BD273" s="45"/>
      <c r="BE273" s="30"/>
      <c r="BF273" s="45"/>
      <c r="BG273" s="19" t="s">
        <v>45</v>
      </c>
      <c r="BH273" s="45">
        <v>1.78E+18</v>
      </c>
      <c r="BI273" s="30"/>
      <c r="BJ273" s="45"/>
      <c r="BK273" s="30"/>
      <c r="BL273" s="45"/>
    </row>
    <row r="274" spans="1:64" ht="15.75" thickBot="1">
      <c r="A274" s="28" t="s">
        <v>52</v>
      </c>
      <c r="B274" s="29">
        <v>2.01E+18</v>
      </c>
      <c r="C274" s="30">
        <v>0.32769999999999999</v>
      </c>
      <c r="D274" s="45">
        <v>1.2E-2</v>
      </c>
      <c r="E274" s="30">
        <v>0.59050000000000002</v>
      </c>
      <c r="F274" s="29">
        <v>5.2700000000000004E-3</v>
      </c>
      <c r="G274" s="19" t="s">
        <v>46</v>
      </c>
      <c r="H274" s="29">
        <v>2.01E+18</v>
      </c>
      <c r="I274" s="19"/>
      <c r="J274" s="53"/>
      <c r="K274" s="19"/>
      <c r="L274" s="53"/>
      <c r="M274" s="19"/>
      <c r="N274" s="53"/>
      <c r="O274" s="19"/>
      <c r="P274" s="31"/>
      <c r="Q274" s="30"/>
      <c r="R274" s="29"/>
      <c r="S274" s="28" t="s">
        <v>52</v>
      </c>
      <c r="T274" s="29">
        <v>1.93E+18</v>
      </c>
      <c r="U274" s="30"/>
      <c r="V274" s="45"/>
      <c r="W274" s="30"/>
      <c r="X274" s="29"/>
      <c r="Y274" s="30"/>
      <c r="Z274" s="29"/>
      <c r="AA274" s="30"/>
      <c r="AB274" s="59"/>
      <c r="AC274" s="19" t="s">
        <v>46</v>
      </c>
      <c r="AD274" s="45">
        <v>1.93E+18</v>
      </c>
      <c r="AE274" s="30"/>
      <c r="AF274" s="45"/>
      <c r="AG274" s="30"/>
      <c r="AH274" s="45"/>
      <c r="AI274" s="28" t="s">
        <v>52</v>
      </c>
      <c r="AJ274" s="29">
        <v>2.01E+18</v>
      </c>
      <c r="AK274" s="30">
        <v>5.64E-3</v>
      </c>
      <c r="AL274" s="45"/>
      <c r="AM274" s="30"/>
      <c r="AN274" s="29"/>
      <c r="AO274" s="28" t="s">
        <v>46</v>
      </c>
      <c r="AP274" s="29">
        <v>2.01E+18</v>
      </c>
      <c r="AQ274" s="19"/>
      <c r="AR274" s="19"/>
      <c r="AS274" s="30"/>
      <c r="AT274" s="45"/>
      <c r="AU274" s="30"/>
      <c r="AV274" s="45"/>
      <c r="AW274" s="30"/>
      <c r="AX274" s="45"/>
      <c r="AY274" s="30"/>
      <c r="AZ274" s="45"/>
      <c r="BA274" s="28" t="s">
        <v>52</v>
      </c>
      <c r="BB274" s="29">
        <v>1.93E+18</v>
      </c>
      <c r="BC274" s="30">
        <v>9.0000000000000006E-5</v>
      </c>
      <c r="BD274" s="45"/>
      <c r="BE274" s="30"/>
      <c r="BF274" s="45"/>
      <c r="BG274" s="19" t="s">
        <v>46</v>
      </c>
      <c r="BH274" s="45">
        <v>1.93E+18</v>
      </c>
      <c r="BI274" s="30"/>
      <c r="BJ274" s="45"/>
      <c r="BK274" s="30"/>
      <c r="BL274" s="45"/>
    </row>
    <row r="275" spans="1:64" ht="15.75" thickBot="1">
      <c r="A275" s="28" t="s">
        <v>53</v>
      </c>
      <c r="B275" s="29">
        <v>2.16E+18</v>
      </c>
      <c r="C275" s="30">
        <v>0.21260000000000001</v>
      </c>
      <c r="D275" s="45">
        <v>7.7799999999999996E-3</v>
      </c>
      <c r="E275" s="30">
        <v>7.5700000000000003E-3</v>
      </c>
      <c r="F275" s="29">
        <v>6.7500000000000001E-5</v>
      </c>
      <c r="G275" s="19" t="s">
        <v>47</v>
      </c>
      <c r="H275" s="29">
        <v>2.16E+18</v>
      </c>
      <c r="I275" s="30">
        <v>1.1990000000000001</v>
      </c>
      <c r="J275" s="29">
        <v>4.3900000000000002E-2</v>
      </c>
      <c r="K275" s="30">
        <v>0.37359999999999999</v>
      </c>
      <c r="L275" s="29">
        <v>1.6400000000000001E-2</v>
      </c>
      <c r="M275" s="30">
        <v>0.378</v>
      </c>
      <c r="N275" s="29">
        <v>1.5599999999999999E-2</v>
      </c>
      <c r="O275" s="30">
        <v>3.5400000000000001E-2</v>
      </c>
      <c r="P275" s="29">
        <v>3.1099999999999999E-3</v>
      </c>
      <c r="Q275" s="30"/>
      <c r="R275" s="29"/>
      <c r="S275" s="28" t="s">
        <v>53</v>
      </c>
      <c r="T275" s="29">
        <v>2.08E+18</v>
      </c>
      <c r="U275" s="30"/>
      <c r="V275" s="45"/>
      <c r="W275" s="30"/>
      <c r="X275" s="29"/>
      <c r="Y275" s="30"/>
      <c r="Z275" s="29"/>
      <c r="AA275" s="30"/>
      <c r="AB275" s="59"/>
      <c r="AC275" s="19" t="s">
        <v>47</v>
      </c>
      <c r="AD275" s="45">
        <v>2.08E+18</v>
      </c>
      <c r="AE275" s="30"/>
      <c r="AF275" s="45"/>
      <c r="AG275" s="30"/>
      <c r="AH275" s="45"/>
      <c r="AI275" s="28" t="s">
        <v>53</v>
      </c>
      <c r="AJ275" s="29">
        <v>2.16E+18</v>
      </c>
      <c r="AK275" s="30">
        <v>3.6600000000000001E-3</v>
      </c>
      <c r="AL275" s="45"/>
      <c r="AM275" s="30"/>
      <c r="AN275" s="29"/>
      <c r="AO275" s="28" t="s">
        <v>47</v>
      </c>
      <c r="AP275" s="29">
        <v>2.16E+18</v>
      </c>
      <c r="AQ275" s="30"/>
      <c r="AR275" s="45"/>
      <c r="AS275" s="30"/>
      <c r="AT275" s="45"/>
      <c r="AU275" s="30"/>
      <c r="AV275" s="45"/>
      <c r="AW275" s="30"/>
      <c r="AX275" s="45"/>
      <c r="AY275" s="30"/>
      <c r="AZ275" s="45"/>
      <c r="BA275" s="28" t="s">
        <v>53</v>
      </c>
      <c r="BB275" s="29">
        <v>2.08E+18</v>
      </c>
      <c r="BC275" s="30">
        <v>2.3999999999999998E-3</v>
      </c>
      <c r="BD275" s="45"/>
      <c r="BE275" s="30"/>
      <c r="BF275" s="45"/>
      <c r="BG275" s="19" t="s">
        <v>47</v>
      </c>
      <c r="BH275" s="45">
        <v>2.08E+18</v>
      </c>
      <c r="BI275" s="30"/>
      <c r="BJ275" s="45"/>
      <c r="BK275" s="30"/>
      <c r="BL275" s="45"/>
    </row>
    <row r="276" spans="1:64" ht="15.75" thickBot="1">
      <c r="A276" s="28" t="s">
        <v>54</v>
      </c>
      <c r="B276" s="29">
        <v>2.31E+18</v>
      </c>
      <c r="C276" s="30">
        <v>6.93E-2</v>
      </c>
      <c r="D276" s="45">
        <v>2.5400000000000002E-3</v>
      </c>
      <c r="E276" s="30">
        <v>5.9209999999999999E-2</v>
      </c>
      <c r="F276" s="29">
        <v>5.2800000000000004E-4</v>
      </c>
      <c r="G276" s="19" t="s">
        <v>48</v>
      </c>
      <c r="H276" s="29">
        <v>2.31E+18</v>
      </c>
      <c r="I276" s="19"/>
      <c r="J276" s="53"/>
      <c r="K276" s="19"/>
      <c r="L276" s="53"/>
      <c r="M276" s="19"/>
      <c r="N276" s="53"/>
      <c r="O276" s="19"/>
      <c r="P276" s="31"/>
      <c r="Q276" s="30"/>
      <c r="R276" s="29"/>
      <c r="S276" s="28" t="s">
        <v>54</v>
      </c>
      <c r="T276" s="29">
        <v>2.23E+18</v>
      </c>
      <c r="U276" s="30"/>
      <c r="V276" s="45"/>
      <c r="W276" s="30"/>
      <c r="X276" s="29"/>
      <c r="Y276" s="30"/>
      <c r="Z276" s="29"/>
      <c r="AA276" s="30"/>
      <c r="AB276" s="59"/>
      <c r="AC276" s="19" t="s">
        <v>48</v>
      </c>
      <c r="AD276" s="45">
        <v>2.23E+18</v>
      </c>
      <c r="AE276" s="30"/>
      <c r="AF276" s="45"/>
      <c r="AG276" s="30"/>
      <c r="AH276" s="45"/>
      <c r="AI276" s="28" t="s">
        <v>54</v>
      </c>
      <c r="AJ276" s="29">
        <v>2.31E+18</v>
      </c>
      <c r="AK276" s="30">
        <v>5.0899999999999999E-3</v>
      </c>
      <c r="AL276" s="45"/>
      <c r="AM276" s="30"/>
      <c r="AN276" s="29"/>
      <c r="AO276" s="28" t="s">
        <v>48</v>
      </c>
      <c r="AP276" s="29">
        <v>2.31E+18</v>
      </c>
      <c r="AQ276" s="19"/>
      <c r="AR276" s="19"/>
      <c r="AS276" s="30"/>
      <c r="AT276" s="45"/>
      <c r="AU276" s="30"/>
      <c r="AV276" s="45"/>
      <c r="AW276" s="30"/>
      <c r="AX276" s="45"/>
      <c r="AY276" s="30"/>
      <c r="AZ276" s="45"/>
      <c r="BA276" s="28" t="s">
        <v>54</v>
      </c>
      <c r="BB276" s="29">
        <v>2.23E+18</v>
      </c>
      <c r="BC276" s="30">
        <v>1.65E-3</v>
      </c>
      <c r="BD276" s="45"/>
      <c r="BE276" s="30"/>
      <c r="BF276" s="45"/>
      <c r="BG276" s="19" t="s">
        <v>48</v>
      </c>
      <c r="BH276" s="45">
        <v>2.23E+18</v>
      </c>
      <c r="BI276" s="30"/>
      <c r="BJ276" s="45"/>
      <c r="BK276" s="30"/>
      <c r="BL276" s="45"/>
    </row>
    <row r="277" spans="1:64" ht="15.75" thickBot="1">
      <c r="A277" s="28" t="s">
        <v>55</v>
      </c>
      <c r="B277" s="29">
        <v>2.47E+18</v>
      </c>
      <c r="C277" s="30">
        <v>1.6E-2</v>
      </c>
      <c r="D277" s="45">
        <v>5.8600000000000004E-4</v>
      </c>
      <c r="E277" s="30">
        <v>8.7900000000000006E-2</v>
      </c>
      <c r="F277" s="29">
        <v>7.8399999999999997E-4</v>
      </c>
      <c r="G277" s="19" t="s">
        <v>49</v>
      </c>
      <c r="H277" s="29">
        <v>2.47E+18</v>
      </c>
      <c r="I277" s="30">
        <v>1.258</v>
      </c>
      <c r="J277" s="29">
        <v>4.6100000000000002E-2</v>
      </c>
      <c r="K277" s="30">
        <v>0.39319999999999999</v>
      </c>
      <c r="L277" s="29">
        <v>1.7299999999999999E-2</v>
      </c>
      <c r="M277" s="30">
        <v>0.39329999999999998</v>
      </c>
      <c r="N277" s="29">
        <v>1.6199999999999999E-2</v>
      </c>
      <c r="O277" s="30">
        <v>3.85E-2</v>
      </c>
      <c r="P277" s="29">
        <v>3.3899999999999998E-3</v>
      </c>
      <c r="Q277" s="30"/>
      <c r="R277" s="29"/>
      <c r="S277" s="28" t="s">
        <v>55</v>
      </c>
      <c r="T277" s="29">
        <v>2.38E+18</v>
      </c>
      <c r="U277" s="30"/>
      <c r="V277" s="45"/>
      <c r="W277" s="30"/>
      <c r="X277" s="29"/>
      <c r="Y277" s="30"/>
      <c r="Z277" s="29"/>
      <c r="AA277" s="30"/>
      <c r="AB277" s="59"/>
      <c r="AC277" s="19" t="s">
        <v>49</v>
      </c>
      <c r="AD277" s="45">
        <v>2.38E+18</v>
      </c>
      <c r="AE277" s="30"/>
      <c r="AF277" s="45"/>
      <c r="AG277" s="30"/>
      <c r="AH277" s="45"/>
      <c r="AI277" s="28" t="s">
        <v>55</v>
      </c>
      <c r="AJ277" s="29">
        <v>2.47E+18</v>
      </c>
      <c r="AK277" s="30">
        <v>2.3500000000000001E-3</v>
      </c>
      <c r="AL277" s="45"/>
      <c r="AM277" s="30"/>
      <c r="AN277" s="29"/>
      <c r="AO277" s="28" t="s">
        <v>49</v>
      </c>
      <c r="AP277" s="29">
        <v>2.47E+18</v>
      </c>
      <c r="AQ277" s="30"/>
      <c r="AR277" s="45"/>
      <c r="AS277" s="30"/>
      <c r="AT277" s="45"/>
      <c r="AU277" s="30"/>
      <c r="AV277" s="45"/>
      <c r="AW277" s="30"/>
      <c r="AX277" s="45"/>
      <c r="AY277" s="30"/>
      <c r="AZ277" s="45"/>
      <c r="BA277" s="28" t="s">
        <v>55</v>
      </c>
      <c r="BB277" s="29">
        <v>2.38E+18</v>
      </c>
      <c r="BC277" s="30">
        <v>1.41E-3</v>
      </c>
      <c r="BD277" s="45"/>
      <c r="BE277" s="30"/>
      <c r="BF277" s="45"/>
      <c r="BG277" s="19" t="s">
        <v>49</v>
      </c>
      <c r="BH277" s="45">
        <v>2.38E+18</v>
      </c>
      <c r="BI277" s="30"/>
      <c r="BJ277" s="45"/>
      <c r="BK277" s="30"/>
      <c r="BL277" s="45"/>
    </row>
    <row r="278" spans="1:64" ht="15.75" thickBot="1">
      <c r="A278" s="28" t="s">
        <v>56</v>
      </c>
      <c r="B278" s="29">
        <v>2.62E+18</v>
      </c>
      <c r="C278" s="30">
        <v>8.2100000000000003E-3</v>
      </c>
      <c r="D278" s="45">
        <v>2.9999999999999997E-4</v>
      </c>
      <c r="E278" s="30">
        <v>6.923E-2</v>
      </c>
      <c r="F278" s="29">
        <v>6.1700000000000004E-4</v>
      </c>
      <c r="G278" s="19" t="s">
        <v>50</v>
      </c>
      <c r="H278" s="29">
        <v>2.62E+18</v>
      </c>
      <c r="I278" s="19"/>
      <c r="J278" s="53"/>
      <c r="K278" s="19"/>
      <c r="L278" s="53"/>
      <c r="M278" s="19"/>
      <c r="N278" s="53"/>
      <c r="O278" s="19"/>
      <c r="P278" s="31"/>
      <c r="Q278" s="30"/>
      <c r="R278" s="29"/>
      <c r="S278" s="28" t="s">
        <v>56</v>
      </c>
      <c r="T278" s="29">
        <v>2.53E+18</v>
      </c>
      <c r="U278" s="30"/>
      <c r="V278" s="45"/>
      <c r="W278" s="30"/>
      <c r="X278" s="29"/>
      <c r="Y278" s="30"/>
      <c r="Z278" s="29"/>
      <c r="AA278" s="30"/>
      <c r="AB278" s="59"/>
      <c r="AC278" s="19" t="s">
        <v>50</v>
      </c>
      <c r="AD278" s="45">
        <v>2.53E+18</v>
      </c>
      <c r="AE278" s="30"/>
      <c r="AF278" s="45"/>
      <c r="AG278" s="30"/>
      <c r="AH278" s="45"/>
      <c r="AI278" s="28" t="s">
        <v>56</v>
      </c>
      <c r="AJ278" s="29">
        <v>2.62E+18</v>
      </c>
      <c r="AK278" s="30">
        <v>2.4199999999999998E-3</v>
      </c>
      <c r="AL278" s="45"/>
      <c r="AM278" s="30"/>
      <c r="AN278" s="29"/>
      <c r="AO278" s="28" t="s">
        <v>50</v>
      </c>
      <c r="AP278" s="29">
        <v>2.62E+18</v>
      </c>
      <c r="AQ278" s="19"/>
      <c r="AR278" s="19"/>
      <c r="AS278" s="30"/>
      <c r="AT278" s="45"/>
      <c r="AU278" s="30"/>
      <c r="AV278" s="45"/>
      <c r="AW278" s="30"/>
      <c r="AX278" s="45"/>
      <c r="AY278" s="30"/>
      <c r="AZ278" s="45"/>
      <c r="BA278" s="28" t="s">
        <v>56</v>
      </c>
      <c r="BB278" s="29">
        <v>2.53E+18</v>
      </c>
      <c r="BC278" s="30">
        <v>7.7999999999999999E-4</v>
      </c>
      <c r="BD278" s="45"/>
      <c r="BE278" s="30"/>
      <c r="BF278" s="45"/>
      <c r="BG278" s="19" t="s">
        <v>50</v>
      </c>
      <c r="BH278" s="45">
        <v>2.53E+18</v>
      </c>
      <c r="BI278" s="30"/>
      <c r="BJ278" s="45"/>
      <c r="BK278" s="30"/>
      <c r="BL278" s="45"/>
    </row>
    <row r="279" spans="1:64" ht="15.75" thickBot="1">
      <c r="A279" s="28" t="s">
        <v>57</v>
      </c>
      <c r="B279" s="29">
        <v>2.78E+18</v>
      </c>
      <c r="C279" s="30">
        <v>8.3099999999999997E-3</v>
      </c>
      <c r="D279" s="45">
        <v>3.0400000000000002E-4</v>
      </c>
      <c r="E279" s="30">
        <v>5.0200000000000002E-2</v>
      </c>
      <c r="F279" s="29">
        <v>4.4799999999999999E-4</v>
      </c>
      <c r="G279" s="19" t="s">
        <v>51</v>
      </c>
      <c r="H279" s="29">
        <v>2.78E+18</v>
      </c>
      <c r="I279" s="30">
        <v>1.2210000000000001</v>
      </c>
      <c r="J279" s="29">
        <v>4.4699999999999997E-2</v>
      </c>
      <c r="K279" s="30">
        <v>0.316</v>
      </c>
      <c r="L279" s="29">
        <v>1.3899999999999999E-2</v>
      </c>
      <c r="M279" s="30">
        <v>0.37240000000000001</v>
      </c>
      <c r="N279" s="29">
        <v>1.5299999999999999E-2</v>
      </c>
      <c r="O279" s="30">
        <v>7.6300000000000007E-2</v>
      </c>
      <c r="P279" s="29">
        <v>6.7099999999999998E-3</v>
      </c>
      <c r="Q279" s="30"/>
      <c r="R279" s="29"/>
      <c r="S279" s="28" t="s">
        <v>57</v>
      </c>
      <c r="T279" s="29">
        <v>2.68E+18</v>
      </c>
      <c r="U279" s="30"/>
      <c r="V279" s="45"/>
      <c r="W279" s="30"/>
      <c r="X279" s="29"/>
      <c r="Y279" s="30"/>
      <c r="Z279" s="29"/>
      <c r="AA279" s="30"/>
      <c r="AB279" s="59"/>
      <c r="AC279" s="19" t="s">
        <v>51</v>
      </c>
      <c r="AD279" s="45">
        <v>2.68E+18</v>
      </c>
      <c r="AE279" s="30"/>
      <c r="AF279" s="45"/>
      <c r="AG279" s="30"/>
      <c r="AH279" s="45"/>
      <c r="AI279" s="28" t="s">
        <v>57</v>
      </c>
      <c r="AJ279" s="29">
        <v>2.78E+18</v>
      </c>
      <c r="AK279" s="30">
        <v>1.9599999999999999E-3</v>
      </c>
      <c r="AL279" s="45"/>
      <c r="AM279" s="30"/>
      <c r="AN279" s="29"/>
      <c r="AO279" s="28" t="s">
        <v>51</v>
      </c>
      <c r="AP279" s="29">
        <v>2.78E+18</v>
      </c>
      <c r="AQ279" s="30"/>
      <c r="AR279" s="45"/>
      <c r="AS279" s="30"/>
      <c r="AT279" s="45"/>
      <c r="AU279" s="30"/>
      <c r="AV279" s="45"/>
      <c r="AW279" s="30"/>
      <c r="AX279" s="45"/>
      <c r="AY279" s="30"/>
      <c r="AZ279" s="45"/>
      <c r="BA279" s="28" t="s">
        <v>57</v>
      </c>
      <c r="BB279" s="29">
        <v>2.68E+18</v>
      </c>
      <c r="BC279" s="30">
        <v>2.6800000000000001E-3</v>
      </c>
      <c r="BD279" s="45"/>
      <c r="BE279" s="30"/>
      <c r="BF279" s="45"/>
      <c r="BG279" s="19" t="s">
        <v>51</v>
      </c>
      <c r="BH279" s="45">
        <v>2.68E+18</v>
      </c>
      <c r="BI279" s="30"/>
      <c r="BJ279" s="45"/>
      <c r="BK279" s="30"/>
      <c r="BL279" s="45"/>
    </row>
    <row r="280" spans="1:64" ht="15.75" thickBot="1">
      <c r="A280" s="28" t="s">
        <v>58</v>
      </c>
      <c r="B280" s="29">
        <v>2.93E+18</v>
      </c>
      <c r="C280" s="30">
        <v>4.7600000000000003E-3</v>
      </c>
      <c r="D280" s="45">
        <v>1.74E-4</v>
      </c>
      <c r="E280" s="30">
        <v>3.8019999999999998E-2</v>
      </c>
      <c r="F280" s="29">
        <v>3.39E-4</v>
      </c>
      <c r="G280" s="19" t="s">
        <v>52</v>
      </c>
      <c r="H280" s="29">
        <v>2.93E+18</v>
      </c>
      <c r="I280" s="19"/>
      <c r="J280" s="53"/>
      <c r="K280" s="19"/>
      <c r="L280" s="53"/>
      <c r="M280" s="19"/>
      <c r="N280" s="53"/>
      <c r="O280" s="19"/>
      <c r="P280" s="31"/>
      <c r="Q280" s="30"/>
      <c r="R280" s="29"/>
      <c r="S280" s="28" t="s">
        <v>58</v>
      </c>
      <c r="T280" s="29">
        <v>2.83E+18</v>
      </c>
      <c r="U280" s="30"/>
      <c r="V280" s="45"/>
      <c r="W280" s="30"/>
      <c r="X280" s="29"/>
      <c r="Y280" s="30"/>
      <c r="Z280" s="29"/>
      <c r="AA280" s="30"/>
      <c r="AB280" s="59"/>
      <c r="AC280" s="19" t="s">
        <v>52</v>
      </c>
      <c r="AD280" s="45">
        <v>2.83E+18</v>
      </c>
      <c r="AE280" s="30"/>
      <c r="AF280" s="45"/>
      <c r="AG280" s="19"/>
      <c r="AH280" s="30"/>
      <c r="AI280" s="28" t="s">
        <v>58</v>
      </c>
      <c r="AJ280" s="29">
        <v>2.93E+18</v>
      </c>
      <c r="AK280" s="30">
        <v>2.9999999999999997E-4</v>
      </c>
      <c r="AL280" s="45"/>
      <c r="AM280" s="30"/>
      <c r="AN280" s="29"/>
      <c r="AO280" s="28" t="s">
        <v>52</v>
      </c>
      <c r="AP280" s="29">
        <v>2.93E+18</v>
      </c>
      <c r="AQ280" s="19"/>
      <c r="AR280" s="19"/>
      <c r="AS280" s="30"/>
      <c r="AT280" s="45"/>
      <c r="AU280" s="30"/>
      <c r="AV280" s="45"/>
      <c r="AW280" s="30"/>
      <c r="AX280" s="45"/>
      <c r="AY280" s="30"/>
      <c r="AZ280" s="45"/>
      <c r="BA280" s="28" t="s">
        <v>58</v>
      </c>
      <c r="BB280" s="29">
        <v>2.83E+18</v>
      </c>
      <c r="BC280" s="30">
        <v>1.5100000000000001E-3</v>
      </c>
      <c r="BD280" s="45"/>
      <c r="BE280" s="30"/>
      <c r="BF280" s="45"/>
      <c r="BG280" s="19" t="s">
        <v>52</v>
      </c>
      <c r="BH280" s="45">
        <v>2.83E+18</v>
      </c>
      <c r="BI280" s="30"/>
      <c r="BJ280" s="45"/>
      <c r="BK280" s="30"/>
      <c r="BL280" s="45"/>
    </row>
    <row r="281" spans="1:64" ht="15.75" thickBot="1">
      <c r="A281" s="28" t="s">
        <v>59</v>
      </c>
      <c r="B281" s="29">
        <v>3.09E+18</v>
      </c>
      <c r="C281" s="30">
        <v>5.77E-3</v>
      </c>
      <c r="D281" s="45">
        <v>2.1100000000000001E-4</v>
      </c>
      <c r="E281" s="30">
        <v>8.0099999999999998E-3</v>
      </c>
      <c r="F281" s="29">
        <v>7.1400000000000001E-5</v>
      </c>
      <c r="G281" s="19" t="s">
        <v>53</v>
      </c>
      <c r="H281" s="29">
        <v>3.09E+18</v>
      </c>
      <c r="I281" s="30">
        <v>9.0520000000000003E-2</v>
      </c>
      <c r="J281" s="29">
        <v>3.32E-3</v>
      </c>
      <c r="K281" s="30">
        <v>0.20269999999999999</v>
      </c>
      <c r="L281" s="29">
        <v>8.9200000000000008E-3</v>
      </c>
      <c r="M281" s="30">
        <v>0.20979999999999999</v>
      </c>
      <c r="N281" s="29">
        <v>8.6400000000000001E-3</v>
      </c>
      <c r="O281" s="30">
        <v>4.82E-2</v>
      </c>
      <c r="P281" s="29">
        <v>4.2399999999999998E-3</v>
      </c>
      <c r="Q281" s="30"/>
      <c r="R281" s="29"/>
      <c r="S281" s="28" t="s">
        <v>59</v>
      </c>
      <c r="T281" s="29">
        <v>2.97E+18</v>
      </c>
      <c r="U281" s="30"/>
      <c r="V281" s="45"/>
      <c r="W281" s="30"/>
      <c r="X281" s="29"/>
      <c r="Y281" s="30"/>
      <c r="Z281" s="29"/>
      <c r="AA281" s="30"/>
      <c r="AB281" s="59"/>
      <c r="AC281" s="19" t="s">
        <v>53</v>
      </c>
      <c r="AD281" s="45">
        <v>2.97E+18</v>
      </c>
      <c r="AE281" s="30"/>
      <c r="AF281" s="45"/>
      <c r="AG281" s="30"/>
      <c r="AH281" s="45"/>
      <c r="AI281" s="28" t="s">
        <v>59</v>
      </c>
      <c r="AJ281" s="29">
        <v>3.09E+18</v>
      </c>
      <c r="AK281" s="30">
        <v>4.4000000000000002E-4</v>
      </c>
      <c r="AL281" s="45"/>
      <c r="AM281" s="30"/>
      <c r="AN281" s="29"/>
      <c r="AO281" s="28" t="s">
        <v>53</v>
      </c>
      <c r="AP281" s="29">
        <v>3.09E+18</v>
      </c>
      <c r="AQ281" s="30"/>
      <c r="AR281" s="45"/>
      <c r="AS281" s="30"/>
      <c r="AT281" s="45"/>
      <c r="AU281" s="30"/>
      <c r="AV281" s="45"/>
      <c r="AW281" s="30"/>
      <c r="AX281" s="45"/>
      <c r="AY281" s="30"/>
      <c r="AZ281" s="45"/>
      <c r="BA281" s="28" t="s">
        <v>59</v>
      </c>
      <c r="BB281" s="29">
        <v>2.97E+18</v>
      </c>
      <c r="BC281" s="30">
        <v>1.6199999999999999E-3</v>
      </c>
      <c r="BD281" s="45"/>
      <c r="BE281" s="30"/>
      <c r="BF281" s="45"/>
      <c r="BG281" s="19" t="s">
        <v>53</v>
      </c>
      <c r="BH281" s="45">
        <v>2.97E+18</v>
      </c>
      <c r="BI281" s="30"/>
      <c r="BJ281" s="45"/>
      <c r="BK281" s="30"/>
      <c r="BL281" s="45"/>
    </row>
    <row r="282" spans="1:64" ht="15.75" thickBot="1">
      <c r="A282" s="28" t="s">
        <v>60</v>
      </c>
      <c r="B282" s="29">
        <v>3.24E+18</v>
      </c>
      <c r="C282" s="30">
        <v>3.2699999999999999E-3</v>
      </c>
      <c r="D282" s="45">
        <v>1.2E-4</v>
      </c>
      <c r="E282" s="30">
        <v>1.9269999999999999E-2</v>
      </c>
      <c r="F282" s="29">
        <v>1.7200000000000001E-4</v>
      </c>
      <c r="G282" s="19" t="s">
        <v>54</v>
      </c>
      <c r="H282" s="29">
        <v>3.24E+18</v>
      </c>
      <c r="I282" s="19"/>
      <c r="J282" s="53"/>
      <c r="K282" s="19"/>
      <c r="L282" s="53"/>
      <c r="M282" s="19"/>
      <c r="N282" s="53"/>
      <c r="O282" s="19"/>
      <c r="P282" s="31"/>
      <c r="Q282" s="30"/>
      <c r="R282" s="29"/>
      <c r="S282" s="28" t="s">
        <v>60</v>
      </c>
      <c r="T282" s="29">
        <v>3.12E+18</v>
      </c>
      <c r="U282" s="30"/>
      <c r="V282" s="45"/>
      <c r="W282" s="30"/>
      <c r="X282" s="29"/>
      <c r="Y282" s="30"/>
      <c r="Z282" s="29"/>
      <c r="AA282" s="30"/>
      <c r="AB282" s="59"/>
      <c r="AC282" s="19" t="s">
        <v>54</v>
      </c>
      <c r="AD282" s="45">
        <v>3.12E+18</v>
      </c>
      <c r="AE282" s="30"/>
      <c r="AF282" s="45"/>
      <c r="AG282" s="30"/>
      <c r="AH282" s="45"/>
      <c r="AI282" s="28" t="s">
        <v>60</v>
      </c>
      <c r="AJ282" s="29">
        <v>3.24E+18</v>
      </c>
      <c r="AK282" s="30">
        <v>7.1000000000000002E-4</v>
      </c>
      <c r="AL282" s="45"/>
      <c r="AM282" s="30"/>
      <c r="AN282" s="29"/>
      <c r="AO282" s="28" t="s">
        <v>54</v>
      </c>
      <c r="AP282" s="29">
        <v>3.24E+18</v>
      </c>
      <c r="AQ282" s="19"/>
      <c r="AR282" s="19"/>
      <c r="AS282" s="30"/>
      <c r="AT282" s="45"/>
      <c r="AU282" s="30"/>
      <c r="AV282" s="45"/>
      <c r="AW282" s="30"/>
      <c r="AX282" s="45"/>
      <c r="AY282" s="30"/>
      <c r="AZ282" s="45"/>
      <c r="BA282" s="28" t="s">
        <v>60</v>
      </c>
      <c r="BB282" s="29">
        <v>3.12E+18</v>
      </c>
      <c r="BC282" s="30">
        <v>2.1700000000000001E-3</v>
      </c>
      <c r="BD282" s="45"/>
      <c r="BE282" s="30"/>
      <c r="BF282" s="45"/>
      <c r="BG282" s="19" t="s">
        <v>54</v>
      </c>
      <c r="BH282" s="45">
        <v>3.12E+18</v>
      </c>
      <c r="BI282" s="30"/>
      <c r="BJ282" s="45"/>
      <c r="BK282" s="30"/>
      <c r="BL282" s="45"/>
    </row>
    <row r="283" spans="1:64" ht="15.75" thickBot="1">
      <c r="A283" s="28" t="s">
        <v>61</v>
      </c>
      <c r="B283" s="29">
        <v>3.39E+18</v>
      </c>
      <c r="C283" s="30">
        <v>3.1700000000000001E-3</v>
      </c>
      <c r="D283" s="45">
        <v>1.16E-4</v>
      </c>
      <c r="E283" s="30">
        <v>-1.227E-2</v>
      </c>
      <c r="F283" s="29">
        <v>-1.0900000000000001E-4</v>
      </c>
      <c r="G283" s="19" t="s">
        <v>55</v>
      </c>
      <c r="H283" s="29">
        <v>3.39E+18</v>
      </c>
      <c r="I283" s="30">
        <v>0.2359</v>
      </c>
      <c r="J283" s="29">
        <v>8.6400000000000001E-3</v>
      </c>
      <c r="K283" s="30">
        <v>3.5589999999999997E-2</v>
      </c>
      <c r="L283" s="29">
        <v>1.57E-3</v>
      </c>
      <c r="M283" s="30">
        <v>3.7699999999999997E-2</v>
      </c>
      <c r="N283" s="29">
        <v>1.5499999999999999E-3</v>
      </c>
      <c r="O283" s="30">
        <v>-5.8900000000000001E-2</v>
      </c>
      <c r="P283" s="29">
        <v>-5.1799999999999997E-3</v>
      </c>
      <c r="Q283" s="30"/>
      <c r="R283" s="29"/>
      <c r="S283" s="28" t="s">
        <v>61</v>
      </c>
      <c r="T283" s="29">
        <v>3.27E+18</v>
      </c>
      <c r="U283" s="30"/>
      <c r="V283" s="45"/>
      <c r="W283" s="30"/>
      <c r="X283" s="29"/>
      <c r="Y283" s="30"/>
      <c r="Z283" s="29"/>
      <c r="AA283" s="30"/>
      <c r="AB283" s="59"/>
      <c r="AC283" s="19" t="s">
        <v>55</v>
      </c>
      <c r="AD283" s="45">
        <v>3.27E+18</v>
      </c>
      <c r="AE283" s="30"/>
      <c r="AF283" s="45"/>
      <c r="AG283" s="30"/>
      <c r="AH283" s="45"/>
      <c r="AI283" s="28" t="s">
        <v>61</v>
      </c>
      <c r="AJ283" s="29">
        <v>3.39E+18</v>
      </c>
      <c r="AK283" s="30">
        <v>2.0000000000000001E-4</v>
      </c>
      <c r="AL283" s="45"/>
      <c r="AM283" s="30"/>
      <c r="AN283" s="29"/>
      <c r="AO283" s="28" t="s">
        <v>55</v>
      </c>
      <c r="AP283" s="29">
        <v>3.39E+18</v>
      </c>
      <c r="AQ283" s="30"/>
      <c r="AR283" s="45"/>
      <c r="AS283" s="30"/>
      <c r="AT283" s="45"/>
      <c r="AU283" s="30"/>
      <c r="AV283" s="45"/>
      <c r="AW283" s="30"/>
      <c r="AX283" s="45"/>
      <c r="AY283" s="30"/>
      <c r="AZ283" s="45"/>
      <c r="BA283" s="28" t="s">
        <v>61</v>
      </c>
      <c r="BB283" s="29">
        <v>3.27E+18</v>
      </c>
      <c r="BC283" s="30">
        <v>1.15E-3</v>
      </c>
      <c r="BD283" s="45"/>
      <c r="BE283" s="30"/>
      <c r="BF283" s="45"/>
      <c r="BG283" s="19" t="s">
        <v>55</v>
      </c>
      <c r="BH283" s="45">
        <v>3.27E+18</v>
      </c>
      <c r="BI283" s="30"/>
      <c r="BJ283" s="45"/>
      <c r="BK283" s="30"/>
      <c r="BL283" s="45"/>
    </row>
    <row r="284" spans="1:64" ht="15.75" thickBot="1">
      <c r="A284" s="28" t="s">
        <v>62</v>
      </c>
      <c r="B284" s="29">
        <v>3.55E+18</v>
      </c>
      <c r="C284" s="30">
        <v>2.3E-3</v>
      </c>
      <c r="D284" s="45">
        <v>8.42E-5</v>
      </c>
      <c r="E284" s="30">
        <v>-9.0900000000000009E-3</v>
      </c>
      <c r="F284" s="29">
        <v>-8.1000000000000004E-5</v>
      </c>
      <c r="G284" s="19" t="s">
        <v>56</v>
      </c>
      <c r="H284" s="29">
        <v>3.55E+18</v>
      </c>
      <c r="I284" s="19"/>
      <c r="J284" s="53"/>
      <c r="K284" s="19"/>
      <c r="L284" s="53"/>
      <c r="M284" s="19"/>
      <c r="N284" s="53"/>
      <c r="O284" s="19"/>
      <c r="P284" s="31"/>
      <c r="Q284" s="30"/>
      <c r="R284" s="29"/>
      <c r="S284" s="28" t="s">
        <v>62</v>
      </c>
      <c r="T284" s="29">
        <v>3.42E+18</v>
      </c>
      <c r="U284" s="30"/>
      <c r="V284" s="45"/>
      <c r="W284" s="30"/>
      <c r="X284" s="29"/>
      <c r="Y284" s="30"/>
      <c r="Z284" s="29"/>
      <c r="AA284" s="30"/>
      <c r="AB284" s="59"/>
      <c r="AC284" s="19" t="s">
        <v>56</v>
      </c>
      <c r="AD284" s="45">
        <v>3.42E+18</v>
      </c>
      <c r="AE284" s="30"/>
      <c r="AF284" s="45"/>
      <c r="AG284" s="30"/>
      <c r="AH284" s="45"/>
      <c r="AI284" s="28" t="s">
        <v>62</v>
      </c>
      <c r="AJ284" s="29">
        <v>3.55E+18</v>
      </c>
      <c r="AK284" s="30">
        <v>-1.17E-3</v>
      </c>
      <c r="AL284" s="45"/>
      <c r="AM284" s="30"/>
      <c r="AN284" s="29"/>
      <c r="AO284" s="28" t="s">
        <v>56</v>
      </c>
      <c r="AP284" s="29">
        <v>3.55E+18</v>
      </c>
      <c r="AQ284" s="19"/>
      <c r="AR284" s="19"/>
      <c r="AS284" s="30"/>
      <c r="AT284" s="45"/>
      <c r="AU284" s="30"/>
      <c r="AV284" s="45"/>
      <c r="AW284" s="30"/>
      <c r="AX284" s="45"/>
      <c r="AY284" s="30"/>
      <c r="AZ284" s="45"/>
      <c r="BA284" s="28" t="s">
        <v>62</v>
      </c>
      <c r="BB284" s="29">
        <v>3.42E+18</v>
      </c>
      <c r="BC284" s="30">
        <v>3.49E-3</v>
      </c>
      <c r="BD284" s="45"/>
      <c r="BE284" s="30"/>
      <c r="BF284" s="45"/>
      <c r="BG284" s="19" t="s">
        <v>56</v>
      </c>
      <c r="BH284" s="45">
        <v>3.42E+18</v>
      </c>
      <c r="BI284" s="30"/>
      <c r="BJ284" s="45"/>
      <c r="BK284" s="30"/>
      <c r="BL284" s="45"/>
    </row>
    <row r="285" spans="1:64" ht="15.75" thickBot="1">
      <c r="A285" s="28" t="s">
        <v>63</v>
      </c>
      <c r="B285" s="29">
        <v>3.7E+18</v>
      </c>
      <c r="C285" s="30">
        <v>5.1000000000000004E-4</v>
      </c>
      <c r="D285" s="45">
        <v>1.8700000000000001E-5</v>
      </c>
      <c r="E285" s="30">
        <v>-1.0070000000000001E-2</v>
      </c>
      <c r="F285" s="29">
        <v>-8.9800000000000001E-5</v>
      </c>
      <c r="G285" s="19" t="s">
        <v>57</v>
      </c>
      <c r="H285" s="29">
        <v>3.7E+18</v>
      </c>
      <c r="I285" s="30">
        <v>3.9890000000000002E-2</v>
      </c>
      <c r="J285" s="29">
        <v>1.4599999999999999E-3</v>
      </c>
      <c r="K285" s="30">
        <v>9.5099999999999994E-3</v>
      </c>
      <c r="L285" s="29">
        <v>4.1800000000000002E-4</v>
      </c>
      <c r="M285" s="30">
        <v>1.289E-2</v>
      </c>
      <c r="N285" s="29">
        <v>5.31E-4</v>
      </c>
      <c r="O285" s="30">
        <v>-2.7900000000000001E-2</v>
      </c>
      <c r="P285" s="29">
        <v>-2.4499999999999999E-3</v>
      </c>
      <c r="Q285" s="30"/>
      <c r="R285" s="29"/>
      <c r="S285" s="28" t="s">
        <v>63</v>
      </c>
      <c r="T285" s="29">
        <v>3.57E+18</v>
      </c>
      <c r="U285" s="30"/>
      <c r="V285" s="45"/>
      <c r="W285" s="30"/>
      <c r="X285" s="29"/>
      <c r="Y285" s="30"/>
      <c r="Z285" s="29"/>
      <c r="AA285" s="30"/>
      <c r="AB285" s="59"/>
      <c r="AC285" s="19" t="s">
        <v>57</v>
      </c>
      <c r="AD285" s="45">
        <v>3.57E+18</v>
      </c>
      <c r="AE285" s="30"/>
      <c r="AF285" s="45"/>
      <c r="AG285" s="30"/>
      <c r="AH285" s="45"/>
      <c r="AI285" s="28" t="s">
        <v>63</v>
      </c>
      <c r="AJ285" s="29">
        <v>3.7E+18</v>
      </c>
      <c r="AK285" s="30">
        <v>1.5499999999999999E-3</v>
      </c>
      <c r="AL285" s="45"/>
      <c r="AM285" s="30"/>
      <c r="AN285" s="29"/>
      <c r="AO285" s="28" t="s">
        <v>57</v>
      </c>
      <c r="AP285" s="29">
        <v>3.7E+18</v>
      </c>
      <c r="AQ285" s="30"/>
      <c r="AR285" s="45"/>
      <c r="AS285" s="30"/>
      <c r="AT285" s="45"/>
      <c r="AU285" s="30"/>
      <c r="AV285" s="45"/>
      <c r="AW285" s="30"/>
      <c r="AX285" s="45"/>
      <c r="AY285" s="30"/>
      <c r="AZ285" s="45"/>
      <c r="BA285" s="28" t="s">
        <v>63</v>
      </c>
      <c r="BB285" s="29">
        <v>3.57E+18</v>
      </c>
      <c r="BC285" s="30">
        <v>2.9199999999999999E-3</v>
      </c>
      <c r="BD285" s="45"/>
      <c r="BE285" s="30"/>
      <c r="BF285" s="45"/>
      <c r="BG285" s="19" t="s">
        <v>57</v>
      </c>
      <c r="BH285" s="45">
        <v>3.57E+18</v>
      </c>
      <c r="BI285" s="30"/>
      <c r="BJ285" s="45"/>
      <c r="BK285" s="30"/>
      <c r="BL285" s="45"/>
    </row>
    <row r="286" spans="1:64" ht="15.75" thickBot="1">
      <c r="A286" s="28" t="s">
        <v>64</v>
      </c>
      <c r="B286" s="29">
        <v>3.86E+18</v>
      </c>
      <c r="C286" s="30">
        <v>3.5999999999999999E-3</v>
      </c>
      <c r="D286" s="45">
        <v>1.3200000000000001E-4</v>
      </c>
      <c r="E286" s="30">
        <v>-2.938E-2</v>
      </c>
      <c r="F286" s="29">
        <v>-2.6200000000000003E-4</v>
      </c>
      <c r="G286" s="19" t="s">
        <v>58</v>
      </c>
      <c r="H286" s="29">
        <v>3.86E+18</v>
      </c>
      <c r="I286" s="19"/>
      <c r="J286" s="53"/>
      <c r="K286" s="19"/>
      <c r="L286" s="53"/>
      <c r="M286" s="19"/>
      <c r="N286" s="53"/>
      <c r="O286" s="19"/>
      <c r="P286" s="31"/>
      <c r="Q286" s="30"/>
      <c r="R286" s="29"/>
      <c r="S286" s="28" t="s">
        <v>64</v>
      </c>
      <c r="T286" s="29">
        <v>3.72E+18</v>
      </c>
      <c r="U286" s="30"/>
      <c r="V286" s="45"/>
      <c r="W286" s="30"/>
      <c r="X286" s="29"/>
      <c r="Y286" s="30"/>
      <c r="Z286" s="29"/>
      <c r="AA286" s="30"/>
      <c r="AB286" s="59"/>
      <c r="AC286" s="19" t="s">
        <v>58</v>
      </c>
      <c r="AD286" s="45">
        <v>3.72E+18</v>
      </c>
      <c r="AE286" s="30"/>
      <c r="AF286" s="45"/>
      <c r="AG286" s="30"/>
      <c r="AH286" s="45"/>
      <c r="AI286" s="28" t="s">
        <v>64</v>
      </c>
      <c r="AJ286" s="29">
        <v>3.86E+18</v>
      </c>
      <c r="AK286" s="30">
        <v>2.5300000000000001E-3</v>
      </c>
      <c r="AL286" s="45"/>
      <c r="AM286" s="30"/>
      <c r="AN286" s="29"/>
      <c r="AO286" s="28" t="s">
        <v>58</v>
      </c>
      <c r="AP286" s="29">
        <v>3.86E+18</v>
      </c>
      <c r="AQ286" s="19"/>
      <c r="AR286" s="19"/>
      <c r="AS286" s="30"/>
      <c r="AT286" s="45"/>
      <c r="AU286" s="30"/>
      <c r="AV286" s="45"/>
      <c r="AW286" s="30"/>
      <c r="AX286" s="45"/>
      <c r="AY286" s="30"/>
      <c r="AZ286" s="45"/>
      <c r="BA286" s="28" t="s">
        <v>64</v>
      </c>
      <c r="BB286" s="29">
        <v>3.72E+18</v>
      </c>
      <c r="BC286" s="30">
        <v>2.1700000000000001E-3</v>
      </c>
      <c r="BD286" s="45"/>
      <c r="BE286" s="30"/>
      <c r="BF286" s="45"/>
      <c r="BG286" s="19" t="s">
        <v>58</v>
      </c>
      <c r="BH286" s="45">
        <v>3.72E+18</v>
      </c>
      <c r="BI286" s="30"/>
      <c r="BJ286" s="45"/>
      <c r="BK286" s="30"/>
      <c r="BL286" s="45"/>
    </row>
    <row r="287" spans="1:64" ht="15.75" thickBot="1">
      <c r="A287" s="28" t="s">
        <v>65</v>
      </c>
      <c r="B287" s="29">
        <v>4.01E+18</v>
      </c>
      <c r="C287" s="30">
        <v>-1.31E-3</v>
      </c>
      <c r="D287" s="45">
        <v>-4.7899999999999999E-5</v>
      </c>
      <c r="E287" s="30">
        <v>-4.3569999999999998E-2</v>
      </c>
      <c r="F287" s="29">
        <v>-3.88E-4</v>
      </c>
      <c r="G287" s="19" t="s">
        <v>59</v>
      </c>
      <c r="H287" s="29">
        <v>4.01E+18</v>
      </c>
      <c r="I287" s="30">
        <v>4.4299999999999999E-3</v>
      </c>
      <c r="J287" s="29">
        <v>1.6200000000000001E-4</v>
      </c>
      <c r="K287" s="30">
        <v>1.065E-2</v>
      </c>
      <c r="L287" s="29">
        <v>4.6799999999999999E-4</v>
      </c>
      <c r="M287" s="30">
        <v>6.0200000000000002E-3</v>
      </c>
      <c r="N287" s="29">
        <v>2.4800000000000001E-4</v>
      </c>
      <c r="O287" s="30">
        <v>3.4599999999999999E-2</v>
      </c>
      <c r="P287" s="29">
        <v>3.0400000000000002E-3</v>
      </c>
      <c r="Q287" s="30"/>
      <c r="R287" s="29"/>
      <c r="S287" s="28" t="s">
        <v>65</v>
      </c>
      <c r="T287" s="29">
        <v>3.87E+18</v>
      </c>
      <c r="U287" s="30"/>
      <c r="V287" s="45"/>
      <c r="W287" s="30"/>
      <c r="X287" s="29"/>
      <c r="Y287" s="30"/>
      <c r="Z287" s="29"/>
      <c r="AA287" s="30"/>
      <c r="AB287" s="59"/>
      <c r="AC287" s="19" t="s">
        <v>59</v>
      </c>
      <c r="AD287" s="45">
        <v>3.87E+18</v>
      </c>
      <c r="AE287" s="30"/>
      <c r="AF287" s="45"/>
      <c r="AG287" s="30"/>
      <c r="AH287" s="45"/>
      <c r="AI287" s="28" t="s">
        <v>65</v>
      </c>
      <c r="AJ287" s="29">
        <v>4.01E+18</v>
      </c>
      <c r="AK287" s="30">
        <v>1.8600000000000001E-3</v>
      </c>
      <c r="AL287" s="45"/>
      <c r="AM287" s="30"/>
      <c r="AN287" s="29"/>
      <c r="AO287" s="28" t="s">
        <v>59</v>
      </c>
      <c r="AP287" s="29">
        <v>4.01E+18</v>
      </c>
      <c r="AQ287" s="30"/>
      <c r="AR287" s="45"/>
      <c r="AS287" s="30"/>
      <c r="AT287" s="45"/>
      <c r="AU287" s="30"/>
      <c r="AV287" s="45"/>
      <c r="AW287" s="30"/>
      <c r="AX287" s="45"/>
      <c r="AY287" s="30"/>
      <c r="AZ287" s="45"/>
      <c r="BA287" s="28" t="s">
        <v>65</v>
      </c>
      <c r="BB287" s="29">
        <v>3.87E+18</v>
      </c>
      <c r="BC287" s="30">
        <v>8.8999999999999995E-4</v>
      </c>
      <c r="BD287" s="45"/>
      <c r="BE287" s="30"/>
      <c r="BF287" s="45"/>
      <c r="BG287" s="19" t="s">
        <v>59</v>
      </c>
      <c r="BH287" s="45">
        <v>3.87E+18</v>
      </c>
      <c r="BI287" s="30"/>
      <c r="BJ287" s="45"/>
      <c r="BK287" s="30"/>
      <c r="BL287" s="45"/>
    </row>
    <row r="288" spans="1:64" ht="15.75" thickBot="1">
      <c r="A288" s="28" t="s">
        <v>66</v>
      </c>
      <c r="B288" s="29">
        <v>4.17E+18</v>
      </c>
      <c r="C288" s="30">
        <v>1.14E-3</v>
      </c>
      <c r="D288" s="45">
        <v>4.1699999999999997E-5</v>
      </c>
      <c r="E288" s="30">
        <v>-6.6250000000000003E-2</v>
      </c>
      <c r="F288" s="29">
        <v>-5.9100000000000005E-4</v>
      </c>
      <c r="G288" s="19" t="s">
        <v>60</v>
      </c>
      <c r="H288" s="29">
        <v>4.17E+18</v>
      </c>
      <c r="I288" s="19"/>
      <c r="J288" s="53"/>
      <c r="K288" s="19"/>
      <c r="L288" s="53"/>
      <c r="M288" s="19"/>
      <c r="N288" s="53"/>
      <c r="O288" s="19"/>
      <c r="P288" s="31"/>
      <c r="Q288" s="30"/>
      <c r="R288" s="29"/>
      <c r="S288" s="28" t="s">
        <v>66</v>
      </c>
      <c r="T288" s="29">
        <v>4.02E+18</v>
      </c>
      <c r="U288" s="30"/>
      <c r="V288" s="45"/>
      <c r="W288" s="30"/>
      <c r="X288" s="29"/>
      <c r="Y288" s="30"/>
      <c r="Z288" s="29"/>
      <c r="AA288" s="30"/>
      <c r="AB288" s="59"/>
      <c r="AC288" s="19" t="s">
        <v>60</v>
      </c>
      <c r="AD288" s="45">
        <v>4.02E+18</v>
      </c>
      <c r="AE288" s="30"/>
      <c r="AF288" s="45"/>
      <c r="AG288" s="30"/>
      <c r="AH288" s="45"/>
      <c r="AI288" s="28" t="s">
        <v>66</v>
      </c>
      <c r="AJ288" s="29">
        <v>4.17E+18</v>
      </c>
      <c r="AK288" s="30">
        <v>2.1000000000000001E-4</v>
      </c>
      <c r="AL288" s="45"/>
      <c r="AM288" s="30"/>
      <c r="AN288" s="29"/>
      <c r="AO288" s="28" t="s">
        <v>60</v>
      </c>
      <c r="AP288" s="29">
        <v>4.17E+18</v>
      </c>
      <c r="AQ288" s="19"/>
      <c r="AR288" s="19"/>
      <c r="AS288" s="30"/>
      <c r="AT288" s="45"/>
      <c r="AU288" s="30"/>
      <c r="AV288" s="45"/>
      <c r="AW288" s="30"/>
      <c r="AX288" s="45"/>
      <c r="AY288" s="30"/>
      <c r="AZ288" s="45"/>
      <c r="BA288" s="28" t="s">
        <v>66</v>
      </c>
      <c r="BB288" s="29">
        <v>4.02E+18</v>
      </c>
      <c r="BC288" s="30">
        <v>6.8999999999999997E-4</v>
      </c>
      <c r="BD288" s="45"/>
      <c r="BE288" s="30"/>
      <c r="BF288" s="45"/>
      <c r="BG288" s="19" t="s">
        <v>60</v>
      </c>
      <c r="BH288" s="45">
        <v>4.02E+18</v>
      </c>
      <c r="BI288" s="30"/>
      <c r="BJ288" s="45"/>
      <c r="BK288" s="30"/>
      <c r="BL288" s="45"/>
    </row>
    <row r="289" spans="1:64" ht="15.75" thickBot="1">
      <c r="A289" s="28" t="s">
        <v>67</v>
      </c>
      <c r="B289" s="29">
        <v>4.32E+18</v>
      </c>
      <c r="C289" s="30">
        <v>1.7000000000000001E-4</v>
      </c>
      <c r="D289" s="45">
        <v>6.2199999999999997E-6</v>
      </c>
      <c r="E289" s="30">
        <v>-4.2470000000000001E-2</v>
      </c>
      <c r="F289" s="29">
        <v>-3.79E-4</v>
      </c>
      <c r="G289" s="19" t="s">
        <v>61</v>
      </c>
      <c r="H289" s="29">
        <v>4.32E+18</v>
      </c>
      <c r="I289" s="30">
        <v>-1.4999999999999999E-4</v>
      </c>
      <c r="J289" s="29">
        <v>-5.4999999999999999E-6</v>
      </c>
      <c r="K289" s="30">
        <v>-7.0300000000000001E-2</v>
      </c>
      <c r="L289" s="29">
        <v>-3.0899999999999999E-3</v>
      </c>
      <c r="M289" s="30">
        <v>4.7499999999999999E-3</v>
      </c>
      <c r="N289" s="29">
        <v>1.9599999999999999E-4</v>
      </c>
      <c r="O289" s="30">
        <v>4.6399999999999997E-2</v>
      </c>
      <c r="P289" s="29">
        <v>4.0800000000000003E-3</v>
      </c>
      <c r="Q289" s="30"/>
      <c r="R289" s="29"/>
      <c r="S289" s="28" t="s">
        <v>67</v>
      </c>
      <c r="T289" s="29">
        <v>4.16E+18</v>
      </c>
      <c r="U289" s="30"/>
      <c r="V289" s="45"/>
      <c r="W289" s="30"/>
      <c r="X289" s="29"/>
      <c r="Y289" s="30"/>
      <c r="Z289" s="29"/>
      <c r="AA289" s="30"/>
      <c r="AB289" s="59"/>
      <c r="AC289" s="19" t="s">
        <v>61</v>
      </c>
      <c r="AD289" s="45">
        <v>4.16E+18</v>
      </c>
      <c r="AE289" s="30"/>
      <c r="AF289" s="45"/>
      <c r="AG289" s="30"/>
      <c r="AH289" s="45"/>
      <c r="AI289" s="28" t="s">
        <v>67</v>
      </c>
      <c r="AJ289" s="29">
        <v>4.32E+18</v>
      </c>
      <c r="AK289" s="30">
        <v>1.0300000000000001E-3</v>
      </c>
      <c r="AL289" s="45"/>
      <c r="AM289" s="30"/>
      <c r="AN289" s="29"/>
      <c r="AO289" s="28" t="s">
        <v>61</v>
      </c>
      <c r="AP289" s="29">
        <v>4.32E+18</v>
      </c>
      <c r="AQ289" s="30"/>
      <c r="AR289" s="45"/>
      <c r="AS289" s="30"/>
      <c r="AT289" s="45"/>
      <c r="AU289" s="30"/>
      <c r="AV289" s="45"/>
      <c r="AW289" s="30"/>
      <c r="AX289" s="45"/>
      <c r="AY289" s="30"/>
      <c r="AZ289" s="45"/>
      <c r="BA289" s="28" t="s">
        <v>67</v>
      </c>
      <c r="BB289" s="29">
        <v>4.16E+18</v>
      </c>
      <c r="BC289" s="30">
        <v>2.2000000000000001E-4</v>
      </c>
      <c r="BD289" s="45"/>
      <c r="BE289" s="30"/>
      <c r="BF289" s="45"/>
      <c r="BG289" s="19" t="s">
        <v>61</v>
      </c>
      <c r="BH289" s="45">
        <v>4.16E+18</v>
      </c>
      <c r="BI289" s="30"/>
      <c r="BJ289" s="45"/>
      <c r="BK289" s="30"/>
      <c r="BL289" s="45"/>
    </row>
    <row r="290" spans="1:64" ht="15.75" thickBot="1">
      <c r="A290" s="28" t="s">
        <v>68</v>
      </c>
      <c r="B290" s="29">
        <v>4.47E+18</v>
      </c>
      <c r="C290" s="30">
        <v>5.6999999999999998E-4</v>
      </c>
      <c r="D290" s="45">
        <v>2.09E-5</v>
      </c>
      <c r="E290" s="30">
        <v>-7.1120000000000003E-2</v>
      </c>
      <c r="F290" s="29">
        <v>-6.3400000000000001E-4</v>
      </c>
      <c r="G290" s="19" t="s">
        <v>62</v>
      </c>
      <c r="H290" s="29">
        <v>4.47E+18</v>
      </c>
      <c r="I290" s="19"/>
      <c r="J290" s="53"/>
      <c r="K290" s="19"/>
      <c r="L290" s="53"/>
      <c r="M290" s="19"/>
      <c r="N290" s="53"/>
      <c r="O290" s="19"/>
      <c r="P290" s="31"/>
      <c r="Q290" s="30"/>
      <c r="R290" s="29"/>
      <c r="S290" s="28" t="s">
        <v>68</v>
      </c>
      <c r="T290" s="29">
        <v>4.31E+18</v>
      </c>
      <c r="U290" s="30"/>
      <c r="V290" s="45"/>
      <c r="W290" s="30"/>
      <c r="X290" s="29"/>
      <c r="Y290" s="30"/>
      <c r="Z290" s="29"/>
      <c r="AA290" s="30"/>
      <c r="AB290" s="59"/>
      <c r="AC290" s="19" t="s">
        <v>62</v>
      </c>
      <c r="AD290" s="45">
        <v>4.31E+18</v>
      </c>
      <c r="AE290" s="30"/>
      <c r="AF290" s="45"/>
      <c r="AG290" s="30"/>
      <c r="AH290" s="45"/>
      <c r="AI290" s="28" t="s">
        <v>68</v>
      </c>
      <c r="AJ290" s="29">
        <v>4.47E+18</v>
      </c>
      <c r="AK290" s="30">
        <v>1.31E-3</v>
      </c>
      <c r="AL290" s="45"/>
      <c r="AM290" s="30"/>
      <c r="AN290" s="29"/>
      <c r="AO290" s="28" t="s">
        <v>62</v>
      </c>
      <c r="AP290" s="29">
        <v>4.47E+18</v>
      </c>
      <c r="AQ290" s="19"/>
      <c r="AR290" s="19"/>
      <c r="AS290" s="30"/>
      <c r="AT290" s="45"/>
      <c r="AU290" s="30"/>
      <c r="AV290" s="45"/>
      <c r="AW290" s="30"/>
      <c r="AX290" s="45"/>
      <c r="AY290" s="30"/>
      <c r="AZ290" s="45"/>
      <c r="BA290" s="28" t="s">
        <v>68</v>
      </c>
      <c r="BB290" s="29">
        <v>4.31E+18</v>
      </c>
      <c r="BC290" s="30">
        <v>1.14E-3</v>
      </c>
      <c r="BD290" s="45"/>
      <c r="BE290" s="30"/>
      <c r="BF290" s="45"/>
      <c r="BG290" s="19" t="s">
        <v>62</v>
      </c>
      <c r="BH290" s="45">
        <v>4.31E+18</v>
      </c>
      <c r="BI290" s="30"/>
      <c r="BJ290" s="45"/>
      <c r="BK290" s="30"/>
      <c r="BL290" s="45"/>
    </row>
    <row r="291" spans="1:64" ht="15.75" thickBot="1">
      <c r="A291" s="33" t="s">
        <v>69</v>
      </c>
      <c r="B291" s="34">
        <v>4.63E+18</v>
      </c>
      <c r="C291" s="35">
        <v>1.6299999999999999E-3</v>
      </c>
      <c r="D291" s="45">
        <v>5.9700000000000001E-5</v>
      </c>
      <c r="E291" s="35">
        <v>-2.3599999999999999E-2</v>
      </c>
      <c r="F291" s="34">
        <v>-2.1000000000000001E-4</v>
      </c>
      <c r="G291" s="19" t="s">
        <v>63</v>
      </c>
      <c r="H291" s="29">
        <v>4.63E+18</v>
      </c>
      <c r="I291" s="30">
        <v>-2.0400000000000001E-3</v>
      </c>
      <c r="J291" s="29">
        <v>-7.4800000000000002E-5</v>
      </c>
      <c r="K291" s="30">
        <v>-2.0899999999999998E-3</v>
      </c>
      <c r="L291" s="29">
        <v>-9.1899999999999998E-5</v>
      </c>
      <c r="M291" s="30">
        <v>-1.6900000000000001E-3</v>
      </c>
      <c r="N291" s="29">
        <v>-6.9599999999999998E-5</v>
      </c>
      <c r="O291" s="30">
        <v>-1.1999999999999999E-3</v>
      </c>
      <c r="P291" s="29">
        <v>-1.06E-4</v>
      </c>
      <c r="Q291" s="30"/>
      <c r="R291" s="29"/>
      <c r="S291" s="33" t="s">
        <v>69</v>
      </c>
      <c r="T291" s="34">
        <v>4.46E+18</v>
      </c>
      <c r="U291" s="35"/>
      <c r="V291" s="56"/>
      <c r="W291" s="35"/>
      <c r="X291" s="34"/>
      <c r="Y291" s="35"/>
      <c r="Z291" s="34"/>
      <c r="AA291" s="35"/>
      <c r="AB291" s="60"/>
      <c r="AC291" s="19" t="s">
        <v>63</v>
      </c>
      <c r="AD291" s="45">
        <v>4.46E+18</v>
      </c>
      <c r="AE291" s="30"/>
      <c r="AF291" s="45"/>
      <c r="AG291" s="30"/>
      <c r="AH291" s="45"/>
      <c r="AI291" s="33" t="s">
        <v>69</v>
      </c>
      <c r="AJ291" s="34">
        <v>4.63E+18</v>
      </c>
      <c r="AK291" s="30">
        <v>-1.4499999999999999E-3</v>
      </c>
      <c r="AL291" s="45"/>
      <c r="AM291" s="30"/>
      <c r="AN291" s="54"/>
      <c r="AO291" s="28" t="s">
        <v>63</v>
      </c>
      <c r="AP291" s="29">
        <v>4.63E+18</v>
      </c>
      <c r="AQ291" s="30"/>
      <c r="AR291" s="45"/>
      <c r="AS291" s="30"/>
      <c r="AT291" s="45"/>
      <c r="AU291" s="30"/>
      <c r="AV291" s="45"/>
      <c r="AW291" s="30"/>
      <c r="AX291" s="45"/>
      <c r="AY291" s="30"/>
      <c r="AZ291" s="45"/>
      <c r="BA291" s="33" t="s">
        <v>69</v>
      </c>
      <c r="BB291" s="34">
        <v>4.46E+18</v>
      </c>
      <c r="BC291" s="30">
        <v>-3.6000000000000002E-4</v>
      </c>
      <c r="BD291" s="45"/>
      <c r="BE291" s="30"/>
      <c r="BF291" s="45"/>
      <c r="BG291" s="19" t="s">
        <v>63</v>
      </c>
      <c r="BH291" s="45">
        <v>4.46E+18</v>
      </c>
      <c r="BI291" s="30"/>
      <c r="BJ291" s="45"/>
      <c r="BK291" s="30"/>
      <c r="BL291" s="45"/>
    </row>
    <row r="292" spans="1:64" ht="15.75" thickBot="1">
      <c r="A292" s="19"/>
      <c r="B292" s="19"/>
      <c r="C292" s="19"/>
      <c r="D292" s="19"/>
      <c r="E292" s="19"/>
      <c r="F292" s="31"/>
      <c r="G292" s="19" t="s">
        <v>64</v>
      </c>
      <c r="H292" s="29">
        <v>4.78E+18</v>
      </c>
      <c r="I292" s="19"/>
      <c r="J292" s="53"/>
      <c r="K292" s="19"/>
      <c r="L292" s="53"/>
      <c r="M292" s="19"/>
      <c r="N292" s="53"/>
      <c r="O292" s="19"/>
      <c r="P292" s="31"/>
      <c r="Q292" s="30"/>
      <c r="R292" s="29"/>
      <c r="AC292" s="19" t="s">
        <v>64</v>
      </c>
      <c r="AD292" s="45">
        <v>4.61E+18</v>
      </c>
      <c r="AE292" s="30"/>
      <c r="AF292" s="45"/>
      <c r="AG292" s="30"/>
      <c r="AH292" s="29"/>
      <c r="AO292" s="28" t="s">
        <v>64</v>
      </c>
      <c r="AP292" s="29">
        <v>4.78E+18</v>
      </c>
      <c r="AQ292" s="19"/>
      <c r="AR292" s="19"/>
      <c r="AS292" s="30"/>
      <c r="AT292" s="45"/>
      <c r="AU292" s="30"/>
      <c r="AV292" s="45"/>
      <c r="AW292" s="30"/>
      <c r="AX292" s="45"/>
      <c r="AY292" s="30"/>
      <c r="AZ292" s="45"/>
      <c r="BG292" s="19" t="s">
        <v>64</v>
      </c>
      <c r="BH292" s="45">
        <v>4.61E+18</v>
      </c>
      <c r="BI292" s="30"/>
      <c r="BJ292" s="45"/>
      <c r="BK292" s="30"/>
      <c r="BL292" s="29"/>
    </row>
    <row r="293" spans="1:64" ht="15.75" thickBot="1">
      <c r="A293" s="19"/>
      <c r="B293" s="19"/>
      <c r="C293" s="19"/>
      <c r="D293" s="19"/>
      <c r="E293" s="19"/>
      <c r="F293" s="31"/>
      <c r="G293" s="19" t="s">
        <v>65</v>
      </c>
      <c r="H293" s="29">
        <v>4.94E+18</v>
      </c>
      <c r="I293" s="30">
        <v>-1.1299999999999999E-3</v>
      </c>
      <c r="J293" s="29">
        <v>-4.1399999999999997E-5</v>
      </c>
      <c r="K293" s="30">
        <v>-5.2300000000000003E-3</v>
      </c>
      <c r="L293" s="29">
        <v>-2.3000000000000001E-4</v>
      </c>
      <c r="M293" s="30">
        <v>4.28E-3</v>
      </c>
      <c r="N293" s="29">
        <v>1.76E-4</v>
      </c>
      <c r="O293" s="19"/>
      <c r="P293" s="31"/>
      <c r="Q293" s="30"/>
      <c r="R293" s="29"/>
      <c r="AC293" s="19" t="s">
        <v>65</v>
      </c>
      <c r="AD293" s="45">
        <v>4.76E+18</v>
      </c>
      <c r="AE293" s="30"/>
      <c r="AF293" s="45"/>
      <c r="AG293" s="30"/>
      <c r="AH293" s="29"/>
      <c r="AO293" s="28" t="s">
        <v>65</v>
      </c>
      <c r="AP293" s="29">
        <v>4.94E+18</v>
      </c>
      <c r="AQ293" s="30"/>
      <c r="AR293" s="45"/>
      <c r="AS293" s="30"/>
      <c r="AT293" s="45"/>
      <c r="AU293" s="30"/>
      <c r="AV293" s="45"/>
      <c r="AW293" s="30"/>
      <c r="AX293" s="45"/>
      <c r="AY293" s="30"/>
      <c r="AZ293" s="45"/>
      <c r="BG293" s="19" t="s">
        <v>65</v>
      </c>
      <c r="BH293" s="45">
        <v>4.76E+18</v>
      </c>
      <c r="BI293" s="30"/>
      <c r="BJ293" s="45"/>
      <c r="BK293" s="30"/>
      <c r="BL293" s="29"/>
    </row>
    <row r="294" spans="1:64" ht="15.75" thickBot="1">
      <c r="A294" s="19"/>
      <c r="B294" s="19"/>
      <c r="C294" s="19"/>
      <c r="D294" s="19"/>
      <c r="E294" s="19"/>
      <c r="F294" s="31"/>
      <c r="G294" s="19" t="s">
        <v>66</v>
      </c>
      <c r="H294" s="29">
        <v>5.09E+18</v>
      </c>
      <c r="I294" s="19"/>
      <c r="J294" s="53"/>
      <c r="K294" s="19"/>
      <c r="L294" s="53"/>
      <c r="M294" s="19"/>
      <c r="N294" s="53"/>
      <c r="O294" s="19"/>
      <c r="P294" s="31"/>
      <c r="Q294" s="30"/>
      <c r="R294" s="29"/>
      <c r="AC294" s="19" t="s">
        <v>66</v>
      </c>
      <c r="AD294" s="45">
        <v>4.91E+18</v>
      </c>
      <c r="AE294" s="30"/>
      <c r="AF294" s="45"/>
      <c r="AG294" s="30"/>
      <c r="AH294" s="29"/>
      <c r="AO294" s="28" t="s">
        <v>66</v>
      </c>
      <c r="AP294" s="29">
        <v>5.09E+18</v>
      </c>
      <c r="AQ294" s="19"/>
      <c r="AR294" s="19"/>
      <c r="AS294" s="30"/>
      <c r="AT294" s="45"/>
      <c r="AU294" s="30"/>
      <c r="AV294" s="45"/>
      <c r="AW294" s="30"/>
      <c r="AX294" s="45"/>
      <c r="AY294" s="30"/>
      <c r="AZ294" s="45"/>
      <c r="BG294" s="19" t="s">
        <v>66</v>
      </c>
      <c r="BH294" s="45">
        <v>4.91E+18</v>
      </c>
      <c r="BI294" s="30"/>
      <c r="BJ294" s="45"/>
      <c r="BK294" s="30"/>
      <c r="BL294" s="29"/>
    </row>
    <row r="295" spans="1:64" ht="15.75" thickBot="1">
      <c r="A295" s="19"/>
      <c r="B295" s="19"/>
      <c r="C295" s="19"/>
      <c r="D295" s="19"/>
      <c r="E295" s="19"/>
      <c r="F295" s="31"/>
      <c r="G295" s="19" t="s">
        <v>67</v>
      </c>
      <c r="H295" s="29">
        <v>5.24E+18</v>
      </c>
      <c r="I295" s="30">
        <v>2E-3</v>
      </c>
      <c r="J295" s="29">
        <v>7.3300000000000006E-5</v>
      </c>
      <c r="K295" s="30">
        <v>-3.2000000000000003E-4</v>
      </c>
      <c r="L295" s="29">
        <v>-1.4100000000000001E-5</v>
      </c>
      <c r="M295" s="30">
        <v>-3.15E-3</v>
      </c>
      <c r="N295" s="29">
        <v>-1.2999999999999999E-4</v>
      </c>
      <c r="O295" s="19"/>
      <c r="P295" s="31"/>
      <c r="Q295" s="19"/>
      <c r="R295" s="53"/>
      <c r="AC295" s="19" t="s">
        <v>67</v>
      </c>
      <c r="AD295" s="45">
        <v>5.06E+18</v>
      </c>
      <c r="AE295" s="30"/>
      <c r="AF295" s="45"/>
      <c r="AG295" s="30"/>
      <c r="AH295" s="29"/>
      <c r="AO295" s="28" t="s">
        <v>67</v>
      </c>
      <c r="AP295" s="29">
        <v>5.24E+18</v>
      </c>
      <c r="AQ295" s="30"/>
      <c r="AR295" s="45"/>
      <c r="AS295" s="30"/>
      <c r="AT295" s="45"/>
      <c r="AU295" s="30"/>
      <c r="AV295" s="45"/>
      <c r="AW295" s="30"/>
      <c r="AX295" s="45"/>
      <c r="AY295" s="30"/>
      <c r="AZ295" s="45"/>
      <c r="BG295" s="19" t="s">
        <v>67</v>
      </c>
      <c r="BH295" s="45">
        <v>5.06E+18</v>
      </c>
      <c r="BI295" s="30"/>
      <c r="BJ295" s="45"/>
      <c r="BK295" s="30"/>
      <c r="BL295" s="29"/>
    </row>
    <row r="296" spans="1:64" ht="15.75" thickBot="1">
      <c r="A296" s="19"/>
      <c r="B296" s="19"/>
      <c r="C296" s="19"/>
      <c r="D296" s="19"/>
      <c r="E296" s="19"/>
      <c r="F296" s="31"/>
      <c r="G296" s="19" t="s">
        <v>68</v>
      </c>
      <c r="H296" s="29">
        <v>5.4E+18</v>
      </c>
      <c r="I296" s="19"/>
      <c r="J296" s="53"/>
      <c r="K296" s="19"/>
      <c r="L296" s="53"/>
      <c r="M296" s="19"/>
      <c r="N296" s="53"/>
      <c r="O296" s="19"/>
      <c r="P296" s="31"/>
      <c r="Q296" s="30"/>
      <c r="R296" s="29"/>
      <c r="AC296" s="19" t="s">
        <v>68</v>
      </c>
      <c r="AD296" s="45">
        <v>5.21E+18</v>
      </c>
      <c r="AE296" s="30"/>
      <c r="AF296" s="45"/>
      <c r="AG296" s="30"/>
      <c r="AH296" s="29"/>
      <c r="AO296" s="28" t="s">
        <v>68</v>
      </c>
      <c r="AP296" s="29">
        <v>5.4E+18</v>
      </c>
      <c r="AQ296" s="19"/>
      <c r="AR296" s="19"/>
      <c r="AS296" s="30"/>
      <c r="AT296" s="45"/>
      <c r="AU296" s="30"/>
      <c r="AV296" s="45"/>
      <c r="AW296" s="30"/>
      <c r="AX296" s="45"/>
      <c r="AY296" s="30"/>
      <c r="AZ296" s="45"/>
      <c r="BG296" s="19" t="s">
        <v>68</v>
      </c>
      <c r="BH296" s="45">
        <v>5.21E+18</v>
      </c>
      <c r="BI296" s="30"/>
      <c r="BJ296" s="45"/>
      <c r="BK296" s="30"/>
      <c r="BL296" s="29"/>
    </row>
    <row r="297" spans="1:64" ht="15.75" thickBot="1">
      <c r="A297" s="19"/>
      <c r="B297" s="19"/>
      <c r="C297" s="19"/>
      <c r="D297" s="19"/>
      <c r="E297" s="19"/>
      <c r="F297" s="31"/>
      <c r="G297" s="26" t="s">
        <v>69</v>
      </c>
      <c r="H297" s="34">
        <v>5.55E+18</v>
      </c>
      <c r="I297" s="35">
        <v>7.1000000000000002E-4</v>
      </c>
      <c r="J297" s="34">
        <v>2.5999999999999998E-5</v>
      </c>
      <c r="K297" s="35">
        <v>-1.91E-3</v>
      </c>
      <c r="L297" s="34">
        <v>-8.3999999999999995E-5</v>
      </c>
      <c r="M297" s="35">
        <v>3.9699999999999996E-3</v>
      </c>
      <c r="N297" s="34">
        <v>1.63E-4</v>
      </c>
      <c r="O297" s="26"/>
      <c r="P297" s="21"/>
      <c r="Q297" s="35"/>
      <c r="R297" s="34"/>
      <c r="AC297" s="19" t="s">
        <v>69</v>
      </c>
      <c r="AD297" s="45">
        <v>5.35E+18</v>
      </c>
      <c r="AE297" s="30"/>
      <c r="AF297" s="45"/>
      <c r="AG297" s="30"/>
      <c r="AH297" s="34"/>
      <c r="AO297" s="33" t="s">
        <v>69</v>
      </c>
      <c r="AP297" s="34">
        <v>5.55E+18</v>
      </c>
      <c r="AQ297" s="30"/>
      <c r="AR297" s="45"/>
      <c r="AT297" s="45"/>
      <c r="AU297" s="30"/>
      <c r="AV297" s="45"/>
      <c r="AW297" s="30"/>
      <c r="AX297" s="45"/>
      <c r="AY297" s="30"/>
      <c r="AZ297" s="45"/>
      <c r="BG297" s="19" t="s">
        <v>69</v>
      </c>
      <c r="BH297" s="45">
        <v>5.35E+18</v>
      </c>
      <c r="BI297" s="30"/>
      <c r="BJ297" s="45"/>
      <c r="BK297" s="30"/>
      <c r="BL297" s="34"/>
    </row>
    <row r="314" spans="1:64">
      <c r="A314" s="175" t="s">
        <v>114</v>
      </c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  <c r="AA314" s="176"/>
      <c r="AB314" s="176"/>
      <c r="AC314" s="176"/>
      <c r="AD314" s="176"/>
      <c r="AE314" s="176"/>
      <c r="AF314" s="176"/>
      <c r="AG314" s="176"/>
      <c r="AH314" s="176"/>
      <c r="AI314" s="176"/>
      <c r="AJ314" s="176"/>
      <c r="AK314" s="176"/>
      <c r="AL314" s="176"/>
      <c r="AM314" s="176"/>
      <c r="AN314" s="176"/>
      <c r="AO314" s="176"/>
      <c r="AP314" s="176"/>
      <c r="AQ314" s="176"/>
      <c r="AR314" s="176"/>
      <c r="AS314" s="176"/>
      <c r="AT314" s="176"/>
      <c r="AU314" s="176"/>
      <c r="AV314" s="176"/>
      <c r="AW314" s="176"/>
      <c r="AX314" s="176"/>
      <c r="AY314" s="176"/>
      <c r="AZ314" s="176"/>
      <c r="BA314" s="176"/>
      <c r="BB314" s="176"/>
      <c r="BC314" s="176"/>
      <c r="BD314" s="176"/>
      <c r="BE314" s="176"/>
      <c r="BF314" s="176"/>
      <c r="BG314" s="176"/>
      <c r="BH314" s="176"/>
      <c r="BI314" s="176"/>
      <c r="BJ314" s="176"/>
      <c r="BK314" s="176"/>
      <c r="BL314" s="176"/>
    </row>
    <row r="315" spans="1:64" ht="15.75" thickBot="1">
      <c r="A315" s="166" t="s">
        <v>70</v>
      </c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8"/>
      <c r="AI315" s="52" t="s">
        <v>89</v>
      </c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</row>
    <row r="316" spans="1:64" ht="15" customHeight="1" thickBot="1">
      <c r="A316" s="169" t="s">
        <v>6</v>
      </c>
      <c r="B316" s="147"/>
      <c r="C316" s="147"/>
      <c r="D316" s="147"/>
      <c r="E316" s="147"/>
      <c r="F316" s="147"/>
      <c r="G316" s="83" t="s">
        <v>4</v>
      </c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5"/>
      <c r="S316" s="170" t="s">
        <v>7</v>
      </c>
      <c r="T316" s="171"/>
      <c r="U316" s="171"/>
      <c r="V316" s="171"/>
      <c r="W316" s="171"/>
      <c r="X316" s="171"/>
      <c r="Y316" s="171"/>
      <c r="Z316" s="171"/>
      <c r="AA316" s="171"/>
      <c r="AB316" s="171"/>
      <c r="AC316" s="144" t="s">
        <v>8</v>
      </c>
      <c r="AD316" s="145"/>
      <c r="AE316" s="145"/>
      <c r="AF316" s="145"/>
      <c r="AG316" s="145"/>
      <c r="AH316" s="146"/>
      <c r="AI316" s="153" t="s">
        <v>72</v>
      </c>
      <c r="AJ316" s="154"/>
      <c r="AK316" s="154"/>
      <c r="AL316" s="154"/>
      <c r="AM316" s="154"/>
      <c r="AN316" s="163"/>
      <c r="AO316" s="169" t="s">
        <v>73</v>
      </c>
      <c r="AP316" s="147"/>
      <c r="AQ316" s="147"/>
      <c r="AR316" s="147"/>
      <c r="AS316" s="147"/>
      <c r="AT316" s="147"/>
      <c r="AU316" s="147"/>
      <c r="AV316" s="147"/>
      <c r="AW316" s="147"/>
      <c r="AX316" s="147"/>
      <c r="AY316" s="147"/>
      <c r="AZ316" s="165"/>
      <c r="BA316" s="147" t="s">
        <v>7</v>
      </c>
      <c r="BB316" s="147"/>
      <c r="BC316" s="147"/>
      <c r="BD316" s="147"/>
      <c r="BE316" s="147"/>
      <c r="BF316" s="147"/>
      <c r="BG316" s="147"/>
      <c r="BH316" s="178"/>
      <c r="BI316" s="169" t="s">
        <v>8</v>
      </c>
      <c r="BJ316" s="147"/>
      <c r="BK316" s="147"/>
      <c r="BL316" s="165"/>
    </row>
    <row r="317" spans="1:64" ht="15.75" thickBot="1">
      <c r="A317" s="26"/>
      <c r="B317" s="21"/>
      <c r="C317" s="155">
        <v>110923</v>
      </c>
      <c r="D317" s="156"/>
      <c r="E317" s="155" t="s">
        <v>90</v>
      </c>
      <c r="F317" s="156"/>
      <c r="G317" s="39"/>
      <c r="H317" s="40"/>
      <c r="I317" s="157">
        <v>101223</v>
      </c>
      <c r="J317" s="158"/>
      <c r="K317" s="157" t="s">
        <v>91</v>
      </c>
      <c r="L317" s="158"/>
      <c r="M317" s="157">
        <v>91523</v>
      </c>
      <c r="N317" s="158"/>
      <c r="O317" s="157">
        <v>83123</v>
      </c>
      <c r="P317" s="158"/>
      <c r="Q317" s="159"/>
      <c r="R317" s="160"/>
      <c r="S317" s="41"/>
      <c r="T317" s="40"/>
      <c r="U317" s="149" t="s">
        <v>76</v>
      </c>
      <c r="V317" s="150"/>
      <c r="W317" s="136" t="s">
        <v>80</v>
      </c>
      <c r="X317" s="137"/>
      <c r="Y317" s="136" t="s">
        <v>84</v>
      </c>
      <c r="Z317" s="137"/>
      <c r="AA317" s="138" t="s">
        <v>86</v>
      </c>
      <c r="AB317" s="139"/>
      <c r="AC317" s="39"/>
      <c r="AD317" s="40"/>
      <c r="AE317" s="140" t="s">
        <v>99</v>
      </c>
      <c r="AF317" s="141"/>
      <c r="AG317" s="136" t="s">
        <v>81</v>
      </c>
      <c r="AH317" s="137"/>
      <c r="AI317" s="33"/>
      <c r="AJ317" s="21"/>
      <c r="AK317" s="142">
        <v>81524</v>
      </c>
      <c r="AL317" s="143"/>
      <c r="AM317" s="142">
        <v>81624</v>
      </c>
      <c r="AN317" s="143"/>
      <c r="AO317" s="33"/>
      <c r="AP317" s="21"/>
      <c r="AQ317" s="142">
        <v>71824</v>
      </c>
      <c r="AR317" s="143"/>
      <c r="AS317" s="151" t="s">
        <v>82</v>
      </c>
      <c r="AT317" s="152"/>
      <c r="AU317" s="142">
        <v>92424</v>
      </c>
      <c r="AV317" s="143"/>
      <c r="AW317" s="151" t="s">
        <v>87</v>
      </c>
      <c r="AX317" s="152"/>
      <c r="AY317" s="142">
        <v>101524</v>
      </c>
      <c r="AZ317" s="143"/>
      <c r="BA317" s="33"/>
      <c r="BB317" s="21"/>
      <c r="BC317" s="142">
        <v>82724</v>
      </c>
      <c r="BD317" s="143"/>
      <c r="BE317" s="151" t="s">
        <v>83</v>
      </c>
      <c r="BF317" s="152"/>
      <c r="BG317" s="33"/>
      <c r="BH317" s="21"/>
      <c r="BI317" s="161" t="s">
        <v>77</v>
      </c>
      <c r="BJ317" s="162"/>
      <c r="BK317" s="142">
        <v>91724</v>
      </c>
      <c r="BL317" s="143"/>
    </row>
    <row r="318" spans="1:64" ht="52.5" thickBot="1">
      <c r="A318" s="20" t="s">
        <v>92</v>
      </c>
      <c r="B318" s="21" t="s">
        <v>93</v>
      </c>
      <c r="C318" s="21" t="s">
        <v>94</v>
      </c>
      <c r="D318" s="21" t="s">
        <v>95</v>
      </c>
      <c r="E318" s="21" t="s">
        <v>94</v>
      </c>
      <c r="F318" s="21" t="s">
        <v>95</v>
      </c>
      <c r="G318" s="26" t="s">
        <v>96</v>
      </c>
      <c r="H318" s="21" t="s">
        <v>93</v>
      </c>
      <c r="I318" s="21" t="s">
        <v>94</v>
      </c>
      <c r="J318" s="21" t="s">
        <v>95</v>
      </c>
      <c r="K318" s="21" t="s">
        <v>94</v>
      </c>
      <c r="L318" s="21" t="s">
        <v>95</v>
      </c>
      <c r="M318" s="21" t="s">
        <v>94</v>
      </c>
      <c r="N318" s="21" t="s">
        <v>95</v>
      </c>
      <c r="O318" s="21" t="s">
        <v>94</v>
      </c>
      <c r="P318" s="21" t="s">
        <v>95</v>
      </c>
      <c r="Q318" s="21"/>
      <c r="R318" s="21"/>
      <c r="S318" s="20" t="s">
        <v>92</v>
      </c>
      <c r="T318" s="21" t="s">
        <v>93</v>
      </c>
      <c r="U318" s="21" t="s">
        <v>94</v>
      </c>
      <c r="V318" s="21" t="s">
        <v>95</v>
      </c>
      <c r="W318" s="21" t="s">
        <v>94</v>
      </c>
      <c r="X318" s="21" t="s">
        <v>95</v>
      </c>
      <c r="Y318" s="21" t="s">
        <v>94</v>
      </c>
      <c r="Z318" s="21" t="s">
        <v>95</v>
      </c>
      <c r="AA318" s="21" t="s">
        <v>94</v>
      </c>
      <c r="AB318" s="21" t="s">
        <v>95</v>
      </c>
      <c r="AC318" s="26" t="s">
        <v>96</v>
      </c>
      <c r="AD318" s="21" t="s">
        <v>93</v>
      </c>
      <c r="AE318" s="21" t="s">
        <v>94</v>
      </c>
      <c r="AF318" s="21" t="s">
        <v>95</v>
      </c>
      <c r="AG318" s="21" t="s">
        <v>94</v>
      </c>
      <c r="AH318" s="21" t="s">
        <v>95</v>
      </c>
      <c r="AI318" s="20" t="s">
        <v>92</v>
      </c>
      <c r="AJ318" s="21" t="s">
        <v>93</v>
      </c>
      <c r="AK318" s="21" t="s">
        <v>94</v>
      </c>
      <c r="AL318" s="21" t="s">
        <v>95</v>
      </c>
      <c r="AM318" s="21" t="s">
        <v>94</v>
      </c>
      <c r="AN318" s="21" t="s">
        <v>95</v>
      </c>
      <c r="AO318" s="33" t="s">
        <v>96</v>
      </c>
      <c r="AP318" s="21" t="s">
        <v>93</v>
      </c>
      <c r="AQ318" s="21" t="s">
        <v>94</v>
      </c>
      <c r="AR318" s="21" t="s">
        <v>95</v>
      </c>
      <c r="AS318" s="21" t="s">
        <v>94</v>
      </c>
      <c r="AT318" s="21" t="s">
        <v>95</v>
      </c>
      <c r="AU318" s="21" t="s">
        <v>94</v>
      </c>
      <c r="AV318" s="21" t="s">
        <v>95</v>
      </c>
      <c r="AW318" s="21" t="s">
        <v>94</v>
      </c>
      <c r="AX318" s="21" t="s">
        <v>95</v>
      </c>
      <c r="AY318" s="21" t="s">
        <v>94</v>
      </c>
      <c r="AZ318" s="21" t="s">
        <v>95</v>
      </c>
      <c r="BA318" s="20" t="s">
        <v>92</v>
      </c>
      <c r="BB318" s="21" t="s">
        <v>93</v>
      </c>
      <c r="BC318" s="21" t="s">
        <v>94</v>
      </c>
      <c r="BD318" s="21" t="s">
        <v>95</v>
      </c>
      <c r="BE318" s="21" t="s">
        <v>94</v>
      </c>
      <c r="BF318" s="21" t="s">
        <v>95</v>
      </c>
      <c r="BG318" s="33" t="s">
        <v>96</v>
      </c>
      <c r="BH318" s="21" t="s">
        <v>93</v>
      </c>
      <c r="BI318" s="21" t="s">
        <v>94</v>
      </c>
      <c r="BJ318" s="21" t="s">
        <v>95</v>
      </c>
      <c r="BK318" s="21" t="s">
        <v>94</v>
      </c>
      <c r="BL318" s="21" t="s">
        <v>95</v>
      </c>
    </row>
    <row r="319" spans="1:64" ht="15.75" thickBot="1">
      <c r="A319" s="28" t="s">
        <v>39</v>
      </c>
      <c r="B319" s="29">
        <v>0</v>
      </c>
      <c r="C319" s="30"/>
      <c r="D319" s="45"/>
      <c r="E319" s="30"/>
      <c r="F319" s="29"/>
      <c r="G319" s="30">
        <v>0</v>
      </c>
      <c r="H319" s="29">
        <v>0</v>
      </c>
      <c r="I319" s="30"/>
      <c r="J319" s="29"/>
      <c r="K319" s="30"/>
      <c r="L319" s="29"/>
      <c r="M319" s="30"/>
      <c r="N319" s="29"/>
      <c r="O319" s="30"/>
      <c r="P319" s="29"/>
      <c r="Q319" s="30"/>
      <c r="R319" s="29"/>
      <c r="S319" s="28" t="s">
        <v>39</v>
      </c>
      <c r="T319" s="29">
        <v>0</v>
      </c>
      <c r="U319" s="30"/>
      <c r="V319" s="45"/>
      <c r="W319" s="30"/>
      <c r="X319" s="29"/>
      <c r="Y319" s="37"/>
      <c r="Z319" s="57"/>
      <c r="AA319" s="37"/>
      <c r="AB319" s="58"/>
      <c r="AC319" s="30">
        <v>0</v>
      </c>
      <c r="AD319" s="44">
        <v>0</v>
      </c>
      <c r="AE319" s="37"/>
      <c r="AF319" s="44"/>
      <c r="AG319" s="37"/>
      <c r="AH319" s="44"/>
      <c r="AI319" s="28" t="s">
        <v>39</v>
      </c>
      <c r="AJ319" s="29">
        <v>0</v>
      </c>
      <c r="AK319" s="30"/>
      <c r="AL319" s="45"/>
      <c r="AM319" s="30"/>
      <c r="AN319" s="29"/>
      <c r="AO319" s="46">
        <v>0</v>
      </c>
      <c r="AP319" s="29">
        <v>0</v>
      </c>
      <c r="AQ319" s="30"/>
      <c r="AR319" s="45"/>
      <c r="AS319" s="30"/>
      <c r="AT319" s="45"/>
      <c r="AU319" s="37"/>
      <c r="AV319" s="44"/>
      <c r="AW319" s="37"/>
      <c r="AX319" s="44"/>
      <c r="AY319" s="37"/>
      <c r="AZ319" s="44"/>
      <c r="BA319" s="28" t="s">
        <v>39</v>
      </c>
      <c r="BB319" s="29">
        <v>0</v>
      </c>
      <c r="BC319" s="30"/>
      <c r="BD319" s="45"/>
      <c r="BE319" s="30"/>
      <c r="BF319" s="45"/>
      <c r="BG319" s="30">
        <v>0</v>
      </c>
      <c r="BH319" s="45">
        <v>0</v>
      </c>
      <c r="BI319" s="30"/>
      <c r="BJ319" s="45"/>
      <c r="BK319" s="30"/>
      <c r="BL319" s="45"/>
    </row>
    <row r="320" spans="1:64" ht="15.75" thickBot="1">
      <c r="A320" s="28" t="s">
        <v>40</v>
      </c>
      <c r="B320" s="29">
        <v>1.54E+17</v>
      </c>
      <c r="C320" s="30">
        <v>0.32890000000000003</v>
      </c>
      <c r="D320" s="45">
        <v>5.0826765570000002E-2</v>
      </c>
      <c r="E320" s="30">
        <v>0.499</v>
      </c>
      <c r="F320" s="29">
        <v>1.8785528740000002E-2</v>
      </c>
      <c r="G320" s="30">
        <v>10</v>
      </c>
      <c r="H320" s="29">
        <v>1.54E+17</v>
      </c>
      <c r="I320" s="30">
        <v>0.7611</v>
      </c>
      <c r="J320" s="29">
        <v>0.1177626489</v>
      </c>
      <c r="K320" s="30">
        <v>0.2006</v>
      </c>
      <c r="L320" s="29">
        <v>3.7258543829999997E-2</v>
      </c>
      <c r="M320" s="30">
        <v>0.30209999999999998</v>
      </c>
      <c r="N320" s="29">
        <v>5.2529994779999999E-2</v>
      </c>
      <c r="O320" s="30">
        <v>0.27339999999999998</v>
      </c>
      <c r="P320" s="29">
        <v>0.1015073884</v>
      </c>
      <c r="Q320" s="30"/>
      <c r="R320" s="29"/>
      <c r="S320" s="28" t="s">
        <v>40</v>
      </c>
      <c r="T320" s="29">
        <v>1.49E+17</v>
      </c>
      <c r="U320" s="30">
        <v>0.2772</v>
      </c>
      <c r="V320" s="45">
        <v>4.0203045690000001E-2</v>
      </c>
      <c r="W320" s="30">
        <v>0.1913</v>
      </c>
      <c r="X320" s="29">
        <v>2.9965538850000001E-2</v>
      </c>
      <c r="Y320" s="30">
        <v>0.23</v>
      </c>
      <c r="Z320" s="29">
        <v>3.4003548199999997E-2</v>
      </c>
      <c r="AA320" s="30">
        <v>0.22489999999999999</v>
      </c>
      <c r="AB320" s="59">
        <v>3.377383992E-2</v>
      </c>
      <c r="AC320" s="30">
        <v>12.5</v>
      </c>
      <c r="AD320" s="45">
        <v>1.49E+17</v>
      </c>
      <c r="AE320" s="30">
        <v>0.2253</v>
      </c>
      <c r="AF320" s="45">
        <v>3.4849187939999998E-2</v>
      </c>
      <c r="AG320" s="30">
        <v>0.192</v>
      </c>
      <c r="AH320" s="45">
        <v>3.142389525E-2</v>
      </c>
      <c r="AI320" s="28" t="s">
        <v>40</v>
      </c>
      <c r="AJ320" s="29">
        <v>1.54E+17</v>
      </c>
      <c r="AK320" s="30">
        <v>0.15820000000000001</v>
      </c>
      <c r="AL320" s="45">
        <v>0.1879976233</v>
      </c>
      <c r="AM320" s="30">
        <v>0.22483</v>
      </c>
      <c r="AN320" s="29">
        <v>0.21843000100000001</v>
      </c>
      <c r="AO320" s="46">
        <v>10</v>
      </c>
      <c r="AP320" s="29">
        <v>1.54E+17</v>
      </c>
      <c r="AQ320" s="30">
        <v>0.31090000000000001</v>
      </c>
      <c r="AR320" s="45">
        <v>0.28429041700000002</v>
      </c>
      <c r="AS320" s="30">
        <v>0.21060000000000001</v>
      </c>
      <c r="AT320" s="45">
        <v>0.28125</v>
      </c>
      <c r="AU320" s="30">
        <v>0.40799999999999997</v>
      </c>
      <c r="AV320" s="45">
        <v>0.43427354979999999</v>
      </c>
      <c r="AW320" s="30">
        <v>0.35930000000000001</v>
      </c>
      <c r="AX320" s="45">
        <v>0.4150398521</v>
      </c>
      <c r="AY320" s="30">
        <v>0.24529999999999999</v>
      </c>
      <c r="AZ320" s="30">
        <v>0.2520291791</v>
      </c>
      <c r="BA320" s="28" t="s">
        <v>40</v>
      </c>
      <c r="BB320" s="29">
        <v>1.49E+17</v>
      </c>
      <c r="BC320" s="30">
        <v>0.1091</v>
      </c>
      <c r="BD320" s="45">
        <v>0.15763617969999999</v>
      </c>
      <c r="BE320" s="30">
        <v>0.13</v>
      </c>
      <c r="BF320" s="45">
        <v>0.14906547410000001</v>
      </c>
      <c r="BG320" s="30">
        <v>12.5</v>
      </c>
      <c r="BH320" s="45">
        <v>1.49E+17</v>
      </c>
      <c r="BI320" s="30">
        <v>0.1754</v>
      </c>
      <c r="BJ320" s="45">
        <v>5.0849423089999998E-2</v>
      </c>
      <c r="BK320" s="30">
        <v>0.25369999999999998</v>
      </c>
      <c r="BL320" s="30">
        <v>0.29244956770000002</v>
      </c>
    </row>
    <row r="321" spans="1:64" ht="15.75" thickBot="1">
      <c r="A321" s="28" t="s">
        <v>41</v>
      </c>
      <c r="B321" s="29">
        <v>3.09E+17</v>
      </c>
      <c r="C321" s="30">
        <v>0.4476</v>
      </c>
      <c r="D321" s="45">
        <v>6.9170143719999994E-2</v>
      </c>
      <c r="E321" s="30">
        <v>0.78900000000000003</v>
      </c>
      <c r="F321" s="29">
        <v>2.9702970299999999E-2</v>
      </c>
      <c r="G321" s="30">
        <v>20</v>
      </c>
      <c r="H321" s="29">
        <v>3.09E+17</v>
      </c>
      <c r="I321" s="30">
        <v>0.92820000000000003</v>
      </c>
      <c r="J321" s="29">
        <v>0.14361751510000001</v>
      </c>
      <c r="K321" s="30">
        <v>0.29389999999999999</v>
      </c>
      <c r="L321" s="29">
        <v>5.4587667159999999E-2</v>
      </c>
      <c r="M321" s="30">
        <v>0.40110000000000001</v>
      </c>
      <c r="N321" s="29">
        <v>6.9744392279999998E-2</v>
      </c>
      <c r="O321" s="30">
        <v>0.3281</v>
      </c>
      <c r="P321" s="29">
        <v>0.1218162917</v>
      </c>
      <c r="Q321" s="30"/>
      <c r="R321" s="29"/>
      <c r="S321" s="28" t="s">
        <v>41</v>
      </c>
      <c r="T321" s="29">
        <v>2.97E+17</v>
      </c>
      <c r="U321" s="30">
        <v>0.42159999999999997</v>
      </c>
      <c r="V321" s="45">
        <v>6.1145757799999999E-2</v>
      </c>
      <c r="W321" s="30">
        <v>0.29299999999999998</v>
      </c>
      <c r="X321" s="29">
        <v>4.5895989970000002E-2</v>
      </c>
      <c r="Y321" s="30">
        <v>0.33829999999999999</v>
      </c>
      <c r="Z321" s="29">
        <v>5.0014784149999998E-2</v>
      </c>
      <c r="AA321" s="30">
        <v>0.35339999999999999</v>
      </c>
      <c r="AB321" s="59">
        <v>5.3071031689999999E-2</v>
      </c>
      <c r="AC321" s="30">
        <v>25</v>
      </c>
      <c r="AD321" s="45">
        <v>2.97E+17</v>
      </c>
      <c r="AE321" s="30">
        <v>0.37530000000000002</v>
      </c>
      <c r="AF321" s="45">
        <v>5.8051044080000003E-2</v>
      </c>
      <c r="AG321" s="30">
        <v>0.26900000000000002</v>
      </c>
      <c r="AH321" s="45">
        <v>4.4026186580000001E-2</v>
      </c>
      <c r="AI321" s="28" t="s">
        <v>41</v>
      </c>
      <c r="AJ321" s="29">
        <v>3.09E+17</v>
      </c>
      <c r="AK321" s="30">
        <v>0.22389999999999999</v>
      </c>
      <c r="AL321" s="45">
        <v>0.26607248960000002</v>
      </c>
      <c r="AM321" s="30">
        <v>0.26068999999999998</v>
      </c>
      <c r="AN321" s="29">
        <v>0.25326921209999997</v>
      </c>
      <c r="AO321" s="46">
        <v>20</v>
      </c>
      <c r="AP321" s="29">
        <v>3.09E+17</v>
      </c>
      <c r="AQ321" s="30">
        <v>0.46729999999999999</v>
      </c>
      <c r="AR321" s="45">
        <v>0.42730431600000002</v>
      </c>
      <c r="AS321" s="30">
        <v>0.34320000000000001</v>
      </c>
      <c r="AT321" s="45">
        <v>0.45833333329999998</v>
      </c>
      <c r="AU321" s="30">
        <v>0.59640000000000004</v>
      </c>
      <c r="AV321" s="45">
        <v>0.63480574769999998</v>
      </c>
      <c r="AW321" s="30">
        <v>0.52729999999999999</v>
      </c>
      <c r="AX321" s="45">
        <v>0.60910246040000005</v>
      </c>
      <c r="AY321" s="30">
        <v>0.39100000000000001</v>
      </c>
      <c r="AZ321" s="30">
        <v>0.40172608650000002</v>
      </c>
      <c r="BA321" s="28" t="s">
        <v>41</v>
      </c>
      <c r="BB321" s="29">
        <v>2.97E+17</v>
      </c>
      <c r="BC321" s="30">
        <v>0.16309999999999999</v>
      </c>
      <c r="BD321" s="45">
        <v>0.23565958679999999</v>
      </c>
      <c r="BE321" s="30">
        <v>0.19159999999999999</v>
      </c>
      <c r="BF321" s="45">
        <v>0.21969957570000001</v>
      </c>
      <c r="BG321" s="30">
        <v>25</v>
      </c>
      <c r="BH321" s="45">
        <v>2.97E+17</v>
      </c>
      <c r="BI321" s="30">
        <v>0.24829999999999999</v>
      </c>
      <c r="BJ321" s="45">
        <v>7.1983533370000005E-2</v>
      </c>
      <c r="BK321" s="30">
        <v>0.29099999999999998</v>
      </c>
      <c r="BL321" s="30">
        <v>0.33544668589999999</v>
      </c>
    </row>
    <row r="322" spans="1:64" ht="15.75" thickBot="1">
      <c r="A322" s="28" t="s">
        <v>42</v>
      </c>
      <c r="B322" s="29">
        <v>4.63E+17</v>
      </c>
      <c r="C322" s="30">
        <v>0.56020000000000003</v>
      </c>
      <c r="D322" s="45">
        <v>8.6570854579999995E-2</v>
      </c>
      <c r="E322" s="30">
        <v>0.95899999999999996</v>
      </c>
      <c r="F322" s="29">
        <v>3.6102849829999999E-2</v>
      </c>
      <c r="G322" s="30">
        <v>30</v>
      </c>
      <c r="H322" s="29">
        <v>4.63E+17</v>
      </c>
      <c r="I322" s="30">
        <v>0.97540000000000004</v>
      </c>
      <c r="J322" s="29">
        <v>0.15092062510000001</v>
      </c>
      <c r="K322" s="30">
        <v>0.36430000000000001</v>
      </c>
      <c r="L322" s="29">
        <v>6.7663447249999994E-2</v>
      </c>
      <c r="M322" s="30">
        <v>0.44890000000000002</v>
      </c>
      <c r="N322" s="29">
        <v>7.8055990259999999E-2</v>
      </c>
      <c r="O322" s="30">
        <v>0.53849999999999998</v>
      </c>
      <c r="P322" s="29">
        <v>0.19993316999999999</v>
      </c>
      <c r="Q322" s="30"/>
      <c r="R322" s="29"/>
      <c r="S322" s="28" t="s">
        <v>42</v>
      </c>
      <c r="T322" s="29">
        <v>4.46E+17</v>
      </c>
      <c r="U322" s="30">
        <v>0.52790000000000004</v>
      </c>
      <c r="V322" s="45">
        <v>7.6562726610000006E-2</v>
      </c>
      <c r="W322" s="30">
        <v>0.38329999999999997</v>
      </c>
      <c r="X322" s="29">
        <v>6.0040726820000001E-2</v>
      </c>
      <c r="Y322" s="30">
        <v>0.3871</v>
      </c>
      <c r="Z322" s="29">
        <v>5.7229450029999997E-2</v>
      </c>
      <c r="AA322" s="30">
        <v>0.4234</v>
      </c>
      <c r="AB322" s="59">
        <v>6.358312059E-2</v>
      </c>
      <c r="AC322" s="30">
        <v>37.5</v>
      </c>
      <c r="AD322" s="45">
        <v>4.46E+17</v>
      </c>
      <c r="AE322" s="30">
        <v>0.45929999999999999</v>
      </c>
      <c r="AF322" s="45">
        <v>7.1044083529999996E-2</v>
      </c>
      <c r="AG322" s="30">
        <v>0.32300000000000001</v>
      </c>
      <c r="AH322" s="45">
        <v>5.2864157119999998E-2</v>
      </c>
      <c r="AI322" s="28" t="s">
        <v>42</v>
      </c>
      <c r="AJ322" s="29">
        <v>4.63E+17</v>
      </c>
      <c r="AK322" s="30">
        <v>0.3175</v>
      </c>
      <c r="AL322" s="45">
        <v>0.37730243610000003</v>
      </c>
      <c r="AM322" s="30">
        <v>0.32472000000000001</v>
      </c>
      <c r="AN322" s="29">
        <v>0.31547653749999999</v>
      </c>
      <c r="AO322" s="46">
        <v>30</v>
      </c>
      <c r="AP322" s="29">
        <v>4.63E+17</v>
      </c>
      <c r="AQ322" s="30">
        <v>0.56999999999999995</v>
      </c>
      <c r="AR322" s="45">
        <v>0.52121433800000005</v>
      </c>
      <c r="AS322" s="30">
        <v>0.32950000000000002</v>
      </c>
      <c r="AT322" s="45">
        <v>0.44003739320000002</v>
      </c>
      <c r="AU322" s="30">
        <v>0.70150000000000001</v>
      </c>
      <c r="AV322" s="45">
        <v>0.74667376259999996</v>
      </c>
      <c r="AW322" s="30">
        <v>0.6069</v>
      </c>
      <c r="AX322" s="45">
        <v>0.70105117250000004</v>
      </c>
      <c r="AY322" s="30">
        <v>0.4819</v>
      </c>
      <c r="AZ322" s="30">
        <v>0.49511969589999999</v>
      </c>
      <c r="BA322" s="28" t="s">
        <v>42</v>
      </c>
      <c r="BB322" s="29">
        <v>4.46E+17</v>
      </c>
      <c r="BC322" s="30">
        <v>0.1948</v>
      </c>
      <c r="BD322" s="45">
        <v>0.28146221640000002</v>
      </c>
      <c r="BE322" s="30">
        <v>0.23180000000000001</v>
      </c>
      <c r="BF322" s="45">
        <v>0.26579520699999998</v>
      </c>
      <c r="BG322" s="30">
        <v>37.5</v>
      </c>
      <c r="BH322" s="45">
        <v>4.46E+17</v>
      </c>
      <c r="BI322" s="30">
        <v>0.32629999999999998</v>
      </c>
      <c r="BJ322" s="45">
        <v>9.4596161649999996E-2</v>
      </c>
      <c r="BK322" s="30">
        <v>0.28389999999999999</v>
      </c>
      <c r="BL322" s="30">
        <v>0.32726224780000002</v>
      </c>
    </row>
    <row r="323" spans="1:64" ht="15.75" thickBot="1">
      <c r="A323" s="28" t="s">
        <v>43</v>
      </c>
      <c r="B323" s="29">
        <v>6.17E+17</v>
      </c>
      <c r="C323" s="30">
        <v>0.6754</v>
      </c>
      <c r="D323" s="45">
        <v>0.10437335809999999</v>
      </c>
      <c r="E323" s="30">
        <v>1.0649999999999999</v>
      </c>
      <c r="F323" s="29">
        <v>4.0093362950000003E-2</v>
      </c>
      <c r="G323" s="30">
        <v>40</v>
      </c>
      <c r="H323" s="29">
        <v>6.17E+17</v>
      </c>
      <c r="I323" s="30">
        <v>1.0379</v>
      </c>
      <c r="J323" s="29">
        <v>0.16059105679999999</v>
      </c>
      <c r="K323" s="30">
        <v>0.42659999999999998</v>
      </c>
      <c r="L323" s="29">
        <v>7.9234769689999998E-2</v>
      </c>
      <c r="M323" s="30">
        <v>0.49419999999999997</v>
      </c>
      <c r="N323" s="29">
        <v>8.5932881239999995E-2</v>
      </c>
      <c r="O323" s="30">
        <v>0.51070000000000004</v>
      </c>
      <c r="P323" s="29">
        <v>0.18961164329999999</v>
      </c>
      <c r="Q323" s="30"/>
      <c r="R323" s="29"/>
      <c r="S323" s="28" t="s">
        <v>43</v>
      </c>
      <c r="T323" s="29">
        <v>5.95E+17</v>
      </c>
      <c r="U323" s="30">
        <v>0.57569999999999999</v>
      </c>
      <c r="V323" s="45">
        <v>8.3495286439999997E-2</v>
      </c>
      <c r="W323" s="30">
        <v>0.42509999999999998</v>
      </c>
      <c r="X323" s="29">
        <v>6.6588345859999995E-2</v>
      </c>
      <c r="Y323" s="30">
        <v>0.40820000000000001</v>
      </c>
      <c r="Z323" s="29">
        <v>6.0348905969999998E-2</v>
      </c>
      <c r="AA323" s="30">
        <v>0.45929999999999999</v>
      </c>
      <c r="AB323" s="59">
        <v>6.8974320470000003E-2</v>
      </c>
      <c r="AC323" s="30">
        <v>50</v>
      </c>
      <c r="AD323" s="45">
        <v>5.95E+17</v>
      </c>
      <c r="AE323" s="30">
        <v>0.50880000000000003</v>
      </c>
      <c r="AF323" s="45">
        <v>7.8700696060000006E-2</v>
      </c>
      <c r="AG323" s="30">
        <v>0.36899999999999999</v>
      </c>
      <c r="AH323" s="45">
        <v>6.0392798689999999E-2</v>
      </c>
      <c r="AI323" s="28" t="s">
        <v>43</v>
      </c>
      <c r="AJ323" s="29">
        <v>6.17E+17</v>
      </c>
      <c r="AK323" s="30">
        <v>0.35460000000000003</v>
      </c>
      <c r="AL323" s="45">
        <v>0.42139037429999998</v>
      </c>
      <c r="AM323" s="30">
        <v>0.35154999999999997</v>
      </c>
      <c r="AN323" s="29">
        <v>0.34154279609999999</v>
      </c>
      <c r="AO323" s="46">
        <v>40</v>
      </c>
      <c r="AP323" s="29">
        <v>6.17E+17</v>
      </c>
      <c r="AQ323" s="30">
        <v>0.62480000000000002</v>
      </c>
      <c r="AR323" s="45">
        <v>0.57132406729999996</v>
      </c>
      <c r="AS323" s="30">
        <v>0.32279999999999998</v>
      </c>
      <c r="AT323" s="45">
        <v>0.43108974360000002</v>
      </c>
      <c r="AU323" s="30">
        <v>0.73909999999999998</v>
      </c>
      <c r="AV323" s="45">
        <v>0.7866950506</v>
      </c>
      <c r="AW323" s="30">
        <v>0.67169999999999996</v>
      </c>
      <c r="AX323" s="45">
        <v>0.77590389280000005</v>
      </c>
      <c r="AY323" s="30">
        <v>0.56730000000000003</v>
      </c>
      <c r="AZ323" s="30">
        <v>0.5828624268</v>
      </c>
      <c r="BA323" s="28" t="s">
        <v>43</v>
      </c>
      <c r="BB323" s="29">
        <v>5.95E+17</v>
      </c>
      <c r="BC323" s="30">
        <v>0.2034</v>
      </c>
      <c r="BD323" s="45">
        <v>0.29388816639999998</v>
      </c>
      <c r="BE323" s="30">
        <v>0.26429999999999998</v>
      </c>
      <c r="BF323" s="45">
        <v>0.30306157550000001</v>
      </c>
      <c r="BG323" s="30">
        <v>50</v>
      </c>
      <c r="BH323" s="45">
        <v>5.95E+17</v>
      </c>
      <c r="BI323" s="30">
        <v>0.38490000000000002</v>
      </c>
      <c r="BJ323" s="45">
        <v>0.1115846234</v>
      </c>
      <c r="BK323" s="30">
        <v>0.37619999999999998</v>
      </c>
      <c r="BL323" s="30">
        <v>0.4336599424</v>
      </c>
    </row>
    <row r="324" spans="1:64" ht="15.75" thickBot="1">
      <c r="A324" s="28" t="s">
        <v>44</v>
      </c>
      <c r="B324" s="29">
        <v>7.71E+17</v>
      </c>
      <c r="C324" s="30">
        <v>0.7016</v>
      </c>
      <c r="D324" s="45">
        <v>0.1084221913</v>
      </c>
      <c r="E324" s="30">
        <v>1.0760000000000001</v>
      </c>
      <c r="F324" s="29">
        <v>4.05074728E-2</v>
      </c>
      <c r="G324" s="30">
        <v>50</v>
      </c>
      <c r="H324" s="29">
        <v>7.71E+17</v>
      </c>
      <c r="I324" s="19"/>
      <c r="J324" s="53"/>
      <c r="K324" s="30">
        <v>0.4647</v>
      </c>
      <c r="L324" s="29">
        <v>8.6311292720000002E-2</v>
      </c>
      <c r="M324" s="30">
        <v>0.55449999999999999</v>
      </c>
      <c r="N324" s="29">
        <v>9.6418014260000004E-2</v>
      </c>
      <c r="O324" s="30">
        <v>0.56989999999999996</v>
      </c>
      <c r="P324" s="29">
        <v>0.2115912972</v>
      </c>
      <c r="Q324" s="30"/>
      <c r="R324" s="29"/>
      <c r="S324" s="28" t="s">
        <v>44</v>
      </c>
      <c r="T324" s="29">
        <v>7.44E+17</v>
      </c>
      <c r="U324" s="30">
        <v>0.61050000000000004</v>
      </c>
      <c r="V324" s="45">
        <v>8.8542422039999999E-2</v>
      </c>
      <c r="W324" s="30">
        <v>0.44940000000000002</v>
      </c>
      <c r="X324" s="29">
        <v>7.039473684E-2</v>
      </c>
      <c r="Y324" s="30">
        <v>0.40029999999999999</v>
      </c>
      <c r="Z324" s="29">
        <v>5.918095801E-2</v>
      </c>
      <c r="AA324" s="30">
        <v>0.50670000000000004</v>
      </c>
      <c r="AB324" s="59">
        <v>7.6092506379999994E-2</v>
      </c>
      <c r="AC324" s="30">
        <v>62.5</v>
      </c>
      <c r="AD324" s="45">
        <v>7.44E+17</v>
      </c>
      <c r="AE324" s="30">
        <v>0.55910000000000004</v>
      </c>
      <c r="AF324" s="45">
        <v>8.6481051820000002E-2</v>
      </c>
      <c r="AG324" s="30">
        <v>0.41799999999999998</v>
      </c>
      <c r="AH324" s="45">
        <v>6.8412438630000003E-2</v>
      </c>
      <c r="AI324" s="28" t="s">
        <v>44</v>
      </c>
      <c r="AJ324" s="29">
        <v>7.71E+17</v>
      </c>
      <c r="AK324" s="30">
        <v>0.41139999999999999</v>
      </c>
      <c r="AL324" s="45">
        <v>0.48888888889999998</v>
      </c>
      <c r="AM324" s="30">
        <v>0.32518000000000002</v>
      </c>
      <c r="AN324" s="29">
        <v>0.31592344309999998</v>
      </c>
      <c r="AO324" s="46">
        <v>50</v>
      </c>
      <c r="AP324" s="29">
        <v>7.71E+17</v>
      </c>
      <c r="AQ324" s="30">
        <v>0.67369999999999997</v>
      </c>
      <c r="AR324" s="45">
        <v>0.61603877100000004</v>
      </c>
      <c r="AS324" s="30">
        <v>0.27960000000000002</v>
      </c>
      <c r="AT324" s="45">
        <v>0.37339743590000002</v>
      </c>
      <c r="AU324" s="30">
        <v>0.66290000000000004</v>
      </c>
      <c r="AV324" s="45">
        <v>0.70558807879999996</v>
      </c>
      <c r="AW324" s="30">
        <v>0.73929999999999996</v>
      </c>
      <c r="AX324" s="45">
        <v>0.85399099000000001</v>
      </c>
      <c r="AY324" s="30">
        <v>0.65980000000000005</v>
      </c>
      <c r="AZ324" s="30">
        <v>0.67789992809999999</v>
      </c>
      <c r="BA324" s="28" t="s">
        <v>44</v>
      </c>
      <c r="BB324" s="29">
        <v>7.44E+17</v>
      </c>
      <c r="BC324" s="30">
        <v>0.2233</v>
      </c>
      <c r="BD324" s="45">
        <v>0.32264123680000001</v>
      </c>
      <c r="BE324" s="30">
        <v>0.26450000000000001</v>
      </c>
      <c r="BF324" s="45">
        <v>0.303290907</v>
      </c>
      <c r="BG324" s="30">
        <v>62.5</v>
      </c>
      <c r="BH324" s="45">
        <v>7.44E+17</v>
      </c>
      <c r="BI324" s="30">
        <v>0.41889999999999999</v>
      </c>
      <c r="BJ324" s="45">
        <v>0.12144141009999999</v>
      </c>
      <c r="BK324" s="30">
        <v>0.43080000000000002</v>
      </c>
      <c r="BL324" s="30">
        <v>0.49659942359999998</v>
      </c>
    </row>
    <row r="325" spans="1:64" ht="15.75" thickBot="1">
      <c r="A325" s="28" t="s">
        <v>45</v>
      </c>
      <c r="B325" s="29">
        <v>9.26E+17</v>
      </c>
      <c r="C325" s="30">
        <v>0.74109999999999998</v>
      </c>
      <c r="D325" s="45">
        <v>0.1145263483</v>
      </c>
      <c r="E325" s="30">
        <v>1.083</v>
      </c>
      <c r="F325" s="29">
        <v>4.0770997250000003E-2</v>
      </c>
      <c r="G325" s="30">
        <v>60</v>
      </c>
      <c r="H325" s="29">
        <v>9.26E+17</v>
      </c>
      <c r="I325" s="30">
        <v>1.0568</v>
      </c>
      <c r="J325" s="29">
        <v>0.1635153953</v>
      </c>
      <c r="K325" s="30">
        <v>0.53800000000000003</v>
      </c>
      <c r="L325" s="29">
        <v>9.992570579E-2</v>
      </c>
      <c r="M325" s="30">
        <v>0.5948</v>
      </c>
      <c r="N325" s="29">
        <v>0.1034254912</v>
      </c>
      <c r="O325" s="30">
        <v>0.44450000000000001</v>
      </c>
      <c r="P325" s="29">
        <v>0.16503304369999999</v>
      </c>
      <c r="Q325" s="30"/>
      <c r="R325" s="29"/>
      <c r="S325" s="28" t="s">
        <v>45</v>
      </c>
      <c r="T325" s="29">
        <v>8.92E+17</v>
      </c>
      <c r="U325" s="30">
        <v>0.63619999999999999</v>
      </c>
      <c r="V325" s="45">
        <v>9.2269760699999995E-2</v>
      </c>
      <c r="W325" s="30">
        <v>0.45839999999999997</v>
      </c>
      <c r="X325" s="29">
        <v>7.1804511279999997E-2</v>
      </c>
      <c r="Y325" s="30">
        <v>0.42570000000000002</v>
      </c>
      <c r="Z325" s="29">
        <v>6.2936132470000003E-2</v>
      </c>
      <c r="AA325" s="30">
        <v>0.51890000000000003</v>
      </c>
      <c r="AB325" s="59">
        <v>7.7924613310000002E-2</v>
      </c>
      <c r="AC325" s="30">
        <v>75</v>
      </c>
      <c r="AD325" s="45">
        <v>8.92E+17</v>
      </c>
      <c r="AE325" s="30">
        <v>0.58340000000000003</v>
      </c>
      <c r="AF325" s="45">
        <v>9.0239752509999993E-2</v>
      </c>
      <c r="AG325" s="30">
        <v>0.42299999999999999</v>
      </c>
      <c r="AH325" s="45">
        <v>6.9230769230000003E-2</v>
      </c>
      <c r="AI325" s="28" t="s">
        <v>45</v>
      </c>
      <c r="AJ325" s="29">
        <v>9.26E+17</v>
      </c>
      <c r="AK325" s="30">
        <v>0.40910000000000002</v>
      </c>
      <c r="AL325" s="45">
        <v>0.48615567440000002</v>
      </c>
      <c r="AM325" s="30">
        <v>0.33127000000000001</v>
      </c>
      <c r="AN325" s="29">
        <v>0.32184008549999998</v>
      </c>
      <c r="AO325" s="46">
        <v>60</v>
      </c>
      <c r="AP325" s="29">
        <v>9.26E+17</v>
      </c>
      <c r="AQ325" s="30">
        <v>0.76080000000000003</v>
      </c>
      <c r="AR325" s="45">
        <v>0.69568397950000005</v>
      </c>
      <c r="AS325" s="30">
        <v>0.38219999999999998</v>
      </c>
      <c r="AT325" s="45">
        <v>0.51041666669999997</v>
      </c>
      <c r="AU325" s="30">
        <v>0.66839999999999999</v>
      </c>
      <c r="AV325" s="45">
        <v>0.71144225650000004</v>
      </c>
      <c r="AW325" s="30">
        <v>0.76859999999999995</v>
      </c>
      <c r="AX325" s="45">
        <v>0.88783643290000003</v>
      </c>
      <c r="AY325" s="30">
        <v>0.66739999999999999</v>
      </c>
      <c r="AZ325" s="30">
        <v>0.68570841469999999</v>
      </c>
      <c r="BA325" s="28" t="s">
        <v>45</v>
      </c>
      <c r="BB325" s="29">
        <v>8.92E+17</v>
      </c>
      <c r="BC325" s="30">
        <v>0.1966</v>
      </c>
      <c r="BD325" s="45">
        <v>0.28406299670000001</v>
      </c>
      <c r="BE325" s="30">
        <v>0.2601</v>
      </c>
      <c r="BF325" s="45">
        <v>0.29824561399999999</v>
      </c>
      <c r="BG325" s="30">
        <v>75</v>
      </c>
      <c r="BH325" s="45">
        <v>8.92E+17</v>
      </c>
      <c r="BI325" s="30">
        <v>0.46389999999999998</v>
      </c>
      <c r="BJ325" s="45">
        <v>0.13448715720000001</v>
      </c>
      <c r="BK325" s="30">
        <v>0.46899999999999997</v>
      </c>
      <c r="BL325" s="30">
        <v>0.54063400579999998</v>
      </c>
    </row>
    <row r="326" spans="1:64" ht="15.75" thickBot="1">
      <c r="A326" s="28" t="s">
        <v>46</v>
      </c>
      <c r="B326" s="29">
        <v>1.08E+18</v>
      </c>
      <c r="C326" s="30">
        <v>0.75170000000000003</v>
      </c>
      <c r="D326" s="45">
        <v>0.11616442590000001</v>
      </c>
      <c r="E326" s="30">
        <v>0.99</v>
      </c>
      <c r="F326" s="29">
        <v>3.7269886680000003E-2</v>
      </c>
      <c r="G326" s="19" t="s">
        <v>40</v>
      </c>
      <c r="H326" s="29">
        <v>1.08E+18</v>
      </c>
      <c r="I326" s="19"/>
      <c r="J326" s="53"/>
      <c r="K326" s="19"/>
      <c r="L326" s="53"/>
      <c r="M326" s="19"/>
      <c r="N326" s="53"/>
      <c r="O326" s="19"/>
      <c r="P326" s="31"/>
      <c r="Q326" s="30"/>
      <c r="R326" s="29"/>
      <c r="S326" s="28" t="s">
        <v>46</v>
      </c>
      <c r="T326" s="29">
        <v>1.04E+18</v>
      </c>
      <c r="U326" s="30">
        <v>0.64710000000000001</v>
      </c>
      <c r="V326" s="45">
        <v>9.3850616390000002E-2</v>
      </c>
      <c r="W326" s="30">
        <v>0.4607</v>
      </c>
      <c r="X326" s="29">
        <v>7.2164786970000006E-2</v>
      </c>
      <c r="Y326" s="30">
        <v>0.41039999999999999</v>
      </c>
      <c r="Z326" s="29">
        <v>6.0674157300000003E-2</v>
      </c>
      <c r="AA326" s="30">
        <v>0.51970000000000005</v>
      </c>
      <c r="AB326" s="59">
        <v>7.8044751460000006E-2</v>
      </c>
      <c r="AC326" s="19" t="s">
        <v>40</v>
      </c>
      <c r="AD326" s="45">
        <v>1.04E+18</v>
      </c>
      <c r="AE326" s="30">
        <v>0.59750000000000003</v>
      </c>
      <c r="AF326" s="45">
        <v>9.2420726989999993E-2</v>
      </c>
      <c r="AG326" s="30">
        <v>0.45500000000000002</v>
      </c>
      <c r="AH326" s="45">
        <v>7.4468085109999999E-2</v>
      </c>
      <c r="AI326" s="28" t="s">
        <v>46</v>
      </c>
      <c r="AJ326" s="29">
        <v>1.08E+18</v>
      </c>
      <c r="AK326" s="30">
        <v>0.41499999999999998</v>
      </c>
      <c r="AL326" s="45">
        <v>0.49316696380000002</v>
      </c>
      <c r="AM326" s="30">
        <v>0.32885999999999999</v>
      </c>
      <c r="AN326" s="29">
        <v>0.31949868840000001</v>
      </c>
      <c r="AO326" s="28" t="s">
        <v>40</v>
      </c>
      <c r="AP326" s="29">
        <v>1.08E+18</v>
      </c>
      <c r="AQ326" s="19"/>
      <c r="AR326" s="19"/>
      <c r="AS326" s="30">
        <v>0.39689999999999998</v>
      </c>
      <c r="AT326" s="45">
        <v>0.5300480769</v>
      </c>
      <c r="AU326" s="30">
        <v>0.67749999999999999</v>
      </c>
      <c r="AV326" s="45">
        <v>0.72112825970000005</v>
      </c>
      <c r="AW326" s="30">
        <v>0.75119999999999998</v>
      </c>
      <c r="AX326" s="45">
        <v>0.86773709139999999</v>
      </c>
      <c r="AY326" s="30">
        <v>0.71489999999999998</v>
      </c>
      <c r="AZ326" s="30">
        <v>0.7345114559</v>
      </c>
      <c r="BA326" s="28" t="s">
        <v>46</v>
      </c>
      <c r="BB326" s="29">
        <v>1.04E+18</v>
      </c>
      <c r="BC326" s="30">
        <v>0.19220000000000001</v>
      </c>
      <c r="BD326" s="45">
        <v>0.27770553390000002</v>
      </c>
      <c r="BE326" s="30">
        <v>0.26329999999999998</v>
      </c>
      <c r="BF326" s="45">
        <v>0.30191491799999998</v>
      </c>
      <c r="BG326" s="19" t="s">
        <v>40</v>
      </c>
      <c r="BH326" s="45">
        <v>1.04E+18</v>
      </c>
      <c r="BI326" s="30">
        <v>0.46660000000000001</v>
      </c>
      <c r="BJ326" s="45">
        <v>0.135269902</v>
      </c>
      <c r="BK326" s="30">
        <v>0.44769999999999999</v>
      </c>
      <c r="BL326" s="30">
        <v>0.51608069160000003</v>
      </c>
    </row>
    <row r="327" spans="1:64" ht="15.75" thickBot="1">
      <c r="A327" s="28" t="s">
        <v>47</v>
      </c>
      <c r="B327" s="29">
        <v>1.23E+18</v>
      </c>
      <c r="C327" s="30">
        <v>0.75190000000000001</v>
      </c>
      <c r="D327" s="45">
        <v>0.116195333</v>
      </c>
      <c r="E327" s="30">
        <v>0.99299999999999999</v>
      </c>
      <c r="F327" s="29">
        <v>3.738282574E-2</v>
      </c>
      <c r="G327" s="19" t="s">
        <v>41</v>
      </c>
      <c r="H327" s="29">
        <v>1.23E+18</v>
      </c>
      <c r="I327" s="30">
        <v>1.0934999999999999</v>
      </c>
      <c r="J327" s="29">
        <v>0.16919387280000001</v>
      </c>
      <c r="K327" s="30">
        <v>0.49030000000000001</v>
      </c>
      <c r="L327" s="29">
        <v>9.106612184E-2</v>
      </c>
      <c r="M327" s="30">
        <v>0.62560000000000004</v>
      </c>
      <c r="N327" s="29">
        <v>0.1087810816</v>
      </c>
      <c r="O327" s="30">
        <v>0.35410000000000003</v>
      </c>
      <c r="P327" s="29">
        <v>0.13146951809999999</v>
      </c>
      <c r="Q327" s="30"/>
      <c r="R327" s="29"/>
      <c r="S327" s="28" t="s">
        <v>47</v>
      </c>
      <c r="T327" s="29">
        <v>1.19E+18</v>
      </c>
      <c r="U327" s="30">
        <v>0.67130000000000001</v>
      </c>
      <c r="V327" s="45">
        <v>9.7360406090000004E-2</v>
      </c>
      <c r="W327" s="30">
        <v>0.46210000000000001</v>
      </c>
      <c r="X327" s="29">
        <v>7.2384085210000004E-2</v>
      </c>
      <c r="Y327" s="30">
        <v>0.40920000000000001</v>
      </c>
      <c r="Z327" s="29">
        <v>6.0496747490000002E-2</v>
      </c>
      <c r="AA327" s="30">
        <v>0.52090000000000003</v>
      </c>
      <c r="AB327" s="59">
        <v>7.82249587E-2</v>
      </c>
      <c r="AC327" s="19" t="s">
        <v>41</v>
      </c>
      <c r="AD327" s="45">
        <v>1.19E+18</v>
      </c>
      <c r="AE327" s="30">
        <v>0.61660000000000004</v>
      </c>
      <c r="AF327" s="45">
        <v>9.5375096670000006E-2</v>
      </c>
      <c r="AG327" s="30">
        <v>0.46300000000000002</v>
      </c>
      <c r="AH327" s="45">
        <v>7.5777414079999994E-2</v>
      </c>
      <c r="AI327" s="28" t="s">
        <v>47</v>
      </c>
      <c r="AJ327" s="29">
        <v>1.23E+18</v>
      </c>
      <c r="AK327" s="30">
        <v>0.43369999999999997</v>
      </c>
      <c r="AL327" s="45">
        <v>0.51538918600000005</v>
      </c>
      <c r="AM327" s="30">
        <v>0.34922999999999998</v>
      </c>
      <c r="AN327" s="61">
        <v>0.33928883710000002</v>
      </c>
      <c r="AO327" s="28" t="s">
        <v>41</v>
      </c>
      <c r="AP327" s="29">
        <v>1.23E+18</v>
      </c>
      <c r="AQ327" s="30">
        <v>0.8377</v>
      </c>
      <c r="AR327" s="45">
        <v>0.76600219459999996</v>
      </c>
      <c r="AS327" s="30">
        <v>0.53410000000000002</v>
      </c>
      <c r="AT327" s="45">
        <v>0.71327457260000005</v>
      </c>
      <c r="AU327" s="30">
        <v>0.6694</v>
      </c>
      <c r="AV327" s="45">
        <v>0.7125066525</v>
      </c>
      <c r="AW327" s="30">
        <v>0.78080000000000005</v>
      </c>
      <c r="AX327" s="45">
        <v>0.90192907470000006</v>
      </c>
      <c r="AY327" s="30">
        <v>0.6895</v>
      </c>
      <c r="AZ327" s="30">
        <v>0.70841467170000005</v>
      </c>
      <c r="BA327" s="28" t="s">
        <v>47</v>
      </c>
      <c r="BB327" s="29">
        <v>1.19E+18</v>
      </c>
      <c r="BC327" s="30">
        <v>0.21540000000000001</v>
      </c>
      <c r="BD327" s="45">
        <v>0.31122670130000002</v>
      </c>
      <c r="BE327" s="30">
        <v>0.25119999999999998</v>
      </c>
      <c r="BF327" s="45">
        <v>0.28804036230000002</v>
      </c>
      <c r="BG327" s="19" t="s">
        <v>41</v>
      </c>
      <c r="BH327" s="45">
        <v>1.19E+18</v>
      </c>
      <c r="BI327" s="30">
        <v>0.51929999999999998</v>
      </c>
      <c r="BJ327" s="45">
        <v>0.15054792140000001</v>
      </c>
      <c r="BK327" s="30">
        <v>0.4521</v>
      </c>
      <c r="BL327" s="30">
        <v>0.52115273780000004</v>
      </c>
    </row>
    <row r="328" spans="1:64" ht="15.75" thickBot="1">
      <c r="A328" s="28" t="s">
        <v>48</v>
      </c>
      <c r="B328" s="29">
        <v>1.39E+18</v>
      </c>
      <c r="C328" s="30">
        <v>0.7258</v>
      </c>
      <c r="D328" s="45">
        <v>0.11216195330000001</v>
      </c>
      <c r="E328" s="30">
        <v>0.91</v>
      </c>
      <c r="F328" s="29">
        <v>3.425817867E-2</v>
      </c>
      <c r="G328" s="19" t="s">
        <v>42</v>
      </c>
      <c r="H328" s="29">
        <v>1.39E+18</v>
      </c>
      <c r="I328" s="19"/>
      <c r="J328" s="53"/>
      <c r="K328" s="19"/>
      <c r="L328" s="53"/>
      <c r="M328" s="19"/>
      <c r="N328" s="53"/>
      <c r="O328" s="19"/>
      <c r="P328" s="31"/>
      <c r="Q328" s="30"/>
      <c r="R328" s="29"/>
      <c r="S328" s="28" t="s">
        <v>48</v>
      </c>
      <c r="T328" s="29">
        <v>1.34E+18</v>
      </c>
      <c r="U328" s="30">
        <v>0.6885</v>
      </c>
      <c r="V328" s="45">
        <v>9.9854967370000006E-2</v>
      </c>
      <c r="W328" s="30">
        <v>0.46610000000000001</v>
      </c>
      <c r="X328" s="29">
        <v>7.3010651630000006E-2</v>
      </c>
      <c r="Y328" s="30">
        <v>0.39889999999999998</v>
      </c>
      <c r="Z328" s="29">
        <v>5.897397989E-2</v>
      </c>
      <c r="AA328" s="30">
        <v>0.52300000000000002</v>
      </c>
      <c r="AB328" s="59">
        <v>7.8540321369999999E-2</v>
      </c>
      <c r="AC328" s="19" t="s">
        <v>42</v>
      </c>
      <c r="AD328" s="45">
        <v>1.34E+18</v>
      </c>
      <c r="AE328" s="30">
        <v>0.63380000000000003</v>
      </c>
      <c r="AF328" s="45">
        <v>9.803557618E-2</v>
      </c>
      <c r="AG328" s="30">
        <v>0.47</v>
      </c>
      <c r="AH328" s="45">
        <v>7.692307692E-2</v>
      </c>
      <c r="AI328" s="28" t="s">
        <v>48</v>
      </c>
      <c r="AJ328" s="29">
        <v>1.39E+18</v>
      </c>
      <c r="AK328" s="30">
        <v>0.43169999999999997</v>
      </c>
      <c r="AL328" s="45">
        <v>0.51301247770000002</v>
      </c>
      <c r="AM328" s="30">
        <v>0.34466999999999998</v>
      </c>
      <c r="AN328" s="29">
        <v>0.33485864180000002</v>
      </c>
      <c r="AO328" s="28" t="s">
        <v>42</v>
      </c>
      <c r="AP328" s="29">
        <v>1.39E+18</v>
      </c>
      <c r="AQ328" s="19"/>
      <c r="AR328" s="19"/>
      <c r="AS328" s="30">
        <v>0.53459999999999996</v>
      </c>
      <c r="AT328" s="45">
        <v>0.7139423077</v>
      </c>
      <c r="AU328" s="30">
        <v>0.63560000000000005</v>
      </c>
      <c r="AV328" s="45">
        <v>0.67653006920000003</v>
      </c>
      <c r="AW328" s="30">
        <v>0.81679999999999997</v>
      </c>
      <c r="AX328" s="45">
        <v>0.94351391939999996</v>
      </c>
      <c r="AY328" s="30">
        <v>0.67689999999999995</v>
      </c>
      <c r="AZ328" s="30">
        <v>0.69546902290000001</v>
      </c>
      <c r="BA328" s="28" t="s">
        <v>48</v>
      </c>
      <c r="BB328" s="29">
        <v>1.34E+18</v>
      </c>
      <c r="BC328" s="30">
        <v>0.20699999999999999</v>
      </c>
      <c r="BD328" s="45">
        <v>0.29908972690000002</v>
      </c>
      <c r="BE328" s="30">
        <v>0.25580000000000003</v>
      </c>
      <c r="BF328" s="45">
        <v>0.29331498680000001</v>
      </c>
      <c r="BG328" s="19" t="s">
        <v>42</v>
      </c>
      <c r="BH328" s="45">
        <v>1.34E+18</v>
      </c>
      <c r="BI328" s="30">
        <v>0.5252</v>
      </c>
      <c r="BJ328" s="45">
        <v>0.15225836379999999</v>
      </c>
      <c r="BK328" s="30">
        <v>0.4052</v>
      </c>
      <c r="BL328" s="30">
        <v>0.46708933720000001</v>
      </c>
    </row>
    <row r="329" spans="1:64" ht="15.75" thickBot="1">
      <c r="A329" s="28" t="s">
        <v>49</v>
      </c>
      <c r="B329" s="29">
        <v>1.54E+18</v>
      </c>
      <c r="C329" s="30">
        <v>0.75680000000000003</v>
      </c>
      <c r="D329" s="45">
        <v>0.11695255760000001</v>
      </c>
      <c r="E329" s="30">
        <v>0.81100000000000005</v>
      </c>
      <c r="F329" s="29">
        <v>3.053119E-2</v>
      </c>
      <c r="G329" s="19" t="s">
        <v>43</v>
      </c>
      <c r="H329" s="29">
        <v>1.54E+18</v>
      </c>
      <c r="I329" s="30">
        <v>1.1664000000000001</v>
      </c>
      <c r="J329" s="29">
        <v>0.1804734643</v>
      </c>
      <c r="K329" s="30">
        <v>0.49399999999999999</v>
      </c>
      <c r="L329" s="29">
        <v>9.1753343239999993E-2</v>
      </c>
      <c r="M329" s="30">
        <v>0.64500000000000002</v>
      </c>
      <c r="N329" s="29">
        <v>0.1121544079</v>
      </c>
      <c r="O329" s="30">
        <v>0.49730000000000002</v>
      </c>
      <c r="P329" s="29">
        <v>0.18463651889999999</v>
      </c>
      <c r="Q329" s="30"/>
      <c r="R329" s="29"/>
      <c r="S329" s="28" t="s">
        <v>49</v>
      </c>
      <c r="T329" s="29">
        <v>1.49E+18</v>
      </c>
      <c r="U329" s="30">
        <v>0.71360000000000001</v>
      </c>
      <c r="V329" s="45">
        <v>0.1034952864</v>
      </c>
      <c r="W329" s="30">
        <v>0.53890000000000005</v>
      </c>
      <c r="X329" s="29">
        <v>8.4414160399999993E-2</v>
      </c>
      <c r="Y329" s="30">
        <v>0.40749999999999997</v>
      </c>
      <c r="Z329" s="29">
        <v>6.0245416910000002E-2</v>
      </c>
      <c r="AA329" s="30">
        <v>0.54059999999999997</v>
      </c>
      <c r="AB329" s="59">
        <v>8.1183360859999998E-2</v>
      </c>
      <c r="AC329" s="19" t="s">
        <v>43</v>
      </c>
      <c r="AD329" s="45">
        <v>1.49E+18</v>
      </c>
      <c r="AE329" s="30">
        <v>0.63429999999999997</v>
      </c>
      <c r="AF329" s="45">
        <v>9.8112915699999997E-2</v>
      </c>
      <c r="AG329" s="30">
        <v>0.439</v>
      </c>
      <c r="AH329" s="45">
        <v>7.1849427169999994E-2</v>
      </c>
      <c r="AI329" s="28" t="s">
        <v>49</v>
      </c>
      <c r="AJ329" s="29">
        <v>1.54E+18</v>
      </c>
      <c r="AK329" s="30">
        <v>0.41289999999999999</v>
      </c>
      <c r="AL329" s="45">
        <v>0.49067142009999998</v>
      </c>
      <c r="AM329" s="30">
        <v>0.33428000000000002</v>
      </c>
      <c r="AN329" s="29">
        <v>0.32476440299999998</v>
      </c>
      <c r="AO329" s="28" t="s">
        <v>43</v>
      </c>
      <c r="AP329" s="29">
        <v>1.54E+18</v>
      </c>
      <c r="AQ329" s="30">
        <v>0.83789999999999998</v>
      </c>
      <c r="AR329" s="45">
        <v>0.76618507680000003</v>
      </c>
      <c r="AS329" s="30">
        <v>0.47149999999999997</v>
      </c>
      <c r="AT329" s="45">
        <v>0.62967414529999999</v>
      </c>
      <c r="AU329" s="30">
        <v>0.6179</v>
      </c>
      <c r="AV329" s="45">
        <v>0.65769026080000004</v>
      </c>
      <c r="AW329" s="30">
        <v>0.82450000000000001</v>
      </c>
      <c r="AX329" s="45">
        <v>0.95240845559999998</v>
      </c>
      <c r="AY329" s="30">
        <v>0.69569999999999999</v>
      </c>
      <c r="AZ329" s="30">
        <v>0.71478475289999999</v>
      </c>
      <c r="BA329" s="28" t="s">
        <v>49</v>
      </c>
      <c r="BB329" s="29">
        <v>1.49E+18</v>
      </c>
      <c r="BC329" s="30">
        <v>0.21</v>
      </c>
      <c r="BD329" s="45">
        <v>0.3034243606</v>
      </c>
      <c r="BE329" s="30">
        <v>0.24859999999999999</v>
      </c>
      <c r="BF329" s="45">
        <v>0.2850590529</v>
      </c>
      <c r="BG329" s="19" t="s">
        <v>43</v>
      </c>
      <c r="BH329" s="45">
        <v>1.49E+18</v>
      </c>
      <c r="BI329" s="30">
        <v>0.53820000000000001</v>
      </c>
      <c r="BJ329" s="45">
        <v>0.1560271352</v>
      </c>
      <c r="BK329" s="30">
        <v>0.42870000000000003</v>
      </c>
      <c r="BL329" s="30">
        <v>0.49417867440000002</v>
      </c>
    </row>
    <row r="330" spans="1:64" ht="15.75" thickBot="1">
      <c r="A330" s="28" t="s">
        <v>50</v>
      </c>
      <c r="B330" s="29">
        <v>1.7E+18</v>
      </c>
      <c r="C330" s="30">
        <v>0.83130000000000004</v>
      </c>
      <c r="D330" s="45">
        <v>0.1284654613</v>
      </c>
      <c r="E330" s="30">
        <v>0.86399999999999999</v>
      </c>
      <c r="F330" s="29">
        <v>3.2526446559999998E-2</v>
      </c>
      <c r="G330" s="19" t="s">
        <v>44</v>
      </c>
      <c r="H330" s="29">
        <v>1.7E+18</v>
      </c>
      <c r="I330" s="19"/>
      <c r="J330" s="53"/>
      <c r="K330" s="19"/>
      <c r="L330" s="53"/>
      <c r="M330" s="19"/>
      <c r="N330" s="53"/>
      <c r="O330" s="19"/>
      <c r="P330" s="31"/>
      <c r="Q330" s="30"/>
      <c r="R330" s="29"/>
      <c r="S330" s="28" t="s">
        <v>50</v>
      </c>
      <c r="T330" s="29">
        <v>1.64E+18</v>
      </c>
      <c r="U330" s="30">
        <v>0.80120000000000002</v>
      </c>
      <c r="V330" s="45">
        <v>0.116200145</v>
      </c>
      <c r="W330" s="30">
        <v>0.5968</v>
      </c>
      <c r="X330" s="29">
        <v>9.3483709270000007E-2</v>
      </c>
      <c r="Y330" s="30">
        <v>0.47799999999999998</v>
      </c>
      <c r="Z330" s="29">
        <v>7.0668243640000003E-2</v>
      </c>
      <c r="AA330" s="30">
        <v>0.61240000000000006</v>
      </c>
      <c r="AB330" s="59">
        <v>9.1965760620000003E-2</v>
      </c>
      <c r="AC330" s="19" t="s">
        <v>44</v>
      </c>
      <c r="AD330" s="45">
        <v>1.64E+18</v>
      </c>
      <c r="AE330" s="30">
        <v>0.64200000000000002</v>
      </c>
      <c r="AF330" s="45">
        <v>9.9303944320000004E-2</v>
      </c>
      <c r="AG330" s="30">
        <v>0.47099999999999997</v>
      </c>
      <c r="AH330" s="45">
        <v>7.7086743040000003E-2</v>
      </c>
      <c r="AI330" s="28" t="s">
        <v>50</v>
      </c>
      <c r="AJ330" s="29">
        <v>1.7E+18</v>
      </c>
      <c r="AK330" s="30">
        <v>0.39979999999999999</v>
      </c>
      <c r="AL330" s="45">
        <v>0.47510398100000001</v>
      </c>
      <c r="AM330" s="30">
        <v>0.3417</v>
      </c>
      <c r="AN330" s="29">
        <v>0.33197318570000001</v>
      </c>
      <c r="AO330" s="28" t="s">
        <v>44</v>
      </c>
      <c r="AP330" s="29">
        <v>1.7E+18</v>
      </c>
      <c r="AQ330" s="19"/>
      <c r="AR330" s="19"/>
      <c r="AS330" s="30">
        <v>0.45129999999999998</v>
      </c>
      <c r="AT330" s="45">
        <v>0.60269764960000005</v>
      </c>
      <c r="AU330" s="30">
        <v>0.74980000000000002</v>
      </c>
      <c r="AV330" s="45">
        <v>0.79808408730000002</v>
      </c>
      <c r="AW330" s="30">
        <v>0.76970000000000005</v>
      </c>
      <c r="AX330" s="45">
        <v>0.88910708100000002</v>
      </c>
      <c r="AY330" s="30">
        <v>0.64959999999999996</v>
      </c>
      <c r="AZ330" s="30">
        <v>0.66742011710000004</v>
      </c>
      <c r="BA330" s="28" t="s">
        <v>50</v>
      </c>
      <c r="BB330" s="29">
        <v>1.64E+18</v>
      </c>
      <c r="BC330" s="30">
        <v>0.20330000000000001</v>
      </c>
      <c r="BD330" s="45">
        <v>0.29374367870000001</v>
      </c>
      <c r="BE330" s="30">
        <v>0.23089999999999999</v>
      </c>
      <c r="BF330" s="45">
        <v>0.26476321520000001</v>
      </c>
      <c r="BG330" s="19" t="s">
        <v>44</v>
      </c>
      <c r="BH330" s="45">
        <v>1.64E+18</v>
      </c>
      <c r="BI330" s="30">
        <v>0.53369999999999995</v>
      </c>
      <c r="BJ330" s="45">
        <v>0.15472256039999999</v>
      </c>
      <c r="BK330" s="30">
        <v>0.41949999999999998</v>
      </c>
      <c r="BL330" s="30">
        <v>0.48357348700000002</v>
      </c>
    </row>
    <row r="331" spans="1:64" ht="15.75" thickBot="1">
      <c r="A331" s="28" t="s">
        <v>51</v>
      </c>
      <c r="B331" s="29">
        <v>1.85E+18</v>
      </c>
      <c r="C331" s="30">
        <v>0.87329999999999997</v>
      </c>
      <c r="D331" s="45">
        <v>0.13495595730000001</v>
      </c>
      <c r="E331" s="30">
        <v>0.90700000000000003</v>
      </c>
      <c r="F331" s="29">
        <v>3.4145239619999997E-2</v>
      </c>
      <c r="G331" s="19" t="s">
        <v>45</v>
      </c>
      <c r="H331" s="29">
        <v>1.85E+18</v>
      </c>
      <c r="I331" s="30">
        <v>1.0992</v>
      </c>
      <c r="J331" s="29">
        <v>0.17007581620000001</v>
      </c>
      <c r="K331" s="30">
        <v>0.4778</v>
      </c>
      <c r="L331" s="29">
        <v>8.8744427929999994E-2</v>
      </c>
      <c r="M331" s="30">
        <v>0.59060000000000001</v>
      </c>
      <c r="N331" s="29">
        <v>0.1026951834</v>
      </c>
      <c r="O331" s="30">
        <v>0.49419999999999997</v>
      </c>
      <c r="P331" s="29">
        <v>0.18348555729999999</v>
      </c>
      <c r="Q331" s="30"/>
      <c r="R331" s="29"/>
      <c r="S331" s="28" t="s">
        <v>51</v>
      </c>
      <c r="T331" s="29">
        <v>1.78E+18</v>
      </c>
      <c r="U331" s="30">
        <v>0.89180000000000004</v>
      </c>
      <c r="V331" s="45">
        <v>0.1293401015</v>
      </c>
      <c r="W331" s="30">
        <v>0.66379999999999995</v>
      </c>
      <c r="X331" s="29">
        <v>0.1039786967</v>
      </c>
      <c r="Y331" s="30">
        <v>0.56879999999999997</v>
      </c>
      <c r="Z331" s="29">
        <v>8.40922531E-2</v>
      </c>
      <c r="AA331" s="30">
        <v>0.70520000000000005</v>
      </c>
      <c r="AB331" s="59">
        <v>0.10590178710000001</v>
      </c>
      <c r="AC331" s="19" t="s">
        <v>45</v>
      </c>
      <c r="AD331" s="45">
        <v>1.78E+18</v>
      </c>
      <c r="AE331" s="30">
        <v>0.62549999999999994</v>
      </c>
      <c r="AF331" s="45">
        <v>9.675174014E-2</v>
      </c>
      <c r="AG331" s="30">
        <v>0.42</v>
      </c>
      <c r="AH331" s="45">
        <v>6.8739770869999994E-2</v>
      </c>
      <c r="AI331" s="28" t="s">
        <v>51</v>
      </c>
      <c r="AJ331" s="29">
        <v>1.85E+18</v>
      </c>
      <c r="AK331" s="30">
        <v>0.3513</v>
      </c>
      <c r="AL331" s="45">
        <v>0.4174688057</v>
      </c>
      <c r="AM331" s="30">
        <v>0.27011000000000002</v>
      </c>
      <c r="AN331" s="29">
        <v>0.2624210629</v>
      </c>
      <c r="AO331" s="28" t="s">
        <v>45</v>
      </c>
      <c r="AP331" s="29">
        <v>1.85E+18</v>
      </c>
      <c r="AQ331" s="30">
        <v>0.81840000000000002</v>
      </c>
      <c r="AR331" s="45">
        <v>0.74835406000000004</v>
      </c>
      <c r="AS331" s="30">
        <v>0.35339999999999999</v>
      </c>
      <c r="AT331" s="45">
        <v>0.47195512820000002</v>
      </c>
      <c r="AU331" s="30">
        <v>0.74870000000000003</v>
      </c>
      <c r="AV331" s="45">
        <v>0.79691325170000005</v>
      </c>
      <c r="AW331" s="30">
        <v>0.77129999999999999</v>
      </c>
      <c r="AX331" s="45">
        <v>0.89095529630000003</v>
      </c>
      <c r="AY331" s="30">
        <v>0.68799999999999994</v>
      </c>
      <c r="AZ331" s="30">
        <v>0.70687352309999996</v>
      </c>
      <c r="BA331" s="28" t="s">
        <v>51</v>
      </c>
      <c r="BB331" s="29">
        <v>1.78E+18</v>
      </c>
      <c r="BC331" s="30">
        <v>0.1734</v>
      </c>
      <c r="BD331" s="45">
        <v>0.25054182920000001</v>
      </c>
      <c r="BE331" s="30">
        <v>0.1628</v>
      </c>
      <c r="BF331" s="45">
        <v>0.1866758399</v>
      </c>
      <c r="BG331" s="19" t="s">
        <v>45</v>
      </c>
      <c r="BH331" s="45">
        <v>1.78E+18</v>
      </c>
      <c r="BI331" s="30">
        <v>0.5091</v>
      </c>
      <c r="BJ331" s="45">
        <v>0.14759088540000001</v>
      </c>
      <c r="BK331" s="30">
        <v>0.37690000000000001</v>
      </c>
      <c r="BL331" s="30">
        <v>0.43446685880000002</v>
      </c>
    </row>
    <row r="332" spans="1:64" ht="15.75" thickBot="1">
      <c r="A332" s="28" t="s">
        <v>52</v>
      </c>
      <c r="B332" s="29">
        <v>2.01E+18</v>
      </c>
      <c r="C332" s="30">
        <v>0.92859999999999998</v>
      </c>
      <c r="D332" s="45">
        <v>0.14350177720000001</v>
      </c>
      <c r="E332" s="30">
        <v>0.83899999999999997</v>
      </c>
      <c r="F332" s="29">
        <v>3.1585287810000001E-2</v>
      </c>
      <c r="G332" s="19" t="s">
        <v>46</v>
      </c>
      <c r="H332" s="29">
        <v>2.01E+18</v>
      </c>
      <c r="I332" s="19"/>
      <c r="J332" s="53"/>
      <c r="K332" s="19"/>
      <c r="L332" s="53"/>
      <c r="M332" s="19"/>
      <c r="N332" s="53"/>
      <c r="O332" s="19"/>
      <c r="P332" s="31"/>
      <c r="Q332" s="30"/>
      <c r="R332" s="29"/>
      <c r="S332" s="28" t="s">
        <v>52</v>
      </c>
      <c r="T332" s="29">
        <v>1.93E+18</v>
      </c>
      <c r="U332" s="30">
        <v>0.93769999999999998</v>
      </c>
      <c r="V332" s="45">
        <v>0.13599709930000001</v>
      </c>
      <c r="W332" s="30">
        <v>0.68989999999999996</v>
      </c>
      <c r="X332" s="29">
        <v>0.1080670426</v>
      </c>
      <c r="Y332" s="30">
        <v>0.56889999999999996</v>
      </c>
      <c r="Z332" s="29">
        <v>8.4107037260000003E-2</v>
      </c>
      <c r="AA332" s="30">
        <v>0.72529999999999994</v>
      </c>
      <c r="AB332" s="59">
        <v>0.1089202583</v>
      </c>
      <c r="AC332" s="19" t="s">
        <v>46</v>
      </c>
      <c r="AD332" s="45">
        <v>1.93E+18</v>
      </c>
      <c r="AE332" s="30">
        <v>0.6099</v>
      </c>
      <c r="AF332" s="45">
        <v>9.4338747099999995E-2</v>
      </c>
      <c r="AG332" s="30">
        <v>0.39700000000000002</v>
      </c>
      <c r="AH332" s="45">
        <v>6.4975450079999997E-2</v>
      </c>
      <c r="AI332" s="28" t="s">
        <v>52</v>
      </c>
      <c r="AJ332" s="29">
        <v>2.01E+18</v>
      </c>
      <c r="AK332" s="30">
        <v>0.28260000000000002</v>
      </c>
      <c r="AL332" s="45">
        <v>0.33582887700000003</v>
      </c>
      <c r="AM332" s="30">
        <v>0.2278</v>
      </c>
      <c r="AN332" s="29">
        <v>0.2213154571</v>
      </c>
      <c r="AO332" s="28" t="s">
        <v>46</v>
      </c>
      <c r="AP332" s="29">
        <v>2.01E+18</v>
      </c>
      <c r="AQ332" s="19"/>
      <c r="AR332" s="19"/>
      <c r="AS332" s="30">
        <v>0.4259</v>
      </c>
      <c r="AT332" s="45">
        <v>0.56877670940000002</v>
      </c>
      <c r="AU332" s="30">
        <v>0.69669999999999999</v>
      </c>
      <c r="AV332" s="45">
        <v>0.74156466210000005</v>
      </c>
      <c r="AW332" s="30">
        <v>0.70950000000000002</v>
      </c>
      <c r="AX332" s="45">
        <v>0.81956797969999995</v>
      </c>
      <c r="AY332" s="30">
        <v>0.63900000000000001</v>
      </c>
      <c r="AZ332" s="30">
        <v>0.65652933319999995</v>
      </c>
      <c r="BA332" s="28" t="s">
        <v>52</v>
      </c>
      <c r="BB332" s="29">
        <v>1.93E+18</v>
      </c>
      <c r="BC332" s="30">
        <v>0.13880000000000001</v>
      </c>
      <c r="BD332" s="45">
        <v>0.2005490536</v>
      </c>
      <c r="BE332" s="30">
        <v>0.1522</v>
      </c>
      <c r="BF332" s="45">
        <v>0.17452127049999999</v>
      </c>
      <c r="BG332" s="19" t="s">
        <v>46</v>
      </c>
      <c r="BH332" s="45">
        <v>1.93E+18</v>
      </c>
      <c r="BI332" s="30">
        <v>0.4879</v>
      </c>
      <c r="BJ332" s="45">
        <v>0.14144488899999999</v>
      </c>
      <c r="BK332" s="30">
        <v>0.37509999999999999</v>
      </c>
      <c r="BL332" s="30">
        <v>0.43239193079999999</v>
      </c>
    </row>
    <row r="333" spans="1:64" ht="15.75" thickBot="1">
      <c r="A333" s="28" t="s">
        <v>53</v>
      </c>
      <c r="B333" s="29">
        <v>2.16E+18</v>
      </c>
      <c r="C333" s="30">
        <v>0.84770000000000001</v>
      </c>
      <c r="D333" s="45">
        <v>0.13099984549999999</v>
      </c>
      <c r="E333" s="30">
        <v>0.61899999999999999</v>
      </c>
      <c r="F333" s="29">
        <v>2.330309077E-2</v>
      </c>
      <c r="G333" s="19" t="s">
        <v>47</v>
      </c>
      <c r="H333" s="29">
        <v>2.16E+18</v>
      </c>
      <c r="I333" s="30">
        <v>0.98760000000000003</v>
      </c>
      <c r="J333" s="29">
        <v>0.15280829339999999</v>
      </c>
      <c r="K333" s="30">
        <v>0.44280000000000003</v>
      </c>
      <c r="L333" s="29">
        <v>8.2243684989999996E-2</v>
      </c>
      <c r="M333" s="30">
        <v>0.57310000000000005</v>
      </c>
      <c r="N333" s="29">
        <v>9.9652234389999997E-2</v>
      </c>
      <c r="O333" s="30">
        <v>0.53200000000000003</v>
      </c>
      <c r="P333" s="29">
        <v>0.1975198634</v>
      </c>
      <c r="Q333" s="30"/>
      <c r="R333" s="29"/>
      <c r="S333" s="28" t="s">
        <v>53</v>
      </c>
      <c r="T333" s="29">
        <v>2.08E+18</v>
      </c>
      <c r="U333" s="30">
        <v>0.89339999999999997</v>
      </c>
      <c r="V333" s="45">
        <v>0.1295721537</v>
      </c>
      <c r="W333" s="30">
        <v>0.64290000000000003</v>
      </c>
      <c r="X333" s="29">
        <v>0.1007048872</v>
      </c>
      <c r="Y333" s="30">
        <v>0.53369999999999995</v>
      </c>
      <c r="Z333" s="29">
        <v>7.8903015970000004E-2</v>
      </c>
      <c r="AA333" s="30">
        <v>0.70299999999999996</v>
      </c>
      <c r="AB333" s="59">
        <v>0.1055714071</v>
      </c>
      <c r="AC333" s="19" t="s">
        <v>47</v>
      </c>
      <c r="AD333" s="45">
        <v>2.08E+18</v>
      </c>
      <c r="AE333" s="30">
        <v>0.58819999999999995</v>
      </c>
      <c r="AF333" s="45">
        <v>9.0982211909999999E-2</v>
      </c>
      <c r="AG333" s="30">
        <v>0.36</v>
      </c>
      <c r="AH333" s="45">
        <v>5.8919803600000001E-2</v>
      </c>
      <c r="AI333" s="28" t="s">
        <v>53</v>
      </c>
      <c r="AJ333" s="29">
        <v>2.16E+18</v>
      </c>
      <c r="AK333" s="30">
        <v>0.26090000000000002</v>
      </c>
      <c r="AL333" s="45">
        <v>0.31004159240000001</v>
      </c>
      <c r="AM333" s="30">
        <v>0.23530000000000001</v>
      </c>
      <c r="AN333" s="29">
        <v>0.22860196250000001</v>
      </c>
      <c r="AO333" s="28" t="s">
        <v>47</v>
      </c>
      <c r="AP333" s="29">
        <v>2.16E+18</v>
      </c>
      <c r="AQ333" s="30">
        <v>0.85660000000000003</v>
      </c>
      <c r="AR333" s="45">
        <v>0.78328456469999996</v>
      </c>
      <c r="AS333" s="30">
        <v>0.46899999999999997</v>
      </c>
      <c r="AT333" s="45">
        <v>0.62633547010000001</v>
      </c>
      <c r="AU333" s="30">
        <v>0.67359999999999998</v>
      </c>
      <c r="AV333" s="45">
        <v>0.71697711549999998</v>
      </c>
      <c r="AW333" s="30">
        <v>0.67759999999999998</v>
      </c>
      <c r="AX333" s="45">
        <v>0.78271918679999997</v>
      </c>
      <c r="AY333" s="30">
        <v>0.65900000000000003</v>
      </c>
      <c r="AZ333" s="30">
        <v>0.67707798210000003</v>
      </c>
      <c r="BA333" s="28" t="s">
        <v>53</v>
      </c>
      <c r="BB333" s="29">
        <v>2.08E+18</v>
      </c>
      <c r="BC333" s="30">
        <v>0.16109999999999999</v>
      </c>
      <c r="BD333" s="45">
        <v>0.2327698309</v>
      </c>
      <c r="BE333" s="30">
        <v>0.18390000000000001</v>
      </c>
      <c r="BF333" s="45">
        <v>0.210870313</v>
      </c>
      <c r="BG333" s="19" t="s">
        <v>47</v>
      </c>
      <c r="BH333" s="45">
        <v>2.08E+18</v>
      </c>
      <c r="BI333" s="30">
        <v>0.49519999999999997</v>
      </c>
      <c r="BJ333" s="45">
        <v>0.143561199</v>
      </c>
      <c r="BK333" s="30">
        <v>0.37159999999999999</v>
      </c>
      <c r="BL333" s="30">
        <v>0.42835734869999997</v>
      </c>
    </row>
    <row r="334" spans="1:64" ht="15.75" thickBot="1">
      <c r="A334" s="28" t="s">
        <v>54</v>
      </c>
      <c r="B334" s="29">
        <v>2.31E+18</v>
      </c>
      <c r="C334" s="30">
        <v>0.81940000000000002</v>
      </c>
      <c r="D334" s="45">
        <v>0.12662648739999999</v>
      </c>
      <c r="E334" s="30">
        <v>0.626</v>
      </c>
      <c r="F334" s="29">
        <v>2.356661522E-2</v>
      </c>
      <c r="G334" s="19" t="s">
        <v>48</v>
      </c>
      <c r="H334" s="29">
        <v>2.31E+18</v>
      </c>
      <c r="I334" s="19"/>
      <c r="J334" s="53"/>
      <c r="K334" s="19"/>
      <c r="L334" s="53"/>
      <c r="M334" s="19"/>
      <c r="N334" s="53"/>
      <c r="O334" s="19"/>
      <c r="P334" s="31"/>
      <c r="Q334" s="30"/>
      <c r="R334" s="29"/>
      <c r="S334" s="28" t="s">
        <v>54</v>
      </c>
      <c r="T334" s="29">
        <v>2.23E+18</v>
      </c>
      <c r="U334" s="30">
        <v>0.85550000000000004</v>
      </c>
      <c r="V334" s="45">
        <v>0.12407541699999999</v>
      </c>
      <c r="W334" s="30">
        <v>0.54859999999999998</v>
      </c>
      <c r="X334" s="29">
        <v>8.5933583960000004E-2</v>
      </c>
      <c r="Y334" s="30">
        <v>0.50919999999999999</v>
      </c>
      <c r="Z334" s="29">
        <v>7.5280898880000002E-2</v>
      </c>
      <c r="AA334" s="30">
        <v>0.64829999999999999</v>
      </c>
      <c r="AB334" s="59">
        <v>9.7356960500000006E-2</v>
      </c>
      <c r="AC334" s="19" t="s">
        <v>48</v>
      </c>
      <c r="AD334" s="45">
        <v>2.23E+18</v>
      </c>
      <c r="AE334" s="30">
        <v>0.57279999999999998</v>
      </c>
      <c r="AF334" s="45">
        <v>8.8600154680000001E-2</v>
      </c>
      <c r="AG334" s="30">
        <v>0.36699999999999999</v>
      </c>
      <c r="AH334" s="45">
        <v>6.006546645E-2</v>
      </c>
      <c r="AI334" s="28" t="s">
        <v>54</v>
      </c>
      <c r="AJ334" s="29">
        <v>2.31E+18</v>
      </c>
      <c r="AK334" s="30">
        <v>0.26379999999999998</v>
      </c>
      <c r="AL334" s="45">
        <v>0.31348781939999998</v>
      </c>
      <c r="AM334" s="30">
        <v>0.247</v>
      </c>
      <c r="AN334" s="29">
        <v>0.2399689109</v>
      </c>
      <c r="AO334" s="28" t="s">
        <v>48</v>
      </c>
      <c r="AP334" s="29">
        <v>2.31E+18</v>
      </c>
      <c r="AQ334" s="19"/>
      <c r="AR334" s="19"/>
      <c r="AS334" s="30">
        <v>0.38700000000000001</v>
      </c>
      <c r="AT334" s="45">
        <v>0.5168269231</v>
      </c>
      <c r="AU334" s="30">
        <v>0.71609999999999996</v>
      </c>
      <c r="AV334" s="45">
        <v>0.76221394360000005</v>
      </c>
      <c r="AW334" s="30">
        <v>0.70030000000000003</v>
      </c>
      <c r="AX334" s="45">
        <v>0.80894074159999996</v>
      </c>
      <c r="AY334" s="30">
        <v>0.58579999999999999</v>
      </c>
      <c r="AZ334" s="30">
        <v>0.60186992709999998</v>
      </c>
      <c r="BA334" s="28" t="s">
        <v>54</v>
      </c>
      <c r="BB334" s="29">
        <v>2.23E+18</v>
      </c>
      <c r="BC334" s="30">
        <v>0.14940000000000001</v>
      </c>
      <c r="BD334" s="45">
        <v>0.21586475939999999</v>
      </c>
      <c r="BE334" s="30">
        <v>0.2132</v>
      </c>
      <c r="BF334" s="45">
        <v>0.24446737760000001</v>
      </c>
      <c r="BG334" s="19" t="s">
        <v>48</v>
      </c>
      <c r="BH334" s="45">
        <v>2.23E+18</v>
      </c>
      <c r="BI334" s="30">
        <v>0.4713</v>
      </c>
      <c r="BJ334" s="45">
        <v>0.1366324578</v>
      </c>
      <c r="BK334" s="30">
        <v>0.35880000000000001</v>
      </c>
      <c r="BL334" s="30">
        <v>0.41360230549999999</v>
      </c>
    </row>
    <row r="335" spans="1:64" ht="15.75" thickBot="1">
      <c r="A335" s="28" t="s">
        <v>55</v>
      </c>
      <c r="B335" s="29">
        <v>2.47E+18</v>
      </c>
      <c r="C335" s="30">
        <v>0.75260000000000005</v>
      </c>
      <c r="D335" s="45">
        <v>0.116303508</v>
      </c>
      <c r="E335" s="30">
        <v>0.63800000000000001</v>
      </c>
      <c r="F335" s="29">
        <v>2.401837142E-2</v>
      </c>
      <c r="G335" s="19" t="s">
        <v>49</v>
      </c>
      <c r="H335" s="29">
        <v>2.47E+18</v>
      </c>
      <c r="I335" s="30">
        <v>0.98040000000000005</v>
      </c>
      <c r="J335" s="29">
        <v>0.15169425959999999</v>
      </c>
      <c r="K335" s="30">
        <v>0.41570000000000001</v>
      </c>
      <c r="L335" s="29">
        <v>7.7210252600000001E-2</v>
      </c>
      <c r="M335" s="30">
        <v>0.57950000000000002</v>
      </c>
      <c r="N335" s="29">
        <v>0.1007650843</v>
      </c>
      <c r="O335" s="30">
        <v>0.56720000000000004</v>
      </c>
      <c r="P335" s="29">
        <v>0.21058884680000001</v>
      </c>
      <c r="Q335" s="30"/>
      <c r="R335" s="29"/>
      <c r="S335" s="28" t="s">
        <v>55</v>
      </c>
      <c r="T335" s="29">
        <v>2.38E+18</v>
      </c>
      <c r="U335" s="30">
        <v>0.81210000000000004</v>
      </c>
      <c r="V335" s="45">
        <v>0.1177810007</v>
      </c>
      <c r="W335" s="30">
        <v>0.497</v>
      </c>
      <c r="X335" s="29">
        <v>7.7850877190000001E-2</v>
      </c>
      <c r="Y335" s="30">
        <v>0.49380000000000002</v>
      </c>
      <c r="Z335" s="29">
        <v>7.300413956E-2</v>
      </c>
      <c r="AA335" s="30">
        <v>0.54</v>
      </c>
      <c r="AB335" s="59">
        <v>8.1093257249999995E-2</v>
      </c>
      <c r="AC335" s="19" t="s">
        <v>49</v>
      </c>
      <c r="AD335" s="45">
        <v>2.38E+18</v>
      </c>
      <c r="AE335" s="30">
        <v>0.59940000000000004</v>
      </c>
      <c r="AF335" s="45">
        <v>9.2714617169999999E-2</v>
      </c>
      <c r="AG335" s="30">
        <v>0.36799999999999999</v>
      </c>
      <c r="AH335" s="45">
        <v>6.0229132570000003E-2</v>
      </c>
      <c r="AI335" s="28" t="s">
        <v>55</v>
      </c>
      <c r="AJ335" s="29">
        <v>2.47E+18</v>
      </c>
      <c r="AK335" s="30">
        <v>0.23860000000000001</v>
      </c>
      <c r="AL335" s="45">
        <v>0.2835412953</v>
      </c>
      <c r="AM335" s="30">
        <v>0.16846</v>
      </c>
      <c r="AN335" s="29">
        <v>0.16366462640000001</v>
      </c>
      <c r="AO335" s="28" t="s">
        <v>49</v>
      </c>
      <c r="AP335" s="29">
        <v>2.47E+18</v>
      </c>
      <c r="AQ335" s="30">
        <v>0.81110000000000004</v>
      </c>
      <c r="AR335" s="45">
        <v>0.74167885879999995</v>
      </c>
      <c r="AS335" s="30">
        <v>0.45619999999999999</v>
      </c>
      <c r="AT335" s="45">
        <v>0.60924145299999999</v>
      </c>
      <c r="AU335" s="30">
        <v>0.78580000000000005</v>
      </c>
      <c r="AV335" s="45">
        <v>0.83640234170000005</v>
      </c>
      <c r="AW335" s="30">
        <v>0.77029999999999998</v>
      </c>
      <c r="AX335" s="45">
        <v>0.88980016169999998</v>
      </c>
      <c r="AY335" s="30">
        <v>0.62319999999999998</v>
      </c>
      <c r="AZ335" s="30">
        <v>0.64029590049999996</v>
      </c>
      <c r="BA335" s="28" t="s">
        <v>55</v>
      </c>
      <c r="BB335" s="29">
        <v>2.38E+18</v>
      </c>
      <c r="BC335" s="30">
        <v>0.11650000000000001</v>
      </c>
      <c r="BD335" s="45">
        <v>0.1683282763</v>
      </c>
      <c r="BE335" s="30">
        <v>0.14910000000000001</v>
      </c>
      <c r="BF335" s="45">
        <v>0.1709666323</v>
      </c>
      <c r="BG335" s="19" t="s">
        <v>49</v>
      </c>
      <c r="BH335" s="45">
        <v>2.38E+18</v>
      </c>
      <c r="BI335" s="30">
        <v>0.45739999999999997</v>
      </c>
      <c r="BJ335" s="45">
        <v>0.13260277149999999</v>
      </c>
      <c r="BK335" s="30">
        <v>0.372</v>
      </c>
      <c r="BL335" s="30">
        <v>0.4288184438</v>
      </c>
    </row>
    <row r="336" spans="1:64" ht="15.75" thickBot="1">
      <c r="A336" s="28" t="s">
        <v>56</v>
      </c>
      <c r="B336" s="29">
        <v>2.62E+18</v>
      </c>
      <c r="C336" s="30">
        <v>0.69540000000000002</v>
      </c>
      <c r="D336" s="45">
        <v>0.10746407049999999</v>
      </c>
      <c r="E336" s="30">
        <v>0.60099999999999998</v>
      </c>
      <c r="F336" s="29">
        <v>2.2625456459999999E-2</v>
      </c>
      <c r="G336" s="19" t="s">
        <v>50</v>
      </c>
      <c r="H336" s="29">
        <v>2.62E+18</v>
      </c>
      <c r="I336" s="19"/>
      <c r="J336" s="53"/>
      <c r="K336" s="19"/>
      <c r="L336" s="53"/>
      <c r="M336" s="19"/>
      <c r="N336" s="53"/>
      <c r="O336" s="19"/>
      <c r="P336" s="31"/>
      <c r="Q336" s="30"/>
      <c r="R336" s="29"/>
      <c r="S336" s="28" t="s">
        <v>56</v>
      </c>
      <c r="T336" s="29">
        <v>2.53E+18</v>
      </c>
      <c r="U336" s="30">
        <v>0.74609999999999999</v>
      </c>
      <c r="V336" s="45">
        <v>0.108208847</v>
      </c>
      <c r="W336" s="30">
        <v>0.41370000000000001</v>
      </c>
      <c r="X336" s="29">
        <v>6.4802631580000006E-2</v>
      </c>
      <c r="Y336" s="30">
        <v>0.43209999999999998</v>
      </c>
      <c r="Z336" s="29">
        <v>6.3882318150000006E-2</v>
      </c>
      <c r="AA336" s="30">
        <v>0.53510000000000002</v>
      </c>
      <c r="AB336" s="59">
        <v>8.0357411020000005E-2</v>
      </c>
      <c r="AC336" s="19" t="s">
        <v>50</v>
      </c>
      <c r="AD336" s="45">
        <v>2.53E+18</v>
      </c>
      <c r="AE336" s="30">
        <v>0.64139999999999997</v>
      </c>
      <c r="AF336" s="45">
        <v>9.9211136889999996E-2</v>
      </c>
      <c r="AG336" s="30">
        <v>0.38900000000000001</v>
      </c>
      <c r="AH336" s="45">
        <v>6.3666121110000001E-2</v>
      </c>
      <c r="AI336" s="28" t="s">
        <v>56</v>
      </c>
      <c r="AJ336" s="29">
        <v>2.62E+18</v>
      </c>
      <c r="AK336" s="30">
        <v>0.1663</v>
      </c>
      <c r="AL336" s="45">
        <v>0.19762329170000001</v>
      </c>
      <c r="AM336" s="30">
        <v>0.12531</v>
      </c>
      <c r="AN336" s="29">
        <v>0.12174293210000001</v>
      </c>
      <c r="AO336" s="28" t="s">
        <v>50</v>
      </c>
      <c r="AP336" s="29">
        <v>2.62E+18</v>
      </c>
      <c r="AQ336" s="19"/>
      <c r="AR336" s="19"/>
      <c r="AS336" s="30">
        <v>0.31230000000000002</v>
      </c>
      <c r="AT336" s="45">
        <v>0.4170673077</v>
      </c>
      <c r="AU336" s="30">
        <v>0.73960000000000004</v>
      </c>
      <c r="AV336" s="45">
        <v>0.78722724850000003</v>
      </c>
      <c r="AW336" s="30">
        <v>0.77829999999999999</v>
      </c>
      <c r="AX336" s="45">
        <v>0.89904123830000005</v>
      </c>
      <c r="AY336" s="30">
        <v>0.58330000000000004</v>
      </c>
      <c r="AZ336" s="30">
        <v>0.59930134589999995</v>
      </c>
      <c r="BA336" s="28" t="s">
        <v>56</v>
      </c>
      <c r="BB336" s="29">
        <v>2.53E+18</v>
      </c>
      <c r="BC336" s="30">
        <v>0.10349999999999999</v>
      </c>
      <c r="BD336" s="45">
        <v>0.14954486350000001</v>
      </c>
      <c r="BE336" s="30">
        <v>7.8799999999999995E-2</v>
      </c>
      <c r="BF336" s="45">
        <v>9.0356610480000002E-2</v>
      </c>
      <c r="BG336" s="19" t="s">
        <v>50</v>
      </c>
      <c r="BH336" s="45">
        <v>2.53E+18</v>
      </c>
      <c r="BI336" s="30">
        <v>0.45</v>
      </c>
      <c r="BJ336" s="45">
        <v>0.13045747090000001</v>
      </c>
      <c r="BK336" s="30">
        <v>0.33169999999999999</v>
      </c>
      <c r="BL336" s="30">
        <v>0.38236311239999998</v>
      </c>
    </row>
    <row r="337" spans="1:64" ht="15.75" thickBot="1">
      <c r="A337" s="28" t="s">
        <v>57</v>
      </c>
      <c r="B337" s="29">
        <v>2.78E+18</v>
      </c>
      <c r="C337" s="30">
        <v>0.68830000000000002</v>
      </c>
      <c r="D337" s="45">
        <v>0.1063668676</v>
      </c>
      <c r="E337" s="30">
        <v>0.58199999999999996</v>
      </c>
      <c r="F337" s="29">
        <v>2.1910175810000002E-2</v>
      </c>
      <c r="G337" s="19" t="s">
        <v>51</v>
      </c>
      <c r="H337" s="29">
        <v>2.78E+18</v>
      </c>
      <c r="I337" s="30">
        <v>0.98340000000000005</v>
      </c>
      <c r="J337" s="29">
        <v>0.15215844040000001</v>
      </c>
      <c r="K337" s="30">
        <v>0.53490000000000004</v>
      </c>
      <c r="L337" s="29">
        <v>9.9349925709999995E-2</v>
      </c>
      <c r="M337" s="30">
        <v>0.63829999999999998</v>
      </c>
      <c r="N337" s="29">
        <v>0.1109893931</v>
      </c>
      <c r="O337" s="30">
        <v>0.44390000000000002</v>
      </c>
      <c r="P337" s="29">
        <v>0.16481027700000001</v>
      </c>
      <c r="Q337" s="30"/>
      <c r="R337" s="29"/>
      <c r="S337" s="28" t="s">
        <v>57</v>
      </c>
      <c r="T337" s="29">
        <v>2.68E+18</v>
      </c>
      <c r="U337" s="30">
        <v>0.72130000000000005</v>
      </c>
      <c r="V337" s="45">
        <v>0.10461203769999999</v>
      </c>
      <c r="W337" s="30">
        <v>0.40910000000000002</v>
      </c>
      <c r="X337" s="29">
        <v>6.4082080200000002E-2</v>
      </c>
      <c r="Y337" s="30">
        <v>0.40789999999999998</v>
      </c>
      <c r="Z337" s="29">
        <v>6.0304553519999998E-2</v>
      </c>
      <c r="AA337" s="30">
        <v>0.504</v>
      </c>
      <c r="AB337" s="59">
        <v>7.5687040100000005E-2</v>
      </c>
      <c r="AC337" s="19" t="s">
        <v>51</v>
      </c>
      <c r="AD337" s="45">
        <v>2.68E+18</v>
      </c>
      <c r="AE337" s="30">
        <v>0.69440000000000002</v>
      </c>
      <c r="AF337" s="45">
        <v>0.1074091261</v>
      </c>
      <c r="AG337" s="30">
        <v>0.47599999999999998</v>
      </c>
      <c r="AH337" s="45">
        <v>7.7905073650000004E-2</v>
      </c>
      <c r="AI337" s="28" t="s">
        <v>57</v>
      </c>
      <c r="AJ337" s="29">
        <v>2.78E+18</v>
      </c>
      <c r="AK337" s="30">
        <v>0.13370000000000001</v>
      </c>
      <c r="AL337" s="45">
        <v>0.1588829471</v>
      </c>
      <c r="AM337" s="30">
        <v>0.10765</v>
      </c>
      <c r="AN337" s="29">
        <v>0.1045856407</v>
      </c>
      <c r="AO337" s="28" t="s">
        <v>51</v>
      </c>
      <c r="AP337" s="29">
        <v>2.78E+18</v>
      </c>
      <c r="AQ337" s="30">
        <v>0.71099999999999997</v>
      </c>
      <c r="AR337" s="45">
        <v>0.65014630579999999</v>
      </c>
      <c r="AS337" s="30">
        <v>0.49049999999999999</v>
      </c>
      <c r="AT337" s="45">
        <v>0.6550480769</v>
      </c>
      <c r="AU337" s="30">
        <v>0.60409999999999997</v>
      </c>
      <c r="AV337" s="45">
        <v>0.6430015966</v>
      </c>
      <c r="AW337" s="30">
        <v>0.73709999999999998</v>
      </c>
      <c r="AX337" s="45">
        <v>0.85144969390000003</v>
      </c>
      <c r="AY337" s="30">
        <v>0.53439999999999999</v>
      </c>
      <c r="AZ337" s="30">
        <v>0.54905989929999999</v>
      </c>
      <c r="BA337" s="28" t="s">
        <v>57</v>
      </c>
      <c r="BB337" s="29">
        <v>2.68E+18</v>
      </c>
      <c r="BC337" s="30">
        <v>6.6699999999999995E-2</v>
      </c>
      <c r="BD337" s="45">
        <v>9.6373356450000003E-2</v>
      </c>
      <c r="BE337" s="30">
        <v>8.1799999999999998E-2</v>
      </c>
      <c r="BF337" s="45">
        <v>9.379658296E-2</v>
      </c>
      <c r="BG337" s="19" t="s">
        <v>51</v>
      </c>
      <c r="BH337" s="45">
        <v>2.68E+18</v>
      </c>
      <c r="BI337" s="30">
        <v>0.43440000000000001</v>
      </c>
      <c r="BJ337" s="45">
        <v>0.12593494520000001</v>
      </c>
      <c r="BK337" s="30">
        <v>0.29909999999999998</v>
      </c>
      <c r="BL337" s="30">
        <v>0.34478386170000003</v>
      </c>
    </row>
    <row r="338" spans="1:64" ht="15.75" thickBot="1">
      <c r="A338" s="28" t="s">
        <v>58</v>
      </c>
      <c r="B338" s="29">
        <v>2.93E+18</v>
      </c>
      <c r="C338" s="30">
        <v>0.67300000000000004</v>
      </c>
      <c r="D338" s="45">
        <v>0.10400247260000001</v>
      </c>
      <c r="E338" s="30">
        <v>0.57099999999999995</v>
      </c>
      <c r="F338" s="29">
        <v>2.1496065960000001E-2</v>
      </c>
      <c r="G338" s="19" t="s">
        <v>52</v>
      </c>
      <c r="H338" s="29">
        <v>2.93E+18</v>
      </c>
      <c r="I338" s="19"/>
      <c r="J338" s="53"/>
      <c r="K338" s="19"/>
      <c r="L338" s="53"/>
      <c r="M338" s="19"/>
      <c r="N338" s="53"/>
      <c r="O338" s="19"/>
      <c r="P338" s="31"/>
      <c r="Q338" s="30"/>
      <c r="R338" s="29"/>
      <c r="S338" s="28" t="s">
        <v>58</v>
      </c>
      <c r="T338" s="29">
        <v>2.83E+18</v>
      </c>
      <c r="U338" s="30">
        <v>0.73429999999999995</v>
      </c>
      <c r="V338" s="45">
        <v>0.10649746190000001</v>
      </c>
      <c r="W338" s="30">
        <v>0.39979999999999999</v>
      </c>
      <c r="X338" s="29">
        <v>6.2625313279999997E-2</v>
      </c>
      <c r="Y338" s="30">
        <v>0.40460000000000002</v>
      </c>
      <c r="Z338" s="29">
        <v>5.9816676520000001E-2</v>
      </c>
      <c r="AA338" s="30">
        <v>0.50770000000000004</v>
      </c>
      <c r="AB338" s="59">
        <v>7.624267908E-2</v>
      </c>
      <c r="AC338" s="19" t="s">
        <v>52</v>
      </c>
      <c r="AD338" s="45">
        <v>2.83E+18</v>
      </c>
      <c r="AE338" s="30">
        <v>0.74470000000000003</v>
      </c>
      <c r="AF338" s="45">
        <v>0.11518948179999999</v>
      </c>
      <c r="AG338" s="19"/>
      <c r="AH338" s="30"/>
      <c r="AI338" s="28" t="s">
        <v>58</v>
      </c>
      <c r="AJ338" s="29">
        <v>2.93E+18</v>
      </c>
      <c r="AK338" s="30">
        <v>0.1171</v>
      </c>
      <c r="AL338" s="45">
        <v>0.13915626859999999</v>
      </c>
      <c r="AM338" s="30">
        <v>8.4839999999999999E-2</v>
      </c>
      <c r="AN338" s="29">
        <v>8.2424948989999997E-2</v>
      </c>
      <c r="AO338" s="28" t="s">
        <v>52</v>
      </c>
      <c r="AP338" s="29">
        <v>2.93E+18</v>
      </c>
      <c r="AQ338" s="19"/>
      <c r="AR338" s="19"/>
      <c r="AS338" s="30">
        <v>0.49220000000000003</v>
      </c>
      <c r="AT338" s="45">
        <v>0.65731837609999999</v>
      </c>
      <c r="AU338" s="30">
        <v>0.58879999999999999</v>
      </c>
      <c r="AV338" s="45">
        <v>0.62671633849999997</v>
      </c>
      <c r="AW338" s="30">
        <v>0.72140000000000004</v>
      </c>
      <c r="AX338" s="45">
        <v>0.83331408110000005</v>
      </c>
      <c r="AY338" s="30">
        <v>0.51359999999999995</v>
      </c>
      <c r="AZ338" s="30">
        <v>0.52768930439999995</v>
      </c>
      <c r="BA338" s="28" t="s">
        <v>58</v>
      </c>
      <c r="BB338" s="29">
        <v>2.83E+18</v>
      </c>
      <c r="BC338" s="30">
        <v>7.2599999999999998E-2</v>
      </c>
      <c r="BD338" s="45">
        <v>0.1048981361</v>
      </c>
      <c r="BE338" s="30">
        <v>8.2500000000000004E-2</v>
      </c>
      <c r="BF338" s="45">
        <v>9.4599243210000003E-2</v>
      </c>
      <c r="BG338" s="19" t="s">
        <v>52</v>
      </c>
      <c r="BH338" s="45">
        <v>2.83E+18</v>
      </c>
      <c r="BI338" s="30">
        <v>0.43490000000000001</v>
      </c>
      <c r="BJ338" s="45">
        <v>0.126079898</v>
      </c>
      <c r="BK338" s="30">
        <v>0.25180000000000002</v>
      </c>
      <c r="BL338" s="30">
        <v>0.29025936600000002</v>
      </c>
    </row>
    <row r="339" spans="1:64" ht="15.75" thickBot="1">
      <c r="A339" s="28" t="s">
        <v>59</v>
      </c>
      <c r="B339" s="29">
        <v>3.09E+18</v>
      </c>
      <c r="C339" s="30">
        <v>0.68840000000000001</v>
      </c>
      <c r="D339" s="45">
        <v>0.1063823211</v>
      </c>
      <c r="E339" s="30">
        <v>0.61599999999999999</v>
      </c>
      <c r="F339" s="29">
        <v>2.3190151709999999E-2</v>
      </c>
      <c r="G339" s="19" t="s">
        <v>53</v>
      </c>
      <c r="H339" s="29">
        <v>3.09E+18</v>
      </c>
      <c r="I339" s="30">
        <v>1.0863</v>
      </c>
      <c r="J339" s="29">
        <v>0.16807983909999999</v>
      </c>
      <c r="K339" s="30">
        <v>0.54300000000000004</v>
      </c>
      <c r="L339" s="29">
        <v>0.1008543834</v>
      </c>
      <c r="M339" s="30">
        <v>0.69720000000000004</v>
      </c>
      <c r="N339" s="29">
        <v>0.1212310902</v>
      </c>
      <c r="O339" s="30">
        <v>0.34989999999999999</v>
      </c>
      <c r="P339" s="29">
        <v>0.1299101507</v>
      </c>
      <c r="Q339" s="30"/>
      <c r="R339" s="29"/>
      <c r="S339" s="28" t="s">
        <v>59</v>
      </c>
      <c r="T339" s="29">
        <v>2.97E+18</v>
      </c>
      <c r="U339" s="30">
        <v>0.74129999999999996</v>
      </c>
      <c r="V339" s="45">
        <v>0.1075126904</v>
      </c>
      <c r="W339" s="30">
        <v>0.4012</v>
      </c>
      <c r="X339" s="29">
        <v>6.2844611529999997E-2</v>
      </c>
      <c r="Y339" s="30">
        <v>0.40849999999999997</v>
      </c>
      <c r="Z339" s="29">
        <v>6.0393258429999999E-2</v>
      </c>
      <c r="AA339" s="30">
        <v>0.5131</v>
      </c>
      <c r="AB339" s="59">
        <v>7.7053611650000006E-2</v>
      </c>
      <c r="AC339" s="19" t="s">
        <v>53</v>
      </c>
      <c r="AD339" s="45">
        <v>2.97E+18</v>
      </c>
      <c r="AE339" s="30">
        <v>0.72789999999999999</v>
      </c>
      <c r="AF339" s="45">
        <v>0.1125908739</v>
      </c>
      <c r="AG339" s="30">
        <v>0.41199999999999998</v>
      </c>
      <c r="AH339" s="45">
        <v>6.7430441899999999E-2</v>
      </c>
      <c r="AI339" s="28" t="s">
        <v>59</v>
      </c>
      <c r="AJ339" s="29">
        <v>3.09E+18</v>
      </c>
      <c r="AK339" s="30">
        <v>7.2099999999999997E-2</v>
      </c>
      <c r="AL339" s="45">
        <v>8.5680332740000004E-2</v>
      </c>
      <c r="AM339" s="30">
        <v>9.1969999999999996E-2</v>
      </c>
      <c r="AN339" s="29">
        <v>8.9351986790000004E-2</v>
      </c>
      <c r="AO339" s="28" t="s">
        <v>53</v>
      </c>
      <c r="AP339" s="29">
        <v>3.09E+18</v>
      </c>
      <c r="AQ339" s="30">
        <v>0.65990000000000004</v>
      </c>
      <c r="AR339" s="45">
        <v>0.60341989760000003</v>
      </c>
      <c r="AS339" s="30">
        <v>0.50570000000000004</v>
      </c>
      <c r="AT339" s="45">
        <v>0.67534722219999999</v>
      </c>
      <c r="AU339" s="30">
        <v>0.67090000000000005</v>
      </c>
      <c r="AV339" s="45">
        <v>0.7141032464</v>
      </c>
      <c r="AW339" s="30">
        <v>0.72340000000000004</v>
      </c>
      <c r="AX339" s="45">
        <v>0.83562435020000003</v>
      </c>
      <c r="AY339" s="30">
        <v>0.55769999999999997</v>
      </c>
      <c r="AZ339" s="30">
        <v>0.57299907530000005</v>
      </c>
      <c r="BA339" s="28" t="s">
        <v>59</v>
      </c>
      <c r="BB339" s="29">
        <v>2.97E+18</v>
      </c>
      <c r="BC339" s="30">
        <v>4.6600000000000003E-2</v>
      </c>
      <c r="BD339" s="45">
        <v>6.7331310500000005E-2</v>
      </c>
      <c r="BE339" s="30">
        <v>8.6599999999999996E-2</v>
      </c>
      <c r="BF339" s="45">
        <v>9.9300538930000001E-2</v>
      </c>
      <c r="BG339" s="19" t="s">
        <v>53</v>
      </c>
      <c r="BH339" s="45">
        <v>2.97E+18</v>
      </c>
      <c r="BI339" s="30">
        <v>0.44280000000000003</v>
      </c>
      <c r="BJ339" s="45">
        <v>0.12837015130000001</v>
      </c>
      <c r="BK339" s="30">
        <v>0.24460000000000001</v>
      </c>
      <c r="BL339" s="30">
        <v>0.28195965420000002</v>
      </c>
    </row>
    <row r="340" spans="1:64" ht="15.75" thickBot="1">
      <c r="A340" s="28" t="s">
        <v>60</v>
      </c>
      <c r="B340" s="29">
        <v>3.24E+18</v>
      </c>
      <c r="C340" s="30">
        <v>0.63470000000000004</v>
      </c>
      <c r="D340" s="45">
        <v>9.8083758310000005E-2</v>
      </c>
      <c r="E340" s="30">
        <v>0.70199999999999996</v>
      </c>
      <c r="F340" s="29">
        <v>2.6427737829999999E-2</v>
      </c>
      <c r="G340" s="19" t="s">
        <v>54</v>
      </c>
      <c r="H340" s="29">
        <v>3.24E+18</v>
      </c>
      <c r="I340" s="19"/>
      <c r="J340" s="53"/>
      <c r="K340" s="19"/>
      <c r="L340" s="53"/>
      <c r="M340" s="19"/>
      <c r="N340" s="53"/>
      <c r="O340" s="19"/>
      <c r="P340" s="31"/>
      <c r="Q340" s="30"/>
      <c r="R340" s="29"/>
      <c r="S340" s="28" t="s">
        <v>60</v>
      </c>
      <c r="T340" s="29">
        <v>3.12E+18</v>
      </c>
      <c r="U340" s="30">
        <v>0.69199999999999995</v>
      </c>
      <c r="V340" s="45">
        <v>0.1003625816</v>
      </c>
      <c r="W340" s="30">
        <v>0.37759999999999999</v>
      </c>
      <c r="X340" s="29">
        <v>5.9147869669999999E-2</v>
      </c>
      <c r="Y340" s="30">
        <v>0.40329999999999999</v>
      </c>
      <c r="Z340" s="29">
        <v>5.9624482550000003E-2</v>
      </c>
      <c r="AA340" s="30">
        <v>0.49480000000000002</v>
      </c>
      <c r="AB340" s="59">
        <v>7.4305451270000003E-2</v>
      </c>
      <c r="AC340" s="19" t="s">
        <v>54</v>
      </c>
      <c r="AD340" s="45">
        <v>3.12E+18</v>
      </c>
      <c r="AE340" s="30">
        <v>0.68459999999999999</v>
      </c>
      <c r="AF340" s="45">
        <v>0.1058932715</v>
      </c>
      <c r="AG340" s="30">
        <v>0.36599999999999999</v>
      </c>
      <c r="AH340" s="45">
        <v>5.9901800329999998E-2</v>
      </c>
      <c r="AI340" s="28" t="s">
        <v>60</v>
      </c>
      <c r="AJ340" s="29">
        <v>3.24E+18</v>
      </c>
      <c r="AK340" s="30">
        <v>6.3399999999999998E-2</v>
      </c>
      <c r="AL340" s="45">
        <v>7.5341651809999993E-2</v>
      </c>
      <c r="AM340" s="30">
        <v>4.8259999999999997E-2</v>
      </c>
      <c r="AN340" s="29">
        <v>4.6886233360000001E-2</v>
      </c>
      <c r="AO340" s="28" t="s">
        <v>54</v>
      </c>
      <c r="AP340" s="29">
        <v>3.24E+18</v>
      </c>
      <c r="AQ340" s="19"/>
      <c r="AR340" s="19"/>
      <c r="AS340" s="30">
        <v>0.4768</v>
      </c>
      <c r="AT340" s="45">
        <v>0.63675213679999998</v>
      </c>
      <c r="AU340" s="30">
        <v>0.79669999999999996</v>
      </c>
      <c r="AV340" s="45">
        <v>0.84800425759999998</v>
      </c>
      <c r="AW340" s="30">
        <v>0.70599999999999996</v>
      </c>
      <c r="AX340" s="45">
        <v>0.8155250087</v>
      </c>
      <c r="AY340" s="30">
        <v>0.5403</v>
      </c>
      <c r="AZ340" s="30">
        <v>0.55512175070000003</v>
      </c>
      <c r="BA340" s="28" t="s">
        <v>60</v>
      </c>
      <c r="BB340" s="29">
        <v>3.12E+18</v>
      </c>
      <c r="BC340" s="30">
        <v>5.6800000000000003E-2</v>
      </c>
      <c r="BD340" s="45">
        <v>8.2069065159999996E-2</v>
      </c>
      <c r="BE340" s="30">
        <v>2.8500000000000001E-2</v>
      </c>
      <c r="BF340" s="45">
        <v>3.2679738559999998E-2</v>
      </c>
      <c r="BG340" s="19" t="s">
        <v>54</v>
      </c>
      <c r="BH340" s="45">
        <v>3.12E+18</v>
      </c>
      <c r="BI340" s="30">
        <v>0.46489999999999998</v>
      </c>
      <c r="BJ340" s="45">
        <v>0.13477706270000001</v>
      </c>
      <c r="BK340" s="30">
        <v>0.2172</v>
      </c>
      <c r="BL340" s="30">
        <v>0.25037463980000002</v>
      </c>
    </row>
    <row r="341" spans="1:64" ht="15.75" thickBot="1">
      <c r="A341" s="28" t="s">
        <v>61</v>
      </c>
      <c r="B341" s="29">
        <v>3.39E+18</v>
      </c>
      <c r="C341" s="30">
        <v>0.61699999999999999</v>
      </c>
      <c r="D341" s="45">
        <v>9.5348477819999999E-2</v>
      </c>
      <c r="E341" s="30">
        <v>0.63500000000000001</v>
      </c>
      <c r="F341" s="29">
        <v>2.390543237E-2</v>
      </c>
      <c r="G341" s="19" t="s">
        <v>55</v>
      </c>
      <c r="H341" s="29">
        <v>3.39E+18</v>
      </c>
      <c r="I341" s="30">
        <v>0.92010000000000003</v>
      </c>
      <c r="J341" s="29">
        <v>0.14236422709999999</v>
      </c>
      <c r="K341" s="30">
        <v>0.46729999999999999</v>
      </c>
      <c r="L341" s="29">
        <v>8.6794205050000003E-2</v>
      </c>
      <c r="M341" s="30">
        <v>0.57540000000000002</v>
      </c>
      <c r="N341" s="29">
        <v>0.1000521648</v>
      </c>
      <c r="O341" s="30">
        <v>0.46210000000000001</v>
      </c>
      <c r="P341" s="29">
        <v>0.17156753550000001</v>
      </c>
      <c r="Q341" s="30"/>
      <c r="R341" s="29"/>
      <c r="S341" s="28" t="s">
        <v>61</v>
      </c>
      <c r="T341" s="29">
        <v>3.27E+18</v>
      </c>
      <c r="U341" s="30">
        <v>0.66090000000000004</v>
      </c>
      <c r="V341" s="45">
        <v>9.5852066720000004E-2</v>
      </c>
      <c r="W341" s="30">
        <v>0.34820000000000001</v>
      </c>
      <c r="X341" s="29">
        <v>5.4542606520000002E-2</v>
      </c>
      <c r="Y341" s="30">
        <v>0.3735</v>
      </c>
      <c r="Z341" s="29">
        <v>5.5218805439999998E-2</v>
      </c>
      <c r="AA341" s="30">
        <v>0.46029999999999999</v>
      </c>
      <c r="AB341" s="59">
        <v>6.9124493169999995E-2</v>
      </c>
      <c r="AC341" s="19" t="s">
        <v>55</v>
      </c>
      <c r="AD341" s="45">
        <v>3.27E+18</v>
      </c>
      <c r="AE341" s="30">
        <v>0.63619999999999999</v>
      </c>
      <c r="AF341" s="45">
        <v>9.8406805880000003E-2</v>
      </c>
      <c r="AG341" s="30">
        <v>0.40600000000000003</v>
      </c>
      <c r="AH341" s="45">
        <v>6.6448445169999995E-2</v>
      </c>
      <c r="AI341" s="28" t="s">
        <v>61</v>
      </c>
      <c r="AJ341" s="29">
        <v>3.39E+18</v>
      </c>
      <c r="AK341" s="30">
        <v>4.8599999999999997E-2</v>
      </c>
      <c r="AL341" s="45">
        <v>5.7754010699999997E-2</v>
      </c>
      <c r="AM341" s="30">
        <v>3.9449999999999999E-2</v>
      </c>
      <c r="AN341" s="29">
        <v>3.8327018359999999E-2</v>
      </c>
      <c r="AO341" s="28" t="s">
        <v>55</v>
      </c>
      <c r="AP341" s="29">
        <v>3.39E+18</v>
      </c>
      <c r="AQ341" s="30">
        <v>0.37009999999999998</v>
      </c>
      <c r="AR341" s="45">
        <v>0.3384235552</v>
      </c>
      <c r="AS341" s="30">
        <v>0.33200000000000002</v>
      </c>
      <c r="AT341" s="45">
        <v>0.44337606839999999</v>
      </c>
      <c r="AU341" s="30">
        <v>0.54200000000000004</v>
      </c>
      <c r="AV341" s="45">
        <v>0.57690260780000002</v>
      </c>
      <c r="AW341" s="30">
        <v>0.50319999999999998</v>
      </c>
      <c r="AX341" s="45">
        <v>0.58126371720000003</v>
      </c>
      <c r="AY341" s="30">
        <v>0.38640000000000002</v>
      </c>
      <c r="AZ341" s="30">
        <v>0.39699989730000002</v>
      </c>
      <c r="BA341" s="28" t="s">
        <v>61</v>
      </c>
      <c r="BB341" s="29">
        <v>3.27E+18</v>
      </c>
      <c r="BC341" s="30">
        <v>5.1999999999999998E-2</v>
      </c>
      <c r="BD341" s="45">
        <v>7.5133651209999999E-2</v>
      </c>
      <c r="BE341" s="30">
        <v>3.1099999999999999E-2</v>
      </c>
      <c r="BF341" s="45">
        <v>3.5661048039999997E-2</v>
      </c>
      <c r="BG341" s="19" t="s">
        <v>55</v>
      </c>
      <c r="BH341" s="45">
        <v>3.27E+18</v>
      </c>
      <c r="BI341" s="30">
        <v>0.44569999999999999</v>
      </c>
      <c r="BJ341" s="45">
        <v>0.1292108773</v>
      </c>
      <c r="BK341" s="30">
        <v>0.15110000000000001</v>
      </c>
      <c r="BL341" s="30">
        <v>0.17417867440000001</v>
      </c>
    </row>
    <row r="342" spans="1:64" ht="15.75" thickBot="1">
      <c r="A342" s="28" t="s">
        <v>62</v>
      </c>
      <c r="B342" s="29">
        <v>3.55E+18</v>
      </c>
      <c r="C342" s="30">
        <v>0.55769999999999997</v>
      </c>
      <c r="D342" s="45">
        <v>8.6184515530000005E-2</v>
      </c>
      <c r="E342" s="30">
        <v>0.66400000000000003</v>
      </c>
      <c r="F342" s="29">
        <v>2.4997176520000001E-2</v>
      </c>
      <c r="G342" s="19" t="s">
        <v>56</v>
      </c>
      <c r="H342" s="29">
        <v>3.55E+18</v>
      </c>
      <c r="I342" s="19"/>
      <c r="J342" s="53"/>
      <c r="K342" s="19"/>
      <c r="L342" s="53"/>
      <c r="M342" s="19"/>
      <c r="N342" s="53"/>
      <c r="O342" s="19"/>
      <c r="P342" s="31"/>
      <c r="Q342" s="30"/>
      <c r="R342" s="29"/>
      <c r="S342" s="28" t="s">
        <v>62</v>
      </c>
      <c r="T342" s="29">
        <v>3.42E+18</v>
      </c>
      <c r="U342" s="30">
        <v>0.62180000000000002</v>
      </c>
      <c r="V342" s="45">
        <v>9.0181290789999993E-2</v>
      </c>
      <c r="W342" s="30">
        <v>0.32479999999999998</v>
      </c>
      <c r="X342" s="29">
        <v>5.0877192979999999E-2</v>
      </c>
      <c r="Y342" s="30">
        <v>0.33119999999999999</v>
      </c>
      <c r="Z342" s="29">
        <v>4.8965109399999998E-2</v>
      </c>
      <c r="AA342" s="30">
        <v>0.4194</v>
      </c>
      <c r="AB342" s="59">
        <v>6.2982429790000002E-2</v>
      </c>
      <c r="AC342" s="19" t="s">
        <v>56</v>
      </c>
      <c r="AD342" s="45">
        <v>3.42E+18</v>
      </c>
      <c r="AE342" s="30">
        <v>0.57469999999999999</v>
      </c>
      <c r="AF342" s="45">
        <v>8.8894044859999993E-2</v>
      </c>
      <c r="AG342" s="30">
        <v>0.40200000000000002</v>
      </c>
      <c r="AH342" s="45">
        <v>6.5793780689999998E-2</v>
      </c>
      <c r="AI342" s="28" t="s">
        <v>62</v>
      </c>
      <c r="AJ342" s="29">
        <v>3.55E+18</v>
      </c>
      <c r="AK342" s="30">
        <v>2.93E-2</v>
      </c>
      <c r="AL342" s="45">
        <v>3.4818776000000003E-2</v>
      </c>
      <c r="AM342" s="30">
        <v>5.321E-2</v>
      </c>
      <c r="AN342" s="29">
        <v>5.169532692E-2</v>
      </c>
      <c r="AO342" s="28" t="s">
        <v>56</v>
      </c>
      <c r="AP342" s="29">
        <v>3.55E+18</v>
      </c>
      <c r="AQ342" s="19"/>
      <c r="AR342" s="19"/>
      <c r="AS342" s="30">
        <v>0.2737</v>
      </c>
      <c r="AT342" s="45">
        <v>0.36551816240000001</v>
      </c>
      <c r="AU342" s="30">
        <v>0.41299999999999998</v>
      </c>
      <c r="AV342" s="45">
        <v>0.43959552950000003</v>
      </c>
      <c r="AW342" s="30">
        <v>0.29570000000000002</v>
      </c>
      <c r="AX342" s="45">
        <v>0.34157329330000002</v>
      </c>
      <c r="AY342" s="30">
        <v>0.21510000000000001</v>
      </c>
      <c r="AZ342" s="30">
        <v>0.2210007192</v>
      </c>
      <c r="BA342" s="28" t="s">
        <v>62</v>
      </c>
      <c r="BB342" s="29">
        <v>3.42E+18</v>
      </c>
      <c r="BC342" s="30">
        <v>3.3300000000000003E-2</v>
      </c>
      <c r="BD342" s="45">
        <v>4.8114434329999997E-2</v>
      </c>
      <c r="BE342" s="30">
        <v>5.2299999999999999E-2</v>
      </c>
      <c r="BF342" s="45">
        <v>5.9970186910000001E-2</v>
      </c>
      <c r="BG342" s="19" t="s">
        <v>56</v>
      </c>
      <c r="BH342" s="45">
        <v>3.42E+18</v>
      </c>
      <c r="BI342" s="30">
        <v>0.43070000000000003</v>
      </c>
      <c r="BJ342" s="45">
        <v>0.1248622949</v>
      </c>
      <c r="BK342" s="30">
        <v>0.129</v>
      </c>
      <c r="BL342" s="30">
        <v>0.14870317</v>
      </c>
    </row>
    <row r="343" spans="1:64" ht="15.75" thickBot="1">
      <c r="A343" s="28" t="s">
        <v>63</v>
      </c>
      <c r="B343" s="29">
        <v>3.7E+18</v>
      </c>
      <c r="C343" s="30">
        <v>0.5101</v>
      </c>
      <c r="D343" s="45">
        <v>7.8828620000000002E-2</v>
      </c>
      <c r="E343" s="30">
        <v>0.66800000000000004</v>
      </c>
      <c r="F343" s="29">
        <v>2.5147761920000001E-2</v>
      </c>
      <c r="G343" s="19" t="s">
        <v>57</v>
      </c>
      <c r="H343" s="29">
        <v>3.7E+18</v>
      </c>
      <c r="I343" s="30">
        <v>0.77270000000000005</v>
      </c>
      <c r="J343" s="29">
        <v>0.11955748099999999</v>
      </c>
      <c r="K343" s="30">
        <v>0.4481</v>
      </c>
      <c r="L343" s="29">
        <v>8.3228083209999998E-2</v>
      </c>
      <c r="M343" s="30">
        <v>0.52869999999999995</v>
      </c>
      <c r="N343" s="29">
        <v>9.1931837939999997E-2</v>
      </c>
      <c r="O343" s="30">
        <v>0.1913</v>
      </c>
      <c r="P343" s="29">
        <v>7.1025469669999994E-2</v>
      </c>
      <c r="Q343" s="30"/>
      <c r="R343" s="29"/>
      <c r="S343" s="28" t="s">
        <v>63</v>
      </c>
      <c r="T343" s="29">
        <v>3.57E+18</v>
      </c>
      <c r="U343" s="30">
        <v>0.54859999999999998</v>
      </c>
      <c r="V343" s="45">
        <v>7.9564902100000001E-2</v>
      </c>
      <c r="W343" s="30">
        <v>0.29620000000000002</v>
      </c>
      <c r="X343" s="29">
        <v>4.639724311E-2</v>
      </c>
      <c r="Y343" s="30">
        <v>0.28489999999999999</v>
      </c>
      <c r="Z343" s="29">
        <v>4.2120047309999999E-2</v>
      </c>
      <c r="AA343" s="30">
        <v>0.3755</v>
      </c>
      <c r="AB343" s="59">
        <v>5.6389848329999999E-2</v>
      </c>
      <c r="AC343" s="19" t="s">
        <v>57</v>
      </c>
      <c r="AD343" s="45">
        <v>3.57E+18</v>
      </c>
      <c r="AE343" s="30">
        <v>0.55900000000000005</v>
      </c>
      <c r="AF343" s="45">
        <v>8.6465583910000005E-2</v>
      </c>
      <c r="AG343" s="30">
        <v>0.39100000000000001</v>
      </c>
      <c r="AH343" s="45">
        <v>6.3993453359999994E-2</v>
      </c>
      <c r="AI343" s="28" t="s">
        <v>63</v>
      </c>
      <c r="AJ343" s="29">
        <v>3.7E+18</v>
      </c>
      <c r="AK343" s="30">
        <v>2.9899999999999999E-2</v>
      </c>
      <c r="AL343" s="45">
        <v>3.5531788469999999E-2</v>
      </c>
      <c r="AM343" s="30">
        <v>3.567E-2</v>
      </c>
      <c r="AN343" s="29">
        <v>3.4654619640000002E-2</v>
      </c>
      <c r="AO343" s="28" t="s">
        <v>57</v>
      </c>
      <c r="AP343" s="29">
        <v>3.7E+18</v>
      </c>
      <c r="AQ343" s="30">
        <v>0.13089999999999999</v>
      </c>
      <c r="AR343" s="45">
        <v>0.1196964155</v>
      </c>
      <c r="AS343" s="30">
        <v>0.30170000000000002</v>
      </c>
      <c r="AT343" s="45">
        <v>0.40291132480000003</v>
      </c>
      <c r="AU343" s="30">
        <v>0.37659999999999999</v>
      </c>
      <c r="AV343" s="45">
        <v>0.40085151679999997</v>
      </c>
      <c r="AW343" s="30">
        <v>0.24030000000000001</v>
      </c>
      <c r="AX343" s="45">
        <v>0.27757883789999999</v>
      </c>
      <c r="AY343" s="30">
        <v>0.16800000000000001</v>
      </c>
      <c r="AZ343" s="30">
        <v>0.172608651</v>
      </c>
      <c r="BA343" s="28" t="s">
        <v>63</v>
      </c>
      <c r="BB343" s="29">
        <v>3.57E+18</v>
      </c>
      <c r="BC343" s="30">
        <v>3.2300000000000002E-2</v>
      </c>
      <c r="BD343" s="45">
        <v>4.6669556420000001E-2</v>
      </c>
      <c r="BE343" s="30">
        <v>3.5999999999999997E-2</v>
      </c>
      <c r="BF343" s="45">
        <v>4.1279669759999998E-2</v>
      </c>
      <c r="BG343" s="19" t="s">
        <v>57</v>
      </c>
      <c r="BH343" s="45">
        <v>3.57E+18</v>
      </c>
      <c r="BI343" s="30">
        <v>0.38750000000000001</v>
      </c>
      <c r="BJ343" s="45">
        <v>0.11233837770000001</v>
      </c>
      <c r="BK343" s="30">
        <v>0.12920000000000001</v>
      </c>
      <c r="BL343" s="30">
        <v>0.14893371759999999</v>
      </c>
    </row>
    <row r="344" spans="1:64" ht="15.75" thickBot="1">
      <c r="A344" s="28" t="s">
        <v>64</v>
      </c>
      <c r="B344" s="29">
        <v>3.86E+18</v>
      </c>
      <c r="C344" s="30">
        <v>0.47</v>
      </c>
      <c r="D344" s="45">
        <v>7.2631741619999995E-2</v>
      </c>
      <c r="E344" s="30">
        <v>0.64</v>
      </c>
      <c r="F344" s="29">
        <v>2.409366412E-2</v>
      </c>
      <c r="G344" s="19" t="s">
        <v>58</v>
      </c>
      <c r="H344" s="29">
        <v>3.86E+18</v>
      </c>
      <c r="I344" s="19"/>
      <c r="J344" s="53"/>
      <c r="K344" s="19"/>
      <c r="L344" s="53"/>
      <c r="M344" s="19"/>
      <c r="N344" s="53"/>
      <c r="O344" s="19"/>
      <c r="P344" s="31"/>
      <c r="Q344" s="30"/>
      <c r="R344" s="29"/>
      <c r="S344" s="28" t="s">
        <v>64</v>
      </c>
      <c r="T344" s="29">
        <v>3.72E+18</v>
      </c>
      <c r="U344" s="30">
        <v>0.52690000000000003</v>
      </c>
      <c r="V344" s="45">
        <v>7.6417693980000007E-2</v>
      </c>
      <c r="W344" s="30">
        <v>0.26840000000000003</v>
      </c>
      <c r="X344" s="29">
        <v>4.2042606519999998E-2</v>
      </c>
      <c r="Y344" s="30">
        <v>0.2631</v>
      </c>
      <c r="Z344" s="29">
        <v>3.8897102310000001E-2</v>
      </c>
      <c r="AA344" s="30">
        <v>0.34279999999999999</v>
      </c>
      <c r="AB344" s="59">
        <v>5.1479201080000002E-2</v>
      </c>
      <c r="AC344" s="19" t="s">
        <v>58</v>
      </c>
      <c r="AD344" s="45">
        <v>3.72E+18</v>
      </c>
      <c r="AE344" s="30">
        <v>0.55800000000000005</v>
      </c>
      <c r="AF344" s="45">
        <v>8.6310904869999996E-2</v>
      </c>
      <c r="AG344" s="30">
        <v>0.38700000000000001</v>
      </c>
      <c r="AH344" s="45">
        <v>6.3338788869999996E-2</v>
      </c>
      <c r="AI344" s="28" t="s">
        <v>64</v>
      </c>
      <c r="AJ344" s="29">
        <v>3.86E+18</v>
      </c>
      <c r="AK344" s="30">
        <v>2.3300000000000001E-2</v>
      </c>
      <c r="AL344" s="45">
        <v>2.7688651219999999E-2</v>
      </c>
      <c r="AM344" s="30">
        <v>1.503E-2</v>
      </c>
      <c r="AN344" s="29">
        <v>1.4602156809999999E-2</v>
      </c>
      <c r="AO344" s="28" t="s">
        <v>58</v>
      </c>
      <c r="AP344" s="29">
        <v>3.86E+18</v>
      </c>
      <c r="AQ344" s="19"/>
      <c r="AR344" s="19"/>
      <c r="AS344" s="30">
        <v>0.2203</v>
      </c>
      <c r="AT344" s="45">
        <v>0.29420405979999997</v>
      </c>
      <c r="AU344" s="30">
        <v>0.43180000000000002</v>
      </c>
      <c r="AV344" s="45">
        <v>0.45960617349999999</v>
      </c>
      <c r="AW344" s="30">
        <v>0.23580000000000001</v>
      </c>
      <c r="AX344" s="45">
        <v>0.27238073239999999</v>
      </c>
      <c r="AY344" s="30">
        <v>0.1671</v>
      </c>
      <c r="AZ344" s="30">
        <v>0.17168396180000001</v>
      </c>
      <c r="BA344" s="28" t="s">
        <v>64</v>
      </c>
      <c r="BB344" s="29">
        <v>3.72E+18</v>
      </c>
      <c r="BC344" s="30">
        <v>3.27E-2</v>
      </c>
      <c r="BD344" s="45">
        <v>4.7247507590000001E-2</v>
      </c>
      <c r="BE344" s="30">
        <v>-1.4E-3</v>
      </c>
      <c r="BF344" s="45">
        <v>-1.6053204909999999E-3</v>
      </c>
      <c r="BG344" s="19" t="s">
        <v>58</v>
      </c>
      <c r="BH344" s="45">
        <v>3.72E+18</v>
      </c>
      <c r="BI344" s="30">
        <v>0.38179999999999997</v>
      </c>
      <c r="BJ344" s="45">
        <v>0.1106859164</v>
      </c>
      <c r="BK344" s="30">
        <v>0.1197</v>
      </c>
      <c r="BL344" s="30">
        <v>0.1379827089</v>
      </c>
    </row>
    <row r="345" spans="1:64" ht="15.75" thickBot="1">
      <c r="A345" s="28" t="s">
        <v>65</v>
      </c>
      <c r="B345" s="29">
        <v>4.01E+18</v>
      </c>
      <c r="C345" s="30">
        <v>0.41899999999999998</v>
      </c>
      <c r="D345" s="45">
        <v>6.4750424969999998E-2</v>
      </c>
      <c r="E345" s="30">
        <v>0.58599999999999997</v>
      </c>
      <c r="F345" s="29">
        <v>2.2060761210000002E-2</v>
      </c>
      <c r="G345" s="19" t="s">
        <v>59</v>
      </c>
      <c r="H345" s="29">
        <v>4.01E+18</v>
      </c>
      <c r="I345" s="30">
        <v>0.63649999999999995</v>
      </c>
      <c r="J345" s="29">
        <v>9.8483676310000004E-2</v>
      </c>
      <c r="K345" s="30">
        <v>0.46839999999999998</v>
      </c>
      <c r="L345" s="29">
        <v>8.6998514119999995E-2</v>
      </c>
      <c r="M345" s="30">
        <v>0.52170000000000005</v>
      </c>
      <c r="N345" s="29">
        <v>9.0714658320000002E-2</v>
      </c>
      <c r="O345" s="30">
        <v>0.2321</v>
      </c>
      <c r="P345" s="29">
        <v>8.6173609560000003E-2</v>
      </c>
      <c r="Q345" s="30"/>
      <c r="R345" s="29"/>
      <c r="S345" s="28" t="s">
        <v>65</v>
      </c>
      <c r="T345" s="29">
        <v>3.87E+18</v>
      </c>
      <c r="U345" s="30">
        <v>0.49480000000000002</v>
      </c>
      <c r="V345" s="45">
        <v>7.1762146479999997E-2</v>
      </c>
      <c r="W345" s="30">
        <v>0.24540000000000001</v>
      </c>
      <c r="X345" s="29">
        <v>3.8439849620000001E-2</v>
      </c>
      <c r="Y345" s="30">
        <v>0.217</v>
      </c>
      <c r="Z345" s="29">
        <v>3.2081608519999999E-2</v>
      </c>
      <c r="AA345" s="30">
        <v>0.31919999999999998</v>
      </c>
      <c r="AB345" s="59">
        <v>4.793512539E-2</v>
      </c>
      <c r="AC345" s="19" t="s">
        <v>59</v>
      </c>
      <c r="AD345" s="45">
        <v>3.87E+18</v>
      </c>
      <c r="AE345" s="30">
        <v>0.54249999999999998</v>
      </c>
      <c r="AF345" s="45">
        <v>8.3913379740000002E-2</v>
      </c>
      <c r="AG345" s="30">
        <v>0.38300000000000001</v>
      </c>
      <c r="AH345" s="45">
        <v>6.2684124389999998E-2</v>
      </c>
      <c r="AI345" s="28" t="s">
        <v>65</v>
      </c>
      <c r="AJ345" s="29">
        <v>4.01E+18</v>
      </c>
      <c r="AK345" s="30">
        <v>-1.52E-2</v>
      </c>
      <c r="AL345" s="45">
        <v>-1.806298277E-2</v>
      </c>
      <c r="AM345" s="30">
        <v>1.5650000000000001E-2</v>
      </c>
      <c r="AN345" s="29">
        <v>1.5204507920000001E-2</v>
      </c>
      <c r="AO345" s="28" t="s">
        <v>59</v>
      </c>
      <c r="AP345" s="29">
        <v>4.01E+18</v>
      </c>
      <c r="AQ345" s="30">
        <v>0.1226</v>
      </c>
      <c r="AR345" s="45">
        <v>0.11210680319999999</v>
      </c>
      <c r="AS345" s="30">
        <v>0.21379999999999999</v>
      </c>
      <c r="AT345" s="45">
        <v>0.28552350430000001</v>
      </c>
      <c r="AU345" s="30">
        <v>0.4667</v>
      </c>
      <c r="AV345" s="45">
        <v>0.49675359229999999</v>
      </c>
      <c r="AW345" s="30">
        <v>0.21460000000000001</v>
      </c>
      <c r="AX345" s="45">
        <v>0.24789187939999999</v>
      </c>
      <c r="AY345" s="30">
        <v>0.14449999999999999</v>
      </c>
      <c r="AZ345" s="30">
        <v>0.1484639885</v>
      </c>
      <c r="BA345" s="28" t="s">
        <v>65</v>
      </c>
      <c r="BB345" s="29">
        <v>3.87E+18</v>
      </c>
      <c r="BC345" s="30">
        <v>0.03</v>
      </c>
      <c r="BD345" s="45">
        <v>4.3346337229999997E-2</v>
      </c>
      <c r="BE345" s="30">
        <v>9.2999999999999992E-3</v>
      </c>
      <c r="BF345" s="45">
        <v>1.066391469E-2</v>
      </c>
      <c r="BG345" s="19" t="s">
        <v>59</v>
      </c>
      <c r="BH345" s="45">
        <v>3.87E+18</v>
      </c>
      <c r="BI345" s="30">
        <v>0.34329999999999999</v>
      </c>
      <c r="BJ345" s="45">
        <v>9.9524555000000001E-2</v>
      </c>
      <c r="BK345" s="30">
        <v>0.1144</v>
      </c>
      <c r="BL345" s="30">
        <v>0.13187319880000001</v>
      </c>
    </row>
    <row r="346" spans="1:64" ht="15.75" thickBot="1">
      <c r="A346" s="28" t="s">
        <v>66</v>
      </c>
      <c r="B346" s="29">
        <v>4.17E+18</v>
      </c>
      <c r="C346" s="30">
        <v>0.37719999999999998</v>
      </c>
      <c r="D346" s="45">
        <v>5.8290836040000002E-2</v>
      </c>
      <c r="E346" s="30">
        <v>0.57199999999999995</v>
      </c>
      <c r="F346" s="29">
        <v>2.1533712310000001E-2</v>
      </c>
      <c r="G346" s="19" t="s">
        <v>60</v>
      </c>
      <c r="H346" s="29">
        <v>4.17E+18</v>
      </c>
      <c r="I346" s="19"/>
      <c r="J346" s="53"/>
      <c r="K346" s="19"/>
      <c r="L346" s="53"/>
      <c r="M346" s="19"/>
      <c r="N346" s="53"/>
      <c r="O346" s="19"/>
      <c r="P346" s="31"/>
      <c r="Q346" s="30"/>
      <c r="R346" s="29"/>
      <c r="S346" s="28" t="s">
        <v>66</v>
      </c>
      <c r="T346" s="29">
        <v>4.02E+18</v>
      </c>
      <c r="U346" s="30">
        <v>0.46450000000000002</v>
      </c>
      <c r="V346" s="45">
        <v>6.7367657720000002E-2</v>
      </c>
      <c r="W346" s="30">
        <v>0.22220000000000001</v>
      </c>
      <c r="X346" s="29">
        <v>3.4805764410000002E-2</v>
      </c>
      <c r="Y346" s="30">
        <v>0.18210000000000001</v>
      </c>
      <c r="Z346" s="29">
        <v>2.692193968E-2</v>
      </c>
      <c r="AA346" s="30">
        <v>0.26750000000000002</v>
      </c>
      <c r="AB346" s="59">
        <v>4.0171196880000003E-2</v>
      </c>
      <c r="AC346" s="19" t="s">
        <v>60</v>
      </c>
      <c r="AD346" s="45">
        <v>4.02E+18</v>
      </c>
      <c r="AE346" s="30">
        <v>0.5302</v>
      </c>
      <c r="AF346" s="45">
        <v>8.2010827529999997E-2</v>
      </c>
      <c r="AG346" s="30">
        <v>0.25700000000000001</v>
      </c>
      <c r="AH346" s="45">
        <v>4.2062193130000002E-2</v>
      </c>
      <c r="AI346" s="28" t="s">
        <v>66</v>
      </c>
      <c r="AJ346" s="29">
        <v>4.17E+18</v>
      </c>
      <c r="AK346" s="30">
        <v>-1E-4</v>
      </c>
      <c r="AL346" s="45">
        <v>-1.18835413E-4</v>
      </c>
      <c r="AM346" s="30">
        <v>1.125E-2</v>
      </c>
      <c r="AN346" s="29">
        <v>1.092975809E-2</v>
      </c>
      <c r="AO346" s="28" t="s">
        <v>60</v>
      </c>
      <c r="AP346" s="29">
        <v>4.17E+18</v>
      </c>
      <c r="AQ346" s="19"/>
      <c r="AR346" s="19"/>
      <c r="AS346" s="30">
        <v>0.2266</v>
      </c>
      <c r="AT346" s="45">
        <v>0.30261752139999998</v>
      </c>
      <c r="AU346" s="30">
        <v>0.4909</v>
      </c>
      <c r="AV346" s="45">
        <v>0.52251197449999998</v>
      </c>
      <c r="AW346" s="30">
        <v>0.21</v>
      </c>
      <c r="AX346" s="45">
        <v>0.2425782604</v>
      </c>
      <c r="AY346" s="30">
        <v>0.1167</v>
      </c>
      <c r="AZ346" s="30">
        <v>0.1199013665</v>
      </c>
      <c r="BA346" s="28" t="s">
        <v>66</v>
      </c>
      <c r="BB346" s="29">
        <v>4.02E+18</v>
      </c>
      <c r="BC346" s="30">
        <v>1.2500000000000001E-2</v>
      </c>
      <c r="BD346" s="45">
        <v>1.8060973849999998E-2</v>
      </c>
      <c r="BE346" s="30">
        <v>-2.5700000000000001E-2</v>
      </c>
      <c r="BF346" s="45">
        <v>-2.9469097579999999E-2</v>
      </c>
      <c r="BG346" s="19" t="s">
        <v>60</v>
      </c>
      <c r="BH346" s="45">
        <v>4.02E+18</v>
      </c>
      <c r="BI346" s="30">
        <v>0.34520000000000001</v>
      </c>
      <c r="BJ346" s="45">
        <v>0.1000753754</v>
      </c>
      <c r="BK346" s="30">
        <v>0.1021</v>
      </c>
      <c r="BL346" s="30">
        <v>0.11769452449999999</v>
      </c>
    </row>
    <row r="347" spans="1:64" ht="15.75" thickBot="1">
      <c r="A347" s="28" t="s">
        <v>67</v>
      </c>
      <c r="B347" s="29">
        <v>4.32E+18</v>
      </c>
      <c r="C347" s="30">
        <v>0.35680000000000001</v>
      </c>
      <c r="D347" s="45">
        <v>5.513830938E-2</v>
      </c>
      <c r="E347" s="30">
        <v>0.56299999999999994</v>
      </c>
      <c r="F347" s="29">
        <v>2.119489515E-2</v>
      </c>
      <c r="G347" s="19" t="s">
        <v>61</v>
      </c>
      <c r="H347" s="29">
        <v>4.32E+18</v>
      </c>
      <c r="I347" s="30">
        <v>0.50490000000000002</v>
      </c>
      <c r="J347" s="29">
        <v>7.8121615350000007E-2</v>
      </c>
      <c r="K347" s="30">
        <v>0.52810000000000001</v>
      </c>
      <c r="L347" s="29">
        <v>9.8086924219999996E-2</v>
      </c>
      <c r="M347" s="30">
        <v>0.48020000000000002</v>
      </c>
      <c r="N347" s="29">
        <v>8.3498522000000006E-2</v>
      </c>
      <c r="O347" s="30">
        <v>0.1845</v>
      </c>
      <c r="P347" s="29">
        <v>6.8500779679999999E-2</v>
      </c>
      <c r="Q347" s="30"/>
      <c r="R347" s="29"/>
      <c r="S347" s="28" t="s">
        <v>67</v>
      </c>
      <c r="T347" s="29">
        <v>4.16E+18</v>
      </c>
      <c r="U347" s="30">
        <v>0.436</v>
      </c>
      <c r="V347" s="45">
        <v>6.3234227700000006E-2</v>
      </c>
      <c r="W347" s="30">
        <v>0.19919999999999999</v>
      </c>
      <c r="X347" s="29">
        <v>3.1203007519999999E-2</v>
      </c>
      <c r="Y347" s="30">
        <v>0.14480000000000001</v>
      </c>
      <c r="Z347" s="29">
        <v>2.1407451210000001E-2</v>
      </c>
      <c r="AA347" s="30">
        <v>0.2392</v>
      </c>
      <c r="AB347" s="59">
        <v>3.5921309509999999E-2</v>
      </c>
      <c r="AC347" s="19" t="s">
        <v>61</v>
      </c>
      <c r="AD347" s="45">
        <v>4.16E+18</v>
      </c>
      <c r="AE347" s="30">
        <v>0.52170000000000005</v>
      </c>
      <c r="AF347" s="45">
        <v>8.0696055680000003E-2</v>
      </c>
      <c r="AG347" s="30"/>
      <c r="AH347" s="45"/>
      <c r="AI347" s="28" t="s">
        <v>67</v>
      </c>
      <c r="AJ347" s="29">
        <v>4.32E+18</v>
      </c>
      <c r="AK347" s="30">
        <v>-6.9999999999999999E-4</v>
      </c>
      <c r="AL347" s="45">
        <v>-8.3184789070000001E-4</v>
      </c>
      <c r="AM347" s="30">
        <v>1.8960000000000001E-2</v>
      </c>
      <c r="AN347" s="29">
        <v>1.8420285630000002E-2</v>
      </c>
      <c r="AO347" s="28" t="s">
        <v>61</v>
      </c>
      <c r="AP347" s="29">
        <v>4.32E+18</v>
      </c>
      <c r="AQ347" s="30">
        <v>0.1065</v>
      </c>
      <c r="AR347" s="45">
        <v>9.7384784200000005E-2</v>
      </c>
      <c r="AS347" s="30">
        <v>0.27510000000000001</v>
      </c>
      <c r="AT347" s="45">
        <v>0.36738782050000002</v>
      </c>
      <c r="AU347" s="30">
        <v>0.4481</v>
      </c>
      <c r="AV347" s="45">
        <v>0.47695582759999999</v>
      </c>
      <c r="AW347" s="30">
        <v>0.1762</v>
      </c>
      <c r="AX347" s="45">
        <v>0.20353471179999999</v>
      </c>
      <c r="AY347" s="30">
        <v>0.1182</v>
      </c>
      <c r="AZ347" s="30">
        <v>0.1214425152</v>
      </c>
      <c r="BA347" s="28" t="s">
        <v>67</v>
      </c>
      <c r="BB347" s="29">
        <v>4.16E+18</v>
      </c>
      <c r="BC347" s="30">
        <v>3.2599999999999997E-2</v>
      </c>
      <c r="BD347" s="45">
        <v>4.7103019789999999E-2</v>
      </c>
      <c r="BE347" s="30">
        <v>-2.9000000000000001E-2</v>
      </c>
      <c r="BF347" s="45">
        <v>-3.3253067310000002E-2</v>
      </c>
      <c r="BG347" s="19" t="s">
        <v>61</v>
      </c>
      <c r="BH347" s="45">
        <v>4.16E+18</v>
      </c>
      <c r="BI347" s="30">
        <v>0.32729999999999998</v>
      </c>
      <c r="BJ347" s="45">
        <v>9.4886067140000002E-2</v>
      </c>
      <c r="BK347" s="30">
        <v>9.0899999999999995E-2</v>
      </c>
      <c r="BL347" s="30">
        <v>0.10478386169999999</v>
      </c>
    </row>
    <row r="348" spans="1:64" ht="15.75" thickBot="1">
      <c r="A348" s="28" t="s">
        <v>68</v>
      </c>
      <c r="B348" s="29">
        <v>4.47E+18</v>
      </c>
      <c r="C348" s="30">
        <v>0.35010000000000002</v>
      </c>
      <c r="D348" s="45">
        <v>5.4102920720000003E-2</v>
      </c>
      <c r="E348" s="30">
        <v>0.48899999999999999</v>
      </c>
      <c r="F348" s="29">
        <v>1.8409065240000001E-2</v>
      </c>
      <c r="G348" s="19" t="s">
        <v>62</v>
      </c>
      <c r="H348" s="29">
        <v>4.47E+18</v>
      </c>
      <c r="I348" s="19"/>
      <c r="J348" s="53"/>
      <c r="K348" s="19"/>
      <c r="L348" s="53"/>
      <c r="M348" s="19"/>
      <c r="N348" s="53"/>
      <c r="O348" s="19"/>
      <c r="P348" s="31"/>
      <c r="Q348" s="30"/>
      <c r="R348" s="29"/>
      <c r="S348" s="28" t="s">
        <v>68</v>
      </c>
      <c r="T348" s="29">
        <v>4.31E+18</v>
      </c>
      <c r="U348" s="30">
        <v>0.4158</v>
      </c>
      <c r="V348" s="45">
        <v>6.0304568529999998E-2</v>
      </c>
      <c r="W348" s="30">
        <v>0.16689999999999999</v>
      </c>
      <c r="X348" s="29">
        <v>2.6143483709999998E-2</v>
      </c>
      <c r="Y348" s="30">
        <v>0.1188</v>
      </c>
      <c r="Z348" s="29">
        <v>1.7563571850000001E-2</v>
      </c>
      <c r="AA348" s="30">
        <v>0.1825</v>
      </c>
      <c r="AB348" s="59">
        <v>2.7406517500000002E-2</v>
      </c>
      <c r="AC348" s="19" t="s">
        <v>62</v>
      </c>
      <c r="AD348" s="45">
        <v>4.31E+18</v>
      </c>
      <c r="AE348" s="30">
        <v>0.47820000000000001</v>
      </c>
      <c r="AF348" s="45">
        <v>7.3967517400000002E-2</v>
      </c>
      <c r="AG348" s="30"/>
      <c r="AH348" s="45"/>
      <c r="AI348" s="28" t="s">
        <v>68</v>
      </c>
      <c r="AJ348" s="29">
        <v>4.47E+18</v>
      </c>
      <c r="AK348" s="30">
        <v>-1.9800000000000002E-2</v>
      </c>
      <c r="AL348" s="45">
        <v>-2.3529411760000001E-2</v>
      </c>
      <c r="AM348" s="30">
        <v>-1.5049999999999999E-2</v>
      </c>
      <c r="AN348" s="29">
        <v>-1.4621587490000001E-2</v>
      </c>
      <c r="AO348" s="28" t="s">
        <v>62</v>
      </c>
      <c r="AP348" s="29">
        <v>4.47E+18</v>
      </c>
      <c r="AQ348" s="19"/>
      <c r="AR348" s="19"/>
      <c r="AS348" s="30">
        <v>0.27400000000000002</v>
      </c>
      <c r="AT348" s="45">
        <v>0.36591880339999999</v>
      </c>
      <c r="AU348" s="30">
        <v>0.33779999999999999</v>
      </c>
      <c r="AV348" s="45">
        <v>0.35955295370000001</v>
      </c>
      <c r="AW348" s="30">
        <v>0.17979999999999999</v>
      </c>
      <c r="AX348" s="45">
        <v>0.20769319629999999</v>
      </c>
      <c r="AY348" s="30">
        <v>0.13170000000000001</v>
      </c>
      <c r="AZ348" s="30">
        <v>0.1353128532</v>
      </c>
      <c r="BA348" s="28" t="s">
        <v>68</v>
      </c>
      <c r="BB348" s="29">
        <v>4.31E+18</v>
      </c>
      <c r="BC348" s="30">
        <v>1.23E-2</v>
      </c>
      <c r="BD348" s="45">
        <v>1.7771998269999999E-2</v>
      </c>
      <c r="BE348" s="30">
        <v>-1.0999999999999999E-2</v>
      </c>
      <c r="BF348" s="45">
        <v>-1.2613232429999999E-2</v>
      </c>
      <c r="BG348" s="19" t="s">
        <v>62</v>
      </c>
      <c r="BH348" s="45">
        <v>4.31E+18</v>
      </c>
      <c r="BI348" s="30">
        <v>0.2903</v>
      </c>
      <c r="BJ348" s="45">
        <v>8.4159563980000004E-2</v>
      </c>
      <c r="BK348" s="30">
        <v>8.1600000000000006E-2</v>
      </c>
      <c r="BL348" s="30">
        <v>9.4063400579999998E-2</v>
      </c>
    </row>
    <row r="349" spans="1:64" ht="15.75" thickBot="1">
      <c r="A349" s="33" t="s">
        <v>69</v>
      </c>
      <c r="B349" s="34">
        <v>4.63E+18</v>
      </c>
      <c r="C349" s="35">
        <v>0.2475</v>
      </c>
      <c r="D349" s="45">
        <v>3.8247566060000002E-2</v>
      </c>
      <c r="E349" s="35">
        <v>0.45500000000000002</v>
      </c>
      <c r="F349" s="34">
        <v>1.712908933E-2</v>
      </c>
      <c r="G349" s="19" t="s">
        <v>63</v>
      </c>
      <c r="H349" s="29">
        <v>4.63E+18</v>
      </c>
      <c r="I349" s="30">
        <v>0.38479999999999998</v>
      </c>
      <c r="J349" s="29">
        <v>5.9538913819999997E-2</v>
      </c>
      <c r="K349" s="30">
        <v>0.37390000000000001</v>
      </c>
      <c r="L349" s="29">
        <v>6.9446508170000004E-2</v>
      </c>
      <c r="M349" s="30">
        <v>0.45750000000000002</v>
      </c>
      <c r="N349" s="29">
        <v>7.9551382370000007E-2</v>
      </c>
      <c r="O349" s="30">
        <v>9.9400000000000002E-2</v>
      </c>
      <c r="P349" s="29">
        <v>3.6905027100000001E-2</v>
      </c>
      <c r="Q349" s="30"/>
      <c r="R349" s="29"/>
      <c r="S349" s="33" t="s">
        <v>69</v>
      </c>
      <c r="T349" s="34">
        <v>4.46E+18</v>
      </c>
      <c r="U349" s="35">
        <v>0.39710000000000001</v>
      </c>
      <c r="V349" s="56">
        <v>5.7592458300000003E-2</v>
      </c>
      <c r="W349" s="76">
        <v>0.14169999999999999</v>
      </c>
      <c r="X349" s="34">
        <v>2.2196115289999999E-2</v>
      </c>
      <c r="Y349" s="35">
        <v>8.8999999999999996E-2</v>
      </c>
      <c r="Z349" s="34">
        <v>1.315789474E-2</v>
      </c>
      <c r="AA349" s="35">
        <v>0.15859999999999999</v>
      </c>
      <c r="AB349" s="60">
        <v>2.3817390000000001E-2</v>
      </c>
      <c r="AC349" s="19" t="s">
        <v>63</v>
      </c>
      <c r="AD349" s="45">
        <v>4.46E+18</v>
      </c>
      <c r="AE349" s="30">
        <v>0.44890000000000002</v>
      </c>
      <c r="AF349" s="45">
        <v>6.9435421499999997E-2</v>
      </c>
      <c r="AG349" s="30"/>
      <c r="AH349" s="45"/>
      <c r="AI349" s="33" t="s">
        <v>69</v>
      </c>
      <c r="AJ349" s="34">
        <v>4.63E+18</v>
      </c>
      <c r="AK349" s="30">
        <v>-4.1399999999999999E-2</v>
      </c>
      <c r="AL349" s="45">
        <v>-4.9197860959999999E-2</v>
      </c>
      <c r="AM349" s="30">
        <v>-1.6920000000000001E-2</v>
      </c>
      <c r="AN349" s="54">
        <v>-1.6438356160000001E-2</v>
      </c>
      <c r="AO349" s="28" t="s">
        <v>63</v>
      </c>
      <c r="AP349" s="29">
        <v>4.63E+18</v>
      </c>
      <c r="AQ349" s="30">
        <v>6.4600000000000005E-2</v>
      </c>
      <c r="AR349" s="45">
        <v>5.9070958299999997E-2</v>
      </c>
      <c r="AS349" s="30">
        <v>0.20200000000000001</v>
      </c>
      <c r="AT349" s="45">
        <v>0.2697649573</v>
      </c>
      <c r="AU349" s="30">
        <v>0.35680000000000001</v>
      </c>
      <c r="AV349" s="45">
        <v>0.37977647679999998</v>
      </c>
      <c r="AW349" s="30">
        <v>0.14449999999999999</v>
      </c>
      <c r="AX349" s="45">
        <v>0.16691694579999999</v>
      </c>
      <c r="AY349" s="30">
        <v>0.12920000000000001</v>
      </c>
      <c r="AZ349" s="30">
        <v>0.1327442721</v>
      </c>
      <c r="BA349" s="33" t="s">
        <v>69</v>
      </c>
      <c r="BB349" s="34">
        <v>4.46E+18</v>
      </c>
      <c r="BC349" s="30">
        <v>3.5000000000000001E-3</v>
      </c>
      <c r="BD349" s="45">
        <v>5.0570726769999996E-3</v>
      </c>
      <c r="BE349" s="30">
        <v>-4.1700000000000001E-2</v>
      </c>
      <c r="BF349" s="45">
        <v>-4.7815617480000003E-2</v>
      </c>
      <c r="BG349" s="19" t="s">
        <v>63</v>
      </c>
      <c r="BH349" s="45">
        <v>4.46E+18</v>
      </c>
      <c r="BI349" s="30">
        <v>0.22800000000000001</v>
      </c>
      <c r="BJ349" s="45">
        <v>6.6098451899999994E-2</v>
      </c>
      <c r="BK349" s="30">
        <v>7.1300000000000002E-2</v>
      </c>
      <c r="BL349" s="30">
        <v>8.2190201729999995E-2</v>
      </c>
    </row>
    <row r="350" spans="1:64" ht="15.75" thickBot="1">
      <c r="A350" s="19"/>
      <c r="B350" s="19"/>
      <c r="C350" s="19"/>
      <c r="D350" s="19"/>
      <c r="E350" s="19"/>
      <c r="F350" s="31"/>
      <c r="G350" s="19" t="s">
        <v>64</v>
      </c>
      <c r="H350" s="29">
        <v>4.78E+18</v>
      </c>
      <c r="I350" s="19"/>
      <c r="J350" s="53"/>
      <c r="K350" s="19"/>
      <c r="L350" s="53"/>
      <c r="M350" s="19"/>
      <c r="N350" s="53"/>
      <c r="O350" s="19"/>
      <c r="P350" s="31"/>
      <c r="Q350" s="30"/>
      <c r="R350" s="29"/>
      <c r="AC350" s="19" t="s">
        <v>64</v>
      </c>
      <c r="AD350" s="45">
        <v>4.61E+18</v>
      </c>
      <c r="AE350" s="30">
        <v>0.39529999999999998</v>
      </c>
      <c r="AF350" s="45">
        <v>6.11446249E-2</v>
      </c>
      <c r="AG350" s="30"/>
      <c r="AH350" s="29"/>
      <c r="AO350" s="28" t="s">
        <v>64</v>
      </c>
      <c r="AP350" s="29">
        <v>4.78E+18</v>
      </c>
      <c r="AQ350" s="19"/>
      <c r="AR350" s="19"/>
      <c r="AS350" s="30">
        <v>0.28070000000000001</v>
      </c>
      <c r="AT350" s="45">
        <v>0.37486645299999999</v>
      </c>
      <c r="AU350" s="30">
        <v>0.20799999999999999</v>
      </c>
      <c r="AV350" s="45">
        <v>0.22139435869999999</v>
      </c>
      <c r="AW350" s="30">
        <v>0.1013</v>
      </c>
      <c r="AX350" s="45">
        <v>0.1170151323</v>
      </c>
      <c r="AY350" s="30">
        <v>0.1363</v>
      </c>
      <c r="AZ350" s="30">
        <v>0.14003904240000001</v>
      </c>
      <c r="BG350" s="19" t="s">
        <v>64</v>
      </c>
      <c r="BH350" s="45">
        <v>4.61E+18</v>
      </c>
      <c r="BI350" s="30">
        <v>0.24299999999999999</v>
      </c>
      <c r="BJ350" s="45">
        <v>7.044703427E-2</v>
      </c>
      <c r="BK350" s="30">
        <v>6.9699999999999998E-2</v>
      </c>
      <c r="BL350" s="30">
        <v>8.0345821329999997E-2</v>
      </c>
    </row>
    <row r="351" spans="1:64" ht="15.75" thickBot="1">
      <c r="A351" s="19"/>
      <c r="B351" s="19"/>
      <c r="C351" s="19"/>
      <c r="D351" s="19"/>
      <c r="E351" s="19"/>
      <c r="F351" s="31"/>
      <c r="G351" s="19" t="s">
        <v>65</v>
      </c>
      <c r="H351" s="29">
        <v>4.94E+18</v>
      </c>
      <c r="I351" s="30"/>
      <c r="J351" s="29"/>
      <c r="K351" s="30">
        <v>0.33250000000000002</v>
      </c>
      <c r="L351" s="29">
        <v>6.1757057949999999E-2</v>
      </c>
      <c r="M351" s="30">
        <v>0.37380000000000002</v>
      </c>
      <c r="N351" s="29">
        <v>6.4997391759999995E-2</v>
      </c>
      <c r="O351" s="19"/>
      <c r="P351" s="31"/>
      <c r="Q351" s="30"/>
      <c r="R351" s="29"/>
      <c r="AC351" s="19" t="s">
        <v>65</v>
      </c>
      <c r="AD351" s="45">
        <v>4.76E+18</v>
      </c>
      <c r="AE351" s="30">
        <v>0.35399999999999998</v>
      </c>
      <c r="AF351" s="45">
        <v>5.4756380510000001E-2</v>
      </c>
      <c r="AG351" s="30"/>
      <c r="AH351" s="29"/>
      <c r="AO351" s="28" t="s">
        <v>65</v>
      </c>
      <c r="AP351" s="29">
        <v>4.94E+18</v>
      </c>
      <c r="AQ351" s="30">
        <v>2.2200000000000001E-2</v>
      </c>
      <c r="AR351" s="45">
        <v>2.029992685E-2</v>
      </c>
      <c r="AS351" s="30">
        <v>0.16739999999999999</v>
      </c>
      <c r="AT351" s="45">
        <v>0.2235576923</v>
      </c>
      <c r="AU351" s="30">
        <v>0.22109999999999999</v>
      </c>
      <c r="AV351" s="45">
        <v>0.2353379457</v>
      </c>
      <c r="AW351" s="30">
        <v>0.14199999999999999</v>
      </c>
      <c r="AX351" s="45">
        <v>0.16402910940000001</v>
      </c>
      <c r="AY351" s="30">
        <v>0.15440000000000001</v>
      </c>
      <c r="AZ351" s="30">
        <v>0.15863556970000001</v>
      </c>
      <c r="BG351" s="19" t="s">
        <v>65</v>
      </c>
      <c r="BH351" s="45">
        <v>4.76E+18</v>
      </c>
      <c r="BI351" s="30">
        <v>0.2238</v>
      </c>
      <c r="BJ351" s="45">
        <v>6.4880848840000005E-2</v>
      </c>
      <c r="BK351" s="30">
        <v>3.6600000000000001E-2</v>
      </c>
      <c r="BL351" s="30">
        <v>4.2190201730000002E-2</v>
      </c>
    </row>
    <row r="352" spans="1:64" ht="15.75" thickBot="1">
      <c r="A352" s="19"/>
      <c r="B352" s="19"/>
      <c r="C352" s="19"/>
      <c r="D352" s="19"/>
      <c r="E352" s="19"/>
      <c r="F352" s="31"/>
      <c r="G352" s="19" t="s">
        <v>66</v>
      </c>
      <c r="H352" s="29">
        <v>5.09E+18</v>
      </c>
      <c r="I352" s="19"/>
      <c r="J352" s="53"/>
      <c r="K352" s="19"/>
      <c r="L352" s="53"/>
      <c r="M352" s="19"/>
      <c r="N352" s="53"/>
      <c r="O352" s="19"/>
      <c r="P352" s="31"/>
      <c r="Q352" s="30"/>
      <c r="R352" s="29"/>
      <c r="AC352" s="19" t="s">
        <v>66</v>
      </c>
      <c r="AD352" s="45">
        <v>4.91E+18</v>
      </c>
      <c r="AE352" s="30">
        <v>0.32319999999999999</v>
      </c>
      <c r="AF352" s="45">
        <v>4.9992266049999998E-2</v>
      </c>
      <c r="AG352" s="30"/>
      <c r="AH352" s="29"/>
      <c r="AO352" s="28" t="s">
        <v>66</v>
      </c>
      <c r="AP352" s="29">
        <v>5.09E+18</v>
      </c>
      <c r="AQ352" s="19"/>
      <c r="AR352" s="19"/>
      <c r="AS352" s="30">
        <v>0.17849999999999999</v>
      </c>
      <c r="AT352" s="45">
        <v>0.23838141030000001</v>
      </c>
      <c r="AU352" s="30">
        <v>0.18970000000000001</v>
      </c>
      <c r="AV352" s="45">
        <v>0.20191591270000001</v>
      </c>
      <c r="AW352" s="30">
        <v>0.129</v>
      </c>
      <c r="AX352" s="45">
        <v>0.1490123599</v>
      </c>
      <c r="AY352" s="30">
        <v>0.1105</v>
      </c>
      <c r="AZ352" s="30">
        <v>0.11353128530000001</v>
      </c>
      <c r="BG352" s="19" t="s">
        <v>66</v>
      </c>
      <c r="BH352" s="45">
        <v>4.91E+18</v>
      </c>
      <c r="BI352" s="30">
        <v>0.2137</v>
      </c>
      <c r="BJ352" s="45">
        <v>6.1952803389999998E-2</v>
      </c>
      <c r="BK352" s="30">
        <v>7.1999999999999995E-2</v>
      </c>
      <c r="BL352" s="30">
        <v>8.2997118159999994E-2</v>
      </c>
    </row>
    <row r="353" spans="1:64" ht="15.75" thickBot="1">
      <c r="A353" s="19"/>
      <c r="B353" s="19"/>
      <c r="C353" s="19"/>
      <c r="D353" s="19"/>
      <c r="E353" s="19"/>
      <c r="F353" s="31"/>
      <c r="G353" s="19" t="s">
        <v>67</v>
      </c>
      <c r="H353" s="29">
        <v>5.24E+18</v>
      </c>
      <c r="I353" s="30"/>
      <c r="J353" s="29"/>
      <c r="K353" s="30">
        <v>0.30499999999999999</v>
      </c>
      <c r="L353" s="29">
        <v>5.6649331349999998E-2</v>
      </c>
      <c r="M353" s="30">
        <v>0.30990000000000001</v>
      </c>
      <c r="N353" s="29">
        <v>5.388628065E-2</v>
      </c>
      <c r="O353" s="19"/>
      <c r="P353" s="31"/>
      <c r="Q353" s="19"/>
      <c r="R353" s="53"/>
      <c r="AC353" s="19" t="s">
        <v>67</v>
      </c>
      <c r="AD353" s="45">
        <v>5.06E+18</v>
      </c>
      <c r="AE353" s="30">
        <v>0.312</v>
      </c>
      <c r="AF353" s="45">
        <v>4.8259860789999998E-2</v>
      </c>
      <c r="AG353" s="30"/>
      <c r="AH353" s="29"/>
      <c r="AO353" s="28" t="s">
        <v>67</v>
      </c>
      <c r="AP353" s="29">
        <v>5.24E+18</v>
      </c>
      <c r="AQ353" s="30">
        <v>-1.3100000000000001E-2</v>
      </c>
      <c r="AR353" s="45">
        <v>-1.197878566E-2</v>
      </c>
      <c r="AS353" s="30">
        <v>0.1691</v>
      </c>
      <c r="AT353" s="45">
        <v>0.22582799149999999</v>
      </c>
      <c r="AU353" s="30">
        <v>0.1389</v>
      </c>
      <c r="AV353" s="45">
        <v>0.14784459820000001</v>
      </c>
      <c r="AW353" s="30">
        <v>0.13739999999999999</v>
      </c>
      <c r="AX353" s="45">
        <v>0.15871549039999999</v>
      </c>
      <c r="AY353" s="30">
        <v>9.06E-2</v>
      </c>
      <c r="AZ353" s="30">
        <v>9.3085379639999993E-2</v>
      </c>
      <c r="BG353" s="19" t="s">
        <v>67</v>
      </c>
      <c r="BH353" s="45">
        <v>5.06E+18</v>
      </c>
      <c r="BI353" s="30">
        <v>0.22450000000000001</v>
      </c>
      <c r="BJ353" s="45">
        <v>6.5083782689999994E-2</v>
      </c>
      <c r="BK353" s="30">
        <v>1.47E-2</v>
      </c>
      <c r="BL353" s="30">
        <v>1.6945244960000001E-2</v>
      </c>
    </row>
    <row r="354" spans="1:64" ht="15.75" thickBot="1">
      <c r="A354" s="19"/>
      <c r="B354" s="19"/>
      <c r="C354" s="19"/>
      <c r="D354" s="19"/>
      <c r="E354" s="19"/>
      <c r="F354" s="31"/>
      <c r="G354" s="19" t="s">
        <v>68</v>
      </c>
      <c r="H354" s="29">
        <v>5.4E+18</v>
      </c>
      <c r="I354" s="19"/>
      <c r="J354" s="53"/>
      <c r="K354" s="19"/>
      <c r="L354" s="53"/>
      <c r="M354" s="19"/>
      <c r="N354" s="53"/>
      <c r="O354" s="19"/>
      <c r="P354" s="31"/>
      <c r="Q354" s="30"/>
      <c r="R354" s="29"/>
      <c r="AC354" s="19" t="s">
        <v>68</v>
      </c>
      <c r="AD354" s="45">
        <v>5.21E+18</v>
      </c>
      <c r="AE354" s="30">
        <v>0.26529999999999998</v>
      </c>
      <c r="AF354" s="45">
        <v>4.1036349569999998E-2</v>
      </c>
      <c r="AG354" s="30"/>
      <c r="AH354" s="29"/>
      <c r="AO354" s="28" t="s">
        <v>68</v>
      </c>
      <c r="AP354" s="29">
        <v>5.4E+18</v>
      </c>
      <c r="AQ354" s="19"/>
      <c r="AR354" s="19"/>
      <c r="AS354" s="30">
        <v>0.1928</v>
      </c>
      <c r="AT354" s="45">
        <v>0.25747863250000003</v>
      </c>
      <c r="AU354" s="30">
        <v>0.20930000000000001</v>
      </c>
      <c r="AV354" s="45">
        <v>0.2227780734</v>
      </c>
      <c r="AW354" s="30">
        <v>0.16539999999999999</v>
      </c>
      <c r="AX354" s="45">
        <v>0.19105925839999999</v>
      </c>
      <c r="AY354" s="30">
        <v>9.4500000000000001E-2</v>
      </c>
      <c r="AZ354" s="30">
        <v>9.709236618E-2</v>
      </c>
      <c r="BG354" s="19" t="s">
        <v>68</v>
      </c>
      <c r="BH354" s="45">
        <v>5.21E+18</v>
      </c>
      <c r="BI354" s="30">
        <v>0.2107</v>
      </c>
      <c r="BJ354" s="45">
        <v>6.1083086910000001E-2</v>
      </c>
      <c r="BK354" s="30">
        <v>3.6799999999999999E-2</v>
      </c>
      <c r="BL354" s="30">
        <v>4.2420749280000003E-2</v>
      </c>
    </row>
    <row r="355" spans="1:64" ht="15.75" thickBot="1">
      <c r="A355" s="19"/>
      <c r="B355" s="19"/>
      <c r="C355" s="19"/>
      <c r="D355" s="19"/>
      <c r="E355" s="19"/>
      <c r="F355" s="31"/>
      <c r="G355" s="26" t="s">
        <v>69</v>
      </c>
      <c r="H355" s="34">
        <v>5.55E+18</v>
      </c>
      <c r="I355" s="35"/>
      <c r="J355" s="34"/>
      <c r="K355" s="35">
        <v>0.2392</v>
      </c>
      <c r="L355" s="34">
        <v>4.4427934619999998E-2</v>
      </c>
      <c r="M355" s="35">
        <v>0.26900000000000002</v>
      </c>
      <c r="N355" s="34">
        <v>4.6774474000000003E-2</v>
      </c>
      <c r="O355" s="26"/>
      <c r="P355" s="21"/>
      <c r="Q355" s="35"/>
      <c r="R355" s="34"/>
      <c r="AC355" s="19" t="s">
        <v>69</v>
      </c>
      <c r="AD355" s="45">
        <v>5.35E+18</v>
      </c>
      <c r="AE355" s="30">
        <v>0.22289999999999999</v>
      </c>
      <c r="AF355" s="45">
        <v>3.4477958240000002E-2</v>
      </c>
      <c r="AG355" s="30"/>
      <c r="AH355" s="34"/>
      <c r="AO355" s="33" t="s">
        <v>69</v>
      </c>
      <c r="AP355" s="34">
        <v>5.55E+18</v>
      </c>
      <c r="AQ355" s="30">
        <v>4.7999999999999996E-3</v>
      </c>
      <c r="AR355" s="45">
        <v>4.3891733719999999E-3</v>
      </c>
      <c r="AS355">
        <v>0.2031</v>
      </c>
      <c r="AT355" s="45">
        <v>0.27123397440000002</v>
      </c>
      <c r="AU355" s="30">
        <v>0.23980000000000001</v>
      </c>
      <c r="AV355" s="45">
        <v>0.25524215010000001</v>
      </c>
      <c r="AW355" s="30">
        <v>0.17849999999999999</v>
      </c>
      <c r="AX355" s="45">
        <v>0.20619152130000001</v>
      </c>
      <c r="AY355" s="30">
        <v>0.11269999999999999</v>
      </c>
      <c r="AZ355" s="30">
        <v>0.11579163670000001</v>
      </c>
      <c r="BG355" s="19" t="s">
        <v>69</v>
      </c>
      <c r="BH355" s="45">
        <v>5.35E+18</v>
      </c>
      <c r="BI355" s="30">
        <v>0.214</v>
      </c>
      <c r="BJ355" s="45">
        <v>6.2039775030000001E-2</v>
      </c>
      <c r="BK355" s="30">
        <v>5.1900000000000002E-2</v>
      </c>
      <c r="BL355" s="30">
        <v>5.982708934E-2</v>
      </c>
    </row>
    <row r="373" spans="1:64">
      <c r="A373" s="175" t="s">
        <v>116</v>
      </c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  <c r="AF373" s="176"/>
      <c r="AG373" s="176"/>
      <c r="AH373" s="176"/>
      <c r="AI373" s="176"/>
      <c r="AJ373" s="176"/>
      <c r="AK373" s="176"/>
      <c r="AL373" s="176"/>
      <c r="AM373" s="176"/>
      <c r="AN373" s="176"/>
      <c r="AO373" s="176"/>
      <c r="AP373" s="176"/>
      <c r="AQ373" s="176"/>
      <c r="AR373" s="176"/>
      <c r="AS373" s="176"/>
      <c r="AT373" s="176"/>
      <c r="AU373" s="176"/>
      <c r="AV373" s="176"/>
      <c r="AW373" s="176"/>
      <c r="AX373" s="176"/>
      <c r="AY373" s="176"/>
      <c r="AZ373" s="176"/>
      <c r="BA373" s="176"/>
      <c r="BB373" s="176"/>
      <c r="BC373" s="176"/>
      <c r="BD373" s="176"/>
      <c r="BE373" s="176"/>
      <c r="BF373" s="176"/>
      <c r="BG373" s="176"/>
      <c r="BH373" s="176"/>
      <c r="BI373" s="176"/>
      <c r="BJ373" s="176"/>
      <c r="BK373" s="176"/>
      <c r="BL373" s="176"/>
    </row>
    <row r="374" spans="1:64" ht="15.75" thickBot="1">
      <c r="A374" s="166" t="s">
        <v>70</v>
      </c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8"/>
      <c r="AI374" s="52" t="s">
        <v>89</v>
      </c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</row>
    <row r="375" spans="1:64" ht="15.75" thickBot="1">
      <c r="A375" s="169" t="s">
        <v>6</v>
      </c>
      <c r="B375" s="147"/>
      <c r="C375" s="147"/>
      <c r="D375" s="147"/>
      <c r="E375" s="147"/>
      <c r="F375" s="147"/>
      <c r="G375" s="83" t="s">
        <v>4</v>
      </c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5"/>
      <c r="S375" s="170" t="s">
        <v>7</v>
      </c>
      <c r="T375" s="171"/>
      <c r="U375" s="171"/>
      <c r="V375" s="171"/>
      <c r="W375" s="171"/>
      <c r="X375" s="171"/>
      <c r="Y375" s="171"/>
      <c r="Z375" s="171"/>
      <c r="AA375" s="171"/>
      <c r="AB375" s="171"/>
      <c r="AC375" s="144" t="s">
        <v>8</v>
      </c>
      <c r="AD375" s="145"/>
      <c r="AE375" s="145"/>
      <c r="AF375" s="145"/>
      <c r="AG375" s="145"/>
      <c r="AH375" s="146"/>
      <c r="AI375" s="153" t="s">
        <v>72</v>
      </c>
      <c r="AJ375" s="154"/>
      <c r="AK375" s="154"/>
      <c r="AL375" s="154"/>
      <c r="AM375" s="154"/>
      <c r="AN375" s="163"/>
      <c r="AO375" s="169" t="s">
        <v>73</v>
      </c>
      <c r="AP375" s="147"/>
      <c r="AQ375" s="147"/>
      <c r="AR375" s="147"/>
      <c r="AS375" s="147"/>
      <c r="AT375" s="147"/>
      <c r="AU375" s="147"/>
      <c r="AV375" s="147"/>
      <c r="AW375" s="147"/>
      <c r="AX375" s="147"/>
      <c r="AY375" s="147"/>
      <c r="AZ375" s="165"/>
      <c r="BA375" s="147" t="s">
        <v>7</v>
      </c>
      <c r="BB375" s="147"/>
      <c r="BC375" s="147"/>
      <c r="BD375" s="147"/>
      <c r="BE375" s="147"/>
      <c r="BF375" s="147"/>
      <c r="BG375" s="147"/>
      <c r="BH375" s="178"/>
      <c r="BI375" s="169" t="s">
        <v>8</v>
      </c>
      <c r="BJ375" s="147"/>
      <c r="BK375" s="147"/>
      <c r="BL375" s="165"/>
    </row>
    <row r="376" spans="1:64" ht="15.75" thickBot="1">
      <c r="A376" s="26"/>
      <c r="B376" s="21"/>
      <c r="C376" s="155">
        <v>110923</v>
      </c>
      <c r="D376" s="156"/>
      <c r="E376" s="179" t="s">
        <v>90</v>
      </c>
      <c r="F376" s="180"/>
      <c r="G376" s="39"/>
      <c r="H376" s="40"/>
      <c r="I376" s="157">
        <v>101223</v>
      </c>
      <c r="J376" s="158"/>
      <c r="K376" s="157" t="s">
        <v>91</v>
      </c>
      <c r="L376" s="158"/>
      <c r="M376" s="157">
        <v>91523</v>
      </c>
      <c r="N376" s="158"/>
      <c r="O376" s="157">
        <v>83123</v>
      </c>
      <c r="P376" s="158"/>
      <c r="Q376" s="159"/>
      <c r="R376" s="160"/>
      <c r="S376" s="41"/>
      <c r="T376" s="40"/>
      <c r="U376" s="149" t="s">
        <v>76</v>
      </c>
      <c r="V376" s="150"/>
      <c r="W376" s="136" t="s">
        <v>80</v>
      </c>
      <c r="X376" s="137"/>
      <c r="Y376" s="136" t="s">
        <v>84</v>
      </c>
      <c r="Z376" s="137"/>
      <c r="AA376" s="138" t="s">
        <v>86</v>
      </c>
      <c r="AB376" s="139"/>
      <c r="AC376" s="39"/>
      <c r="AD376" s="40"/>
      <c r="AE376" s="140" t="s">
        <v>99</v>
      </c>
      <c r="AF376" s="141"/>
      <c r="AG376" s="136" t="s">
        <v>81</v>
      </c>
      <c r="AH376" s="137"/>
      <c r="AI376" s="33"/>
      <c r="AJ376" s="21"/>
      <c r="AK376" s="142">
        <v>81524</v>
      </c>
      <c r="AL376" s="143"/>
      <c r="AM376" s="142">
        <v>81624</v>
      </c>
      <c r="AN376" s="143"/>
      <c r="AO376" s="33"/>
      <c r="AP376" s="21"/>
      <c r="AQ376" s="142">
        <v>71824</v>
      </c>
      <c r="AR376" s="143"/>
      <c r="AS376" s="151" t="s">
        <v>82</v>
      </c>
      <c r="AT376" s="152"/>
      <c r="AU376" s="142">
        <v>92424</v>
      </c>
      <c r="AV376" s="143"/>
      <c r="AW376" s="151" t="s">
        <v>87</v>
      </c>
      <c r="AX376" s="152"/>
      <c r="AY376" s="142">
        <v>101524</v>
      </c>
      <c r="AZ376" s="143"/>
      <c r="BA376" s="33"/>
      <c r="BB376" s="21"/>
      <c r="BC376" s="142">
        <v>82724</v>
      </c>
      <c r="BD376" s="143"/>
      <c r="BE376" s="151" t="s">
        <v>83</v>
      </c>
      <c r="BF376" s="152"/>
      <c r="BG376" s="33"/>
      <c r="BH376" s="21"/>
      <c r="BI376" s="161" t="s">
        <v>77</v>
      </c>
      <c r="BJ376" s="162"/>
      <c r="BK376" s="142">
        <v>91724</v>
      </c>
      <c r="BL376" s="143"/>
    </row>
    <row r="377" spans="1:64" ht="52.5" thickBot="1">
      <c r="A377" s="20" t="s">
        <v>92</v>
      </c>
      <c r="B377" s="21" t="s">
        <v>93</v>
      </c>
      <c r="C377" s="21" t="s">
        <v>94</v>
      </c>
      <c r="D377" s="21" t="s">
        <v>95</v>
      </c>
      <c r="E377" s="21" t="s">
        <v>94</v>
      </c>
      <c r="F377" s="21" t="s">
        <v>95</v>
      </c>
      <c r="G377" s="26" t="s">
        <v>96</v>
      </c>
      <c r="H377" s="21" t="s">
        <v>93</v>
      </c>
      <c r="I377" s="21" t="s">
        <v>94</v>
      </c>
      <c r="J377" s="21" t="s">
        <v>95</v>
      </c>
      <c r="K377" s="21" t="s">
        <v>94</v>
      </c>
      <c r="L377" s="21" t="s">
        <v>95</v>
      </c>
      <c r="M377" s="21" t="s">
        <v>94</v>
      </c>
      <c r="N377" s="21" t="s">
        <v>95</v>
      </c>
      <c r="O377" s="21" t="s">
        <v>94</v>
      </c>
      <c r="P377" s="21" t="s">
        <v>95</v>
      </c>
      <c r="Q377" s="21"/>
      <c r="R377" s="21"/>
      <c r="S377" s="20" t="s">
        <v>92</v>
      </c>
      <c r="T377" s="21" t="s">
        <v>93</v>
      </c>
      <c r="U377" s="21" t="s">
        <v>94</v>
      </c>
      <c r="V377" s="21" t="s">
        <v>95</v>
      </c>
      <c r="W377" s="21" t="s">
        <v>94</v>
      </c>
      <c r="X377" s="21" t="s">
        <v>95</v>
      </c>
      <c r="Y377" s="21" t="s">
        <v>94</v>
      </c>
      <c r="Z377" s="21" t="s">
        <v>95</v>
      </c>
      <c r="AA377" s="21" t="s">
        <v>94</v>
      </c>
      <c r="AB377" s="21" t="s">
        <v>95</v>
      </c>
      <c r="AC377" s="26" t="s">
        <v>96</v>
      </c>
      <c r="AD377" s="21" t="s">
        <v>93</v>
      </c>
      <c r="AE377" s="21" t="s">
        <v>94</v>
      </c>
      <c r="AF377" s="21" t="s">
        <v>95</v>
      </c>
      <c r="AG377" s="21" t="s">
        <v>94</v>
      </c>
      <c r="AH377" s="21" t="s">
        <v>95</v>
      </c>
      <c r="AI377" s="20" t="s">
        <v>92</v>
      </c>
      <c r="AJ377" s="21" t="s">
        <v>93</v>
      </c>
      <c r="AK377" s="21" t="s">
        <v>94</v>
      </c>
      <c r="AL377" s="21" t="s">
        <v>95</v>
      </c>
      <c r="AM377" s="21" t="s">
        <v>94</v>
      </c>
      <c r="AN377" s="21" t="s">
        <v>95</v>
      </c>
      <c r="AO377" s="33" t="s">
        <v>96</v>
      </c>
      <c r="AP377" s="21" t="s">
        <v>93</v>
      </c>
      <c r="AQ377" s="21" t="s">
        <v>94</v>
      </c>
      <c r="AR377" s="21" t="s">
        <v>95</v>
      </c>
      <c r="AS377" s="21" t="s">
        <v>94</v>
      </c>
      <c r="AT377" s="21" t="s">
        <v>95</v>
      </c>
      <c r="AU377" s="21" t="s">
        <v>94</v>
      </c>
      <c r="AV377" s="21" t="s">
        <v>95</v>
      </c>
      <c r="AW377" s="21" t="s">
        <v>94</v>
      </c>
      <c r="AX377" s="21" t="s">
        <v>95</v>
      </c>
      <c r="AY377" s="21" t="s">
        <v>94</v>
      </c>
      <c r="AZ377" s="21" t="s">
        <v>95</v>
      </c>
      <c r="BA377" s="20" t="s">
        <v>92</v>
      </c>
      <c r="BB377" s="21" t="s">
        <v>93</v>
      </c>
      <c r="BC377" s="21" t="s">
        <v>94</v>
      </c>
      <c r="BD377" s="21" t="s">
        <v>95</v>
      </c>
      <c r="BE377" s="21" t="s">
        <v>94</v>
      </c>
      <c r="BF377" s="21" t="s">
        <v>95</v>
      </c>
      <c r="BG377" s="33" t="s">
        <v>96</v>
      </c>
      <c r="BH377" s="21" t="s">
        <v>93</v>
      </c>
      <c r="BI377" s="21" t="s">
        <v>94</v>
      </c>
      <c r="BJ377" s="21" t="s">
        <v>95</v>
      </c>
      <c r="BK377" s="21" t="s">
        <v>94</v>
      </c>
      <c r="BL377" s="21" t="s">
        <v>95</v>
      </c>
    </row>
    <row r="378" spans="1:64" ht="15.75" thickBot="1">
      <c r="A378" s="28" t="s">
        <v>39</v>
      </c>
      <c r="B378" s="29">
        <v>0</v>
      </c>
      <c r="C378" s="30"/>
      <c r="D378" s="45"/>
      <c r="E378" s="30"/>
      <c r="F378" s="29"/>
      <c r="G378" s="30">
        <v>0</v>
      </c>
      <c r="H378" s="29">
        <v>0</v>
      </c>
      <c r="I378" s="30"/>
      <c r="J378" s="29"/>
      <c r="K378" s="30"/>
      <c r="L378" s="29"/>
      <c r="M378" s="30"/>
      <c r="N378" s="29"/>
      <c r="O378" s="30"/>
      <c r="P378" s="29"/>
      <c r="Q378" s="30"/>
      <c r="R378" s="29"/>
      <c r="S378" s="28" t="s">
        <v>39</v>
      </c>
      <c r="T378" s="29">
        <v>0</v>
      </c>
      <c r="U378" s="30"/>
      <c r="V378" s="45"/>
      <c r="W378" s="30"/>
      <c r="X378" s="29"/>
      <c r="Y378" s="37"/>
      <c r="Z378" s="57"/>
      <c r="AA378" s="37"/>
      <c r="AB378" s="58"/>
      <c r="AC378" s="30">
        <v>0</v>
      </c>
      <c r="AD378" s="44">
        <v>0</v>
      </c>
      <c r="AE378" s="37"/>
      <c r="AF378" s="44"/>
      <c r="AG378" s="37"/>
      <c r="AH378" s="44"/>
      <c r="AI378" s="28" t="s">
        <v>39</v>
      </c>
      <c r="AJ378" s="29">
        <v>0</v>
      </c>
      <c r="AK378" s="30"/>
      <c r="AL378" s="45"/>
      <c r="AM378" s="30"/>
      <c r="AN378" s="29"/>
      <c r="AO378" s="46">
        <v>0</v>
      </c>
      <c r="AP378" s="29">
        <v>0</v>
      </c>
      <c r="AQ378" s="30"/>
      <c r="AR378" s="45"/>
      <c r="AS378" s="30"/>
      <c r="AT378" s="45"/>
      <c r="AU378" s="37"/>
      <c r="AV378" s="44"/>
      <c r="AW378" s="37"/>
      <c r="AX378" s="44"/>
      <c r="AY378" s="37"/>
      <c r="AZ378" s="44"/>
      <c r="BA378" s="28" t="s">
        <v>39</v>
      </c>
      <c r="BB378" s="29">
        <v>0</v>
      </c>
      <c r="BC378" s="30"/>
      <c r="BD378" s="45"/>
      <c r="BE378" s="30"/>
      <c r="BF378" s="45"/>
      <c r="BG378" s="30">
        <v>0</v>
      </c>
      <c r="BH378" s="45">
        <v>0</v>
      </c>
      <c r="BI378" s="30"/>
      <c r="BJ378" s="45"/>
      <c r="BK378" s="30"/>
      <c r="BL378" s="45"/>
    </row>
    <row r="379" spans="1:64" ht="15.75" thickBot="1">
      <c r="A379" s="28" t="s">
        <v>40</v>
      </c>
      <c r="B379" s="29">
        <v>1.54E+17</v>
      </c>
      <c r="C379" s="30">
        <v>4.4600000000000001E-2</v>
      </c>
      <c r="D379" s="45">
        <v>6.8922886730000002E-3</v>
      </c>
      <c r="E379" s="30">
        <v>0.23599999999999999</v>
      </c>
      <c r="F379" s="29">
        <v>8.884538644E-3</v>
      </c>
      <c r="G379" s="30">
        <v>10</v>
      </c>
      <c r="H379" s="29">
        <v>1.54E+17</v>
      </c>
      <c r="I379" s="30">
        <v>7.6399999999999996E-2</v>
      </c>
      <c r="J379" s="29">
        <v>1.1821135700000001E-2</v>
      </c>
      <c r="K379" s="30">
        <v>1.9689999999999999E-2</v>
      </c>
      <c r="L379" s="30">
        <v>3.6571322439999999E-3</v>
      </c>
      <c r="M379" s="30">
        <v>2.9399999999999999E-2</v>
      </c>
      <c r="N379" s="30">
        <v>5.1121544079999999E-3</v>
      </c>
      <c r="O379" s="30">
        <v>1.52E-2</v>
      </c>
      <c r="P379" s="29">
        <v>5.6434246680000001E-3</v>
      </c>
      <c r="Q379" s="30"/>
      <c r="R379" s="29"/>
      <c r="S379" s="28" t="s">
        <v>40</v>
      </c>
      <c r="T379" s="29">
        <v>1.49E+17</v>
      </c>
      <c r="U379" s="30">
        <v>5.2499999999999998E-2</v>
      </c>
      <c r="V379" s="45">
        <v>7.614213198E-3</v>
      </c>
      <c r="W379" s="30">
        <v>4.7199999999999999E-2</v>
      </c>
      <c r="X379" s="30">
        <v>7.3934837090000004E-3</v>
      </c>
      <c r="Y379" s="30">
        <v>5.28E-2</v>
      </c>
      <c r="Z379" s="30">
        <v>7.8060319340000003E-3</v>
      </c>
      <c r="AA379" s="30">
        <v>4.6300000000000001E-2</v>
      </c>
      <c r="AB379" s="30">
        <v>6.9529959450000001E-3</v>
      </c>
      <c r="AC379" s="30">
        <v>12.5</v>
      </c>
      <c r="AD379" s="45">
        <v>1.49E+17</v>
      </c>
      <c r="AE379" s="30">
        <v>3.04E-2</v>
      </c>
      <c r="AF379" s="45">
        <v>4.7022428459999998E-3</v>
      </c>
      <c r="AG379" s="30">
        <v>2.6700000000000002E-2</v>
      </c>
      <c r="AH379" s="45">
        <v>4.3698854339999996E-3</v>
      </c>
      <c r="AI379" s="28" t="s">
        <v>40</v>
      </c>
      <c r="AJ379" s="29">
        <v>1.54E+17</v>
      </c>
      <c r="AK379" s="30">
        <v>1.4500000000000001E-2</v>
      </c>
      <c r="AL379" s="45">
        <v>1.7231134879999999E-2</v>
      </c>
      <c r="AM379" s="30">
        <v>0.14699999999999999</v>
      </c>
      <c r="AN379" s="29">
        <v>1.4281550570000001E-2</v>
      </c>
      <c r="AO379" s="46">
        <v>10</v>
      </c>
      <c r="AP379" s="29">
        <v>1.54E+17</v>
      </c>
      <c r="AQ379" s="30">
        <v>2.2700000000000001E-2</v>
      </c>
      <c r="AR379" s="45">
        <v>2.075713241E-2</v>
      </c>
      <c r="AS379" s="30">
        <v>7.4999999999999997E-3</v>
      </c>
      <c r="AT379" s="45">
        <v>1.001602564E-2</v>
      </c>
      <c r="AU379" s="30">
        <v>1.7299999999999999E-2</v>
      </c>
      <c r="AV379" s="45">
        <v>1.841405003E-2</v>
      </c>
      <c r="AW379" s="30">
        <v>2.35E-2</v>
      </c>
      <c r="AX379" s="45">
        <v>2.7145662470000002E-2</v>
      </c>
      <c r="AY379" s="30">
        <v>2.1499999999999998E-2</v>
      </c>
      <c r="AZ379" s="30">
        <v>2.2089797599999999E-2</v>
      </c>
      <c r="BA379" s="28" t="s">
        <v>40</v>
      </c>
      <c r="BB379" s="29">
        <v>1.49E+17</v>
      </c>
      <c r="BC379" s="30">
        <v>9.2999999999999992E-3</v>
      </c>
      <c r="BD379" s="45">
        <v>1.343736454E-2</v>
      </c>
      <c r="BE379" s="30">
        <v>1.3100000000000001E-2</v>
      </c>
      <c r="BF379" s="45">
        <v>1.502121316E-2</v>
      </c>
      <c r="BG379" s="30">
        <v>12.5</v>
      </c>
      <c r="BH379" s="45">
        <v>1.49E+17</v>
      </c>
      <c r="BI379" s="30">
        <v>2.9100000000000001E-2</v>
      </c>
      <c r="BJ379" s="45">
        <v>8.4362497829999997E-3</v>
      </c>
      <c r="BK379" s="30">
        <v>1.6E-2</v>
      </c>
      <c r="BL379" s="30">
        <v>1.844380403E-2</v>
      </c>
    </row>
    <row r="380" spans="1:64" ht="15.75" thickBot="1">
      <c r="A380" s="28" t="s">
        <v>41</v>
      </c>
      <c r="B380" s="29">
        <v>3.09E+17</v>
      </c>
      <c r="C380" s="30">
        <v>6.0100000000000001E-2</v>
      </c>
      <c r="D380" s="45">
        <v>9.2875907899999995E-3</v>
      </c>
      <c r="E380" s="30">
        <v>0.28899999999999998</v>
      </c>
      <c r="F380" s="29">
        <v>1.08797952E-2</v>
      </c>
      <c r="G380" s="30">
        <v>20</v>
      </c>
      <c r="H380" s="29">
        <v>3.09E+17</v>
      </c>
      <c r="I380" s="30">
        <v>8.1699999999999995E-2</v>
      </c>
      <c r="J380" s="29">
        <v>1.26411883E-2</v>
      </c>
      <c r="K380" s="30">
        <v>3.4110000000000001E-2</v>
      </c>
      <c r="L380" s="30">
        <v>6.3354383360000001E-3</v>
      </c>
      <c r="M380" s="30">
        <v>2.9700000000000001E-2</v>
      </c>
      <c r="N380" s="30">
        <v>5.164319249E-3</v>
      </c>
      <c r="O380" s="30">
        <v>1.7899999999999999E-2</v>
      </c>
      <c r="P380" s="29">
        <v>6.6458751020000003E-3</v>
      </c>
      <c r="Q380" s="30"/>
      <c r="R380" s="29"/>
      <c r="S380" s="28" t="s">
        <v>41</v>
      </c>
      <c r="T380" s="29">
        <v>2.97E+17</v>
      </c>
      <c r="U380" s="30">
        <v>7.6799999999999993E-2</v>
      </c>
      <c r="V380" s="45">
        <v>1.1138506160000001E-2</v>
      </c>
      <c r="W380" s="30">
        <v>6.3700000000000007E-2</v>
      </c>
      <c r="X380" s="30">
        <v>9.9780701749999992E-3</v>
      </c>
      <c r="Y380" s="30">
        <v>6.9699999999999998E-2</v>
      </c>
      <c r="Z380" s="30">
        <v>1.0304553520000001E-2</v>
      </c>
      <c r="AA380" s="30">
        <v>6.3E-2</v>
      </c>
      <c r="AB380" s="30">
        <v>9.4608800119999996E-3</v>
      </c>
      <c r="AC380" s="30">
        <v>25</v>
      </c>
      <c r="AD380" s="45">
        <v>2.97E+17</v>
      </c>
      <c r="AE380" s="30">
        <v>4.1000000000000002E-2</v>
      </c>
      <c r="AF380" s="45">
        <v>6.3418406809999999E-3</v>
      </c>
      <c r="AG380" s="30">
        <v>3.5799999999999998E-2</v>
      </c>
      <c r="AH380" s="45">
        <v>5.859247136E-3</v>
      </c>
      <c r="AI380" s="28" t="s">
        <v>41</v>
      </c>
      <c r="AJ380" s="29">
        <v>3.09E+17</v>
      </c>
      <c r="AK380" s="30">
        <v>1.5800000000000002E-2</v>
      </c>
      <c r="AL380" s="45">
        <v>1.877599525E-2</v>
      </c>
      <c r="AM380" s="30">
        <v>1.83E-2</v>
      </c>
      <c r="AN380" s="29">
        <v>1.7779073159999999E-2</v>
      </c>
      <c r="AO380" s="46">
        <v>20</v>
      </c>
      <c r="AP380" s="29">
        <v>3.09E+17</v>
      </c>
      <c r="AQ380" s="30">
        <v>3.4099999999999998E-2</v>
      </c>
      <c r="AR380" s="45">
        <v>3.1181419169999999E-2</v>
      </c>
      <c r="AS380" s="30">
        <v>1.4800000000000001E-2</v>
      </c>
      <c r="AT380" s="45">
        <v>1.976495726E-2</v>
      </c>
      <c r="AU380" s="30">
        <v>1.89E-2</v>
      </c>
      <c r="AV380" s="45">
        <v>2.0117083559999999E-2</v>
      </c>
      <c r="AW380" s="30">
        <v>2.86E-2</v>
      </c>
      <c r="AX380" s="45">
        <v>3.3036848789999997E-2</v>
      </c>
      <c r="AY380" s="30">
        <v>2.9000000000000001E-2</v>
      </c>
      <c r="AZ380" s="30">
        <v>2.979554094E-2</v>
      </c>
      <c r="BA380" s="28" t="s">
        <v>41</v>
      </c>
      <c r="BB380" s="29">
        <v>2.97E+17</v>
      </c>
      <c r="BC380" s="30">
        <v>1.14E-2</v>
      </c>
      <c r="BD380" s="45">
        <v>1.6471608150000001E-2</v>
      </c>
      <c r="BE380" s="30">
        <v>1.77E-2</v>
      </c>
      <c r="BF380" s="45">
        <v>2.0295837630000001E-2</v>
      </c>
      <c r="BG380" s="30">
        <v>25</v>
      </c>
      <c r="BH380" s="45">
        <v>2.97E+17</v>
      </c>
      <c r="BI380" s="30">
        <v>4.1000000000000002E-2</v>
      </c>
      <c r="BJ380" s="45">
        <v>1.188612512E-2</v>
      </c>
      <c r="BK380" s="30">
        <v>1.89E-2</v>
      </c>
      <c r="BL380" s="30">
        <v>2.1786743519999999E-2</v>
      </c>
    </row>
    <row r="381" spans="1:64" ht="15.75" thickBot="1">
      <c r="A381" s="28" t="s">
        <v>42</v>
      </c>
      <c r="B381" s="29">
        <v>4.63E+17</v>
      </c>
      <c r="C381" s="30">
        <v>6.7699999999999996E-2</v>
      </c>
      <c r="D381" s="45">
        <v>1.046206151E-2</v>
      </c>
      <c r="E381" s="30">
        <v>0.38700000000000001</v>
      </c>
      <c r="F381" s="29">
        <v>1.4569137520000001E-2</v>
      </c>
      <c r="G381" s="30">
        <v>30</v>
      </c>
      <c r="H381" s="29">
        <v>4.63E+17</v>
      </c>
      <c r="I381" s="30">
        <v>8.6300000000000002E-2</v>
      </c>
      <c r="J381" s="29">
        <v>1.335293207E-2</v>
      </c>
      <c r="K381" s="30">
        <v>2.7969999999999998E-2</v>
      </c>
      <c r="L381" s="30">
        <v>5.1950222880000002E-3</v>
      </c>
      <c r="M381" s="30">
        <v>3.7900000000000003E-2</v>
      </c>
      <c r="N381" s="30">
        <v>6.590158233E-3</v>
      </c>
      <c r="O381" s="30">
        <v>1.4999999999999999E-2</v>
      </c>
      <c r="P381" s="29">
        <v>5.5691690800000002E-3</v>
      </c>
      <c r="Q381" s="30"/>
      <c r="R381" s="29"/>
      <c r="S381" s="28" t="s">
        <v>42</v>
      </c>
      <c r="T381" s="29">
        <v>4.46E+17</v>
      </c>
      <c r="U381" s="30">
        <v>8.3099999999999993E-2</v>
      </c>
      <c r="V381" s="45">
        <v>1.205221175E-2</v>
      </c>
      <c r="W381" s="30">
        <v>6.9400000000000003E-2</v>
      </c>
      <c r="X381" s="30">
        <v>1.0870927319999999E-2</v>
      </c>
      <c r="Y381" s="30">
        <v>8.2600000000000007E-2</v>
      </c>
      <c r="Z381" s="30">
        <v>1.221170905E-2</v>
      </c>
      <c r="AA381" s="30">
        <v>7.2700000000000001E-2</v>
      </c>
      <c r="AB381" s="30">
        <v>1.0917555190000001E-2</v>
      </c>
      <c r="AC381" s="30">
        <v>37.5</v>
      </c>
      <c r="AD381" s="45">
        <v>4.46E+17</v>
      </c>
      <c r="AE381" s="30">
        <v>4.9000000000000002E-2</v>
      </c>
      <c r="AF381" s="45">
        <v>7.5792730089999996E-3</v>
      </c>
      <c r="AG381" s="30">
        <v>4.1500000000000002E-2</v>
      </c>
      <c r="AH381" s="45">
        <v>6.7921440259999999E-3</v>
      </c>
      <c r="AI381" s="28" t="s">
        <v>42</v>
      </c>
      <c r="AJ381" s="29">
        <v>4.63E+17</v>
      </c>
      <c r="AK381" s="30">
        <v>1.6500000000000001E-2</v>
      </c>
      <c r="AL381" s="45">
        <v>1.9607843140000001E-2</v>
      </c>
      <c r="AM381" s="30">
        <v>2.0199999999999999E-2</v>
      </c>
      <c r="AN381" s="29">
        <v>1.9624987859999998E-2</v>
      </c>
      <c r="AO381" s="46">
        <v>30</v>
      </c>
      <c r="AP381" s="29">
        <v>4.63E+17</v>
      </c>
      <c r="AQ381" s="30">
        <v>3.6200000000000003E-2</v>
      </c>
      <c r="AR381" s="45">
        <v>3.3101682520000002E-2</v>
      </c>
      <c r="AS381" s="30">
        <v>1.78E-2</v>
      </c>
      <c r="AT381" s="45">
        <v>2.377136752E-2</v>
      </c>
      <c r="AU381" s="30">
        <v>2.0899999999999998E-2</v>
      </c>
      <c r="AV381" s="45">
        <v>2.2245875469999999E-2</v>
      </c>
      <c r="AW381" s="30">
        <v>3.1E-2</v>
      </c>
      <c r="AX381" s="45">
        <v>3.5809171770000002E-2</v>
      </c>
      <c r="AY381" s="30">
        <v>3.1399999999999997E-2</v>
      </c>
      <c r="AZ381" s="30">
        <v>3.2261378809999998E-2</v>
      </c>
      <c r="BA381" s="28" t="s">
        <v>42</v>
      </c>
      <c r="BB381" s="29">
        <v>4.46E+17</v>
      </c>
      <c r="BC381" s="30">
        <v>1.2500000000000001E-2</v>
      </c>
      <c r="BD381" s="45">
        <v>1.8060973849999998E-2</v>
      </c>
      <c r="BE381" s="30">
        <v>2.35E-2</v>
      </c>
      <c r="BF381" s="45">
        <v>2.6946451100000001E-2</v>
      </c>
      <c r="BG381" s="30">
        <v>37.5</v>
      </c>
      <c r="BH381" s="45">
        <v>4.46E+17</v>
      </c>
      <c r="BI381" s="30">
        <v>4.6300000000000001E-2</v>
      </c>
      <c r="BJ381" s="45">
        <v>1.342262422E-2</v>
      </c>
      <c r="BK381" s="30">
        <v>2.2499999999999999E-2</v>
      </c>
      <c r="BL381" s="30">
        <v>2.5936599420000001E-2</v>
      </c>
    </row>
    <row r="382" spans="1:64" ht="15.75" thickBot="1">
      <c r="A382" s="28" t="s">
        <v>43</v>
      </c>
      <c r="B382" s="29">
        <v>6.17E+17</v>
      </c>
      <c r="C382" s="30">
        <v>6.8900000000000003E-2</v>
      </c>
      <c r="D382" s="45">
        <v>1.064750425E-2</v>
      </c>
      <c r="E382" s="30">
        <v>0.43099999999999999</v>
      </c>
      <c r="F382" s="29">
        <v>1.6225576929999999E-2</v>
      </c>
      <c r="G382" s="30">
        <v>40</v>
      </c>
      <c r="H382" s="29">
        <v>6.17E+17</v>
      </c>
      <c r="I382" s="30">
        <v>8.8800000000000004E-2</v>
      </c>
      <c r="J382" s="29">
        <v>1.3739749339999999E-2</v>
      </c>
      <c r="K382" s="30">
        <v>3.5009999999999999E-2</v>
      </c>
      <c r="L382" s="30">
        <v>6.502600297E-3</v>
      </c>
      <c r="M382" s="30">
        <v>3.8100000000000002E-2</v>
      </c>
      <c r="N382" s="30">
        <v>6.6249347940000002E-3</v>
      </c>
      <c r="O382" s="30">
        <v>4.1300000000000003E-2</v>
      </c>
      <c r="P382" s="29">
        <v>1.533377887E-2</v>
      </c>
      <c r="Q382" s="30"/>
      <c r="R382" s="29"/>
      <c r="S382" s="28" t="s">
        <v>43</v>
      </c>
      <c r="T382" s="29">
        <v>5.95E+17</v>
      </c>
      <c r="U382" s="30">
        <v>8.4599999999999995E-2</v>
      </c>
      <c r="V382" s="45">
        <v>1.22697607E-2</v>
      </c>
      <c r="W382" s="30">
        <v>7.4200000000000002E-2</v>
      </c>
      <c r="X382" s="30">
        <v>1.1622807020000001E-2</v>
      </c>
      <c r="Y382" s="30">
        <v>8.6999999999999994E-2</v>
      </c>
      <c r="Z382" s="30">
        <v>1.286221171E-2</v>
      </c>
      <c r="AA382" s="30">
        <v>7.2499999999999995E-2</v>
      </c>
      <c r="AB382" s="30">
        <v>1.0887520649999999E-2</v>
      </c>
      <c r="AC382" s="30">
        <v>50</v>
      </c>
      <c r="AD382" s="45">
        <v>5.95E+17</v>
      </c>
      <c r="AE382" s="30">
        <v>4.9000000000000002E-2</v>
      </c>
      <c r="AF382" s="45">
        <v>7.5792730089999996E-3</v>
      </c>
      <c r="AG382" s="30">
        <v>4.5499999999999999E-2</v>
      </c>
      <c r="AH382" s="45">
        <v>7.4468085110000002E-3</v>
      </c>
      <c r="AI382" s="28" t="s">
        <v>43</v>
      </c>
      <c r="AJ382" s="29">
        <v>6.17E+17</v>
      </c>
      <c r="AK382" s="30">
        <v>1.3899999999999999E-2</v>
      </c>
      <c r="AL382" s="45">
        <v>1.6518122400000002E-2</v>
      </c>
      <c r="AM382" s="30">
        <v>1.77E-2</v>
      </c>
      <c r="AN382" s="29">
        <v>1.7196152730000001E-2</v>
      </c>
      <c r="AO382" s="46">
        <v>40</v>
      </c>
      <c r="AP382" s="29">
        <v>6.17E+17</v>
      </c>
      <c r="AQ382" s="30">
        <v>3.6200000000000003E-2</v>
      </c>
      <c r="AR382" s="45">
        <v>3.3101682520000002E-2</v>
      </c>
      <c r="AS382" s="30">
        <v>2.7300000000000001E-2</v>
      </c>
      <c r="AT382" s="45">
        <v>3.6458333330000002E-2</v>
      </c>
      <c r="AU382" s="30">
        <v>2.5499999999999998E-2</v>
      </c>
      <c r="AV382" s="45">
        <v>2.7142096859999999E-2</v>
      </c>
      <c r="AW382" s="30">
        <v>0.03</v>
      </c>
      <c r="AX382" s="45">
        <v>3.4654037200000001E-2</v>
      </c>
      <c r="AY382" s="30">
        <v>3.5999999999999997E-2</v>
      </c>
      <c r="AZ382" s="30">
        <v>3.6987568069999997E-2</v>
      </c>
      <c r="BA382" s="28" t="s">
        <v>43</v>
      </c>
      <c r="BB382" s="29">
        <v>5.95E+17</v>
      </c>
      <c r="BC382" s="30">
        <v>1.11E-2</v>
      </c>
      <c r="BD382" s="45">
        <v>1.6038144779999999E-2</v>
      </c>
      <c r="BE382" s="30">
        <v>2.2599999999999999E-2</v>
      </c>
      <c r="BF382" s="45">
        <v>2.5914459349999999E-2</v>
      </c>
      <c r="BG382" s="30">
        <v>50</v>
      </c>
      <c r="BH382" s="45">
        <v>5.95E+17</v>
      </c>
      <c r="BI382" s="30">
        <v>5.0999999999999997E-2</v>
      </c>
      <c r="BJ382" s="45">
        <v>1.4785180029999999E-2</v>
      </c>
      <c r="BK382" s="30">
        <v>2.6700000000000002E-2</v>
      </c>
      <c r="BL382" s="30">
        <v>3.0778097979999999E-2</v>
      </c>
    </row>
    <row r="383" spans="1:64" ht="15.75" thickBot="1">
      <c r="A383" s="28" t="s">
        <v>44</v>
      </c>
      <c r="B383" s="29">
        <v>7.71E+17</v>
      </c>
      <c r="C383" s="30">
        <v>6.4199999999999993E-2</v>
      </c>
      <c r="D383" s="45">
        <v>9.9211868339999995E-3</v>
      </c>
      <c r="E383" s="30">
        <v>0.47399999999999998</v>
      </c>
      <c r="F383" s="29">
        <v>1.7844369990000001E-2</v>
      </c>
      <c r="G383" s="30">
        <v>50</v>
      </c>
      <c r="H383" s="29">
        <v>7.71E+17</v>
      </c>
      <c r="I383" s="19"/>
      <c r="J383" s="53"/>
      <c r="K383" s="30">
        <v>4.1860000000000001E-2</v>
      </c>
      <c r="L383" s="30">
        <v>7.7748885589999997E-3</v>
      </c>
      <c r="M383" s="30">
        <v>4.0399999999999998E-2</v>
      </c>
      <c r="N383" s="30">
        <v>7.0248652410000003E-3</v>
      </c>
      <c r="O383" s="30">
        <v>1.9E-2</v>
      </c>
      <c r="P383" s="29">
        <v>7.0542808350000001E-3</v>
      </c>
      <c r="Q383" s="30"/>
      <c r="R383" s="29"/>
      <c r="S383" s="28" t="s">
        <v>44</v>
      </c>
      <c r="T383" s="29">
        <v>7.44E+17</v>
      </c>
      <c r="U383" s="30">
        <v>7.8799999999999995E-2</v>
      </c>
      <c r="V383" s="45">
        <v>1.1428571429999999E-2</v>
      </c>
      <c r="W383" s="30">
        <v>7.4099999999999999E-2</v>
      </c>
      <c r="X383" s="30">
        <v>1.1607142859999999E-2</v>
      </c>
      <c r="Y383" s="30">
        <v>8.6599999999999996E-2</v>
      </c>
      <c r="Z383" s="30">
        <v>1.28030751E-2</v>
      </c>
      <c r="AA383" s="30">
        <v>7.1800000000000003E-2</v>
      </c>
      <c r="AB383" s="30">
        <v>1.078239976E-2</v>
      </c>
      <c r="AC383" s="30">
        <v>62.5</v>
      </c>
      <c r="AD383" s="45">
        <v>7.44E+17</v>
      </c>
      <c r="AE383" s="30">
        <v>5.1400000000000001E-2</v>
      </c>
      <c r="AF383" s="45">
        <v>7.9505027070000001E-3</v>
      </c>
      <c r="AG383" s="30">
        <v>4.6699999999999998E-2</v>
      </c>
      <c r="AH383" s="45">
        <v>7.643207856E-3</v>
      </c>
      <c r="AI383" s="28" t="s">
        <v>44</v>
      </c>
      <c r="AJ383" s="29">
        <v>7.71E+17</v>
      </c>
      <c r="AK383" s="30">
        <v>1.44E-2</v>
      </c>
      <c r="AL383" s="45">
        <v>1.7112299470000002E-2</v>
      </c>
      <c r="AM383" s="30">
        <v>1.7000000000000001E-2</v>
      </c>
      <c r="AN383" s="29">
        <v>1.6516078890000001E-2</v>
      </c>
      <c r="AO383" s="46">
        <v>50</v>
      </c>
      <c r="AP383" s="29">
        <v>7.71E+17</v>
      </c>
      <c r="AQ383" s="30">
        <v>3.9199999999999999E-2</v>
      </c>
      <c r="AR383" s="45">
        <v>3.5844915870000001E-2</v>
      </c>
      <c r="AS383" s="30">
        <v>3.8600000000000002E-2</v>
      </c>
      <c r="AT383" s="45">
        <v>5.1549145300000002E-2</v>
      </c>
      <c r="AU383" s="30">
        <v>2.8000000000000001E-2</v>
      </c>
      <c r="AV383" s="45">
        <v>2.9803086749999999E-2</v>
      </c>
      <c r="AW383" s="30">
        <v>3.1E-2</v>
      </c>
      <c r="AX383" s="45">
        <v>3.5809171770000002E-2</v>
      </c>
      <c r="AY383" s="30">
        <v>3.5999999999999997E-2</v>
      </c>
      <c r="AZ383" s="30">
        <v>3.6987568069999997E-2</v>
      </c>
      <c r="BA383" s="28" t="s">
        <v>44</v>
      </c>
      <c r="BB383" s="29">
        <v>7.44E+17</v>
      </c>
      <c r="BC383" s="30">
        <v>1.1900000000000001E-2</v>
      </c>
      <c r="BD383" s="45">
        <v>1.7194047099999998E-2</v>
      </c>
      <c r="BE383" s="30">
        <v>1.9400000000000001E-2</v>
      </c>
      <c r="BF383" s="45">
        <v>2.2245155369999998E-2</v>
      </c>
      <c r="BG383" s="30">
        <v>62.5</v>
      </c>
      <c r="BH383" s="45">
        <v>7.44E+17</v>
      </c>
      <c r="BI383" s="30">
        <v>5.7299999999999997E-2</v>
      </c>
      <c r="BJ383" s="45">
        <v>1.6611584620000001E-2</v>
      </c>
      <c r="BK383" s="30">
        <v>3.1E-2</v>
      </c>
      <c r="BL383" s="30">
        <v>3.5734870320000001E-2</v>
      </c>
    </row>
    <row r="384" spans="1:64" ht="15.75" thickBot="1">
      <c r="A384" s="28" t="s">
        <v>45</v>
      </c>
      <c r="B384" s="29">
        <v>9.26E+17</v>
      </c>
      <c r="C384" s="30">
        <v>5.3699999999999998E-2</v>
      </c>
      <c r="D384" s="45">
        <v>8.2985628190000004E-3</v>
      </c>
      <c r="E384" s="30">
        <v>0.46400000000000002</v>
      </c>
      <c r="F384" s="29">
        <v>1.7467906490000001E-2</v>
      </c>
      <c r="G384" s="30">
        <v>60</v>
      </c>
      <c r="H384" s="29">
        <v>9.26E+17</v>
      </c>
      <c r="I384" s="30">
        <v>8.4500000000000006E-2</v>
      </c>
      <c r="J384" s="29">
        <v>1.3074423640000001E-2</v>
      </c>
      <c r="K384" s="30">
        <v>4.3139999999999998E-2</v>
      </c>
      <c r="L384" s="30">
        <v>8.0126300149999993E-3</v>
      </c>
      <c r="M384" s="30">
        <v>4.2900000000000001E-2</v>
      </c>
      <c r="N384" s="30">
        <v>7.4595722480000001E-3</v>
      </c>
      <c r="O384" s="30">
        <v>2.3099999999999999E-2</v>
      </c>
      <c r="P384" s="29">
        <v>8.5765203830000004E-3</v>
      </c>
      <c r="Q384" s="30"/>
      <c r="R384" s="29"/>
      <c r="S384" s="28" t="s">
        <v>45</v>
      </c>
      <c r="T384" s="29">
        <v>8.92E+17</v>
      </c>
      <c r="U384" s="30">
        <v>7.1300000000000002E-2</v>
      </c>
      <c r="V384" s="45">
        <v>1.0340826690000001E-2</v>
      </c>
      <c r="W384" s="30">
        <v>6.8000000000000005E-2</v>
      </c>
      <c r="X384" s="30">
        <v>1.065162907E-2</v>
      </c>
      <c r="Y384" s="30">
        <v>8.2500000000000004E-2</v>
      </c>
      <c r="Z384" s="30">
        <v>1.2196924899999999E-2</v>
      </c>
      <c r="AA384" s="30">
        <v>6.6500000000000004E-2</v>
      </c>
      <c r="AB384" s="30">
        <v>9.9864844570000007E-3</v>
      </c>
      <c r="AC384" s="30">
        <v>75</v>
      </c>
      <c r="AD384" s="45">
        <v>8.92E+17</v>
      </c>
      <c r="AE384" s="30">
        <v>5.1499999999999997E-2</v>
      </c>
      <c r="AF384" s="45">
        <v>7.9659706109999999E-3</v>
      </c>
      <c r="AG384" s="30">
        <v>4.9700000000000001E-2</v>
      </c>
      <c r="AH384" s="45">
        <v>8.1342062190000002E-3</v>
      </c>
      <c r="AI384" s="28" t="s">
        <v>45</v>
      </c>
      <c r="AJ384" s="29">
        <v>9.26E+17</v>
      </c>
      <c r="AK384" s="30">
        <v>1.1599999999999999E-2</v>
      </c>
      <c r="AL384" s="45">
        <v>1.3784907900000001E-2</v>
      </c>
      <c r="AM384" s="30">
        <v>1.3899999999999999E-2</v>
      </c>
      <c r="AN384" s="29">
        <v>1.350432333E-2</v>
      </c>
      <c r="AO384" s="46">
        <v>60</v>
      </c>
      <c r="AP384" s="29">
        <v>9.26E+17</v>
      </c>
      <c r="AQ384" s="30">
        <v>3.6799999999999999E-2</v>
      </c>
      <c r="AR384" s="45">
        <v>3.3650329190000002E-2</v>
      </c>
      <c r="AS384" s="30">
        <v>3.3700000000000001E-2</v>
      </c>
      <c r="AT384" s="45">
        <v>4.5005341880000001E-2</v>
      </c>
      <c r="AU384" s="30">
        <v>2.8799999999999999E-2</v>
      </c>
      <c r="AV384" s="45">
        <v>3.065460351E-2</v>
      </c>
      <c r="AW384" s="30">
        <v>3.0300000000000001E-2</v>
      </c>
      <c r="AX384" s="45">
        <v>3.5000577569999997E-2</v>
      </c>
      <c r="AY384" s="30">
        <v>3.61E-2</v>
      </c>
      <c r="AZ384" s="30">
        <v>3.7090311309999999E-2</v>
      </c>
      <c r="BA384" s="28" t="s">
        <v>45</v>
      </c>
      <c r="BB384" s="29">
        <v>8.92E+17</v>
      </c>
      <c r="BC384" s="30">
        <v>1.09E-2</v>
      </c>
      <c r="BD384" s="45">
        <v>1.57491692E-2</v>
      </c>
      <c r="BE384" s="30">
        <v>1.54E-2</v>
      </c>
      <c r="BF384" s="45">
        <v>1.76585254E-2</v>
      </c>
      <c r="BG384" s="30">
        <v>75</v>
      </c>
      <c r="BH384" s="45">
        <v>8.92E+17</v>
      </c>
      <c r="BI384" s="30">
        <v>5.5500000000000001E-2</v>
      </c>
      <c r="BJ384" s="45">
        <v>1.608975474E-2</v>
      </c>
      <c r="BK384" s="30">
        <v>3.2599999999999997E-2</v>
      </c>
      <c r="BL384" s="30">
        <v>3.7579250719999999E-2</v>
      </c>
    </row>
    <row r="385" spans="1:64" ht="15.75" thickBot="1">
      <c r="A385" s="28" t="s">
        <v>46</v>
      </c>
      <c r="B385" s="29">
        <v>1.08E+18</v>
      </c>
      <c r="C385" s="30">
        <v>4.8300000000000003E-2</v>
      </c>
      <c r="D385" s="45">
        <v>7.4640704679999996E-3</v>
      </c>
      <c r="E385" s="30">
        <v>0.45800000000000002</v>
      </c>
      <c r="F385" s="29">
        <v>1.7242028390000001E-2</v>
      </c>
      <c r="G385" s="19" t="s">
        <v>40</v>
      </c>
      <c r="H385" s="29">
        <v>1.08E+18</v>
      </c>
      <c r="I385" s="19"/>
      <c r="J385" s="53"/>
      <c r="K385" s="19"/>
      <c r="L385" s="19"/>
      <c r="M385" s="19"/>
      <c r="N385" s="19"/>
      <c r="O385" s="19"/>
      <c r="P385" s="53"/>
      <c r="Q385" s="30"/>
      <c r="R385" s="29"/>
      <c r="S385" s="28" t="s">
        <v>46</v>
      </c>
      <c r="T385" s="29">
        <v>1.04E+18</v>
      </c>
      <c r="U385" s="30">
        <v>6.3500000000000001E-2</v>
      </c>
      <c r="V385" s="45">
        <v>9.2095721539999995E-3</v>
      </c>
      <c r="W385" s="30">
        <v>5.9400000000000001E-2</v>
      </c>
      <c r="X385" s="30">
        <v>9.3045112779999994E-3</v>
      </c>
      <c r="Y385" s="30">
        <v>7.4099999999999999E-2</v>
      </c>
      <c r="Z385" s="30">
        <v>1.095505618E-2</v>
      </c>
      <c r="AA385" s="30">
        <v>5.6899999999999999E-2</v>
      </c>
      <c r="AB385" s="30">
        <v>8.5448265509999993E-3</v>
      </c>
      <c r="AC385" s="19" t="s">
        <v>40</v>
      </c>
      <c r="AD385" s="45">
        <v>1.04E+18</v>
      </c>
      <c r="AE385" s="30">
        <v>5.57E-2</v>
      </c>
      <c r="AF385" s="45">
        <v>8.6156225830000006E-3</v>
      </c>
      <c r="AG385" s="30">
        <v>5.6899999999999999E-2</v>
      </c>
      <c r="AH385" s="45">
        <v>9.3126022909999998E-3</v>
      </c>
      <c r="AI385" s="28" t="s">
        <v>46</v>
      </c>
      <c r="AJ385" s="29">
        <v>1.08E+18</v>
      </c>
      <c r="AK385" s="30">
        <v>0.01</v>
      </c>
      <c r="AL385" s="45">
        <v>1.18835413E-2</v>
      </c>
      <c r="AM385" s="30">
        <v>1.55E-2</v>
      </c>
      <c r="AN385" s="29">
        <v>1.505877781E-2</v>
      </c>
      <c r="AO385" s="28" t="s">
        <v>40</v>
      </c>
      <c r="AP385" s="29">
        <v>1.08E+18</v>
      </c>
      <c r="AQ385" s="19"/>
      <c r="AR385" s="19"/>
      <c r="AS385" s="30">
        <v>3.09E-2</v>
      </c>
      <c r="AT385" s="45">
        <v>4.1266025640000002E-2</v>
      </c>
      <c r="AU385" s="30">
        <v>2.8500000000000001E-2</v>
      </c>
      <c r="AV385" s="45">
        <v>3.0335284729999999E-2</v>
      </c>
      <c r="AW385" s="30">
        <v>3.1099999999999999E-2</v>
      </c>
      <c r="AX385" s="45">
        <v>3.5924685230000003E-2</v>
      </c>
      <c r="AY385" s="30">
        <v>3.5999999999999997E-2</v>
      </c>
      <c r="AZ385" s="30">
        <v>3.6987568069999997E-2</v>
      </c>
      <c r="BA385" s="28" t="s">
        <v>46</v>
      </c>
      <c r="BB385" s="29">
        <v>1.04E+18</v>
      </c>
      <c r="BC385" s="30">
        <v>8.2000000000000007E-3</v>
      </c>
      <c r="BD385" s="45">
        <v>1.184799884E-2</v>
      </c>
      <c r="BE385" s="30">
        <v>1.35E-2</v>
      </c>
      <c r="BF385" s="45">
        <v>1.5479876159999999E-2</v>
      </c>
      <c r="BG385" s="19" t="s">
        <v>40</v>
      </c>
      <c r="BH385" s="45">
        <v>1.04E+18</v>
      </c>
      <c r="BI385" s="30">
        <v>5.5800000000000002E-2</v>
      </c>
      <c r="BJ385" s="45">
        <v>1.617672639E-2</v>
      </c>
      <c r="BK385" s="30">
        <v>3.2800000000000003E-2</v>
      </c>
      <c r="BL385" s="30">
        <v>3.780979827E-2</v>
      </c>
    </row>
    <row r="386" spans="1:64" ht="15.75" thickBot="1">
      <c r="A386" s="28" t="s">
        <v>47</v>
      </c>
      <c r="B386" s="29">
        <v>1.23E+18</v>
      </c>
      <c r="C386" s="30">
        <v>3.6900000000000002E-2</v>
      </c>
      <c r="D386" s="45">
        <v>5.7023643950000003E-3</v>
      </c>
      <c r="E386" s="30">
        <v>0.41799999999999998</v>
      </c>
      <c r="F386" s="29">
        <v>1.5736174379999999E-2</v>
      </c>
      <c r="G386" s="19" t="s">
        <v>41</v>
      </c>
      <c r="H386" s="29">
        <v>1.23E+18</v>
      </c>
      <c r="I386" s="30">
        <v>8.0100000000000005E-2</v>
      </c>
      <c r="J386" s="29">
        <v>1.239362525E-2</v>
      </c>
      <c r="K386" s="30">
        <v>4.8890000000000003E-2</v>
      </c>
      <c r="L386" s="30">
        <v>9.0806092120000008E-3</v>
      </c>
      <c r="M386" s="30">
        <v>5.16E-2</v>
      </c>
      <c r="N386" s="30">
        <v>8.9723526339999995E-3</v>
      </c>
      <c r="O386" s="30">
        <v>2.7900000000000001E-2</v>
      </c>
      <c r="P386" s="29">
        <v>1.0358654490000001E-2</v>
      </c>
      <c r="Q386" s="30"/>
      <c r="R386" s="29"/>
      <c r="S386" s="28" t="s">
        <v>47</v>
      </c>
      <c r="T386" s="29">
        <v>1.19E+18</v>
      </c>
      <c r="U386" s="30">
        <v>4.7699999999999999E-2</v>
      </c>
      <c r="V386" s="45">
        <v>6.9180565629999996E-3</v>
      </c>
      <c r="W386" s="30">
        <v>4.58E-2</v>
      </c>
      <c r="X386" s="30">
        <v>7.1741854640000003E-3</v>
      </c>
      <c r="Y386" s="30">
        <v>6.4299999999999996E-2</v>
      </c>
      <c r="Z386" s="30">
        <v>9.5062093440000002E-3</v>
      </c>
      <c r="AA386" s="30">
        <v>4.1200000000000001E-2</v>
      </c>
      <c r="AB386" s="30">
        <v>6.1871151820000001E-3</v>
      </c>
      <c r="AC386" s="19" t="s">
        <v>41</v>
      </c>
      <c r="AD386" s="45">
        <v>1.19E+18</v>
      </c>
      <c r="AE386" s="30">
        <v>5.8099999999999999E-2</v>
      </c>
      <c r="AF386" s="45">
        <v>8.9868522819999998E-3</v>
      </c>
      <c r="AG386" s="30">
        <v>6.5600000000000006E-2</v>
      </c>
      <c r="AH386" s="45">
        <v>1.073649755E-2</v>
      </c>
      <c r="AI386" s="28" t="s">
        <v>47</v>
      </c>
      <c r="AJ386" s="29">
        <v>1.23E+18</v>
      </c>
      <c r="AK386" s="30">
        <v>5.8999999999999999E-3</v>
      </c>
      <c r="AL386" s="45">
        <v>7.0112893639999998E-3</v>
      </c>
      <c r="AM386" s="30">
        <v>9.7999999999999997E-3</v>
      </c>
      <c r="AN386" s="61">
        <v>9.5210337120000006E-3</v>
      </c>
      <c r="AO386" s="28" t="s">
        <v>41</v>
      </c>
      <c r="AP386" s="29">
        <v>1.23E+18</v>
      </c>
      <c r="AQ386" s="30">
        <v>4.2099999999999999E-2</v>
      </c>
      <c r="AR386" s="45">
        <v>3.8496708120000001E-2</v>
      </c>
      <c r="AS386" s="30">
        <v>3.6299999999999999E-2</v>
      </c>
      <c r="AT386" s="45">
        <v>4.8477564100000002E-2</v>
      </c>
      <c r="AU386" s="30">
        <v>2.58E-2</v>
      </c>
      <c r="AV386" s="45">
        <v>2.7461415650000001E-2</v>
      </c>
      <c r="AW386" s="30">
        <v>2.9899999999999999E-2</v>
      </c>
      <c r="AX386" s="45">
        <v>3.453852374E-2</v>
      </c>
      <c r="AY386" s="30">
        <v>3.49E-2</v>
      </c>
      <c r="AZ386" s="30">
        <v>3.5857392379999999E-2</v>
      </c>
      <c r="BA386" s="28" t="s">
        <v>47</v>
      </c>
      <c r="BB386" s="29">
        <v>1.19E+18</v>
      </c>
      <c r="BC386" s="30">
        <v>7.3000000000000001E-3</v>
      </c>
      <c r="BD386" s="45">
        <v>1.054760873E-2</v>
      </c>
      <c r="BE386" s="30">
        <v>1.2999999999999999E-2</v>
      </c>
      <c r="BF386" s="45">
        <v>1.490654741E-2</v>
      </c>
      <c r="BG386" s="19" t="s">
        <v>41</v>
      </c>
      <c r="BH386" s="45">
        <v>1.19E+18</v>
      </c>
      <c r="BI386" s="30">
        <v>5.3800000000000001E-2</v>
      </c>
      <c r="BJ386" s="45">
        <v>1.559691541E-2</v>
      </c>
      <c r="BK386" s="30">
        <v>3.0099999999999998E-2</v>
      </c>
      <c r="BL386" s="30">
        <v>3.469740634E-2</v>
      </c>
    </row>
    <row r="387" spans="1:64" ht="15.75" thickBot="1">
      <c r="A387" s="28" t="s">
        <v>48</v>
      </c>
      <c r="B387" s="29">
        <v>1.39E+18</v>
      </c>
      <c r="C387" s="30">
        <v>2.0799999999999999E-2</v>
      </c>
      <c r="D387" s="45">
        <v>3.2143409059999998E-3</v>
      </c>
      <c r="E387" s="30">
        <v>0.56399999999999995</v>
      </c>
      <c r="F387" s="29">
        <v>2.1232541510000001E-2</v>
      </c>
      <c r="G387" s="19" t="s">
        <v>42</v>
      </c>
      <c r="H387" s="29">
        <v>1.39E+18</v>
      </c>
      <c r="I387" s="19"/>
      <c r="J387" s="53"/>
      <c r="K387" s="19"/>
      <c r="L387" s="19"/>
      <c r="M387" s="19"/>
      <c r="N387" s="19"/>
      <c r="O387" s="19"/>
      <c r="P387" s="53"/>
      <c r="Q387" s="30"/>
      <c r="R387" s="29"/>
      <c r="S387" s="28" t="s">
        <v>48</v>
      </c>
      <c r="T387" s="29">
        <v>1.34E+18</v>
      </c>
      <c r="U387" s="30">
        <v>0.03</v>
      </c>
      <c r="V387" s="45">
        <v>4.3509789699999997E-3</v>
      </c>
      <c r="W387" s="30">
        <v>3.3399999999999999E-2</v>
      </c>
      <c r="X387" s="30">
        <v>5.2318295739999998E-3</v>
      </c>
      <c r="Y387" s="30">
        <v>5.1999999999999998E-2</v>
      </c>
      <c r="Z387" s="30">
        <v>7.6877587230000004E-3</v>
      </c>
      <c r="AA387" s="30">
        <v>3.0599999999999999E-2</v>
      </c>
      <c r="AB387" s="30">
        <v>4.5952845769999997E-3</v>
      </c>
      <c r="AC387" s="19" t="s">
        <v>42</v>
      </c>
      <c r="AD387" s="45">
        <v>1.34E+18</v>
      </c>
      <c r="AE387" s="30">
        <v>5.8999999999999997E-2</v>
      </c>
      <c r="AF387" s="45">
        <v>9.1260634179999994E-3</v>
      </c>
      <c r="AG387" s="30">
        <v>7.2999999999999995E-2</v>
      </c>
      <c r="AH387" s="45">
        <v>1.1947626839999999E-2</v>
      </c>
      <c r="AI387" s="28" t="s">
        <v>48</v>
      </c>
      <c r="AJ387" s="29">
        <v>1.39E+18</v>
      </c>
      <c r="AK387" s="30">
        <v>4.5999999999999999E-3</v>
      </c>
      <c r="AL387" s="45">
        <v>5.4664289960000001E-3</v>
      </c>
      <c r="AM387" s="30">
        <v>8.5000000000000006E-3</v>
      </c>
      <c r="AN387" s="29">
        <v>8.258039444E-3</v>
      </c>
      <c r="AO387" s="28" t="s">
        <v>42</v>
      </c>
      <c r="AP387" s="29">
        <v>1.39E+18</v>
      </c>
      <c r="AQ387" s="19"/>
      <c r="AR387" s="19"/>
      <c r="AS387" s="30">
        <v>3.8800000000000001E-2</v>
      </c>
      <c r="AT387" s="45">
        <v>5.1816239319999999E-2</v>
      </c>
      <c r="AU387" s="30">
        <v>2.7900000000000001E-2</v>
      </c>
      <c r="AV387" s="45">
        <v>2.9696647150000002E-2</v>
      </c>
      <c r="AW387" s="30">
        <v>2.5700000000000001E-2</v>
      </c>
      <c r="AX387" s="45">
        <v>2.9686958530000002E-2</v>
      </c>
      <c r="AY387" s="30">
        <v>3.2500000000000001E-2</v>
      </c>
      <c r="AZ387" s="30">
        <v>3.3391554509999997E-2</v>
      </c>
      <c r="BA387" s="28" t="s">
        <v>48</v>
      </c>
      <c r="BB387" s="29">
        <v>1.34E+18</v>
      </c>
      <c r="BC387" s="30">
        <v>7.3000000000000001E-3</v>
      </c>
      <c r="BD387" s="45">
        <v>1.054760873E-2</v>
      </c>
      <c r="BE387" s="30">
        <v>1.4500000000000001E-2</v>
      </c>
      <c r="BF387" s="45">
        <v>1.6626533650000001E-2</v>
      </c>
      <c r="BG387" s="19" t="s">
        <v>42</v>
      </c>
      <c r="BH387" s="45">
        <v>1.34E+18</v>
      </c>
      <c r="BI387" s="30">
        <v>5.57E-2</v>
      </c>
      <c r="BJ387" s="45">
        <v>1.614773584E-2</v>
      </c>
      <c r="BK387" s="30">
        <v>3.0099999999999998E-2</v>
      </c>
      <c r="BL387" s="30">
        <v>3.469740634E-2</v>
      </c>
    </row>
    <row r="388" spans="1:64" ht="15.75" thickBot="1">
      <c r="A388" s="28" t="s">
        <v>49</v>
      </c>
      <c r="B388" s="29">
        <v>1.54E+18</v>
      </c>
      <c r="C388" s="30">
        <v>1.09E-2</v>
      </c>
      <c r="D388" s="45">
        <v>1.6844382629999999E-3</v>
      </c>
      <c r="E388" s="30">
        <v>0.35199999999999998</v>
      </c>
      <c r="F388" s="29">
        <v>1.325151527E-2</v>
      </c>
      <c r="G388" s="19" t="s">
        <v>43</v>
      </c>
      <c r="H388" s="29">
        <v>1.54E+18</v>
      </c>
      <c r="I388" s="30">
        <v>6.6000000000000003E-2</v>
      </c>
      <c r="J388" s="29">
        <v>1.021197586E-2</v>
      </c>
      <c r="K388" s="30">
        <v>5.271E-2</v>
      </c>
      <c r="L388" s="30">
        <v>9.790118871E-3</v>
      </c>
      <c r="M388" s="30">
        <v>5.0999999999999997E-2</v>
      </c>
      <c r="N388" s="30">
        <v>8.8680229529999998E-3</v>
      </c>
      <c r="O388" s="30">
        <v>-1.0999999999999999E-2</v>
      </c>
      <c r="P388" s="29">
        <v>-4.0840573250000003E-3</v>
      </c>
      <c r="Q388" s="30"/>
      <c r="R388" s="29"/>
      <c r="S388" s="28" t="s">
        <v>49</v>
      </c>
      <c r="T388" s="29">
        <v>1.49E+18</v>
      </c>
      <c r="U388" s="30">
        <v>1.67E-2</v>
      </c>
      <c r="V388" s="45">
        <v>2.42204496E-3</v>
      </c>
      <c r="W388" s="30">
        <v>1.2E-2</v>
      </c>
      <c r="X388" s="30">
        <v>1.879699248E-3</v>
      </c>
      <c r="Y388" s="30">
        <v>3.8399999999999997E-2</v>
      </c>
      <c r="Z388" s="30">
        <v>5.6771141339999999E-3</v>
      </c>
      <c r="AA388" s="30">
        <v>1.8700000000000001E-2</v>
      </c>
      <c r="AB388" s="30">
        <v>2.8082294640000001E-3</v>
      </c>
      <c r="AC388" s="19" t="s">
        <v>43</v>
      </c>
      <c r="AD388" s="45">
        <v>1.49E+18</v>
      </c>
      <c r="AE388" s="30">
        <v>5.8200000000000002E-2</v>
      </c>
      <c r="AF388" s="45">
        <v>9.0023201859999995E-3</v>
      </c>
      <c r="AG388" s="30">
        <v>8.0500000000000002E-2</v>
      </c>
      <c r="AH388" s="45">
        <v>1.3175122750000001E-2</v>
      </c>
      <c r="AI388" s="28" t="s">
        <v>49</v>
      </c>
      <c r="AJ388" s="29">
        <v>1.54E+18</v>
      </c>
      <c r="AK388" s="30">
        <v>2.7000000000000001E-3</v>
      </c>
      <c r="AL388" s="45">
        <v>3.2085561499999998E-3</v>
      </c>
      <c r="AM388" s="30">
        <v>5.1000000000000004E-3</v>
      </c>
      <c r="AN388" s="29">
        <v>4.9548236670000001E-3</v>
      </c>
      <c r="AO388" s="28" t="s">
        <v>43</v>
      </c>
      <c r="AP388" s="29">
        <v>1.54E+18</v>
      </c>
      <c r="AQ388" s="30">
        <v>3.56E-2</v>
      </c>
      <c r="AR388" s="45">
        <v>3.2553035840000001E-2</v>
      </c>
      <c r="AS388" s="30">
        <v>4.1700000000000001E-2</v>
      </c>
      <c r="AT388" s="45">
        <v>5.5689102560000002E-2</v>
      </c>
      <c r="AU388" s="30">
        <v>2.64E-2</v>
      </c>
      <c r="AV388" s="45">
        <v>2.8100053220000001E-2</v>
      </c>
      <c r="AW388" s="30">
        <v>2.24E-2</v>
      </c>
      <c r="AX388" s="45">
        <v>2.587501444E-2</v>
      </c>
      <c r="AY388" s="30">
        <v>2.9000000000000001E-2</v>
      </c>
      <c r="AZ388" s="30">
        <v>2.979554094E-2</v>
      </c>
      <c r="BA388" s="28" t="s">
        <v>49</v>
      </c>
      <c r="BB388" s="29">
        <v>1.49E+18</v>
      </c>
      <c r="BC388" s="30">
        <v>9.1999999999999998E-3</v>
      </c>
      <c r="BD388" s="45">
        <v>1.329287675E-2</v>
      </c>
      <c r="BE388" s="30">
        <v>1.5100000000000001E-2</v>
      </c>
      <c r="BF388" s="45">
        <v>1.7314528150000001E-2</v>
      </c>
      <c r="BG388" s="19" t="s">
        <v>43</v>
      </c>
      <c r="BH388" s="45">
        <v>1.49E+18</v>
      </c>
      <c r="BI388" s="30">
        <v>5.0900000000000001E-2</v>
      </c>
      <c r="BJ388" s="45">
        <v>1.4756189479999999E-2</v>
      </c>
      <c r="BK388" s="30">
        <v>2.7699999999999999E-2</v>
      </c>
      <c r="BL388" s="30">
        <v>3.1930835730000003E-2</v>
      </c>
    </row>
    <row r="389" spans="1:64" ht="15.75" thickBot="1">
      <c r="A389" s="28" t="s">
        <v>50</v>
      </c>
      <c r="B389" s="29">
        <v>1.7E+18</v>
      </c>
      <c r="C389" s="30">
        <v>8.8000000000000005E-3</v>
      </c>
      <c r="D389" s="45">
        <v>1.35991346E-3</v>
      </c>
      <c r="E389" s="30">
        <v>1.784</v>
      </c>
      <c r="F389" s="29"/>
      <c r="G389" s="19" t="s">
        <v>44</v>
      </c>
      <c r="H389" s="29">
        <v>1.7E+18</v>
      </c>
      <c r="I389" s="19"/>
      <c r="J389" s="53"/>
      <c r="K389" s="19"/>
      <c r="L389" s="19"/>
      <c r="M389" s="19"/>
      <c r="N389" s="19"/>
      <c r="O389" s="19"/>
      <c r="P389" s="53"/>
      <c r="Q389" s="30"/>
      <c r="R389" s="29"/>
      <c r="S389" s="28" t="s">
        <v>50</v>
      </c>
      <c r="T389" s="29">
        <v>1.64E+18</v>
      </c>
      <c r="U389" s="30">
        <v>2.4400000000000002E-2</v>
      </c>
      <c r="V389" s="45">
        <v>3.5387962289999998E-3</v>
      </c>
      <c r="W389" s="30">
        <v>1.43E-2</v>
      </c>
      <c r="X389" s="30">
        <v>2.2399749370000002E-3</v>
      </c>
      <c r="Y389" s="30">
        <v>3.8300000000000001E-2</v>
      </c>
      <c r="Z389" s="30">
        <v>5.6623299820000002E-3</v>
      </c>
      <c r="AA389" s="30">
        <v>1.1599999999999999E-2</v>
      </c>
      <c r="AB389" s="30">
        <v>1.7420033040000001E-3</v>
      </c>
      <c r="AC389" s="19" t="s">
        <v>44</v>
      </c>
      <c r="AD389" s="45">
        <v>1.64E+18</v>
      </c>
      <c r="AE389" s="30">
        <v>5.4699999999999999E-2</v>
      </c>
      <c r="AF389" s="45">
        <v>8.4609435420000007E-3</v>
      </c>
      <c r="AG389" s="30">
        <v>7.8799999999999995E-2</v>
      </c>
      <c r="AH389" s="45">
        <v>1.289689034E-2</v>
      </c>
      <c r="AI389" s="28" t="s">
        <v>50</v>
      </c>
      <c r="AJ389" s="29">
        <v>1.7E+18</v>
      </c>
      <c r="AK389" s="30">
        <v>2.0999999999999999E-3</v>
      </c>
      <c r="AL389" s="45">
        <v>2.4955436720000002E-3</v>
      </c>
      <c r="AM389" s="30">
        <v>3.8E-3</v>
      </c>
      <c r="AN389" s="29">
        <v>3.6918293989999999E-3</v>
      </c>
      <c r="AO389" s="28" t="s">
        <v>44</v>
      </c>
      <c r="AP389" s="29">
        <v>1.7E+18</v>
      </c>
      <c r="AQ389" s="19"/>
      <c r="AR389" s="19"/>
      <c r="AS389" s="30">
        <v>4.1000000000000002E-2</v>
      </c>
      <c r="AT389" s="45">
        <v>5.4754273499999999E-2</v>
      </c>
      <c r="AU389" s="30">
        <v>2.3199999999999998E-2</v>
      </c>
      <c r="AV389" s="45">
        <v>2.469398616E-2</v>
      </c>
      <c r="AW389" s="30">
        <v>1.7999999999999999E-2</v>
      </c>
      <c r="AX389" s="45">
        <v>2.079242232E-2</v>
      </c>
      <c r="AY389" s="30">
        <v>2.5100000000000001E-2</v>
      </c>
      <c r="AZ389" s="30">
        <v>2.57885544E-2</v>
      </c>
      <c r="BA389" s="28" t="s">
        <v>50</v>
      </c>
      <c r="BB389" s="29">
        <v>1.64E+18</v>
      </c>
      <c r="BC389" s="30">
        <v>6.1000000000000004E-3</v>
      </c>
      <c r="BD389" s="45">
        <v>8.8137552379999994E-3</v>
      </c>
      <c r="BE389" s="30">
        <v>1.7100000000000001E-2</v>
      </c>
      <c r="BF389" s="45">
        <v>1.9607843140000001E-2</v>
      </c>
      <c r="BG389" s="19" t="s">
        <v>44</v>
      </c>
      <c r="BH389" s="45">
        <v>1.64E+18</v>
      </c>
      <c r="BI389" s="30">
        <v>4.5900000000000003E-2</v>
      </c>
      <c r="BJ389" s="45">
        <v>1.3306662029999999E-2</v>
      </c>
      <c r="BK389" s="30">
        <v>2.69E-2</v>
      </c>
      <c r="BL389" s="30">
        <v>3.100864553E-2</v>
      </c>
    </row>
    <row r="390" spans="1:64" ht="15.75" thickBot="1">
      <c r="A390" s="28" t="s">
        <v>51</v>
      </c>
      <c r="B390" s="29">
        <v>1.85E+18</v>
      </c>
      <c r="C390" s="30">
        <v>9.9000000000000008E-3</v>
      </c>
      <c r="D390" s="45">
        <v>1.5299026429999999E-3</v>
      </c>
      <c r="E390" s="30">
        <v>1.8480000000000001</v>
      </c>
      <c r="F390" s="29"/>
      <c r="G390" s="19" t="s">
        <v>45</v>
      </c>
      <c r="H390" s="29">
        <v>1.85E+18</v>
      </c>
      <c r="I390" s="30">
        <v>4.4400000000000002E-2</v>
      </c>
      <c r="J390" s="29">
        <v>6.8698746710000001E-3</v>
      </c>
      <c r="K390" s="30">
        <v>2.4799999999999999E-2</v>
      </c>
      <c r="L390" s="30">
        <v>4.6062407130000003E-3</v>
      </c>
      <c r="M390" s="30">
        <v>4.2500000000000003E-2</v>
      </c>
      <c r="N390" s="30">
        <v>7.3900191270000002E-3</v>
      </c>
      <c r="O390" s="30">
        <v>-1.9900000000000001E-2</v>
      </c>
      <c r="P390" s="29">
        <v>-7.3884309789999996E-3</v>
      </c>
      <c r="Q390" s="30"/>
      <c r="R390" s="29"/>
      <c r="S390" s="28" t="s">
        <v>51</v>
      </c>
      <c r="T390" s="29">
        <v>1.78E+18</v>
      </c>
      <c r="U390" s="30">
        <v>3.0700000000000002E-2</v>
      </c>
      <c r="V390" s="45">
        <v>4.452501813E-3</v>
      </c>
      <c r="W390" s="30">
        <v>2.53E-2</v>
      </c>
      <c r="X390" s="30">
        <v>3.9630325809999999E-3</v>
      </c>
      <c r="Y390" s="30">
        <v>4.8099999999999997E-2</v>
      </c>
      <c r="Z390" s="30">
        <v>7.1111768179999996E-3</v>
      </c>
      <c r="AA390" s="30">
        <v>9.7000000000000003E-3</v>
      </c>
      <c r="AB390" s="30">
        <v>1.4566751760000001E-3</v>
      </c>
      <c r="AC390" s="19" t="s">
        <v>45</v>
      </c>
      <c r="AD390" s="45">
        <v>1.78E+18</v>
      </c>
      <c r="AE390" s="30">
        <v>4.7199999999999999E-2</v>
      </c>
      <c r="AF390" s="45">
        <v>7.3008507350000003E-3</v>
      </c>
      <c r="AG390" s="30">
        <v>7.9299999999999995E-2</v>
      </c>
      <c r="AH390" s="45">
        <v>1.2978723399999999E-2</v>
      </c>
      <c r="AI390" s="28" t="s">
        <v>51</v>
      </c>
      <c r="AJ390" s="29">
        <v>1.85E+18</v>
      </c>
      <c r="AK390" s="30">
        <v>1.1999999999999999E-3</v>
      </c>
      <c r="AL390" s="45">
        <v>1.426024955E-3</v>
      </c>
      <c r="AM390" s="30">
        <v>2E-3</v>
      </c>
      <c r="AN390" s="29">
        <v>1.9430681050000001E-3</v>
      </c>
      <c r="AO390" s="28" t="s">
        <v>45</v>
      </c>
      <c r="AP390" s="29">
        <v>1.85E+18</v>
      </c>
      <c r="AQ390" s="30">
        <v>2.92E-2</v>
      </c>
      <c r="AR390" s="45">
        <v>2.6700804679999999E-2</v>
      </c>
      <c r="AS390" s="30">
        <v>2.3300000000000001E-2</v>
      </c>
      <c r="AT390" s="45">
        <v>3.1116452990000001E-2</v>
      </c>
      <c r="AU390" s="30">
        <v>2.2100000000000002E-2</v>
      </c>
      <c r="AV390" s="45">
        <v>2.3523150610000002E-2</v>
      </c>
      <c r="AW390" s="30">
        <v>1.43E-2</v>
      </c>
      <c r="AX390" s="45">
        <v>1.6518424399999999E-2</v>
      </c>
      <c r="AY390" s="30">
        <v>2.3900000000000001E-2</v>
      </c>
      <c r="AZ390" s="30">
        <v>2.455563547E-2</v>
      </c>
      <c r="BA390" s="28" t="s">
        <v>51</v>
      </c>
      <c r="BB390" s="29">
        <v>1.78E+18</v>
      </c>
      <c r="BC390" s="30">
        <v>5.1000000000000004E-3</v>
      </c>
      <c r="BD390" s="45">
        <v>7.3688773299999998E-3</v>
      </c>
      <c r="BE390" s="30">
        <v>1.6500000000000001E-2</v>
      </c>
      <c r="BF390" s="45">
        <v>1.891984864E-2</v>
      </c>
      <c r="BG390" s="19" t="s">
        <v>45</v>
      </c>
      <c r="BH390" s="45">
        <v>1.78E+18</v>
      </c>
      <c r="BI390" s="30">
        <v>4.36E-2</v>
      </c>
      <c r="BJ390" s="45">
        <v>1.26398794E-2</v>
      </c>
      <c r="BK390" s="30">
        <v>2.18E-2</v>
      </c>
      <c r="BL390" s="30">
        <v>2.5129683E-2</v>
      </c>
    </row>
    <row r="391" spans="1:64" ht="15.75" thickBot="1">
      <c r="A391" s="28" t="s">
        <v>52</v>
      </c>
      <c r="B391" s="29">
        <v>2.01E+18</v>
      </c>
      <c r="C391" s="30">
        <v>1.4E-3</v>
      </c>
      <c r="D391" s="45">
        <v>2.1634986859999999E-4</v>
      </c>
      <c r="E391" s="30">
        <v>1.7430000000000001</v>
      </c>
      <c r="F391" s="29"/>
      <c r="G391" s="19" t="s">
        <v>46</v>
      </c>
      <c r="H391" s="29">
        <v>2.01E+18</v>
      </c>
      <c r="I391" s="19"/>
      <c r="J391" s="53"/>
      <c r="K391" s="19"/>
      <c r="L391" s="19"/>
      <c r="M391" s="19"/>
      <c r="N391" s="19"/>
      <c r="O391" s="19"/>
      <c r="P391" s="53"/>
      <c r="Q391" s="30"/>
      <c r="R391" s="29"/>
      <c r="S391" s="28" t="s">
        <v>52</v>
      </c>
      <c r="T391" s="29">
        <v>1.93E+18</v>
      </c>
      <c r="U391" s="30">
        <v>2.6200000000000001E-2</v>
      </c>
      <c r="V391" s="45">
        <v>3.7998549670000001E-3</v>
      </c>
      <c r="W391" s="30">
        <v>2.2100000000000002E-2</v>
      </c>
      <c r="X391" s="30">
        <v>3.4617794489999998E-3</v>
      </c>
      <c r="Y391" s="30">
        <v>4.7100000000000003E-2</v>
      </c>
      <c r="Z391" s="30">
        <v>6.9633353050000003E-3</v>
      </c>
      <c r="AA391" s="30">
        <v>1.3100000000000001E-2</v>
      </c>
      <c r="AB391" s="30">
        <v>1.9672623519999999E-3</v>
      </c>
      <c r="AC391" s="19" t="s">
        <v>46</v>
      </c>
      <c r="AD391" s="45">
        <v>1.93E+18</v>
      </c>
      <c r="AE391" s="30">
        <v>3.7400000000000003E-2</v>
      </c>
      <c r="AF391" s="45">
        <v>5.7849961329999996E-3</v>
      </c>
      <c r="AG391" s="30">
        <v>7.3899999999999993E-2</v>
      </c>
      <c r="AH391" s="45">
        <v>1.209492635E-2</v>
      </c>
      <c r="AI391" s="28" t="s">
        <v>52</v>
      </c>
      <c r="AJ391" s="29">
        <v>2.01E+18</v>
      </c>
      <c r="AK391" s="30">
        <v>1E-3</v>
      </c>
      <c r="AL391" s="45">
        <v>1.1883541300000001E-3</v>
      </c>
      <c r="AM391" s="30">
        <v>-1.4E-3</v>
      </c>
      <c r="AN391" s="29">
        <v>-1.360147673E-3</v>
      </c>
      <c r="AO391" s="28" t="s">
        <v>46</v>
      </c>
      <c r="AP391" s="29">
        <v>2.01E+18</v>
      </c>
      <c r="AQ391" s="19"/>
      <c r="AR391" s="19"/>
      <c r="AS391" s="30">
        <v>2.87E-2</v>
      </c>
      <c r="AT391" s="45">
        <v>3.8327991450000001E-2</v>
      </c>
      <c r="AU391" s="30">
        <v>1.78E-2</v>
      </c>
      <c r="AV391" s="45">
        <v>1.8946247999999999E-2</v>
      </c>
      <c r="AW391" s="30">
        <v>1.0699999999999999E-2</v>
      </c>
      <c r="AX391" s="45">
        <v>1.2359939929999999E-2</v>
      </c>
      <c r="AY391" s="30">
        <v>2.1399999999999999E-2</v>
      </c>
      <c r="AZ391" s="30">
        <v>2.198705435E-2</v>
      </c>
      <c r="BA391" s="28" t="s">
        <v>52</v>
      </c>
      <c r="BB391" s="29">
        <v>1.93E+18</v>
      </c>
      <c r="BC391" s="30">
        <v>1.8E-3</v>
      </c>
      <c r="BD391" s="45">
        <v>2.600780234E-3</v>
      </c>
      <c r="BE391" s="30">
        <v>1.2800000000000001E-2</v>
      </c>
      <c r="BF391" s="45">
        <v>1.467721592E-2</v>
      </c>
      <c r="BG391" s="19" t="s">
        <v>46</v>
      </c>
      <c r="BH391" s="45">
        <v>1.93E+18</v>
      </c>
      <c r="BI391" s="30">
        <v>3.7600000000000001E-2</v>
      </c>
      <c r="BJ391" s="45">
        <v>1.090044645E-2</v>
      </c>
      <c r="BK391" s="30">
        <v>0.02</v>
      </c>
      <c r="BL391" s="30">
        <v>2.305475504E-2</v>
      </c>
    </row>
    <row r="392" spans="1:64" ht="15.75" thickBot="1">
      <c r="A392" s="28" t="s">
        <v>53</v>
      </c>
      <c r="B392" s="29">
        <v>2.16E+18</v>
      </c>
      <c r="C392" s="30">
        <v>-1.7000000000000001E-2</v>
      </c>
      <c r="D392" s="45">
        <v>-2.6271055479999998E-3</v>
      </c>
      <c r="E392" s="30">
        <v>0.49099999999999999</v>
      </c>
      <c r="F392" s="29"/>
      <c r="G392" s="19" t="s">
        <v>47</v>
      </c>
      <c r="H392" s="29">
        <v>2.16E+18</v>
      </c>
      <c r="I392" s="30">
        <v>1.7600000000000001E-2</v>
      </c>
      <c r="J392" s="29">
        <v>2.723193563E-3</v>
      </c>
      <c r="K392" s="30">
        <v>1.09E-2</v>
      </c>
      <c r="L392" s="30">
        <v>2.0245170880000001E-3</v>
      </c>
      <c r="M392" s="30">
        <v>2.6800000000000001E-2</v>
      </c>
      <c r="N392" s="30">
        <v>4.6600591199999998E-3</v>
      </c>
      <c r="O392" s="30">
        <v>-4.3700000000000003E-2</v>
      </c>
      <c r="P392" s="29">
        <v>-1.6224845920000001E-2</v>
      </c>
      <c r="Q392" s="30"/>
      <c r="R392" s="29"/>
      <c r="S392" s="28" t="s">
        <v>53</v>
      </c>
      <c r="T392" s="29">
        <v>2.08E+18</v>
      </c>
      <c r="U392" s="30">
        <v>-0.01</v>
      </c>
      <c r="V392" s="45">
        <v>-1.4503263230000001E-3</v>
      </c>
      <c r="W392" s="30">
        <v>-1.67E-2</v>
      </c>
      <c r="X392" s="30">
        <v>-2.6159147869999999E-3</v>
      </c>
      <c r="Y392" s="30">
        <v>1.1299999999999999E-2</v>
      </c>
      <c r="Z392" s="30">
        <v>1.670609107E-3</v>
      </c>
      <c r="AA392" s="30">
        <v>-9.7000000000000003E-3</v>
      </c>
      <c r="AB392" s="30">
        <v>-1.4566751760000001E-3</v>
      </c>
      <c r="AC392" s="19" t="s">
        <v>47</v>
      </c>
      <c r="AD392" s="45">
        <v>2.08E+18</v>
      </c>
      <c r="AE392" s="30">
        <v>2.52E-2</v>
      </c>
      <c r="AF392" s="45">
        <v>3.8979118330000001E-3</v>
      </c>
      <c r="AG392" s="30">
        <v>6.08E-2</v>
      </c>
      <c r="AH392" s="45">
        <v>9.9509001639999997E-3</v>
      </c>
      <c r="AI392" s="28" t="s">
        <v>53</v>
      </c>
      <c r="AJ392" s="29">
        <v>2.16E+18</v>
      </c>
      <c r="AK392" s="30">
        <v>5.9999999999999995E-4</v>
      </c>
      <c r="AL392" s="45">
        <v>7.1301247769999996E-4</v>
      </c>
      <c r="AM392" s="30">
        <v>-2E-3</v>
      </c>
      <c r="AN392" s="29">
        <v>-1.9430681050000001E-3</v>
      </c>
      <c r="AO392" s="28" t="s">
        <v>47</v>
      </c>
      <c r="AP392" s="29">
        <v>2.16E+18</v>
      </c>
      <c r="AQ392" s="30">
        <v>2.01E-2</v>
      </c>
      <c r="AR392" s="45">
        <v>1.8379663500000001E-2</v>
      </c>
      <c r="AS392" s="30">
        <v>2.3300000000000001E-2</v>
      </c>
      <c r="AT392" s="45">
        <v>3.1116452990000001E-2</v>
      </c>
      <c r="AU392" s="30">
        <v>1.3899999999999999E-2</v>
      </c>
      <c r="AV392" s="45">
        <v>1.4795103780000001E-2</v>
      </c>
      <c r="AW392" s="30">
        <v>8.8999999999999999E-3</v>
      </c>
      <c r="AX392" s="45">
        <v>1.0280697700000001E-2</v>
      </c>
      <c r="AY392" s="30">
        <v>1.7100000000000001E-2</v>
      </c>
      <c r="AZ392" s="30">
        <v>1.756909483E-2</v>
      </c>
      <c r="BA392" s="28" t="s">
        <v>53</v>
      </c>
      <c r="BB392" s="29">
        <v>2.08E+18</v>
      </c>
      <c r="BC392" s="30">
        <v>-2.5000000000000001E-3</v>
      </c>
      <c r="BD392" s="45">
        <v>-3.61219477E-3</v>
      </c>
      <c r="BE392" s="30">
        <v>1.12E-2</v>
      </c>
      <c r="BF392" s="45">
        <v>1.284256393E-2</v>
      </c>
      <c r="BG392" s="19" t="s">
        <v>47</v>
      </c>
      <c r="BH392" s="45">
        <v>2.08E+18</v>
      </c>
      <c r="BI392" s="30">
        <v>3.0599999999999999E-2</v>
      </c>
      <c r="BJ392" s="45">
        <v>8.8711080190000003E-3</v>
      </c>
      <c r="BK392" s="30">
        <v>1.7600000000000001E-2</v>
      </c>
      <c r="BL392" s="30">
        <v>2.0288184439999999E-2</v>
      </c>
    </row>
    <row r="393" spans="1:64" ht="15.75" thickBot="1">
      <c r="A393" s="28" t="s">
        <v>54</v>
      </c>
      <c r="B393" s="29">
        <v>2.31E+18</v>
      </c>
      <c r="C393" s="30">
        <v>-2.0500000000000001E-2</v>
      </c>
      <c r="D393" s="45">
        <v>-3.1679802189999999E-3</v>
      </c>
      <c r="E393" s="30">
        <v>0.04</v>
      </c>
      <c r="F393" s="29">
        <v>1.505854007E-3</v>
      </c>
      <c r="G393" s="19" t="s">
        <v>48</v>
      </c>
      <c r="H393" s="29">
        <v>2.31E+18</v>
      </c>
      <c r="I393" s="19"/>
      <c r="J393" s="53"/>
      <c r="K393" s="19"/>
      <c r="L393" s="19"/>
      <c r="M393" s="19"/>
      <c r="N393" s="19"/>
      <c r="O393" s="19"/>
      <c r="P393" s="53"/>
      <c r="Q393" s="30"/>
      <c r="R393" s="29"/>
      <c r="S393" s="28" t="s">
        <v>54</v>
      </c>
      <c r="T393" s="29">
        <v>2.23E+18</v>
      </c>
      <c r="U393" s="30">
        <v>-6.3E-3</v>
      </c>
      <c r="V393" s="45">
        <v>-9.137055838E-4</v>
      </c>
      <c r="W393" s="30">
        <v>-1.89E-2</v>
      </c>
      <c r="X393" s="30">
        <v>-2.9605263159999998E-3</v>
      </c>
      <c r="Y393" s="30">
        <v>6.1999999999999998E-3</v>
      </c>
      <c r="Z393" s="30">
        <v>9.1661738620000004E-4</v>
      </c>
      <c r="AA393" s="30">
        <v>-1.18E-2</v>
      </c>
      <c r="AB393" s="30">
        <v>-1.7720378440000001E-3</v>
      </c>
      <c r="AC393" s="19" t="s">
        <v>48</v>
      </c>
      <c r="AD393" s="45">
        <v>2.23E+18</v>
      </c>
      <c r="AE393" s="30">
        <v>1.24E-2</v>
      </c>
      <c r="AF393" s="45">
        <v>1.9180201080000001E-3</v>
      </c>
      <c r="AG393" s="30">
        <v>5.2999999999999999E-2</v>
      </c>
      <c r="AH393" s="45">
        <v>8.6743044190000004E-3</v>
      </c>
      <c r="AI393" s="28" t="s">
        <v>54</v>
      </c>
      <c r="AJ393" s="29">
        <v>2.31E+18</v>
      </c>
      <c r="AK393" s="30">
        <v>2.0999999999999999E-3</v>
      </c>
      <c r="AL393" s="45">
        <v>2.4955436720000002E-3</v>
      </c>
      <c r="AM393" s="30">
        <v>-4.4999999999999997E-3</v>
      </c>
      <c r="AN393" s="29">
        <v>-4.3719032350000003E-3</v>
      </c>
      <c r="AO393" s="28" t="s">
        <v>48</v>
      </c>
      <c r="AP393" s="29">
        <v>2.31E+18</v>
      </c>
      <c r="AQ393" s="19"/>
      <c r="AR393" s="19"/>
      <c r="AS393" s="30">
        <v>2.12E-2</v>
      </c>
      <c r="AT393" s="45">
        <v>2.8311965809999999E-2</v>
      </c>
      <c r="AU393" s="30">
        <v>1.11E-2</v>
      </c>
      <c r="AV393" s="45">
        <v>1.1814795100000001E-2</v>
      </c>
      <c r="AW393" s="30">
        <v>7.7000000000000002E-3</v>
      </c>
      <c r="AX393" s="45">
        <v>8.8945362129999993E-3</v>
      </c>
      <c r="AY393" s="30">
        <v>1.52E-2</v>
      </c>
      <c r="AZ393" s="30">
        <v>1.561697318E-2</v>
      </c>
      <c r="BA393" s="28" t="s">
        <v>54</v>
      </c>
      <c r="BB393" s="29">
        <v>2.23E+18</v>
      </c>
      <c r="BC393" s="30">
        <v>-4.4999999999999997E-3</v>
      </c>
      <c r="BD393" s="45">
        <v>-6.5019505850000001E-3</v>
      </c>
      <c r="BE393" s="30">
        <v>9.1000000000000004E-3</v>
      </c>
      <c r="BF393" s="45">
        <v>1.0434583190000001E-2</v>
      </c>
      <c r="BG393" s="19" t="s">
        <v>48</v>
      </c>
      <c r="BH393" s="45">
        <v>2.23E+18</v>
      </c>
      <c r="BI393" s="30">
        <v>2.8500000000000001E-2</v>
      </c>
      <c r="BJ393" s="45">
        <v>8.2623064880000003E-3</v>
      </c>
      <c r="BK393" s="30">
        <v>1.5599999999999999E-2</v>
      </c>
      <c r="BL393" s="30">
        <v>1.7982708930000001E-2</v>
      </c>
    </row>
    <row r="394" spans="1:64" ht="15.75" thickBot="1">
      <c r="A394" s="28" t="s">
        <v>55</v>
      </c>
      <c r="B394" s="29">
        <v>2.47E+18</v>
      </c>
      <c r="C394" s="30">
        <v>-1.8700000000000001E-2</v>
      </c>
      <c r="D394" s="45">
        <v>-2.8898161029999999E-3</v>
      </c>
      <c r="E394" s="30">
        <v>7.0000000000000001E-3</v>
      </c>
      <c r="F394" s="29">
        <v>2.6352445129999998E-4</v>
      </c>
      <c r="G394" s="19" t="s">
        <v>49</v>
      </c>
      <c r="H394" s="29">
        <v>2.47E+18</v>
      </c>
      <c r="I394" s="30">
        <v>2.9999999999999997E-4</v>
      </c>
      <c r="J394" s="29">
        <v>4.6418072099999997E-5</v>
      </c>
      <c r="K394" s="30">
        <v>-8.6999999999999994E-3</v>
      </c>
      <c r="L394" s="30">
        <v>-1.61589896E-3</v>
      </c>
      <c r="M394" s="30">
        <v>2.8E-3</v>
      </c>
      <c r="N394" s="30">
        <v>4.8687184839999999E-4</v>
      </c>
      <c r="O394" s="30">
        <v>-4.3499999999999997E-2</v>
      </c>
      <c r="P394" s="29">
        <v>-1.6150590329999999E-2</v>
      </c>
      <c r="Q394" s="30"/>
      <c r="R394" s="29"/>
      <c r="S394" s="28" t="s">
        <v>55</v>
      </c>
      <c r="T394" s="29">
        <v>2.38E+18</v>
      </c>
      <c r="U394" s="30">
        <v>-4.7999999999999996E-3</v>
      </c>
      <c r="V394" s="45">
        <v>-6.9615663519999999E-4</v>
      </c>
      <c r="W394" s="30">
        <v>-1.6E-2</v>
      </c>
      <c r="X394" s="30">
        <v>-2.5062656640000001E-3</v>
      </c>
      <c r="Y394" s="30">
        <v>9.4999999999999998E-3</v>
      </c>
      <c r="Z394" s="30">
        <v>1.404494382E-3</v>
      </c>
      <c r="AA394" s="30">
        <v>-9.7000000000000003E-3</v>
      </c>
      <c r="AB394" s="30">
        <v>-1.4566751760000001E-3</v>
      </c>
      <c r="AC394" s="19" t="s">
        <v>49</v>
      </c>
      <c r="AD394" s="45">
        <v>2.38E+18</v>
      </c>
      <c r="AE394" s="30">
        <v>1E-3</v>
      </c>
      <c r="AF394" s="45">
        <v>1.5467904100000001E-4</v>
      </c>
      <c r="AG394" s="30">
        <v>4.02E-2</v>
      </c>
      <c r="AH394" s="45">
        <v>6.5793780689999996E-3</v>
      </c>
      <c r="AI394" s="28" t="s">
        <v>55</v>
      </c>
      <c r="AJ394" s="29">
        <v>2.47E+18</v>
      </c>
      <c r="AK394" s="30">
        <v>1.6000000000000001E-3</v>
      </c>
      <c r="AL394" s="45">
        <v>1.901366607E-3</v>
      </c>
      <c r="AM394" s="30">
        <v>-3.2000000000000002E-3</v>
      </c>
      <c r="AN394" s="29">
        <v>-3.1089089670000001E-3</v>
      </c>
      <c r="AO394" s="28" t="s">
        <v>49</v>
      </c>
      <c r="AP394" s="29">
        <v>2.47E+18</v>
      </c>
      <c r="AQ394" s="30">
        <v>1.43E-2</v>
      </c>
      <c r="AR394" s="45">
        <v>1.307607901E-2</v>
      </c>
      <c r="AS394" s="30">
        <v>3.3099999999999997E-2</v>
      </c>
      <c r="AT394" s="45">
        <v>4.4204059830000003E-2</v>
      </c>
      <c r="AU394" s="30">
        <v>1.1299999999999999E-2</v>
      </c>
      <c r="AV394" s="45">
        <v>1.202767429E-2</v>
      </c>
      <c r="AW394" s="30">
        <v>4.5999999999999999E-3</v>
      </c>
      <c r="AX394" s="45">
        <v>5.3136190369999997E-3</v>
      </c>
      <c r="AY394" s="30">
        <v>1.3599999999999999E-2</v>
      </c>
      <c r="AZ394" s="30">
        <v>1.397308127E-2</v>
      </c>
      <c r="BA394" s="28" t="s">
        <v>55</v>
      </c>
      <c r="BB394" s="29">
        <v>2.38E+18</v>
      </c>
      <c r="BC394" s="30">
        <v>-2.8E-3</v>
      </c>
      <c r="BD394" s="45">
        <v>-4.045658142E-3</v>
      </c>
      <c r="BE394" s="30">
        <v>5.4999999999999997E-3</v>
      </c>
      <c r="BF394" s="45">
        <v>6.3066162140000001E-3</v>
      </c>
      <c r="BG394" s="19" t="s">
        <v>49</v>
      </c>
      <c r="BH394" s="45">
        <v>2.38E+18</v>
      </c>
      <c r="BI394" s="30">
        <v>2.2700000000000001E-2</v>
      </c>
      <c r="BJ394" s="45">
        <v>6.5808546410000002E-3</v>
      </c>
      <c r="BK394" s="30">
        <v>1.29E-2</v>
      </c>
      <c r="BL394" s="30">
        <v>1.4870316999999999E-2</v>
      </c>
    </row>
    <row r="395" spans="1:64" ht="15.75" thickBot="1">
      <c r="A395" s="28" t="s">
        <v>56</v>
      </c>
      <c r="B395" s="29">
        <v>2.62E+18</v>
      </c>
      <c r="C395" s="30">
        <v>-1.6500000000000001E-2</v>
      </c>
      <c r="D395" s="45">
        <v>-2.5498377380000002E-3</v>
      </c>
      <c r="E395" s="30">
        <v>3.0000000000000001E-3</v>
      </c>
      <c r="F395" s="29">
        <v>1.129390506E-4</v>
      </c>
      <c r="G395" s="19" t="s">
        <v>50</v>
      </c>
      <c r="H395" s="29">
        <v>2.62E+18</v>
      </c>
      <c r="I395" s="19"/>
      <c r="J395" s="53"/>
      <c r="K395" s="19"/>
      <c r="L395" s="19"/>
      <c r="M395" s="19"/>
      <c r="N395" s="19"/>
      <c r="O395" s="19"/>
      <c r="P395" s="53"/>
      <c r="Q395" s="30"/>
      <c r="R395" s="29"/>
      <c r="S395" s="28" t="s">
        <v>56</v>
      </c>
      <c r="T395" s="29">
        <v>2.53E+18</v>
      </c>
      <c r="U395" s="30">
        <v>-5.0000000000000001E-4</v>
      </c>
      <c r="V395" s="45">
        <v>-7.2516316170000007E-5</v>
      </c>
      <c r="W395" s="30">
        <v>-1.49E-2</v>
      </c>
      <c r="X395" s="30">
        <v>-2.3339598999999999E-3</v>
      </c>
      <c r="Y395" s="30">
        <v>1.09E-2</v>
      </c>
      <c r="Z395" s="30">
        <v>1.611472501E-3</v>
      </c>
      <c r="AA395" s="30">
        <v>-8.0999999999999996E-3</v>
      </c>
      <c r="AB395" s="30">
        <v>-1.2163988590000001E-3</v>
      </c>
      <c r="AC395" s="19" t="s">
        <v>50</v>
      </c>
      <c r="AD395" s="45">
        <v>2.53E+18</v>
      </c>
      <c r="AE395" s="30">
        <v>-6.1999999999999998E-3</v>
      </c>
      <c r="AF395" s="45">
        <v>-9.5901005410000003E-4</v>
      </c>
      <c r="AG395" s="30">
        <v>3.15E-2</v>
      </c>
      <c r="AH395" s="45">
        <v>5.1554828150000001E-3</v>
      </c>
      <c r="AI395" s="28" t="s">
        <v>56</v>
      </c>
      <c r="AJ395" s="29">
        <v>2.62E+18</v>
      </c>
      <c r="AK395" s="30">
        <v>1.5E-3</v>
      </c>
      <c r="AL395" s="45">
        <v>1.7825311940000001E-3</v>
      </c>
      <c r="AM395" s="30">
        <v>-6.0000000000000001E-3</v>
      </c>
      <c r="AN395" s="29">
        <v>-5.8292043139999998E-3</v>
      </c>
      <c r="AO395" s="28" t="s">
        <v>50</v>
      </c>
      <c r="AP395" s="29">
        <v>2.62E+18</v>
      </c>
      <c r="AQ395" s="19"/>
      <c r="AR395" s="19"/>
      <c r="AS395" s="30">
        <v>2.9700000000000001E-2</v>
      </c>
      <c r="AT395" s="45">
        <v>3.966346154E-2</v>
      </c>
      <c r="AU395" s="30">
        <v>7.7999999999999996E-3</v>
      </c>
      <c r="AV395" s="45">
        <v>8.3022884509999992E-3</v>
      </c>
      <c r="AW395" s="30">
        <v>3.5999999999999999E-3</v>
      </c>
      <c r="AX395" s="45">
        <v>4.1584844629999999E-3</v>
      </c>
      <c r="AY395" s="30">
        <v>1.3100000000000001E-2</v>
      </c>
      <c r="AZ395" s="30">
        <v>1.345936505E-2</v>
      </c>
      <c r="BA395" s="28" t="s">
        <v>56</v>
      </c>
      <c r="BB395" s="29">
        <v>2.53E+18</v>
      </c>
      <c r="BC395" s="30">
        <v>-4.4999999999999997E-3</v>
      </c>
      <c r="BD395" s="45">
        <v>-6.5019505850000001E-3</v>
      </c>
      <c r="BE395" s="30">
        <v>3.0000000000000001E-3</v>
      </c>
      <c r="BF395" s="45">
        <v>3.4399724800000002E-3</v>
      </c>
      <c r="BG395" s="19" t="s">
        <v>50</v>
      </c>
      <c r="BH395" s="45">
        <v>2.53E+18</v>
      </c>
      <c r="BI395" s="30">
        <v>2.06E-2</v>
      </c>
      <c r="BJ395" s="45">
        <v>5.9720531109999997E-3</v>
      </c>
      <c r="BK395" s="30">
        <v>1.0200000000000001E-2</v>
      </c>
      <c r="BL395" s="30">
        <v>1.175792507E-2</v>
      </c>
    </row>
    <row r="396" spans="1:64" ht="15.75" thickBot="1">
      <c r="A396" s="28" t="s">
        <v>57</v>
      </c>
      <c r="B396" s="29">
        <v>2.78E+18</v>
      </c>
      <c r="C396" s="30">
        <v>-1.47E-2</v>
      </c>
      <c r="D396" s="45">
        <v>-2.2716736210000002E-3</v>
      </c>
      <c r="E396" s="30">
        <v>1.4999999999999999E-2</v>
      </c>
      <c r="F396" s="29">
        <v>5.6469525280000005E-4</v>
      </c>
      <c r="G396" s="19" t="s">
        <v>51</v>
      </c>
      <c r="H396" s="29">
        <v>2.78E+18</v>
      </c>
      <c r="I396" s="30">
        <v>-1.2999999999999999E-3</v>
      </c>
      <c r="J396" s="29">
        <v>-2.0114497909999999E-4</v>
      </c>
      <c r="K396" s="30">
        <v>-3.8999999999999998E-3</v>
      </c>
      <c r="L396" s="30">
        <v>-7.2436849929999997E-4</v>
      </c>
      <c r="M396" s="30">
        <v>5.1999999999999998E-3</v>
      </c>
      <c r="N396" s="30">
        <v>9.0419057559999998E-4</v>
      </c>
      <c r="O396" s="30">
        <v>-2.07E-2</v>
      </c>
      <c r="P396" s="29">
        <v>-7.6854533299999996E-3</v>
      </c>
      <c r="Q396" s="30"/>
      <c r="R396" s="29"/>
      <c r="S396" s="28" t="s">
        <v>57</v>
      </c>
      <c r="T396" s="29">
        <v>2.68E+18</v>
      </c>
      <c r="U396" s="30">
        <v>2.3999999999999998E-3</v>
      </c>
      <c r="V396" s="45">
        <v>3.4807831759999999E-4</v>
      </c>
      <c r="W396" s="30">
        <v>-1.26E-2</v>
      </c>
      <c r="X396" s="30">
        <v>-1.9736842109999999E-3</v>
      </c>
      <c r="Y396" s="30">
        <v>1.29E-2</v>
      </c>
      <c r="Z396" s="30">
        <v>1.9071555290000001E-3</v>
      </c>
      <c r="AA396" s="30">
        <v>-7.4999999999999997E-3</v>
      </c>
      <c r="AB396" s="30">
        <v>-1.1262952399999999E-3</v>
      </c>
      <c r="AC396" s="19" t="s">
        <v>51</v>
      </c>
      <c r="AD396" s="45">
        <v>2.68E+18</v>
      </c>
      <c r="AE396" s="30">
        <v>-7.3000000000000001E-3</v>
      </c>
      <c r="AF396" s="45">
        <v>-1.129156999E-3</v>
      </c>
      <c r="AG396" s="30">
        <v>1.8800000000000001E-2</v>
      </c>
      <c r="AH396" s="45">
        <v>3.0769230770000002E-3</v>
      </c>
      <c r="AI396" s="28" t="s">
        <v>57</v>
      </c>
      <c r="AJ396" s="29">
        <v>2.78E+18</v>
      </c>
      <c r="AK396" s="30">
        <v>1.1999999999999999E-3</v>
      </c>
      <c r="AL396" s="45">
        <v>1.426024955E-3</v>
      </c>
      <c r="AM396" s="30">
        <v>-4.8999999999999998E-3</v>
      </c>
      <c r="AN396" s="29">
        <v>-4.7605168560000003E-3</v>
      </c>
      <c r="AO396" s="28" t="s">
        <v>51</v>
      </c>
      <c r="AP396" s="29">
        <v>2.78E+18</v>
      </c>
      <c r="AQ396" s="30">
        <v>1.14E-2</v>
      </c>
      <c r="AR396" s="45">
        <v>1.042428676E-2</v>
      </c>
      <c r="AS396" s="30">
        <v>2.24E-2</v>
      </c>
      <c r="AT396" s="45">
        <v>2.9914529910000001E-2</v>
      </c>
      <c r="AU396" s="30">
        <v>8.5800000000000008E-3</v>
      </c>
      <c r="AV396" s="45">
        <v>9.1325172960000003E-3</v>
      </c>
      <c r="AW396" s="30">
        <v>2.8E-3</v>
      </c>
      <c r="AX396" s="45">
        <v>3.234376805E-3</v>
      </c>
      <c r="AY396" s="30">
        <v>1.01E-2</v>
      </c>
      <c r="AZ396" s="30">
        <v>1.037706771E-2</v>
      </c>
      <c r="BA396" s="28" t="s">
        <v>57</v>
      </c>
      <c r="BB396" s="29">
        <v>2.68E+18</v>
      </c>
      <c r="BC396" s="30">
        <v>-1.9E-3</v>
      </c>
      <c r="BD396" s="45">
        <v>-2.7452680249999998E-3</v>
      </c>
      <c r="BE396" s="30">
        <v>4.4000000000000003E-3</v>
      </c>
      <c r="BF396" s="45">
        <v>5.0452929709999999E-3</v>
      </c>
      <c r="BG396" s="19" t="s">
        <v>51</v>
      </c>
      <c r="BH396" s="45">
        <v>2.68E+18</v>
      </c>
      <c r="BI396" s="30">
        <v>1.9400000000000001E-2</v>
      </c>
      <c r="BJ396" s="45">
        <v>5.6241665220000004E-3</v>
      </c>
      <c r="BK396" s="30">
        <v>1.2E-2</v>
      </c>
      <c r="BL396" s="30">
        <v>1.383285303E-2</v>
      </c>
    </row>
    <row r="397" spans="1:64" ht="15.75" thickBot="1">
      <c r="A397" s="28" t="s">
        <v>58</v>
      </c>
      <c r="B397" s="29">
        <v>2.93E+18</v>
      </c>
      <c r="C397" s="30">
        <v>-1.35E-2</v>
      </c>
      <c r="D397" s="45">
        <v>-2.0862308760000001E-3</v>
      </c>
      <c r="E397" s="30">
        <v>-3.0000000000000001E-3</v>
      </c>
      <c r="F397" s="29">
        <v>-1.129390506E-4</v>
      </c>
      <c r="G397" s="19" t="s">
        <v>52</v>
      </c>
      <c r="H397" s="29">
        <v>2.93E+18</v>
      </c>
      <c r="I397" s="19"/>
      <c r="J397" s="53"/>
      <c r="K397" s="19"/>
      <c r="L397" s="19"/>
      <c r="M397" s="19"/>
      <c r="N397" s="19"/>
      <c r="O397" s="19"/>
      <c r="P397" s="53"/>
      <c r="Q397" s="30"/>
      <c r="R397" s="29"/>
      <c r="S397" s="28" t="s">
        <v>58</v>
      </c>
      <c r="T397" s="29">
        <v>2.83E+18</v>
      </c>
      <c r="U397" s="30">
        <v>4.4999999999999997E-3</v>
      </c>
      <c r="V397" s="45">
        <v>6.5264684549999998E-4</v>
      </c>
      <c r="W397" s="30">
        <v>-1.0500000000000001E-2</v>
      </c>
      <c r="X397" s="30">
        <v>-1.644736842E-3</v>
      </c>
      <c r="Y397" s="30">
        <v>1.5699999999999999E-2</v>
      </c>
      <c r="Z397" s="30">
        <v>2.3211117679999998E-3</v>
      </c>
      <c r="AA397" s="30">
        <v>-4.7000000000000002E-3</v>
      </c>
      <c r="AB397" s="30">
        <v>-7.0581168339999998E-4</v>
      </c>
      <c r="AC397" s="19" t="s">
        <v>52</v>
      </c>
      <c r="AD397" s="45">
        <v>2.83E+18</v>
      </c>
      <c r="AE397" s="30">
        <v>-1.0200000000000001E-2</v>
      </c>
      <c r="AF397" s="45">
        <v>-1.577726218E-3</v>
      </c>
      <c r="AG397" s="19"/>
      <c r="AH397" s="30"/>
      <c r="AI397" s="28" t="s">
        <v>58</v>
      </c>
      <c r="AJ397" s="29">
        <v>2.93E+18</v>
      </c>
      <c r="AK397" s="30">
        <v>6.9999999999999999E-4</v>
      </c>
      <c r="AL397" s="45">
        <v>8.3184789070000001E-4</v>
      </c>
      <c r="AM397" s="30">
        <v>-5.7000000000000002E-3</v>
      </c>
      <c r="AN397" s="29">
        <v>-5.5377440980000003E-3</v>
      </c>
      <c r="AO397" s="28" t="s">
        <v>52</v>
      </c>
      <c r="AP397" s="29">
        <v>2.93E+18</v>
      </c>
      <c r="AQ397" s="19"/>
      <c r="AR397" s="19"/>
      <c r="AS397" s="30">
        <v>2.1100000000000001E-2</v>
      </c>
      <c r="AT397" s="45">
        <v>2.81784188E-2</v>
      </c>
      <c r="AU397" s="30">
        <v>7.1000000000000004E-3</v>
      </c>
      <c r="AV397" s="45">
        <v>7.5572112829999996E-3</v>
      </c>
      <c r="AW397" s="30">
        <v>1.1999999999999999E-3</v>
      </c>
      <c r="AX397" s="45">
        <v>1.3861614879999999E-3</v>
      </c>
      <c r="AY397" s="30">
        <v>4.7999999999999996E-3</v>
      </c>
      <c r="AZ397" s="30">
        <v>4.9316757419999996E-3</v>
      </c>
      <c r="BA397" s="28" t="s">
        <v>58</v>
      </c>
      <c r="BB397" s="29">
        <v>2.83E+18</v>
      </c>
      <c r="BC397" s="30">
        <v>-4.3E-3</v>
      </c>
      <c r="BD397" s="45">
        <v>-6.2129750039999999E-3</v>
      </c>
      <c r="BE397" s="30">
        <v>2.3E-3</v>
      </c>
      <c r="BF397" s="45">
        <v>2.6373122350000001E-3</v>
      </c>
      <c r="BG397" s="19" t="s">
        <v>52</v>
      </c>
      <c r="BH397" s="45">
        <v>2.83E+18</v>
      </c>
      <c r="BI397" s="30">
        <v>2.06E-2</v>
      </c>
      <c r="BJ397" s="45">
        <v>5.9720531109999997E-3</v>
      </c>
      <c r="BK397" s="30">
        <v>7.7999999999999996E-3</v>
      </c>
      <c r="BL397" s="30">
        <v>8.9913544669999994E-3</v>
      </c>
    </row>
    <row r="398" spans="1:64" ht="15.75" thickBot="1">
      <c r="A398" s="28" t="s">
        <v>59</v>
      </c>
      <c r="B398" s="29">
        <v>3.09E+18</v>
      </c>
      <c r="C398" s="30">
        <v>-1.14E-2</v>
      </c>
      <c r="D398" s="45">
        <v>-1.761706073E-3</v>
      </c>
      <c r="E398" s="30">
        <v>-6.7000000000000004E-2</v>
      </c>
      <c r="F398" s="29">
        <v>-2.5223054620000002E-3</v>
      </c>
      <c r="G398" s="19" t="s">
        <v>53</v>
      </c>
      <c r="H398" s="29">
        <v>3.09E+18</v>
      </c>
      <c r="I398" s="30">
        <v>-8.8999999999999999E-3</v>
      </c>
      <c r="J398" s="29">
        <v>-1.3770694719999999E-3</v>
      </c>
      <c r="K398" s="30">
        <v>-2.5399999999999999E-2</v>
      </c>
      <c r="L398" s="30">
        <v>-4.7176820210000003E-3</v>
      </c>
      <c r="M398" s="30">
        <v>-1.5800000000000002E-2</v>
      </c>
      <c r="N398" s="30">
        <v>-2.7473482869999999E-3</v>
      </c>
      <c r="O398" s="30">
        <v>-1.24E-2</v>
      </c>
      <c r="P398" s="29">
        <v>-4.6038464390000004E-3</v>
      </c>
      <c r="Q398" s="30"/>
      <c r="R398" s="29"/>
      <c r="S398" s="28" t="s">
        <v>59</v>
      </c>
      <c r="T398" s="29">
        <v>2.97E+18</v>
      </c>
      <c r="U398" s="30">
        <v>1.03E-2</v>
      </c>
      <c r="V398" s="45">
        <v>1.4938361130000001E-3</v>
      </c>
      <c r="W398" s="30">
        <v>-9.4000000000000004E-3</v>
      </c>
      <c r="X398" s="30">
        <v>-1.4724310780000001E-3</v>
      </c>
      <c r="Y398" s="30">
        <v>1.54E-2</v>
      </c>
      <c r="Z398" s="30">
        <v>2.2767593140000002E-3</v>
      </c>
      <c r="AA398" s="30">
        <v>-4.5999999999999999E-3</v>
      </c>
      <c r="AB398" s="30">
        <v>-6.9079441359999995E-4</v>
      </c>
      <c r="AC398" s="19" t="s">
        <v>53</v>
      </c>
      <c r="AD398" s="45">
        <v>2.97E+18</v>
      </c>
      <c r="AE398" s="30">
        <v>-2.35E-2</v>
      </c>
      <c r="AF398" s="45">
        <v>-3.6349574630000002E-3</v>
      </c>
      <c r="AG398" s="30">
        <v>9.1000000000000004E-3</v>
      </c>
      <c r="AH398" s="45">
        <v>1.489361702E-3</v>
      </c>
      <c r="AI398" s="28" t="s">
        <v>59</v>
      </c>
      <c r="AJ398" s="29">
        <v>3.09E+18</v>
      </c>
      <c r="AK398" s="30">
        <v>1.9E-3</v>
      </c>
      <c r="AL398" s="45">
        <v>2.2578728459999998E-3</v>
      </c>
      <c r="AM398" s="30">
        <v>-6.4000000000000003E-3</v>
      </c>
      <c r="AN398" s="29">
        <v>-6.2178179349999998E-3</v>
      </c>
      <c r="AO398" s="28" t="s">
        <v>53</v>
      </c>
      <c r="AP398" s="29">
        <v>3.09E+18</v>
      </c>
      <c r="AQ398" s="30">
        <v>6.7999999999999996E-3</v>
      </c>
      <c r="AR398" s="45">
        <v>6.2179956110000002E-3</v>
      </c>
      <c r="AS398" s="30">
        <v>1.41E-2</v>
      </c>
      <c r="AT398" s="45">
        <v>1.8830128210000002E-2</v>
      </c>
      <c r="AU398" s="30">
        <v>2.0999999999999999E-3</v>
      </c>
      <c r="AV398" s="45">
        <v>2.235231506E-3</v>
      </c>
      <c r="AW398" s="30">
        <v>-6.9999999999999999E-4</v>
      </c>
      <c r="AX398" s="45">
        <v>-8.0859420119999996E-4</v>
      </c>
      <c r="AY398" s="30">
        <v>2.3E-3</v>
      </c>
      <c r="AZ398" s="30">
        <v>2.3630946270000001E-3</v>
      </c>
      <c r="BA398" s="28" t="s">
        <v>59</v>
      </c>
      <c r="BB398" s="29">
        <v>2.97E+18</v>
      </c>
      <c r="BC398" s="30">
        <v>-2.8999999999999998E-3</v>
      </c>
      <c r="BD398" s="45">
        <v>-4.1901459330000003E-3</v>
      </c>
      <c r="BE398" s="30">
        <v>-1.9E-3</v>
      </c>
      <c r="BF398" s="45">
        <v>-2.1786492369999999E-3</v>
      </c>
      <c r="BG398" s="19" t="s">
        <v>53</v>
      </c>
      <c r="BH398" s="45">
        <v>2.97E+18</v>
      </c>
      <c r="BI398" s="30">
        <v>1.6500000000000001E-2</v>
      </c>
      <c r="BJ398" s="45">
        <v>4.7834405980000001E-3</v>
      </c>
      <c r="BK398" s="30">
        <v>4.0000000000000001E-3</v>
      </c>
      <c r="BL398" s="30">
        <v>4.6109510089999998E-3</v>
      </c>
    </row>
    <row r="399" spans="1:64" ht="15.75" thickBot="1">
      <c r="A399" s="28" t="s">
        <v>60</v>
      </c>
      <c r="B399" s="29">
        <v>3.24E+18</v>
      </c>
      <c r="C399" s="30">
        <v>-1.1299999999999999E-2</v>
      </c>
      <c r="D399" s="45">
        <v>-1.7462525109999999E-3</v>
      </c>
      <c r="E399" s="30">
        <v>-9.5000000000000001E-2</v>
      </c>
      <c r="F399" s="29">
        <v>-3.5764032679999999E-3</v>
      </c>
      <c r="G399" s="19" t="s">
        <v>54</v>
      </c>
      <c r="H399" s="29">
        <v>3.24E+18</v>
      </c>
      <c r="I399" s="19"/>
      <c r="J399" s="53"/>
      <c r="K399" s="19"/>
      <c r="L399" s="19"/>
      <c r="M399" s="19"/>
      <c r="N399" s="19"/>
      <c r="O399" s="19"/>
      <c r="P399" s="53"/>
      <c r="Q399" s="30"/>
      <c r="R399" s="29"/>
      <c r="S399" s="28" t="s">
        <v>60</v>
      </c>
      <c r="T399" s="29">
        <v>3.12E+18</v>
      </c>
      <c r="U399" s="30">
        <v>9.1000000000000004E-3</v>
      </c>
      <c r="V399" s="45">
        <v>1.3197969539999999E-3</v>
      </c>
      <c r="W399" s="30">
        <v>-1.1299999999999999E-2</v>
      </c>
      <c r="X399" s="30">
        <v>-1.7700501249999999E-3</v>
      </c>
      <c r="Y399" s="30">
        <v>1.5800000000000002E-2</v>
      </c>
      <c r="Z399" s="30">
        <v>2.33589592E-3</v>
      </c>
      <c r="AA399" s="30">
        <v>-2.5000000000000001E-3</v>
      </c>
      <c r="AB399" s="30">
        <v>-3.7543174650000002E-4</v>
      </c>
      <c r="AC399" s="19" t="s">
        <v>54</v>
      </c>
      <c r="AD399" s="45">
        <v>3.12E+18</v>
      </c>
      <c r="AE399" s="30">
        <v>-2.3400000000000001E-2</v>
      </c>
      <c r="AF399" s="45">
        <v>-3.619489559E-3</v>
      </c>
      <c r="AG399" s="30">
        <v>5.7000000000000002E-3</v>
      </c>
      <c r="AH399" s="45">
        <v>9.3289689029999996E-4</v>
      </c>
      <c r="AI399" s="28" t="s">
        <v>60</v>
      </c>
      <c r="AJ399" s="29">
        <v>3.24E+18</v>
      </c>
      <c r="AK399" s="30">
        <v>4.0000000000000002E-4</v>
      </c>
      <c r="AL399" s="45">
        <v>4.7534165179999999E-4</v>
      </c>
      <c r="AM399" s="30">
        <v>-3.0999999999999999E-3</v>
      </c>
      <c r="AN399" s="29">
        <v>-3.011755562E-3</v>
      </c>
      <c r="AO399" s="28" t="s">
        <v>54</v>
      </c>
      <c r="AP399" s="29">
        <v>3.24E+18</v>
      </c>
      <c r="AQ399" s="19"/>
      <c r="AR399" s="19"/>
      <c r="AS399" s="30">
        <v>5.7000000000000002E-3</v>
      </c>
      <c r="AT399" s="45">
        <v>7.6121794870000004E-3</v>
      </c>
      <c r="AU399" s="30">
        <v>5.9999999999999995E-4</v>
      </c>
      <c r="AV399" s="45">
        <v>6.386375732E-4</v>
      </c>
      <c r="AW399" s="30">
        <v>-3.0000000000000001E-3</v>
      </c>
      <c r="AX399" s="45">
        <v>-3.4654037199999999E-3</v>
      </c>
      <c r="AY399" s="30">
        <v>3.5999999999999999E-3</v>
      </c>
      <c r="AZ399" s="30">
        <v>3.6987568069999999E-3</v>
      </c>
      <c r="BA399" s="28" t="s">
        <v>60</v>
      </c>
      <c r="BB399" s="29">
        <v>3.12E+18</v>
      </c>
      <c r="BC399" s="30">
        <v>-1.1000000000000001E-3</v>
      </c>
      <c r="BD399" s="45">
        <v>-1.5893656989999999E-3</v>
      </c>
      <c r="BE399" s="30">
        <v>2.3999999999999998E-3</v>
      </c>
      <c r="BF399" s="45">
        <v>2.751977984E-3</v>
      </c>
      <c r="BG399" s="19" t="s">
        <v>54</v>
      </c>
      <c r="BH399" s="45">
        <v>3.12E+18</v>
      </c>
      <c r="BI399" s="30">
        <v>1.2999999999999999E-2</v>
      </c>
      <c r="BJ399" s="45">
        <v>3.768771381E-3</v>
      </c>
      <c r="BK399" s="30">
        <v>1.6000000000000001E-3</v>
      </c>
      <c r="BL399" s="30">
        <v>1.844380403E-3</v>
      </c>
    </row>
    <row r="400" spans="1:64" ht="15.75" thickBot="1">
      <c r="A400" s="28" t="s">
        <v>61</v>
      </c>
      <c r="B400" s="29">
        <v>3.39E+18</v>
      </c>
      <c r="C400" s="30">
        <v>-9.1000000000000004E-3</v>
      </c>
      <c r="D400" s="45">
        <v>-1.406274146E-3</v>
      </c>
      <c r="E400" s="30">
        <v>-4.4999999999999998E-2</v>
      </c>
      <c r="F400" s="29">
        <v>-1.6940857579999999E-3</v>
      </c>
      <c r="G400" s="19" t="s">
        <v>55</v>
      </c>
      <c r="H400" s="29">
        <v>3.39E+18</v>
      </c>
      <c r="I400" s="30">
        <v>-1.12E-2</v>
      </c>
      <c r="J400" s="29">
        <v>-1.7329413590000001E-3</v>
      </c>
      <c r="K400" s="30">
        <v>-2.5499999999999998E-2</v>
      </c>
      <c r="L400" s="30">
        <v>-4.7362555720000003E-3</v>
      </c>
      <c r="M400" s="30">
        <v>-1.5100000000000001E-2</v>
      </c>
      <c r="N400" s="30">
        <v>-2.6256303249999999E-3</v>
      </c>
      <c r="O400" s="30">
        <v>-1.2699999999999999E-2</v>
      </c>
      <c r="P400" s="29">
        <v>-4.7152298210000002E-3</v>
      </c>
      <c r="Q400" s="30"/>
      <c r="R400" s="29"/>
      <c r="S400" s="28" t="s">
        <v>61</v>
      </c>
      <c r="T400" s="29">
        <v>3.27E+18</v>
      </c>
      <c r="U400" s="30">
        <v>6.4999999999999997E-3</v>
      </c>
      <c r="V400" s="45">
        <v>9.4271211020000001E-4</v>
      </c>
      <c r="W400" s="30">
        <v>-9.1999999999999998E-3</v>
      </c>
      <c r="X400" s="30">
        <v>-1.4411027570000001E-3</v>
      </c>
      <c r="Y400" s="30">
        <v>1.8200000000000001E-2</v>
      </c>
      <c r="Z400" s="30">
        <v>2.6907155530000002E-3</v>
      </c>
      <c r="AA400" s="30">
        <v>-4.1999999999999997E-3</v>
      </c>
      <c r="AB400" s="30">
        <v>-6.307253341E-4</v>
      </c>
      <c r="AC400" s="19" t="s">
        <v>55</v>
      </c>
      <c r="AD400" s="45">
        <v>3.27E+18</v>
      </c>
      <c r="AE400" s="30">
        <v>-2.12E-2</v>
      </c>
      <c r="AF400" s="45">
        <v>-3.2791956689999999E-3</v>
      </c>
      <c r="AG400" s="30">
        <v>1.9E-3</v>
      </c>
      <c r="AH400" s="45">
        <v>3.1096563010000002E-4</v>
      </c>
      <c r="AI400" s="28" t="s">
        <v>61</v>
      </c>
      <c r="AJ400" s="29">
        <v>3.39E+18</v>
      </c>
      <c r="AK400" s="30">
        <v>1.1000000000000001E-3</v>
      </c>
      <c r="AL400" s="45">
        <v>1.3071895420000001E-3</v>
      </c>
      <c r="AM400" s="30">
        <v>-3.3E-3</v>
      </c>
      <c r="AN400" s="29">
        <v>-3.2060623719999998E-3</v>
      </c>
      <c r="AO400" s="28" t="s">
        <v>55</v>
      </c>
      <c r="AP400" s="29">
        <v>3.39E+18</v>
      </c>
      <c r="AQ400" s="30">
        <v>4.0000000000000001E-3</v>
      </c>
      <c r="AR400" s="45">
        <v>3.6576444770000001E-3</v>
      </c>
      <c r="AS400" s="30">
        <v>1.1000000000000001E-3</v>
      </c>
      <c r="AT400" s="45">
        <v>1.469017094E-3</v>
      </c>
      <c r="AU400" s="30">
        <v>-5.0000000000000001E-4</v>
      </c>
      <c r="AV400" s="45">
        <v>-5.3219797759999996E-4</v>
      </c>
      <c r="AW400" s="30">
        <v>-2.8999999999999998E-3</v>
      </c>
      <c r="AX400" s="45">
        <v>-3.3498902620000002E-3</v>
      </c>
      <c r="AY400" s="30">
        <v>8.9999999999999998E-4</v>
      </c>
      <c r="AZ400" s="30">
        <v>9.2468920170000004E-4</v>
      </c>
      <c r="BA400" s="28" t="s">
        <v>61</v>
      </c>
      <c r="BB400" s="29">
        <v>3.27E+18</v>
      </c>
      <c r="BC400" s="30">
        <v>-2E-3</v>
      </c>
      <c r="BD400" s="45">
        <v>-2.8897558160000001E-3</v>
      </c>
      <c r="BE400" s="30">
        <v>4.8999999999999998E-3</v>
      </c>
      <c r="BF400" s="45">
        <v>5.6186217179999996E-3</v>
      </c>
      <c r="BG400" s="19" t="s">
        <v>55</v>
      </c>
      <c r="BH400" s="45">
        <v>3.27E+18</v>
      </c>
      <c r="BI400" s="30">
        <v>1.12E-2</v>
      </c>
      <c r="BJ400" s="45">
        <v>3.2469414969999999E-3</v>
      </c>
      <c r="BK400" s="30">
        <v>-6.9999999999999999E-4</v>
      </c>
      <c r="BL400" s="30">
        <v>-8.069164265E-4</v>
      </c>
    </row>
    <row r="401" spans="1:64" ht="15.75" thickBot="1">
      <c r="A401" s="28" t="s">
        <v>62</v>
      </c>
      <c r="B401" s="29">
        <v>3.55E+18</v>
      </c>
      <c r="C401" s="30">
        <v>-1.18E-2</v>
      </c>
      <c r="D401" s="45">
        <v>-1.8235203209999999E-3</v>
      </c>
      <c r="E401" s="30">
        <v>-0.02</v>
      </c>
      <c r="F401" s="29">
        <v>-7.5292700369999997E-4</v>
      </c>
      <c r="G401" s="19" t="s">
        <v>56</v>
      </c>
      <c r="H401" s="29">
        <v>3.55E+18</v>
      </c>
      <c r="I401" s="19"/>
      <c r="J401" s="53"/>
      <c r="K401" s="19"/>
      <c r="L401" s="19"/>
      <c r="M401" s="19"/>
      <c r="N401" s="19"/>
      <c r="O401" s="19"/>
      <c r="P401" s="53"/>
      <c r="Q401" s="30"/>
      <c r="R401" s="29"/>
      <c r="S401" s="28" t="s">
        <v>62</v>
      </c>
      <c r="T401" s="29">
        <v>3.42E+18</v>
      </c>
      <c r="U401" s="30">
        <v>1.29E-2</v>
      </c>
      <c r="V401" s="45">
        <v>1.870920957E-3</v>
      </c>
      <c r="W401" s="30">
        <v>-8.0999999999999996E-3</v>
      </c>
      <c r="X401" s="30">
        <v>-1.2687969919999999E-3</v>
      </c>
      <c r="Y401" s="30">
        <v>2.0500000000000001E-2</v>
      </c>
      <c r="Z401" s="30">
        <v>3.0307510349999998E-3</v>
      </c>
      <c r="AA401" s="30">
        <v>-4.5999999999999999E-3</v>
      </c>
      <c r="AB401" s="30">
        <v>-6.9079441359999995E-4</v>
      </c>
      <c r="AC401" s="19" t="s">
        <v>56</v>
      </c>
      <c r="AD401" s="45">
        <v>3.42E+18</v>
      </c>
      <c r="AE401" s="30">
        <v>-1.84E-2</v>
      </c>
      <c r="AF401" s="45">
        <v>-2.8460943539999999E-3</v>
      </c>
      <c r="AG401" s="30">
        <v>-9.1000000000000004E-3</v>
      </c>
      <c r="AH401" s="45">
        <v>-1.489361702E-3</v>
      </c>
      <c r="AI401" s="28" t="s">
        <v>62</v>
      </c>
      <c r="AJ401" s="29">
        <v>3.55E+18</v>
      </c>
      <c r="AK401" s="30">
        <v>1.4E-3</v>
      </c>
      <c r="AL401" s="45">
        <v>1.6636957810000001E-3</v>
      </c>
      <c r="AM401" s="30">
        <v>-2.3E-3</v>
      </c>
      <c r="AN401" s="29">
        <v>-2.23452832E-3</v>
      </c>
      <c r="AO401" s="28" t="s">
        <v>56</v>
      </c>
      <c r="AP401" s="29">
        <v>3.55E+18</v>
      </c>
      <c r="AQ401" s="19"/>
      <c r="AR401" s="19"/>
      <c r="AS401" s="30">
        <v>-5.7999999999999996E-3</v>
      </c>
      <c r="AT401" s="45">
        <v>-7.7457264960000003E-3</v>
      </c>
      <c r="AU401" s="30">
        <v>1.6999999999999999E-3</v>
      </c>
      <c r="AV401" s="45">
        <v>1.809473124E-3</v>
      </c>
      <c r="AW401" s="30">
        <v>-1.4E-3</v>
      </c>
      <c r="AX401" s="45">
        <v>-1.617188402E-3</v>
      </c>
      <c r="AY401" s="30">
        <v>5.9999999999999995E-4</v>
      </c>
      <c r="AZ401" s="30">
        <v>6.1645946779999999E-4</v>
      </c>
      <c r="BA401" s="28" t="s">
        <v>62</v>
      </c>
      <c r="BB401" s="29">
        <v>3.42E+18</v>
      </c>
      <c r="BC401" s="30">
        <v>-2.0999999999999999E-3</v>
      </c>
      <c r="BD401" s="45">
        <v>-3.034243606E-3</v>
      </c>
      <c r="BE401" s="30">
        <v>2.5000000000000001E-3</v>
      </c>
      <c r="BF401" s="45">
        <v>2.866643734E-3</v>
      </c>
      <c r="BG401" s="19" t="s">
        <v>56</v>
      </c>
      <c r="BH401" s="45">
        <v>3.42E+18</v>
      </c>
      <c r="BI401" s="30">
        <v>7.1999999999999998E-3</v>
      </c>
      <c r="BJ401" s="45">
        <v>2.0873195339999998E-3</v>
      </c>
      <c r="BK401" s="30">
        <v>1.5E-3</v>
      </c>
      <c r="BL401" s="30">
        <v>1.7291066280000001E-3</v>
      </c>
    </row>
    <row r="402" spans="1:64" ht="15.75" thickBot="1">
      <c r="A402" s="28" t="s">
        <v>63</v>
      </c>
      <c r="B402" s="29">
        <v>3.7E+18</v>
      </c>
      <c r="C402" s="30">
        <v>-1.12E-2</v>
      </c>
      <c r="D402" s="45">
        <v>-1.7307989490000001E-3</v>
      </c>
      <c r="E402" s="30">
        <v>-0.03</v>
      </c>
      <c r="F402" s="29">
        <v>-1.129390506E-3</v>
      </c>
      <c r="G402" s="19" t="s">
        <v>57</v>
      </c>
      <c r="H402" s="29">
        <v>3.7E+18</v>
      </c>
      <c r="I402" s="30">
        <v>-9.1000000000000004E-3</v>
      </c>
      <c r="J402" s="29">
        <v>-1.408014854E-3</v>
      </c>
      <c r="K402" s="30">
        <v>-2.58E-2</v>
      </c>
      <c r="L402" s="30">
        <v>-4.7919762259999998E-3</v>
      </c>
      <c r="M402" s="30">
        <v>-1.09E-2</v>
      </c>
      <c r="N402" s="30">
        <v>-1.895322553E-3</v>
      </c>
      <c r="O402" s="30">
        <v>1.9E-3</v>
      </c>
      <c r="P402" s="29">
        <v>7.0542808350000001E-4</v>
      </c>
      <c r="Q402" s="30"/>
      <c r="R402" s="29"/>
      <c r="S402" s="28" t="s">
        <v>63</v>
      </c>
      <c r="T402" s="29">
        <v>3.57E+18</v>
      </c>
      <c r="U402" s="30">
        <v>1.4E-2</v>
      </c>
      <c r="V402" s="45">
        <v>2.030456853E-3</v>
      </c>
      <c r="W402" s="30">
        <v>-6.3E-3</v>
      </c>
      <c r="X402" s="30">
        <v>-9.8684210529999998E-4</v>
      </c>
      <c r="Y402" s="30">
        <v>2.2800000000000001E-2</v>
      </c>
      <c r="Z402" s="30">
        <v>3.3707865169999999E-3</v>
      </c>
      <c r="AA402" s="30">
        <v>-1.6999999999999999E-3</v>
      </c>
      <c r="AB402" s="30">
        <v>-2.5529358759999999E-4</v>
      </c>
      <c r="AC402" s="19" t="s">
        <v>57</v>
      </c>
      <c r="AD402" s="45">
        <v>3.57E+18</v>
      </c>
      <c r="AE402" s="30">
        <v>-1.6799999999999999E-2</v>
      </c>
      <c r="AF402" s="45">
        <v>-2.5986078890000001E-3</v>
      </c>
      <c r="AG402" s="30">
        <v>-1.01E-2</v>
      </c>
      <c r="AH402" s="45">
        <v>-1.653027823E-3</v>
      </c>
      <c r="AI402" s="28" t="s">
        <v>63</v>
      </c>
      <c r="AJ402" s="29">
        <v>3.7E+18</v>
      </c>
      <c r="AK402" s="30">
        <v>2.3E-3</v>
      </c>
      <c r="AL402" s="45">
        <v>2.733214498E-3</v>
      </c>
      <c r="AM402" s="30">
        <v>-3.0000000000000001E-3</v>
      </c>
      <c r="AN402" s="29">
        <v>-2.9146021569999999E-3</v>
      </c>
      <c r="AO402" s="28" t="s">
        <v>57</v>
      </c>
      <c r="AP402" s="29">
        <v>3.7E+18</v>
      </c>
      <c r="AQ402" s="30">
        <v>2.5999999999999999E-3</v>
      </c>
      <c r="AR402" s="45">
        <v>2.37746891E-3</v>
      </c>
      <c r="AS402" s="30">
        <v>4.0000000000000002E-4</v>
      </c>
      <c r="AT402" s="45">
        <v>5.3418803420000004E-4</v>
      </c>
      <c r="AU402" s="30">
        <v>1.6999999999999999E-3</v>
      </c>
      <c r="AV402" s="45">
        <v>1.809473124E-3</v>
      </c>
      <c r="AW402" s="30">
        <v>-1.9E-3</v>
      </c>
      <c r="AX402" s="45">
        <v>-2.1947556889999999E-3</v>
      </c>
      <c r="AY402" s="30">
        <v>5.9999999999999995E-4</v>
      </c>
      <c r="AZ402" s="30">
        <v>6.1645946779999999E-4</v>
      </c>
      <c r="BA402" s="28" t="s">
        <v>63</v>
      </c>
      <c r="BB402" s="29">
        <v>3.57E+18</v>
      </c>
      <c r="BC402" s="30">
        <v>-8.0000000000000004E-4</v>
      </c>
      <c r="BD402" s="45">
        <v>-1.1559023260000001E-3</v>
      </c>
      <c r="BE402" s="30">
        <v>-3.3999999999999998E-3</v>
      </c>
      <c r="BF402" s="45">
        <v>-3.8986354779999999E-3</v>
      </c>
      <c r="BG402" s="19" t="s">
        <v>57</v>
      </c>
      <c r="BH402" s="45">
        <v>3.57E+18</v>
      </c>
      <c r="BI402" s="30">
        <v>8.8999999999999999E-3</v>
      </c>
      <c r="BJ402" s="45">
        <v>2.5801588679999999E-3</v>
      </c>
      <c r="BK402" s="30">
        <v>1.4E-3</v>
      </c>
      <c r="BL402" s="30">
        <v>1.613832853E-3</v>
      </c>
    </row>
    <row r="403" spans="1:64" ht="15.75" thickBot="1">
      <c r="A403" s="28" t="s">
        <v>64</v>
      </c>
      <c r="B403" s="29">
        <v>3.86E+18</v>
      </c>
      <c r="C403" s="30">
        <v>-7.6E-3</v>
      </c>
      <c r="D403" s="45">
        <v>-1.1744707149999999E-3</v>
      </c>
      <c r="E403" s="30">
        <v>-2.9000000000000001E-2</v>
      </c>
      <c r="F403" s="29">
        <v>-1.091744155E-3</v>
      </c>
      <c r="G403" s="19" t="s">
        <v>58</v>
      </c>
      <c r="H403" s="29">
        <v>3.86E+18</v>
      </c>
      <c r="I403" s="19"/>
      <c r="J403" s="53"/>
      <c r="K403" s="19"/>
      <c r="L403" s="19"/>
      <c r="M403" s="19"/>
      <c r="N403" s="19"/>
      <c r="O403" s="19"/>
      <c r="P403" s="53"/>
      <c r="Q403" s="30"/>
      <c r="R403" s="29"/>
      <c r="S403" s="28" t="s">
        <v>64</v>
      </c>
      <c r="T403" s="29">
        <v>3.72E+18</v>
      </c>
      <c r="U403" s="30">
        <v>1.67E-2</v>
      </c>
      <c r="V403" s="45">
        <v>2.42204496E-3</v>
      </c>
      <c r="W403" s="30">
        <v>-4.7999999999999996E-3</v>
      </c>
      <c r="X403" s="30">
        <v>-7.5187969919999998E-4</v>
      </c>
      <c r="Y403" s="30">
        <v>2.4299999999999999E-2</v>
      </c>
      <c r="Z403" s="30">
        <v>3.592548788E-3</v>
      </c>
      <c r="AA403" s="30">
        <v>-1.6000000000000001E-3</v>
      </c>
      <c r="AB403" s="30">
        <v>-2.4027631780000001E-4</v>
      </c>
      <c r="AC403" s="19" t="s">
        <v>58</v>
      </c>
      <c r="AD403" s="45">
        <v>3.72E+18</v>
      </c>
      <c r="AE403" s="30">
        <v>-1.47E-2</v>
      </c>
      <c r="AF403" s="45">
        <v>-2.2737819030000002E-3</v>
      </c>
      <c r="AG403" s="30">
        <v>-9.7999999999999997E-3</v>
      </c>
      <c r="AH403" s="45">
        <v>-1.603927987E-3</v>
      </c>
      <c r="AI403" s="28" t="s">
        <v>64</v>
      </c>
      <c r="AJ403" s="29">
        <v>3.86E+18</v>
      </c>
      <c r="AK403" s="30">
        <v>2.5000000000000001E-3</v>
      </c>
      <c r="AL403" s="45">
        <v>2.9708853239999999E-3</v>
      </c>
      <c r="AM403" s="30">
        <v>-3.5999999999999999E-3</v>
      </c>
      <c r="AN403" s="29">
        <v>-3.4975225880000001E-3</v>
      </c>
      <c r="AO403" s="28" t="s">
        <v>58</v>
      </c>
      <c r="AP403" s="29">
        <v>3.86E+18</v>
      </c>
      <c r="AQ403" s="19"/>
      <c r="AR403" s="19"/>
      <c r="AS403" s="30">
        <v>-1.2999999999999999E-3</v>
      </c>
      <c r="AT403" s="45">
        <v>-1.736111111E-3</v>
      </c>
      <c r="AU403" s="30">
        <v>2.5000000000000001E-3</v>
      </c>
      <c r="AV403" s="45">
        <v>2.6609898879999998E-3</v>
      </c>
      <c r="AW403" s="30">
        <v>-1.1000000000000001E-3</v>
      </c>
      <c r="AX403" s="45">
        <v>-1.27064803E-3</v>
      </c>
      <c r="AY403" s="30">
        <v>4.0000000000000002E-4</v>
      </c>
      <c r="AZ403" s="30">
        <v>4.109729785E-4</v>
      </c>
      <c r="BA403" s="28" t="s">
        <v>64</v>
      </c>
      <c r="BB403" s="29">
        <v>3.72E+18</v>
      </c>
      <c r="BC403" s="30">
        <v>1.6000000000000001E-3</v>
      </c>
      <c r="BD403" s="45">
        <v>2.3118046530000002E-3</v>
      </c>
      <c r="BE403" s="30">
        <v>-2.5999999999999999E-3</v>
      </c>
      <c r="BF403" s="45">
        <v>-2.9813094829999999E-3</v>
      </c>
      <c r="BG403" s="19" t="s">
        <v>58</v>
      </c>
      <c r="BH403" s="45">
        <v>3.72E+18</v>
      </c>
      <c r="BI403" s="30">
        <v>7.0000000000000001E-3</v>
      </c>
      <c r="BJ403" s="45">
        <v>2.0293384359999999E-3</v>
      </c>
      <c r="BK403" s="30">
        <v>-2.0000000000000001E-4</v>
      </c>
      <c r="BL403" s="30">
        <v>-2.3054755039999999E-4</v>
      </c>
    </row>
    <row r="404" spans="1:64" ht="15.75" thickBot="1">
      <c r="A404" s="28" t="s">
        <v>65</v>
      </c>
      <c r="B404" s="29">
        <v>4.01E+18</v>
      </c>
      <c r="C404" s="30">
        <v>-7.7000000000000002E-3</v>
      </c>
      <c r="D404" s="45">
        <v>-1.1899242779999999E-3</v>
      </c>
      <c r="E404" s="30">
        <v>-3.1E-2</v>
      </c>
      <c r="F404" s="29">
        <v>-1.167036856E-3</v>
      </c>
      <c r="G404" s="19" t="s">
        <v>59</v>
      </c>
      <c r="H404" s="29">
        <v>4.01E+18</v>
      </c>
      <c r="I404" s="30">
        <v>-9.2999999999999992E-3</v>
      </c>
      <c r="J404" s="29">
        <v>-1.4389602349999999E-3</v>
      </c>
      <c r="K404" s="30">
        <v>-2.1170000000000001E-2</v>
      </c>
      <c r="L404" s="30">
        <v>-3.9320208019999999E-3</v>
      </c>
      <c r="M404" s="30">
        <v>-6.4000000000000003E-3</v>
      </c>
      <c r="N404" s="30">
        <v>-1.1128499390000001E-3</v>
      </c>
      <c r="O404" s="30">
        <v>-2.0999999999999999E-3</v>
      </c>
      <c r="P404" s="29">
        <v>-7.7968367119999997E-4</v>
      </c>
      <c r="Q404" s="30"/>
      <c r="R404" s="29"/>
      <c r="S404" s="28" t="s">
        <v>65</v>
      </c>
      <c r="T404" s="29">
        <v>3.87E+18</v>
      </c>
      <c r="U404" s="30">
        <v>1.9800000000000002E-2</v>
      </c>
      <c r="V404" s="45">
        <v>2.8716461199999998E-3</v>
      </c>
      <c r="W404" s="30">
        <v>-6.1000000000000004E-3</v>
      </c>
      <c r="X404" s="30">
        <v>-9.5551378449999997E-4</v>
      </c>
      <c r="Y404" s="30">
        <v>2.5499999999999998E-2</v>
      </c>
      <c r="Z404" s="30">
        <v>3.7699586040000001E-3</v>
      </c>
      <c r="AA404" s="30">
        <v>5.9999999999999995E-4</v>
      </c>
      <c r="AB404" s="30">
        <v>9.0103619160000005E-5</v>
      </c>
      <c r="AC404" s="19" t="s">
        <v>59</v>
      </c>
      <c r="AD404" s="45">
        <v>3.87E+18</v>
      </c>
      <c r="AE404" s="30">
        <v>-1.4500000000000001E-2</v>
      </c>
      <c r="AF404" s="45">
        <v>-2.2428460939999998E-3</v>
      </c>
      <c r="AG404" s="30">
        <v>-9.2999999999999992E-3</v>
      </c>
      <c r="AH404" s="45">
        <v>-1.5220949260000001E-3</v>
      </c>
      <c r="AI404" s="28" t="s">
        <v>65</v>
      </c>
      <c r="AJ404" s="29">
        <v>4.01E+18</v>
      </c>
      <c r="AK404" s="30">
        <v>3.2000000000000002E-3</v>
      </c>
      <c r="AL404" s="45">
        <v>3.802733214E-3</v>
      </c>
      <c r="AM404" s="30">
        <v>-3.2000000000000002E-3</v>
      </c>
      <c r="AN404" s="29">
        <v>-3.1089089670000001E-3</v>
      </c>
      <c r="AO404" s="28" t="s">
        <v>59</v>
      </c>
      <c r="AP404" s="29">
        <v>4.01E+18</v>
      </c>
      <c r="AQ404" s="30">
        <v>3.2000000000000002E-3</v>
      </c>
      <c r="AR404" s="45">
        <v>2.9261155819999998E-3</v>
      </c>
      <c r="AS404" s="30">
        <v>1.18E-2</v>
      </c>
      <c r="AT404" s="45">
        <v>1.5758547009999999E-2</v>
      </c>
      <c r="AU404" s="30">
        <v>3.8999999999999998E-3</v>
      </c>
      <c r="AV404" s="45">
        <v>4.1511442259999998E-3</v>
      </c>
      <c r="AW404" s="30">
        <v>1.4E-3</v>
      </c>
      <c r="AX404" s="45">
        <v>1.617188402E-3</v>
      </c>
      <c r="AY404" s="30">
        <v>1.9E-3</v>
      </c>
      <c r="AZ404" s="30">
        <v>1.952121648E-3</v>
      </c>
      <c r="BA404" s="28" t="s">
        <v>65</v>
      </c>
      <c r="BB404" s="29">
        <v>3.87E+18</v>
      </c>
      <c r="BC404" s="30">
        <v>8.9999999999999998E-4</v>
      </c>
      <c r="BD404" s="45">
        <v>1.300390117E-3</v>
      </c>
      <c r="BE404" s="30">
        <v>1.2999999999999999E-3</v>
      </c>
      <c r="BF404" s="45">
        <v>1.490654741E-3</v>
      </c>
      <c r="BG404" s="19" t="s">
        <v>59</v>
      </c>
      <c r="BH404" s="45">
        <v>3.87E+18</v>
      </c>
      <c r="BI404" s="30">
        <v>1.1000000000000001E-3</v>
      </c>
      <c r="BJ404" s="45">
        <v>3.1889603990000002E-4</v>
      </c>
      <c r="BK404" s="30">
        <v>3.5999999999999999E-3</v>
      </c>
      <c r="BL404" s="30">
        <v>4.1498559079999999E-3</v>
      </c>
    </row>
    <row r="405" spans="1:64" ht="15.75" thickBot="1">
      <c r="A405" s="28" t="s">
        <v>66</v>
      </c>
      <c r="B405" s="29">
        <v>4.17E+18</v>
      </c>
      <c r="C405" s="30">
        <v>-6.8999999999999999E-3</v>
      </c>
      <c r="D405" s="45">
        <v>-1.066295781E-3</v>
      </c>
      <c r="E405" s="30">
        <v>-3.4000000000000002E-2</v>
      </c>
      <c r="F405" s="29">
        <v>-1.2799759060000001E-3</v>
      </c>
      <c r="G405" s="19" t="s">
        <v>60</v>
      </c>
      <c r="H405" s="29">
        <v>4.17E+18</v>
      </c>
      <c r="I405" s="19"/>
      <c r="J405" s="53"/>
      <c r="K405" s="19"/>
      <c r="L405" s="19"/>
      <c r="M405" s="19"/>
      <c r="N405" s="19"/>
      <c r="O405" s="19"/>
      <c r="P405" s="53"/>
      <c r="Q405" s="30"/>
      <c r="R405" s="29"/>
      <c r="S405" s="28" t="s">
        <v>66</v>
      </c>
      <c r="T405" s="29">
        <v>4.02E+18</v>
      </c>
      <c r="U405" s="30">
        <v>1.9400000000000001E-2</v>
      </c>
      <c r="V405" s="45">
        <v>2.813633067E-3</v>
      </c>
      <c r="W405" s="30">
        <v>-6.0000000000000001E-3</v>
      </c>
      <c r="X405" s="30">
        <v>-9.3984962409999996E-4</v>
      </c>
      <c r="Y405" s="30">
        <v>2.6700000000000002E-2</v>
      </c>
      <c r="Z405" s="30">
        <v>3.9473684210000002E-3</v>
      </c>
      <c r="AA405" s="30">
        <v>4.0000000000000002E-4</v>
      </c>
      <c r="AB405" s="30">
        <v>6.0069079439999999E-5</v>
      </c>
      <c r="AC405" s="19" t="s">
        <v>60</v>
      </c>
      <c r="AD405" s="45">
        <v>4.02E+18</v>
      </c>
      <c r="AE405" s="30">
        <v>-1.3599999999999999E-2</v>
      </c>
      <c r="AF405" s="45">
        <v>-2.1036349570000001E-3</v>
      </c>
      <c r="AG405" s="30">
        <v>4.7999999999999996E-3</v>
      </c>
      <c r="AH405" s="45">
        <v>7.855973813E-4</v>
      </c>
      <c r="AI405" s="28" t="s">
        <v>66</v>
      </c>
      <c r="AJ405" s="29">
        <v>4.17E+18</v>
      </c>
      <c r="AK405" s="30">
        <v>2.3999999999999998E-3</v>
      </c>
      <c r="AL405" s="45">
        <v>2.852049911E-3</v>
      </c>
      <c r="AM405" s="30">
        <v>-4.7999999999999996E-3</v>
      </c>
      <c r="AN405" s="29">
        <v>-4.6633634509999997E-3</v>
      </c>
      <c r="AO405" s="28" t="s">
        <v>60</v>
      </c>
      <c r="AP405" s="29">
        <v>4.17E+18</v>
      </c>
      <c r="AQ405" s="19"/>
      <c r="AR405" s="19"/>
      <c r="AS405" s="30">
        <v>6.9999999999999999E-4</v>
      </c>
      <c r="AT405" s="45">
        <v>9.348290598E-4</v>
      </c>
      <c r="AU405" s="30">
        <v>3.0999999999999999E-3</v>
      </c>
      <c r="AV405" s="45">
        <v>3.2996274610000002E-3</v>
      </c>
      <c r="AW405" s="30">
        <v>2.0999999999999999E-3</v>
      </c>
      <c r="AX405" s="45">
        <v>2.4257826040000002E-3</v>
      </c>
      <c r="AY405" s="30">
        <v>2.2000000000000001E-3</v>
      </c>
      <c r="AZ405" s="30">
        <v>2.2603513820000001E-3</v>
      </c>
      <c r="BA405" s="28" t="s">
        <v>66</v>
      </c>
      <c r="BB405" s="29">
        <v>4.02E+18</v>
      </c>
      <c r="BC405" s="30">
        <v>8.9999999999999998E-4</v>
      </c>
      <c r="BD405" s="45">
        <v>1.300390117E-3</v>
      </c>
      <c r="BE405" s="30">
        <v>5.9999999999999995E-4</v>
      </c>
      <c r="BF405" s="45">
        <v>6.8799449600000001E-4</v>
      </c>
      <c r="BG405" s="19" t="s">
        <v>60</v>
      </c>
      <c r="BH405" s="45">
        <v>4.02E+18</v>
      </c>
      <c r="BI405" s="30">
        <v>3.8E-3</v>
      </c>
      <c r="BJ405" s="45">
        <v>1.1016408650000001E-3</v>
      </c>
      <c r="BK405" s="30">
        <v>3.0000000000000001E-3</v>
      </c>
      <c r="BL405" s="30">
        <v>3.4582132560000002E-3</v>
      </c>
    </row>
    <row r="406" spans="1:64" ht="15.75" thickBot="1">
      <c r="A406" s="28" t="s">
        <v>67</v>
      </c>
      <c r="B406" s="29">
        <v>4.32E+18</v>
      </c>
      <c r="C406" s="30">
        <v>-5.8999999999999999E-3</v>
      </c>
      <c r="D406" s="45">
        <v>-9.1176016070000003E-4</v>
      </c>
      <c r="E406" s="30">
        <v>-2.7E-2</v>
      </c>
      <c r="F406" s="29">
        <v>-1.0164514549999999E-3</v>
      </c>
      <c r="G406" s="19" t="s">
        <v>61</v>
      </c>
      <c r="H406" s="29">
        <v>4.32E+18</v>
      </c>
      <c r="I406" s="30">
        <v>-6.1000000000000004E-3</v>
      </c>
      <c r="J406" s="29">
        <v>-9.438341328E-4</v>
      </c>
      <c r="K406" s="30">
        <v>-8.2000000000000007E-3</v>
      </c>
      <c r="L406" s="30">
        <v>-1.523031204E-3</v>
      </c>
      <c r="M406" s="30">
        <v>-6.4000000000000003E-3</v>
      </c>
      <c r="N406" s="30">
        <v>-1.1128499390000001E-3</v>
      </c>
      <c r="O406" s="30">
        <v>2.46E-2</v>
      </c>
      <c r="P406" s="29">
        <v>9.1334372909999996E-3</v>
      </c>
      <c r="Q406" s="30"/>
      <c r="R406" s="29"/>
      <c r="S406" s="28" t="s">
        <v>67</v>
      </c>
      <c r="T406" s="29">
        <v>4.16E+18</v>
      </c>
      <c r="U406" s="30">
        <v>1.9699999999999999E-2</v>
      </c>
      <c r="V406" s="45">
        <v>2.8571428570000001E-3</v>
      </c>
      <c r="W406" s="30">
        <v>-4.8999999999999998E-3</v>
      </c>
      <c r="X406" s="30">
        <v>-7.6754385959999999E-4</v>
      </c>
      <c r="Y406" s="30">
        <v>2.75E-2</v>
      </c>
      <c r="Z406" s="30">
        <v>4.0656416320000001E-3</v>
      </c>
      <c r="AA406" s="30">
        <v>2.2000000000000001E-3</v>
      </c>
      <c r="AB406" s="30">
        <v>3.3037993690000002E-4</v>
      </c>
      <c r="AC406" s="19" t="s">
        <v>61</v>
      </c>
      <c r="AD406" s="45">
        <v>4.16E+18</v>
      </c>
      <c r="AE406" s="30">
        <v>-1.2800000000000001E-2</v>
      </c>
      <c r="AF406" s="45">
        <v>-1.9798917249999998E-3</v>
      </c>
      <c r="AG406" s="30">
        <v>8.3000000000000001E-3</v>
      </c>
      <c r="AH406" s="45">
        <v>1.3584288050000001E-3</v>
      </c>
      <c r="AI406" s="28" t="s">
        <v>67</v>
      </c>
      <c r="AJ406" s="29">
        <v>4.32E+18</v>
      </c>
      <c r="AK406" s="30">
        <v>3.3E-3</v>
      </c>
      <c r="AL406" s="45">
        <v>3.9215686269999999E-3</v>
      </c>
      <c r="AM406" s="30">
        <v>-3.5999999999999999E-3</v>
      </c>
      <c r="AN406" s="29">
        <v>-3.4975225880000001E-3</v>
      </c>
      <c r="AO406" s="28" t="s">
        <v>61</v>
      </c>
      <c r="AP406" s="29">
        <v>4.32E+18</v>
      </c>
      <c r="AQ406" s="30">
        <v>3.8999999999999998E-3</v>
      </c>
      <c r="AR406" s="45">
        <v>3.5662033649999998E-3</v>
      </c>
      <c r="AS406" s="30">
        <v>2.9999999999999997E-4</v>
      </c>
      <c r="AT406" s="45">
        <v>4.0064102560000001E-4</v>
      </c>
      <c r="AU406" s="30">
        <v>4.1000000000000003E-3</v>
      </c>
      <c r="AV406" s="45">
        <v>4.3640234170000004E-3</v>
      </c>
      <c r="AW406" s="30">
        <v>1.4E-3</v>
      </c>
      <c r="AX406" s="45">
        <v>1.617188402E-3</v>
      </c>
      <c r="AY406" s="30">
        <v>2.0000000000000001E-4</v>
      </c>
      <c r="AZ406" s="30">
        <v>2.0548648929999999E-4</v>
      </c>
      <c r="BA406" s="28" t="s">
        <v>67</v>
      </c>
      <c r="BB406" s="29">
        <v>4.16E+18</v>
      </c>
      <c r="BC406" s="30">
        <v>1.5E-3</v>
      </c>
      <c r="BD406" s="45">
        <v>2.1673168619999999E-3</v>
      </c>
      <c r="BE406" s="30">
        <v>4.7000000000000002E-3</v>
      </c>
      <c r="BF406" s="45">
        <v>5.3892902190000001E-3</v>
      </c>
      <c r="BG406" s="19" t="s">
        <v>61</v>
      </c>
      <c r="BH406" s="45">
        <v>4.16E+18</v>
      </c>
      <c r="BI406" s="30">
        <v>3.2000000000000002E-3</v>
      </c>
      <c r="BJ406" s="45">
        <v>9.2769757059999998E-4</v>
      </c>
      <c r="BK406" s="30">
        <v>2.8E-3</v>
      </c>
      <c r="BL406" s="30">
        <v>3.227665706E-3</v>
      </c>
    </row>
    <row r="407" spans="1:64" ht="15.75" thickBot="1">
      <c r="A407" s="28" t="s">
        <v>68</v>
      </c>
      <c r="B407" s="29">
        <v>4.47E+18</v>
      </c>
      <c r="C407" s="30">
        <v>-5.7000000000000002E-3</v>
      </c>
      <c r="D407" s="45">
        <v>-8.8085303659999996E-4</v>
      </c>
      <c r="E407" s="30">
        <v>-2.1000000000000001E-2</v>
      </c>
      <c r="F407" s="29">
        <v>-7.9057335390000005E-4</v>
      </c>
      <c r="G407" s="19" t="s">
        <v>62</v>
      </c>
      <c r="H407" s="29">
        <v>4.47E+18</v>
      </c>
      <c r="I407" s="19"/>
      <c r="J407" s="53"/>
      <c r="K407" s="19"/>
      <c r="L407" s="19"/>
      <c r="M407" s="19"/>
      <c r="N407" s="19"/>
      <c r="O407" s="19"/>
      <c r="P407" s="53"/>
      <c r="Q407" s="30"/>
      <c r="R407" s="29"/>
      <c r="S407" s="28" t="s">
        <v>68</v>
      </c>
      <c r="T407" s="29">
        <v>4.31E+18</v>
      </c>
      <c r="U407" s="30">
        <v>2.41E-2</v>
      </c>
      <c r="V407" s="45">
        <v>3.4952864390000002E-3</v>
      </c>
      <c r="W407" s="30">
        <v>-4.4999999999999997E-3</v>
      </c>
      <c r="X407" s="30">
        <v>-7.0488721799999996E-4</v>
      </c>
      <c r="Y407" s="30">
        <v>2.9499999999999998E-2</v>
      </c>
      <c r="Z407" s="30">
        <v>4.3613246599999997E-3</v>
      </c>
      <c r="AA407" s="30">
        <v>1.6999999999999999E-3</v>
      </c>
      <c r="AB407" s="30">
        <v>2.5529358759999999E-4</v>
      </c>
      <c r="AC407" s="19" t="s">
        <v>62</v>
      </c>
      <c r="AD407" s="45">
        <v>4.31E+18</v>
      </c>
      <c r="AE407" s="30">
        <v>-1.2999999999999999E-2</v>
      </c>
      <c r="AF407" s="45">
        <v>-2.0108275329999998E-3</v>
      </c>
      <c r="AG407" s="30">
        <v>5.0000000000000001E-4</v>
      </c>
      <c r="AH407" s="45">
        <v>8.1833060559999995E-5</v>
      </c>
      <c r="AI407" s="28" t="s">
        <v>68</v>
      </c>
      <c r="AJ407" s="29">
        <v>4.47E+18</v>
      </c>
      <c r="AK407" s="30">
        <v>3.7000000000000002E-3</v>
      </c>
      <c r="AL407" s="45">
        <v>4.3969102789999997E-3</v>
      </c>
      <c r="AM407" s="30">
        <v>-2.0000000000000001E-4</v>
      </c>
      <c r="AN407" s="29">
        <v>-1.9430681050000001E-4</v>
      </c>
      <c r="AO407" s="28" t="s">
        <v>62</v>
      </c>
      <c r="AP407" s="29">
        <v>4.47E+18</v>
      </c>
      <c r="AQ407" s="19"/>
      <c r="AR407" s="19"/>
      <c r="AS407" s="30">
        <v>7.4000000000000003E-3</v>
      </c>
      <c r="AT407" s="45">
        <v>9.8824786319999993E-3</v>
      </c>
      <c r="AU407" s="30">
        <v>5.1000000000000004E-3</v>
      </c>
      <c r="AV407" s="45">
        <v>5.4284193719999997E-3</v>
      </c>
      <c r="AW407" s="30">
        <v>8.0000000000000004E-4</v>
      </c>
      <c r="AX407" s="45">
        <v>9.2410765850000005E-4</v>
      </c>
      <c r="AY407" s="30">
        <v>3.5999999999999999E-3</v>
      </c>
      <c r="AZ407" s="30">
        <v>3.6987568069999999E-3</v>
      </c>
      <c r="BA407" s="28" t="s">
        <v>68</v>
      </c>
      <c r="BB407" s="29">
        <v>4.31E+18</v>
      </c>
      <c r="BC407" s="30">
        <v>-8.9999999999999998E-4</v>
      </c>
      <c r="BD407" s="45">
        <v>-1.300390117E-3</v>
      </c>
      <c r="BE407" s="30">
        <v>-1.1999999999999999E-3</v>
      </c>
      <c r="BF407" s="45">
        <v>-1.375988992E-3</v>
      </c>
      <c r="BG407" s="19" t="s">
        <v>62</v>
      </c>
      <c r="BH407" s="45">
        <v>4.31E+18</v>
      </c>
      <c r="BI407" s="30">
        <v>7.1999999999999998E-3</v>
      </c>
      <c r="BJ407" s="45">
        <v>2.0873195339999998E-3</v>
      </c>
      <c r="BK407" s="30">
        <v>1.4E-3</v>
      </c>
      <c r="BL407" s="30">
        <v>1.613832853E-3</v>
      </c>
    </row>
    <row r="408" spans="1:64" ht="15.75" thickBot="1">
      <c r="A408" s="79" t="s">
        <v>69</v>
      </c>
      <c r="B408" s="80">
        <v>4.63E+18</v>
      </c>
      <c r="C408" s="81">
        <v>-5.7999999999999996E-3</v>
      </c>
      <c r="D408" s="82">
        <v>-8.9630659869999998E-4</v>
      </c>
      <c r="E408" s="81">
        <v>2.8000000000000001E-2</v>
      </c>
      <c r="F408" s="80">
        <v>1.054097805E-3</v>
      </c>
      <c r="G408" s="19" t="s">
        <v>63</v>
      </c>
      <c r="H408" s="29">
        <v>4.63E+18</v>
      </c>
      <c r="I408" s="30">
        <v>-3.2000000000000002E-3</v>
      </c>
      <c r="J408" s="29">
        <v>-4.9512610239999997E-4</v>
      </c>
      <c r="K408" s="30">
        <v>-1.6199999999999999E-2</v>
      </c>
      <c r="L408" s="30">
        <v>-3.0089153050000001E-3</v>
      </c>
      <c r="M408" s="30">
        <v>-3.5999999999999999E-3</v>
      </c>
      <c r="N408" s="30">
        <v>-6.2597809080000002E-4</v>
      </c>
      <c r="O408" s="30">
        <v>1.35E-2</v>
      </c>
      <c r="P408" s="29">
        <v>5.0122521720000002E-3</v>
      </c>
      <c r="Q408" s="30"/>
      <c r="R408" s="29"/>
      <c r="S408" s="33" t="s">
        <v>69</v>
      </c>
      <c r="T408" s="34">
        <v>4.46E+18</v>
      </c>
      <c r="U408" s="35">
        <v>2.2800000000000001E-2</v>
      </c>
      <c r="V408" s="56">
        <v>3.3067440169999998E-3</v>
      </c>
      <c r="W408" s="30">
        <v>-3.8999999999999998E-3</v>
      </c>
      <c r="X408" s="30">
        <v>-6.1090225560000001E-4</v>
      </c>
      <c r="Y408" s="30">
        <v>3.0800000000000001E-2</v>
      </c>
      <c r="Z408" s="30">
        <v>4.5535186280000004E-3</v>
      </c>
      <c r="AA408" s="35"/>
      <c r="AB408" s="60"/>
      <c r="AC408" s="19" t="s">
        <v>63</v>
      </c>
      <c r="AD408" s="45">
        <v>4.46E+18</v>
      </c>
      <c r="AE408" s="30">
        <v>-1.0999999999999999E-2</v>
      </c>
      <c r="AF408" s="45">
        <v>-1.7014694510000001E-3</v>
      </c>
      <c r="AG408" s="30">
        <v>-2.0000000000000001E-4</v>
      </c>
      <c r="AH408" s="45">
        <v>-3.2733224220000002E-5</v>
      </c>
      <c r="AI408" s="33" t="s">
        <v>69</v>
      </c>
      <c r="AJ408" s="34">
        <v>4.63E+18</v>
      </c>
      <c r="AK408" s="30">
        <v>2.5999999999999999E-3</v>
      </c>
      <c r="AL408" s="45">
        <v>3.0897207369999999E-3</v>
      </c>
      <c r="AM408" s="30">
        <v>-1.9E-3</v>
      </c>
      <c r="AN408" s="54">
        <v>-1.845914699E-3</v>
      </c>
      <c r="AO408" s="28" t="s">
        <v>63</v>
      </c>
      <c r="AP408" s="29">
        <v>4.63E+18</v>
      </c>
      <c r="AQ408" s="30">
        <v>2.8E-3</v>
      </c>
      <c r="AR408" s="45">
        <v>2.5603511340000001E-3</v>
      </c>
      <c r="AS408" s="30">
        <v>-3.5000000000000001E-3</v>
      </c>
      <c r="AT408" s="45">
        <v>-4.6741452990000003E-3</v>
      </c>
      <c r="AU408" s="30">
        <v>3.0999999999999999E-3</v>
      </c>
      <c r="AV408" s="45">
        <v>3.2996274610000002E-3</v>
      </c>
      <c r="AW408" s="30">
        <v>1E-3</v>
      </c>
      <c r="AX408" s="45">
        <v>1.155134573E-3</v>
      </c>
      <c r="AY408" s="30">
        <v>3.3E-3</v>
      </c>
      <c r="AZ408" s="30">
        <v>3.3905270730000001E-3</v>
      </c>
      <c r="BA408" s="33" t="s">
        <v>69</v>
      </c>
      <c r="BB408" s="34">
        <v>4.46E+18</v>
      </c>
      <c r="BC408" s="30">
        <v>1.8E-3</v>
      </c>
      <c r="BD408" s="45">
        <v>2.600780234E-3</v>
      </c>
      <c r="BE408" s="30">
        <v>8.9999999999999998E-4</v>
      </c>
      <c r="BF408" s="45">
        <v>1.031991744E-3</v>
      </c>
      <c r="BG408" s="19" t="s">
        <v>63</v>
      </c>
      <c r="BH408" s="45">
        <v>4.46E+18</v>
      </c>
      <c r="BI408" s="30">
        <v>9.1999999999999998E-3</v>
      </c>
      <c r="BJ408" s="45">
        <v>2.6671305149999999E-3</v>
      </c>
      <c r="BK408" s="30">
        <v>2E-3</v>
      </c>
      <c r="BL408" s="30">
        <v>2.3054755040000001E-3</v>
      </c>
    </row>
    <row r="409" spans="1:64" ht="15.75" thickBot="1">
      <c r="A409" s="6"/>
      <c r="B409" s="6"/>
      <c r="C409" s="6"/>
      <c r="D409" s="6"/>
      <c r="E409" s="6"/>
      <c r="F409" s="6"/>
      <c r="G409" s="77" t="s">
        <v>64</v>
      </c>
      <c r="H409" s="29">
        <v>4.78E+18</v>
      </c>
      <c r="I409" s="19"/>
      <c r="J409" s="53"/>
      <c r="K409" s="19"/>
      <c r="L409" s="19"/>
      <c r="M409" s="19"/>
      <c r="N409" s="19"/>
      <c r="O409" s="19"/>
      <c r="P409" s="31"/>
      <c r="Q409" s="30"/>
      <c r="R409" s="29"/>
      <c r="AC409" s="19" t="s">
        <v>64</v>
      </c>
      <c r="AD409" s="45">
        <v>4.61E+18</v>
      </c>
      <c r="AE409" s="30">
        <v>-9.9000000000000008E-3</v>
      </c>
      <c r="AF409" s="45">
        <v>-1.531322506E-3</v>
      </c>
      <c r="AG409" s="30">
        <v>2.5000000000000001E-3</v>
      </c>
      <c r="AH409" s="29">
        <v>4.0916530279999999E-4</v>
      </c>
      <c r="AO409" s="28" t="s">
        <v>64</v>
      </c>
      <c r="AP409" s="29">
        <v>4.78E+18</v>
      </c>
      <c r="AQ409" s="19"/>
      <c r="AR409" s="19"/>
      <c r="AS409" s="30">
        <v>1.6000000000000001E-3</v>
      </c>
      <c r="AT409" s="45">
        <v>2.1367521369999999E-3</v>
      </c>
      <c r="AU409" s="30">
        <v>6.1000000000000004E-3</v>
      </c>
      <c r="AV409" s="45">
        <v>6.4928153269999999E-3</v>
      </c>
      <c r="AW409" s="30">
        <v>1.5E-3</v>
      </c>
      <c r="AX409" s="45">
        <v>1.7327018599999999E-3</v>
      </c>
      <c r="AY409" s="30">
        <v>3.5999999999999999E-3</v>
      </c>
      <c r="AZ409" s="30">
        <v>3.6987568069999999E-3</v>
      </c>
      <c r="BG409" s="19" t="s">
        <v>64</v>
      </c>
      <c r="BH409" s="45">
        <v>4.61E+18</v>
      </c>
      <c r="BI409" s="30">
        <v>8.5000000000000006E-3</v>
      </c>
      <c r="BJ409" s="45">
        <v>2.464196672E-3</v>
      </c>
      <c r="BK409" s="30">
        <v>1.1000000000000001E-3</v>
      </c>
      <c r="BL409" s="30">
        <v>1.2680115269999999E-3</v>
      </c>
    </row>
    <row r="410" spans="1:64" ht="15.75" thickBot="1">
      <c r="A410" s="6"/>
      <c r="B410" s="6"/>
      <c r="C410" s="6"/>
      <c r="D410" s="6"/>
      <c r="E410" s="6"/>
      <c r="F410" s="6"/>
      <c r="G410" s="77" t="s">
        <v>65</v>
      </c>
      <c r="H410" s="29">
        <v>4.94E+18</v>
      </c>
      <c r="I410" s="30">
        <v>-1.8E-3</v>
      </c>
      <c r="J410" s="29">
        <v>-2.785084326E-4</v>
      </c>
      <c r="K410" s="30">
        <v>-1.1900000000000001E-2</v>
      </c>
      <c r="L410" s="30">
        <v>-2.2102526E-3</v>
      </c>
      <c r="M410" s="30">
        <v>-3.3999999999999998E-3</v>
      </c>
      <c r="N410" s="30">
        <v>-5.9120153019999997E-4</v>
      </c>
      <c r="O410" s="19"/>
      <c r="P410" s="31"/>
      <c r="Q410" s="30"/>
      <c r="R410" s="29"/>
      <c r="AC410" s="19" t="s">
        <v>65</v>
      </c>
      <c r="AD410" s="45">
        <v>4.76E+18</v>
      </c>
      <c r="AE410" s="30">
        <v>-7.4999999999999997E-3</v>
      </c>
      <c r="AF410" s="45">
        <v>-1.160092807E-3</v>
      </c>
      <c r="AG410" s="30">
        <v>5.3E-3</v>
      </c>
      <c r="AH410" s="29">
        <v>8.6743044189999997E-4</v>
      </c>
      <c r="AO410" s="28" t="s">
        <v>65</v>
      </c>
      <c r="AP410" s="29">
        <v>4.94E+18</v>
      </c>
      <c r="AQ410" s="30"/>
      <c r="AR410" s="45"/>
      <c r="AS410" s="30">
        <v>1E-4</v>
      </c>
      <c r="AT410" s="45">
        <v>1.3354700849999999E-4</v>
      </c>
      <c r="AU410" s="30">
        <v>5.3E-3</v>
      </c>
      <c r="AV410" s="45">
        <v>5.6412985630000002E-3</v>
      </c>
      <c r="AW410" s="30">
        <v>5.9999999999999995E-4</v>
      </c>
      <c r="AX410" s="45">
        <v>6.9308074389999997E-4</v>
      </c>
      <c r="AY410" s="30">
        <v>2.5000000000000001E-3</v>
      </c>
      <c r="AZ410" s="30">
        <v>2.5685811159999999E-3</v>
      </c>
      <c r="BG410" s="19" t="s">
        <v>65</v>
      </c>
      <c r="BH410" s="45">
        <v>4.76E+18</v>
      </c>
      <c r="BI410" s="30">
        <v>8.0000000000000002E-3</v>
      </c>
      <c r="BJ410" s="45">
        <v>2.3192439260000001E-3</v>
      </c>
      <c r="BK410" s="30">
        <v>1.6999999999999999E-3</v>
      </c>
      <c r="BL410" s="30">
        <v>1.9596541790000001E-3</v>
      </c>
    </row>
    <row r="411" spans="1:64" ht="15.75" thickBot="1">
      <c r="A411" s="6"/>
      <c r="B411" s="6"/>
      <c r="C411" s="6"/>
      <c r="D411" s="6"/>
      <c r="E411" s="6"/>
      <c r="F411" s="6"/>
      <c r="G411" s="77" t="s">
        <v>66</v>
      </c>
      <c r="H411" s="29">
        <v>5.09E+18</v>
      </c>
      <c r="I411" s="19"/>
      <c r="J411" s="53"/>
      <c r="K411" s="19"/>
      <c r="L411" s="19"/>
      <c r="M411" s="19"/>
      <c r="N411" s="19"/>
      <c r="O411" s="19"/>
      <c r="P411" s="31"/>
      <c r="Q411" s="30"/>
      <c r="R411" s="29"/>
      <c r="AC411" s="19" t="s">
        <v>66</v>
      </c>
      <c r="AD411" s="45">
        <v>4.91E+18</v>
      </c>
      <c r="AE411" s="30">
        <v>-8.3999999999999995E-3</v>
      </c>
      <c r="AF411" s="45">
        <v>-1.299303944E-3</v>
      </c>
      <c r="AG411" s="30">
        <v>8.8999999999999999E-3</v>
      </c>
      <c r="AH411" s="29">
        <v>1.456628478E-3</v>
      </c>
      <c r="AO411" s="28" t="s">
        <v>66</v>
      </c>
      <c r="AP411" s="29">
        <v>5.09E+18</v>
      </c>
      <c r="AQ411" s="19"/>
      <c r="AR411" s="19"/>
      <c r="AS411" s="30">
        <v>0</v>
      </c>
      <c r="AT411" s="45">
        <v>0</v>
      </c>
      <c r="AU411" s="30">
        <v>4.7000000000000002E-3</v>
      </c>
      <c r="AV411" s="45">
        <v>5.0026609900000003E-3</v>
      </c>
      <c r="AW411" s="30">
        <v>8.9999999999999998E-4</v>
      </c>
      <c r="AX411" s="45">
        <v>1.0396211160000001E-3</v>
      </c>
      <c r="AY411" s="30">
        <v>8.9999999999999998E-4</v>
      </c>
      <c r="AZ411" s="30">
        <v>9.2468920170000004E-4</v>
      </c>
      <c r="BG411" s="19" t="s">
        <v>66</v>
      </c>
      <c r="BH411" s="45">
        <v>4.91E+18</v>
      </c>
      <c r="BI411" s="30">
        <v>8.6E-3</v>
      </c>
      <c r="BJ411" s="45">
        <v>2.493187221E-3</v>
      </c>
      <c r="BK411" s="30">
        <v>2.5999999999999999E-3</v>
      </c>
      <c r="BL411" s="30">
        <v>2.9971181559999998E-3</v>
      </c>
    </row>
    <row r="412" spans="1:64" ht="15.75" thickBot="1">
      <c r="A412" s="6"/>
      <c r="B412" s="6"/>
      <c r="C412" s="6"/>
      <c r="D412" s="6"/>
      <c r="E412" s="6"/>
      <c r="F412" s="6"/>
      <c r="G412" s="77" t="s">
        <v>67</v>
      </c>
      <c r="H412" s="29">
        <v>5.24E+18</v>
      </c>
      <c r="I412" s="30">
        <v>-6.9999999999999999E-4</v>
      </c>
      <c r="J412" s="29">
        <v>-1.083088349E-4</v>
      </c>
      <c r="K412" s="30">
        <v>-1.3820000000000001E-2</v>
      </c>
      <c r="L412" s="30">
        <v>-2.5668647850000002E-3</v>
      </c>
      <c r="M412" s="30">
        <v>-1.1000000000000001E-3</v>
      </c>
      <c r="N412" s="30">
        <v>-1.912710833E-4</v>
      </c>
      <c r="O412" s="19"/>
      <c r="P412" s="31"/>
      <c r="Q412" s="19"/>
      <c r="R412" s="53"/>
      <c r="AC412" s="19" t="s">
        <v>67</v>
      </c>
      <c r="AD412" s="45">
        <v>5.06E+18</v>
      </c>
      <c r="AE412" s="30">
        <v>-6.4000000000000003E-3</v>
      </c>
      <c r="AF412" s="45">
        <v>-9.8994586229999995E-4</v>
      </c>
      <c r="AG412" s="30">
        <v>1.35E-2</v>
      </c>
      <c r="AH412" s="29">
        <v>2.209492635E-3</v>
      </c>
      <c r="AO412" s="28" t="s">
        <v>67</v>
      </c>
      <c r="AP412" s="29">
        <v>5.24E+18</v>
      </c>
      <c r="AQ412" s="30"/>
      <c r="AR412" s="45"/>
      <c r="AS412" s="30">
        <v>4.0000000000000002E-4</v>
      </c>
      <c r="AT412" s="45">
        <v>5.3418803420000004E-4</v>
      </c>
      <c r="AU412" s="30">
        <v>5.1999999999999998E-3</v>
      </c>
      <c r="AV412" s="45">
        <v>5.5348589679999997E-3</v>
      </c>
      <c r="AW412" s="30">
        <v>1.2999999999999999E-3</v>
      </c>
      <c r="AX412" s="45">
        <v>1.5016749450000001E-3</v>
      </c>
      <c r="AY412" s="30">
        <v>-2.0000000000000001E-4</v>
      </c>
      <c r="AZ412" s="30">
        <v>-2.0548648929999999E-4</v>
      </c>
      <c r="BG412" s="19" t="s">
        <v>67</v>
      </c>
      <c r="BH412" s="45">
        <v>5.06E+18</v>
      </c>
      <c r="BI412" s="30">
        <v>7.9000000000000008E-3</v>
      </c>
      <c r="BJ412" s="45">
        <v>2.2902533770000001E-3</v>
      </c>
      <c r="BK412" s="30">
        <v>5.4000000000000003E-3</v>
      </c>
      <c r="BL412" s="30">
        <v>6.2247838620000003E-3</v>
      </c>
    </row>
    <row r="413" spans="1:64" ht="15.75" thickBot="1">
      <c r="A413" s="6"/>
      <c r="B413" s="6"/>
      <c r="C413" s="6"/>
      <c r="D413" s="6"/>
      <c r="E413" s="6"/>
      <c r="F413" s="6"/>
      <c r="G413" s="77" t="s">
        <v>68</v>
      </c>
      <c r="H413" s="29">
        <v>5.4E+18</v>
      </c>
      <c r="I413" s="19"/>
      <c r="J413" s="53"/>
      <c r="K413" s="19"/>
      <c r="L413" s="19"/>
      <c r="M413" s="19"/>
      <c r="N413" s="19"/>
      <c r="O413" s="19"/>
      <c r="P413" s="31"/>
      <c r="Q413" s="30"/>
      <c r="R413" s="29"/>
      <c r="AC413" s="19" t="s">
        <v>68</v>
      </c>
      <c r="AD413" s="45">
        <v>5.21E+18</v>
      </c>
      <c r="AE413" s="30">
        <v>-8.0000000000000002E-3</v>
      </c>
      <c r="AF413" s="45">
        <v>-1.2374323280000001E-3</v>
      </c>
      <c r="AG413" s="30">
        <v>1.8100000000000002E-2</v>
      </c>
      <c r="AH413" s="29">
        <v>2.9623567920000001E-3</v>
      </c>
      <c r="AO413" s="28" t="s">
        <v>68</v>
      </c>
      <c r="AP413" s="29">
        <v>5.4E+18</v>
      </c>
      <c r="AQ413" s="19"/>
      <c r="AR413" s="19"/>
      <c r="AS413" s="30">
        <v>2.0000000000000001E-4</v>
      </c>
      <c r="AT413" s="45">
        <v>2.6709401710000002E-4</v>
      </c>
      <c r="AU413" s="30">
        <v>5.8999999999999999E-3</v>
      </c>
      <c r="AV413" s="45">
        <v>6.2799361360000002E-3</v>
      </c>
      <c r="AW413" s="30">
        <v>2.0000000000000001E-4</v>
      </c>
      <c r="AX413" s="45">
        <v>2.3102691459999999E-4</v>
      </c>
      <c r="AY413" s="30">
        <v>-2.0000000000000001E-4</v>
      </c>
      <c r="AZ413" s="30">
        <v>-2.0548648929999999E-4</v>
      </c>
      <c r="BG413" s="19" t="s">
        <v>68</v>
      </c>
      <c r="BH413" s="45">
        <v>5.21E+18</v>
      </c>
      <c r="BI413" s="30">
        <v>1.04E-2</v>
      </c>
      <c r="BJ413" s="45">
        <v>3.0150171040000001E-3</v>
      </c>
      <c r="BK413" s="30">
        <v>4.4999999999999997E-3</v>
      </c>
      <c r="BL413" s="30">
        <v>5.1873198849999996E-3</v>
      </c>
    </row>
    <row r="414" spans="1:64" ht="15.75" thickBot="1">
      <c r="A414" s="6"/>
      <c r="B414" s="6"/>
      <c r="C414" s="6"/>
      <c r="D414" s="6"/>
      <c r="E414" s="6"/>
      <c r="F414" s="6"/>
      <c r="G414" s="78" t="s">
        <v>69</v>
      </c>
      <c r="H414" s="34">
        <v>5.55E+18</v>
      </c>
      <c r="I414" s="35">
        <v>1.6000000000000001E-3</v>
      </c>
      <c r="J414" s="34">
        <v>2.4756305119999998E-4</v>
      </c>
      <c r="K414" s="30">
        <v>-5.13E-3</v>
      </c>
      <c r="L414" s="30">
        <v>-9.5282317979999997E-4</v>
      </c>
      <c r="M414" s="30">
        <v>-4.5999999999999999E-3</v>
      </c>
      <c r="N414" s="30">
        <v>-7.9986089380000005E-4</v>
      </c>
      <c r="O414" s="26"/>
      <c r="P414" s="21"/>
      <c r="Q414" s="35"/>
      <c r="R414" s="34"/>
      <c r="AC414" s="19" t="s">
        <v>69</v>
      </c>
      <c r="AD414" s="45">
        <v>5.35E+18</v>
      </c>
      <c r="AE414" s="30">
        <v>-7.4000000000000003E-3</v>
      </c>
      <c r="AF414" s="45">
        <v>-1.144624903E-3</v>
      </c>
      <c r="AG414" s="30">
        <v>1.7000000000000001E-2</v>
      </c>
      <c r="AH414" s="34">
        <v>2.7823240589999998E-3</v>
      </c>
      <c r="AO414" s="33" t="s">
        <v>69</v>
      </c>
      <c r="AP414" s="34">
        <v>5.55E+18</v>
      </c>
      <c r="AQ414" s="30"/>
      <c r="AR414" s="45"/>
      <c r="AS414">
        <v>-8.9999999999999998E-4</v>
      </c>
      <c r="AT414" s="45">
        <v>-1.201923077E-3</v>
      </c>
      <c r="AU414" s="30">
        <v>5.4999999999999997E-3</v>
      </c>
      <c r="AV414" s="45">
        <v>5.8541777539999999E-3</v>
      </c>
      <c r="AW414" s="30">
        <v>-6.9999999999999999E-4</v>
      </c>
      <c r="AX414" s="45">
        <v>-8.0859420119999996E-4</v>
      </c>
      <c r="AY414" s="30">
        <v>1.6000000000000001E-3</v>
      </c>
      <c r="AZ414" s="30">
        <v>1.643891914E-3</v>
      </c>
      <c r="BG414" s="19" t="s">
        <v>69</v>
      </c>
      <c r="BH414" s="45">
        <v>5.35E+18</v>
      </c>
      <c r="BI414" s="30">
        <v>1.0999999999999999E-2</v>
      </c>
      <c r="BJ414" s="45">
        <v>3.1889603989999999E-3</v>
      </c>
      <c r="BK414" s="30">
        <v>5.8999999999999999E-3</v>
      </c>
      <c r="BL414" s="30">
        <v>6.8011527380000001E-3</v>
      </c>
    </row>
    <row r="429" spans="1:64">
      <c r="A429" s="175" t="s">
        <v>117</v>
      </c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  <c r="AA429" s="176"/>
      <c r="AB429" s="176"/>
      <c r="AC429" s="176"/>
      <c r="AD429" s="176"/>
      <c r="AE429" s="176"/>
      <c r="AF429" s="176"/>
      <c r="AG429" s="176"/>
      <c r="AH429" s="176"/>
      <c r="AI429" s="176"/>
      <c r="AJ429" s="176"/>
      <c r="AK429" s="176"/>
      <c r="AL429" s="176"/>
      <c r="AM429" s="176"/>
      <c r="AN429" s="176"/>
      <c r="AO429" s="176"/>
      <c r="AP429" s="176"/>
      <c r="AQ429" s="176"/>
      <c r="AR429" s="176"/>
      <c r="AS429" s="176"/>
      <c r="AT429" s="176"/>
      <c r="AU429" s="176"/>
      <c r="AV429" s="176"/>
      <c r="AW429" s="176"/>
      <c r="AX429" s="176"/>
      <c r="AY429" s="176"/>
      <c r="AZ429" s="176"/>
      <c r="BA429" s="176"/>
      <c r="BB429" s="176"/>
      <c r="BC429" s="176"/>
      <c r="BD429" s="176"/>
      <c r="BE429" s="176"/>
      <c r="BF429" s="176"/>
      <c r="BG429" s="176"/>
      <c r="BH429" s="176"/>
      <c r="BI429" s="176"/>
      <c r="BJ429" s="176"/>
      <c r="BK429" s="176"/>
      <c r="BL429" s="176"/>
    </row>
    <row r="430" spans="1:64" ht="15.75" thickBot="1">
      <c r="A430" s="166" t="s">
        <v>70</v>
      </c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8"/>
      <c r="AI430" s="52" t="s">
        <v>89</v>
      </c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</row>
    <row r="431" spans="1:64" ht="15.75" thickBot="1">
      <c r="A431" s="169" t="s">
        <v>6</v>
      </c>
      <c r="B431" s="147"/>
      <c r="C431" s="147"/>
      <c r="D431" s="147"/>
      <c r="E431" s="147"/>
      <c r="F431" s="147"/>
      <c r="G431" s="83" t="s">
        <v>4</v>
      </c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5"/>
      <c r="S431" s="170" t="s">
        <v>7</v>
      </c>
      <c r="T431" s="171"/>
      <c r="U431" s="171"/>
      <c r="V431" s="171"/>
      <c r="W431" s="171"/>
      <c r="X431" s="171"/>
      <c r="Y431" s="171"/>
      <c r="Z431" s="171"/>
      <c r="AA431" s="171"/>
      <c r="AB431" s="171"/>
      <c r="AC431" s="144" t="s">
        <v>8</v>
      </c>
      <c r="AD431" s="145"/>
      <c r="AE431" s="145"/>
      <c r="AF431" s="145"/>
      <c r="AG431" s="145"/>
      <c r="AH431" s="146"/>
      <c r="AI431" s="153" t="s">
        <v>72</v>
      </c>
      <c r="AJ431" s="154"/>
      <c r="AK431" s="154"/>
      <c r="AL431" s="154"/>
      <c r="AM431" s="154"/>
      <c r="AN431" s="163"/>
      <c r="AO431" s="169" t="s">
        <v>73</v>
      </c>
      <c r="AP431" s="147"/>
      <c r="AQ431" s="147"/>
      <c r="AR431" s="147"/>
      <c r="AS431" s="147"/>
      <c r="AT431" s="147"/>
      <c r="AU431" s="147"/>
      <c r="AV431" s="147"/>
      <c r="AW431" s="147"/>
      <c r="AX431" s="147"/>
      <c r="AY431" s="147"/>
      <c r="AZ431" s="165"/>
      <c r="BA431" s="147" t="s">
        <v>7</v>
      </c>
      <c r="BB431" s="147"/>
      <c r="BC431" s="147"/>
      <c r="BD431" s="147"/>
      <c r="BE431" s="147"/>
      <c r="BF431" s="147"/>
      <c r="BG431" s="147"/>
      <c r="BH431" s="178"/>
      <c r="BI431" s="169" t="s">
        <v>8</v>
      </c>
      <c r="BJ431" s="147"/>
      <c r="BK431" s="147"/>
      <c r="BL431" s="165"/>
    </row>
    <row r="432" spans="1:64" ht="15.75" thickBot="1">
      <c r="A432" s="26"/>
      <c r="B432" s="21"/>
      <c r="C432" s="155">
        <v>110923</v>
      </c>
      <c r="D432" s="156"/>
      <c r="E432" s="179" t="s">
        <v>90</v>
      </c>
      <c r="F432" s="180"/>
      <c r="G432" s="39"/>
      <c r="H432" s="40"/>
      <c r="I432" s="157">
        <v>101223</v>
      </c>
      <c r="J432" s="158"/>
      <c r="K432" s="157" t="s">
        <v>91</v>
      </c>
      <c r="L432" s="158"/>
      <c r="M432" s="157">
        <v>91523</v>
      </c>
      <c r="N432" s="158"/>
      <c r="O432" s="157">
        <v>83123</v>
      </c>
      <c r="P432" s="158"/>
      <c r="Q432" s="159"/>
      <c r="R432" s="160"/>
      <c r="S432" s="41"/>
      <c r="T432" s="40"/>
      <c r="U432" s="149" t="s">
        <v>76</v>
      </c>
      <c r="V432" s="150"/>
      <c r="W432" s="136" t="s">
        <v>80</v>
      </c>
      <c r="X432" s="137"/>
      <c r="Y432" s="136" t="s">
        <v>84</v>
      </c>
      <c r="Z432" s="137"/>
      <c r="AA432" s="138" t="s">
        <v>86</v>
      </c>
      <c r="AB432" s="139"/>
      <c r="AC432" s="39"/>
      <c r="AD432" s="40"/>
      <c r="AE432" s="140" t="s">
        <v>99</v>
      </c>
      <c r="AF432" s="141"/>
      <c r="AG432" s="136" t="s">
        <v>81</v>
      </c>
      <c r="AH432" s="137"/>
      <c r="AI432" s="33"/>
      <c r="AJ432" s="21"/>
      <c r="AK432" s="142">
        <v>81524</v>
      </c>
      <c r="AL432" s="143"/>
      <c r="AM432" s="142">
        <v>81624</v>
      </c>
      <c r="AN432" s="143"/>
      <c r="AO432" s="33"/>
      <c r="AP432" s="21"/>
      <c r="AQ432" s="142">
        <v>71824</v>
      </c>
      <c r="AR432" s="143"/>
      <c r="AS432" s="151" t="s">
        <v>82</v>
      </c>
      <c r="AT432" s="152"/>
      <c r="AU432" s="142">
        <v>92424</v>
      </c>
      <c r="AV432" s="143"/>
      <c r="AW432" s="151" t="s">
        <v>87</v>
      </c>
      <c r="AX432" s="152"/>
      <c r="AY432" s="142">
        <v>101524</v>
      </c>
      <c r="AZ432" s="143"/>
      <c r="BA432" s="33"/>
      <c r="BB432" s="21"/>
      <c r="BC432" s="142">
        <v>82724</v>
      </c>
      <c r="BD432" s="143"/>
      <c r="BE432" s="151" t="s">
        <v>83</v>
      </c>
      <c r="BF432" s="152"/>
      <c r="BG432" s="33"/>
      <c r="BH432" s="21"/>
      <c r="BI432" s="161" t="s">
        <v>77</v>
      </c>
      <c r="BJ432" s="162"/>
      <c r="BK432" s="142">
        <v>91724</v>
      </c>
      <c r="BL432" s="143"/>
    </row>
    <row r="433" spans="1:64" ht="52.5" thickBot="1">
      <c r="A433" s="20" t="s">
        <v>92</v>
      </c>
      <c r="B433" s="21" t="s">
        <v>93</v>
      </c>
      <c r="C433" s="21" t="s">
        <v>94</v>
      </c>
      <c r="D433" s="21" t="s">
        <v>95</v>
      </c>
      <c r="E433" s="21" t="s">
        <v>94</v>
      </c>
      <c r="F433" s="21" t="s">
        <v>95</v>
      </c>
      <c r="G433" s="26" t="s">
        <v>96</v>
      </c>
      <c r="H433" s="21" t="s">
        <v>93</v>
      </c>
      <c r="I433" s="21" t="s">
        <v>94</v>
      </c>
      <c r="J433" s="21" t="s">
        <v>95</v>
      </c>
      <c r="K433" s="21" t="s">
        <v>94</v>
      </c>
      <c r="L433" s="21" t="s">
        <v>95</v>
      </c>
      <c r="M433" s="21" t="s">
        <v>94</v>
      </c>
      <c r="N433" s="21" t="s">
        <v>95</v>
      </c>
      <c r="O433" s="21" t="s">
        <v>94</v>
      </c>
      <c r="P433" s="21" t="s">
        <v>95</v>
      </c>
      <c r="Q433" s="21"/>
      <c r="R433" s="21"/>
      <c r="S433" s="20" t="s">
        <v>92</v>
      </c>
      <c r="T433" s="21" t="s">
        <v>93</v>
      </c>
      <c r="U433" s="21" t="s">
        <v>94</v>
      </c>
      <c r="V433" s="21" t="s">
        <v>95</v>
      </c>
      <c r="W433" s="21" t="s">
        <v>94</v>
      </c>
      <c r="X433" s="21" t="s">
        <v>95</v>
      </c>
      <c r="Y433" s="21" t="s">
        <v>94</v>
      </c>
      <c r="Z433" s="21" t="s">
        <v>95</v>
      </c>
      <c r="AA433" s="21" t="s">
        <v>94</v>
      </c>
      <c r="AB433" s="21" t="s">
        <v>95</v>
      </c>
      <c r="AC433" s="26" t="s">
        <v>96</v>
      </c>
      <c r="AD433" s="21" t="s">
        <v>93</v>
      </c>
      <c r="AE433" s="21" t="s">
        <v>94</v>
      </c>
      <c r="AF433" s="21" t="s">
        <v>95</v>
      </c>
      <c r="AG433" s="21" t="s">
        <v>94</v>
      </c>
      <c r="AH433" s="21" t="s">
        <v>95</v>
      </c>
      <c r="AI433" s="20" t="s">
        <v>92</v>
      </c>
      <c r="AJ433" s="21" t="s">
        <v>93</v>
      </c>
      <c r="AK433" s="21" t="s">
        <v>94</v>
      </c>
      <c r="AL433" s="21" t="s">
        <v>95</v>
      </c>
      <c r="AM433" s="21" t="s">
        <v>94</v>
      </c>
      <c r="AN433" s="21" t="s">
        <v>95</v>
      </c>
      <c r="AO433" s="33" t="s">
        <v>96</v>
      </c>
      <c r="AP433" s="21" t="s">
        <v>93</v>
      </c>
      <c r="AQ433" s="21" t="s">
        <v>94</v>
      </c>
      <c r="AR433" s="21" t="s">
        <v>95</v>
      </c>
      <c r="AS433" s="21" t="s">
        <v>94</v>
      </c>
      <c r="AT433" s="21" t="s">
        <v>95</v>
      </c>
      <c r="AU433" s="21" t="s">
        <v>94</v>
      </c>
      <c r="AV433" s="21" t="s">
        <v>95</v>
      </c>
      <c r="AW433" s="21" t="s">
        <v>94</v>
      </c>
      <c r="AX433" s="21" t="s">
        <v>95</v>
      </c>
      <c r="AY433" s="21" t="s">
        <v>94</v>
      </c>
      <c r="AZ433" s="21" t="s">
        <v>95</v>
      </c>
      <c r="BA433" s="20" t="s">
        <v>92</v>
      </c>
      <c r="BB433" s="21" t="s">
        <v>93</v>
      </c>
      <c r="BC433" s="21" t="s">
        <v>94</v>
      </c>
      <c r="BD433" s="21" t="s">
        <v>95</v>
      </c>
      <c r="BE433" s="21" t="s">
        <v>94</v>
      </c>
      <c r="BF433" s="21" t="s">
        <v>95</v>
      </c>
      <c r="BG433" s="33" t="s">
        <v>96</v>
      </c>
      <c r="BH433" s="21" t="s">
        <v>93</v>
      </c>
      <c r="BI433" s="21" t="s">
        <v>94</v>
      </c>
      <c r="BJ433" s="21" t="s">
        <v>95</v>
      </c>
      <c r="BK433" s="21" t="s">
        <v>94</v>
      </c>
      <c r="BL433" s="21" t="s">
        <v>95</v>
      </c>
    </row>
    <row r="434" spans="1:64" ht="15.75" thickBot="1">
      <c r="A434" s="28" t="s">
        <v>39</v>
      </c>
      <c r="B434" s="29">
        <v>0</v>
      </c>
      <c r="C434" s="30"/>
      <c r="D434" s="45"/>
      <c r="E434" s="30"/>
      <c r="F434" s="29"/>
      <c r="G434" s="30">
        <v>0</v>
      </c>
      <c r="H434" s="29">
        <v>0</v>
      </c>
      <c r="I434" s="30"/>
      <c r="J434" s="29"/>
      <c r="K434" s="30"/>
      <c r="L434" s="29"/>
      <c r="M434" s="30"/>
      <c r="N434" s="29"/>
      <c r="O434" s="30"/>
      <c r="P434" s="29"/>
      <c r="Q434" s="30"/>
      <c r="R434" s="29"/>
      <c r="S434" s="28" t="s">
        <v>39</v>
      </c>
      <c r="T434" s="29">
        <v>0</v>
      </c>
      <c r="U434" s="30"/>
      <c r="V434" s="45"/>
      <c r="W434" s="30"/>
      <c r="X434" s="29"/>
      <c r="Y434" s="37"/>
      <c r="Z434" s="57"/>
      <c r="AA434" s="37"/>
      <c r="AB434" s="58"/>
      <c r="AC434" s="30">
        <v>0</v>
      </c>
      <c r="AD434" s="44">
        <v>0</v>
      </c>
      <c r="AE434" s="37"/>
      <c r="AF434" s="44"/>
      <c r="AG434" s="37"/>
      <c r="AH434" s="44"/>
      <c r="AI434" s="28" t="s">
        <v>39</v>
      </c>
      <c r="AJ434" s="29">
        <v>0</v>
      </c>
      <c r="AK434" s="30"/>
      <c r="AL434" s="45"/>
      <c r="AM434" s="30"/>
      <c r="AN434" s="29"/>
      <c r="AO434" s="46">
        <v>0</v>
      </c>
      <c r="AP434" s="29">
        <v>0</v>
      </c>
      <c r="AQ434" s="30"/>
      <c r="AR434" s="45"/>
      <c r="AS434" s="30"/>
      <c r="AT434" s="45"/>
      <c r="AU434" s="37"/>
      <c r="AV434" s="44"/>
      <c r="AW434" s="37"/>
      <c r="AX434" s="44"/>
      <c r="AY434" s="37"/>
      <c r="AZ434" s="44"/>
      <c r="BA434" s="28" t="s">
        <v>39</v>
      </c>
      <c r="BB434" s="29">
        <v>0</v>
      </c>
      <c r="BC434" s="30"/>
      <c r="BD434" s="45"/>
      <c r="BE434" s="30"/>
      <c r="BF434" s="45"/>
      <c r="BG434" s="30">
        <v>0</v>
      </c>
      <c r="BH434" s="45">
        <v>0</v>
      </c>
      <c r="BI434" s="30"/>
      <c r="BJ434" s="45"/>
      <c r="BK434" s="30"/>
      <c r="BL434" s="45"/>
    </row>
    <row r="435" spans="1:64" ht="15.75" thickBot="1">
      <c r="A435" s="28" t="s">
        <v>40</v>
      </c>
      <c r="B435" s="29">
        <v>1.54E+17</v>
      </c>
      <c r="C435" s="30">
        <v>1.576E-2</v>
      </c>
      <c r="D435" s="45">
        <v>2.435481378E-3</v>
      </c>
      <c r="E435" s="30">
        <v>2.5680000000000001E-2</v>
      </c>
      <c r="F435" s="29">
        <v>9.667582728E-4</v>
      </c>
      <c r="G435" s="30">
        <v>10</v>
      </c>
      <c r="H435" s="29">
        <v>1.54E+17</v>
      </c>
      <c r="I435" s="30">
        <v>3.3419999999999998E-2</v>
      </c>
      <c r="J435" s="29">
        <v>5.1709732319999997E-3</v>
      </c>
      <c r="K435" s="30">
        <v>1.306E-2</v>
      </c>
      <c r="L435" s="30">
        <v>2.4257057950000001E-3</v>
      </c>
      <c r="M435" s="30">
        <v>1.2659999999999999E-2</v>
      </c>
      <c r="N435" s="30">
        <v>2.201356286E-3</v>
      </c>
      <c r="O435" s="30">
        <v>3.5599999999999998E-3</v>
      </c>
      <c r="P435" s="29">
        <v>1.321749462E-3</v>
      </c>
      <c r="Q435" s="30"/>
      <c r="R435" s="29"/>
      <c r="S435" s="28" t="s">
        <v>40</v>
      </c>
      <c r="T435" s="29">
        <v>1.49E+17</v>
      </c>
      <c r="U435" s="30">
        <v>1.473E-2</v>
      </c>
      <c r="V435" s="45">
        <v>2.136330674E-3</v>
      </c>
      <c r="W435" s="30">
        <v>1.252E-2</v>
      </c>
      <c r="X435" s="30">
        <v>1.9611528819999998E-3</v>
      </c>
      <c r="Y435" s="30">
        <v>1.456E-2</v>
      </c>
      <c r="Z435" s="30">
        <v>2.1525724420000001E-3</v>
      </c>
      <c r="AA435" s="30">
        <v>1.52E-2</v>
      </c>
      <c r="AB435" s="30">
        <v>2.2826250189999999E-3</v>
      </c>
      <c r="AC435" s="30">
        <v>12.5</v>
      </c>
      <c r="AD435" s="45">
        <v>1.49E+17</v>
      </c>
      <c r="AE435" s="30">
        <v>1.32E-2</v>
      </c>
      <c r="AF435" s="45">
        <v>2.0417633410000002E-3</v>
      </c>
      <c r="AG435" s="30">
        <v>1.196E-2</v>
      </c>
      <c r="AH435" s="45">
        <v>1.9574468090000001E-3</v>
      </c>
      <c r="AI435" s="28" t="s">
        <v>40</v>
      </c>
      <c r="AJ435" s="29">
        <v>1.54E+17</v>
      </c>
      <c r="AK435" s="30">
        <v>4.0499999999999998E-3</v>
      </c>
      <c r="AL435" s="45">
        <v>4.8128342249999997E-3</v>
      </c>
      <c r="AM435" s="30">
        <v>3.7499999999999999E-3</v>
      </c>
      <c r="AN435" s="29">
        <v>3.6432526959999999E-3</v>
      </c>
      <c r="AO435" s="46">
        <v>10</v>
      </c>
      <c r="AP435" s="29">
        <v>1.54E+17</v>
      </c>
      <c r="AQ435" s="30">
        <v>2.5999999999999999E-3</v>
      </c>
      <c r="AR435" s="45">
        <v>2.37746891E-3</v>
      </c>
      <c r="AS435" s="30">
        <v>2.7200000000000002E-3</v>
      </c>
      <c r="AT435" s="45">
        <v>3.6324786319999998E-3</v>
      </c>
      <c r="AU435" s="30">
        <v>2.3900000000000002E-3</v>
      </c>
      <c r="AV435" s="45">
        <v>2.5439063329999998E-3</v>
      </c>
      <c r="AW435" s="30">
        <v>3.8600000000000001E-3</v>
      </c>
      <c r="AX435" s="45">
        <v>4.1085683869999997E-3</v>
      </c>
      <c r="AY435" s="30">
        <v>4.4200000000000003E-3</v>
      </c>
      <c r="AZ435" s="30">
        <v>4.5412514130000001E-3</v>
      </c>
      <c r="BA435" s="28" t="s">
        <v>40</v>
      </c>
      <c r="BB435" s="29">
        <v>1.49E+17</v>
      </c>
      <c r="BC435" s="30">
        <v>3.1199999999999999E-3</v>
      </c>
      <c r="BD435" s="45">
        <v>4.508019072E-3</v>
      </c>
      <c r="BE435" s="30">
        <v>1.9599999999999999E-3</v>
      </c>
      <c r="BF435" s="45">
        <v>2.2474486869999998E-3</v>
      </c>
      <c r="BG435" s="30">
        <v>12.5</v>
      </c>
      <c r="BH435" s="45">
        <v>1.49E+17</v>
      </c>
      <c r="BI435" s="30">
        <v>5.9500000000000004E-3</v>
      </c>
      <c r="BJ435" s="45">
        <v>1.7249376700000001E-3</v>
      </c>
      <c r="BK435" s="30">
        <v>1.89E-3</v>
      </c>
      <c r="BL435" s="30">
        <v>2.1786743520000001E-3</v>
      </c>
    </row>
    <row r="436" spans="1:64" ht="15.75" thickBot="1">
      <c r="A436" s="28" t="s">
        <v>41</v>
      </c>
      <c r="B436" s="29">
        <v>3.09E+17</v>
      </c>
      <c r="C436" s="30">
        <v>1.9259999999999999E-2</v>
      </c>
      <c r="D436" s="45">
        <v>2.9763560500000001E-3</v>
      </c>
      <c r="E436" s="30">
        <v>3.1050000000000001E-2</v>
      </c>
      <c r="F436" s="29">
        <v>1.168919173E-3</v>
      </c>
      <c r="G436" s="30">
        <v>20</v>
      </c>
      <c r="H436" s="29">
        <v>3.09E+17</v>
      </c>
      <c r="I436" s="30">
        <v>3.5319999999999997E-2</v>
      </c>
      <c r="J436" s="29">
        <v>5.4649543559999996E-3</v>
      </c>
      <c r="K436" s="30">
        <v>1.6039999999999999E-2</v>
      </c>
      <c r="L436" s="30">
        <v>2.9791976229999999E-3</v>
      </c>
      <c r="M436" s="30">
        <v>1.438E-2</v>
      </c>
      <c r="N436" s="30">
        <v>2.5004347069999999E-3</v>
      </c>
      <c r="O436" s="30">
        <v>6.5700000000000003E-3</v>
      </c>
      <c r="P436" s="29">
        <v>2.4392960569999999E-3</v>
      </c>
      <c r="Q436" s="30"/>
      <c r="R436" s="29"/>
      <c r="S436" s="28" t="s">
        <v>41</v>
      </c>
      <c r="T436" s="29">
        <v>2.97E+17</v>
      </c>
      <c r="U436" s="30">
        <v>1.8010000000000002E-2</v>
      </c>
      <c r="V436" s="45">
        <v>2.612037708E-3</v>
      </c>
      <c r="W436" s="30">
        <v>1.549E-2</v>
      </c>
      <c r="X436" s="30">
        <v>2.4263784459999998E-3</v>
      </c>
      <c r="Y436" s="30">
        <v>1.8960000000000001E-2</v>
      </c>
      <c r="Z436" s="30">
        <v>2.8030751029999999E-3</v>
      </c>
      <c r="AA436" s="30">
        <v>1.8679999999999999E-2</v>
      </c>
      <c r="AB436" s="30">
        <v>2.80522601E-3</v>
      </c>
      <c r="AC436" s="30">
        <v>25</v>
      </c>
      <c r="AD436" s="45">
        <v>2.97E+17</v>
      </c>
      <c r="AE436" s="30">
        <v>1.8700000000000001E-2</v>
      </c>
      <c r="AF436" s="45">
        <v>2.892498067E-3</v>
      </c>
      <c r="AG436" s="30">
        <v>1.6209999999999999E-2</v>
      </c>
      <c r="AH436" s="45">
        <v>2.6530278229999998E-3</v>
      </c>
      <c r="AI436" s="28" t="s">
        <v>41</v>
      </c>
      <c r="AJ436" s="29">
        <v>3.09E+17</v>
      </c>
      <c r="AK436" s="30">
        <v>5.7000000000000002E-3</v>
      </c>
      <c r="AL436" s="45">
        <v>6.7736185379999999E-3</v>
      </c>
      <c r="AM436" s="30">
        <v>4.8599999999999997E-3</v>
      </c>
      <c r="AN436" s="29">
        <v>4.7216554939999997E-3</v>
      </c>
      <c r="AO436" s="46">
        <v>20</v>
      </c>
      <c r="AP436" s="29">
        <v>3.09E+17</v>
      </c>
      <c r="AQ436" s="30">
        <v>3.0000000000000001E-3</v>
      </c>
      <c r="AR436" s="45">
        <v>2.7432333580000002E-3</v>
      </c>
      <c r="AS436" s="30">
        <v>3.1099999999999999E-3</v>
      </c>
      <c r="AT436" s="45">
        <v>4.1533119660000003E-3</v>
      </c>
      <c r="AU436" s="30">
        <v>3.2200000000000002E-3</v>
      </c>
      <c r="AV436" s="45">
        <v>3.4273549760000001E-3</v>
      </c>
      <c r="AW436" s="30">
        <v>4.7600000000000003E-3</v>
      </c>
      <c r="AX436" s="45">
        <v>5.0665247470000003E-3</v>
      </c>
      <c r="AY436" s="30">
        <v>6.3200000000000001E-3</v>
      </c>
      <c r="AZ436" s="30">
        <v>6.4933730610000004E-3</v>
      </c>
      <c r="BA436" s="28" t="s">
        <v>41</v>
      </c>
      <c r="BB436" s="29">
        <v>2.97E+17</v>
      </c>
      <c r="BC436" s="30">
        <v>3.6800000000000001E-3</v>
      </c>
      <c r="BD436" s="45">
        <v>5.3171507009999999E-3</v>
      </c>
      <c r="BE436" s="30">
        <v>3.5100000000000001E-3</v>
      </c>
      <c r="BF436" s="45">
        <v>4.0247678019999997E-3</v>
      </c>
      <c r="BG436" s="30">
        <v>25</v>
      </c>
      <c r="BH436" s="45">
        <v>2.97E+17</v>
      </c>
      <c r="BI436" s="30">
        <v>8.5500000000000003E-3</v>
      </c>
      <c r="BJ436" s="45">
        <v>2.478691946E-3</v>
      </c>
      <c r="BK436" s="30">
        <v>3.6800000000000001E-3</v>
      </c>
      <c r="BL436" s="30">
        <v>4.242074928E-3</v>
      </c>
    </row>
    <row r="437" spans="1:64" ht="15.75" thickBot="1">
      <c r="A437" s="28" t="s">
        <v>42</v>
      </c>
      <c r="B437" s="29">
        <v>4.63E+17</v>
      </c>
      <c r="C437" s="30">
        <v>1.89E-2</v>
      </c>
      <c r="D437" s="45">
        <v>2.920723227E-3</v>
      </c>
      <c r="E437" s="30">
        <v>3.2500000000000001E-2</v>
      </c>
      <c r="F437" s="29">
        <v>1.2235063810000001E-3</v>
      </c>
      <c r="G437" s="30">
        <v>30</v>
      </c>
      <c r="H437" s="29">
        <v>4.63E+17</v>
      </c>
      <c r="I437" s="30">
        <v>3.4689999999999999E-2</v>
      </c>
      <c r="J437" s="29">
        <v>5.3674764039999996E-3</v>
      </c>
      <c r="K437" s="30">
        <v>1.924E-2</v>
      </c>
      <c r="L437" s="30">
        <v>3.5735512630000001E-3</v>
      </c>
      <c r="M437" s="30">
        <v>1.7829999999999999E-2</v>
      </c>
      <c r="N437" s="30">
        <v>3.1003303769999999E-3</v>
      </c>
      <c r="O437" s="30">
        <v>5.0299999999999997E-3</v>
      </c>
      <c r="P437" s="29">
        <v>1.8675280309999999E-3</v>
      </c>
      <c r="Q437" s="30"/>
      <c r="R437" s="29"/>
      <c r="S437" s="28" t="s">
        <v>42</v>
      </c>
      <c r="T437" s="29">
        <v>4.46E+17</v>
      </c>
      <c r="U437" s="30">
        <v>1.8859999999999998E-2</v>
      </c>
      <c r="V437" s="45">
        <v>2.7353154459999998E-3</v>
      </c>
      <c r="W437" s="30">
        <v>1.712E-2</v>
      </c>
      <c r="X437" s="30">
        <v>2.6817042609999999E-3</v>
      </c>
      <c r="Y437" s="30">
        <v>1.8839999999999999E-2</v>
      </c>
      <c r="Z437" s="30">
        <v>2.7853341219999999E-3</v>
      </c>
      <c r="AA437" s="30">
        <v>1.8970000000000001E-2</v>
      </c>
      <c r="AB437" s="30">
        <v>2.848776093E-3</v>
      </c>
      <c r="AC437" s="30">
        <v>37.5</v>
      </c>
      <c r="AD437" s="45">
        <v>4.46E+17</v>
      </c>
      <c r="AE437" s="30">
        <v>2.1899999999999999E-2</v>
      </c>
      <c r="AF437" s="45">
        <v>3.387470998E-3</v>
      </c>
      <c r="AG437" s="30">
        <v>1.8180000000000002E-2</v>
      </c>
      <c r="AH437" s="45">
        <v>2.9754500819999998E-3</v>
      </c>
      <c r="AI437" s="28" t="s">
        <v>42</v>
      </c>
      <c r="AJ437" s="29">
        <v>4.63E+17</v>
      </c>
      <c r="AK437" s="30">
        <v>5.7999999999999996E-3</v>
      </c>
      <c r="AL437" s="45">
        <v>6.8924539509999999E-3</v>
      </c>
      <c r="AM437" s="30">
        <v>5.8100000000000001E-3</v>
      </c>
      <c r="AN437" s="29">
        <v>5.6446128440000003E-3</v>
      </c>
      <c r="AO437" s="46">
        <v>30</v>
      </c>
      <c r="AP437" s="29">
        <v>4.63E+17</v>
      </c>
      <c r="AQ437" s="30">
        <v>3.0999999999999999E-3</v>
      </c>
      <c r="AR437" s="45">
        <v>2.83467447E-3</v>
      </c>
      <c r="AS437" s="30">
        <v>3.8400000000000001E-3</v>
      </c>
      <c r="AT437" s="45">
        <v>5.1282051279999998E-3</v>
      </c>
      <c r="AU437" s="30">
        <v>3.9899999999999996E-3</v>
      </c>
      <c r="AV437" s="45">
        <v>4.2469398619999999E-3</v>
      </c>
      <c r="AW437" s="30">
        <v>5.8700000000000002E-3</v>
      </c>
      <c r="AX437" s="45">
        <v>6.2480042580000004E-3</v>
      </c>
      <c r="AY437" s="30">
        <v>6.6E-3</v>
      </c>
      <c r="AZ437" s="30">
        <v>6.7810541460000002E-3</v>
      </c>
      <c r="BA437" s="28" t="s">
        <v>42</v>
      </c>
      <c r="BB437" s="29">
        <v>4.46E+17</v>
      </c>
      <c r="BC437" s="30">
        <v>3.8300000000000001E-3</v>
      </c>
      <c r="BD437" s="45">
        <v>5.5338823870000001E-3</v>
      </c>
      <c r="BE437" s="30">
        <v>3.2799999999999999E-3</v>
      </c>
      <c r="BF437" s="45">
        <v>3.761036578E-3</v>
      </c>
      <c r="BG437" s="30">
        <v>37.5</v>
      </c>
      <c r="BH437" s="45">
        <v>4.46E+17</v>
      </c>
      <c r="BI437" s="30">
        <v>9.9500000000000005E-3</v>
      </c>
      <c r="BJ437" s="45">
        <v>2.8845596340000002E-3</v>
      </c>
      <c r="BK437" s="30">
        <v>5.0299999999999997E-3</v>
      </c>
      <c r="BL437" s="30">
        <v>5.7982708929999998E-3</v>
      </c>
    </row>
    <row r="438" spans="1:64" ht="15.75" thickBot="1">
      <c r="A438" s="28" t="s">
        <v>43</v>
      </c>
      <c r="B438" s="29">
        <v>6.17E+17</v>
      </c>
      <c r="C438" s="30">
        <v>1.6619999999999999E-2</v>
      </c>
      <c r="D438" s="45">
        <v>2.5683820120000001E-3</v>
      </c>
      <c r="E438" s="30">
        <v>3.1899999999999998E-2</v>
      </c>
      <c r="F438" s="29">
        <v>1.2009185709999999E-3</v>
      </c>
      <c r="G438" s="30">
        <v>40</v>
      </c>
      <c r="H438" s="29">
        <v>6.17E+17</v>
      </c>
      <c r="I438" s="30">
        <v>3.6150000000000002E-2</v>
      </c>
      <c r="J438" s="29">
        <v>5.5933776879999999E-3</v>
      </c>
      <c r="K438" s="30">
        <v>2.0660000000000001E-2</v>
      </c>
      <c r="L438" s="30">
        <v>3.837295691E-3</v>
      </c>
      <c r="M438" s="30">
        <v>1.941E-2</v>
      </c>
      <c r="N438" s="30">
        <v>3.3750652060000001E-3</v>
      </c>
      <c r="O438" s="30">
        <v>8.1300000000000001E-3</v>
      </c>
      <c r="P438" s="29">
        <v>3.0184896410000001E-3</v>
      </c>
      <c r="Q438" s="30"/>
      <c r="R438" s="29"/>
      <c r="S438" s="28" t="s">
        <v>43</v>
      </c>
      <c r="T438" s="29">
        <v>5.95E+17</v>
      </c>
      <c r="U438" s="30">
        <v>1.8429999999999998E-2</v>
      </c>
      <c r="V438" s="45">
        <v>2.6729514139999999E-3</v>
      </c>
      <c r="W438" s="30">
        <v>1.6500000000000001E-2</v>
      </c>
      <c r="X438" s="30">
        <v>2.5845864660000001E-3</v>
      </c>
      <c r="Y438" s="30">
        <v>1.882E-2</v>
      </c>
      <c r="Z438" s="30">
        <v>2.7823772920000001E-3</v>
      </c>
      <c r="AA438" s="30">
        <v>2.1090000000000001E-2</v>
      </c>
      <c r="AB438" s="30">
        <v>3.167142214E-3</v>
      </c>
      <c r="AC438" s="30">
        <v>50</v>
      </c>
      <c r="AD438" s="45">
        <v>5.95E+17</v>
      </c>
      <c r="AE438" s="30">
        <v>2.3199999999999998E-2</v>
      </c>
      <c r="AF438" s="45">
        <v>3.588553751E-3</v>
      </c>
      <c r="AG438" s="30">
        <v>1.9359999999999999E-2</v>
      </c>
      <c r="AH438" s="45">
        <v>3.1685761049999998E-3</v>
      </c>
      <c r="AI438" s="28" t="s">
        <v>43</v>
      </c>
      <c r="AJ438" s="29">
        <v>6.17E+17</v>
      </c>
      <c r="AK438" s="30">
        <v>5.1900000000000002E-3</v>
      </c>
      <c r="AL438" s="45">
        <v>6.1675579320000003E-3</v>
      </c>
      <c r="AM438" s="30">
        <v>6.0000000000000001E-3</v>
      </c>
      <c r="AN438" s="29">
        <v>5.8292043139999998E-3</v>
      </c>
      <c r="AO438" s="46">
        <v>40</v>
      </c>
      <c r="AP438" s="29">
        <v>6.17E+17</v>
      </c>
      <c r="AQ438" s="30">
        <v>3.5000000000000001E-3</v>
      </c>
      <c r="AR438" s="45">
        <v>3.2004389170000001E-3</v>
      </c>
      <c r="AS438" s="30">
        <v>3.3999999999999998E-3</v>
      </c>
      <c r="AT438" s="45">
        <v>4.540598291E-3</v>
      </c>
      <c r="AU438" s="30">
        <v>4.3899999999999998E-3</v>
      </c>
      <c r="AV438" s="45">
        <v>4.6726982440000002E-3</v>
      </c>
      <c r="AW438" s="30">
        <v>5.9899999999999997E-3</v>
      </c>
      <c r="AX438" s="45">
        <v>6.3757317720000003E-3</v>
      </c>
      <c r="AY438" s="30">
        <v>6.77E-3</v>
      </c>
      <c r="AZ438" s="30">
        <v>6.9557176620000001E-3</v>
      </c>
      <c r="BA438" s="28" t="s">
        <v>43</v>
      </c>
      <c r="BB438" s="29">
        <v>5.95E+17</v>
      </c>
      <c r="BC438" s="30">
        <v>3.5000000000000001E-3</v>
      </c>
      <c r="BD438" s="45">
        <v>5.0570726769999996E-3</v>
      </c>
      <c r="BE438" s="30">
        <v>2.9099999999999998E-3</v>
      </c>
      <c r="BF438" s="45">
        <v>3.336773306E-3</v>
      </c>
      <c r="BG438" s="30">
        <v>50</v>
      </c>
      <c r="BH438" s="45">
        <v>5.95E+17</v>
      </c>
      <c r="BI438" s="30">
        <v>1.119E-2</v>
      </c>
      <c r="BJ438" s="45">
        <v>3.2440424419999999E-3</v>
      </c>
      <c r="BK438" s="30">
        <v>6.1500000000000001E-3</v>
      </c>
      <c r="BL438" s="30">
        <v>7.0893371760000004E-3</v>
      </c>
    </row>
    <row r="439" spans="1:64" ht="15.75" thickBot="1">
      <c r="A439" s="28" t="s">
        <v>44</v>
      </c>
      <c r="B439" s="29">
        <v>7.71E+17</v>
      </c>
      <c r="C439" s="30">
        <v>1.34E-2</v>
      </c>
      <c r="D439" s="45">
        <v>2.0707773139999998E-3</v>
      </c>
      <c r="E439" s="30">
        <v>2.75E-2</v>
      </c>
      <c r="F439" s="29">
        <v>1.03527463E-3</v>
      </c>
      <c r="G439" s="30">
        <v>50</v>
      </c>
      <c r="H439" s="29">
        <v>7.71E+17</v>
      </c>
      <c r="I439" s="19"/>
      <c r="J439" s="53"/>
      <c r="K439" s="30">
        <v>2.102E-2</v>
      </c>
      <c r="L439" s="30">
        <v>3.9041604750000001E-3</v>
      </c>
      <c r="M439" s="30">
        <v>1.9980000000000001E-2</v>
      </c>
      <c r="N439" s="30">
        <v>3.4741784040000002E-3</v>
      </c>
      <c r="O439" s="30">
        <v>7.5500000000000003E-3</v>
      </c>
      <c r="P439" s="29">
        <v>2.8031484370000001E-3</v>
      </c>
      <c r="Q439" s="30"/>
      <c r="R439" s="29"/>
      <c r="S439" s="28" t="s">
        <v>44</v>
      </c>
      <c r="T439" s="29">
        <v>7.44E+17</v>
      </c>
      <c r="U439" s="30">
        <v>1.6740000000000001E-2</v>
      </c>
      <c r="V439" s="45">
        <v>2.4278462649999998E-3</v>
      </c>
      <c r="W439" s="30">
        <v>1.6039999999999999E-2</v>
      </c>
      <c r="X439" s="30">
        <v>2.5125313280000001E-3</v>
      </c>
      <c r="Y439" s="30">
        <v>1.77E-2</v>
      </c>
      <c r="Z439" s="30">
        <v>2.6167947959999998E-3</v>
      </c>
      <c r="AA439" s="30">
        <v>1.8409999999999999E-2</v>
      </c>
      <c r="AB439" s="30">
        <v>2.7646793810000001E-3</v>
      </c>
      <c r="AC439" s="30">
        <v>62.5</v>
      </c>
      <c r="AD439" s="45">
        <v>7.44E+17</v>
      </c>
      <c r="AE439" s="30">
        <v>2.5700000000000001E-2</v>
      </c>
      <c r="AF439" s="45">
        <v>3.9752513529999998E-3</v>
      </c>
      <c r="AG439" s="30">
        <v>2.2079999999999999E-2</v>
      </c>
      <c r="AH439" s="45">
        <v>3.6137479540000001E-3</v>
      </c>
      <c r="AI439" s="28" t="s">
        <v>44</v>
      </c>
      <c r="AJ439" s="29">
        <v>7.71E+17</v>
      </c>
      <c r="AK439" s="30">
        <v>5.4599999999999996E-3</v>
      </c>
      <c r="AL439" s="45">
        <v>6.4884135470000001E-3</v>
      </c>
      <c r="AM439" s="30">
        <v>4.5399999999999998E-3</v>
      </c>
      <c r="AN439" s="29">
        <v>4.410764597E-3</v>
      </c>
      <c r="AO439" s="46">
        <v>50</v>
      </c>
      <c r="AP439" s="29">
        <v>7.71E+17</v>
      </c>
      <c r="AQ439" s="30">
        <v>3.8E-3</v>
      </c>
      <c r="AR439" s="45">
        <v>3.474762253E-3</v>
      </c>
      <c r="AS439" s="30">
        <v>3.5899999999999999E-3</v>
      </c>
      <c r="AT439" s="45">
        <v>4.7943376069999998E-3</v>
      </c>
      <c r="AU439" s="30">
        <v>4.6100000000000004E-3</v>
      </c>
      <c r="AV439" s="45">
        <v>4.9068653540000002E-3</v>
      </c>
      <c r="AW439" s="30">
        <v>6.1799999999999997E-3</v>
      </c>
      <c r="AX439" s="45">
        <v>6.5779670039999997E-3</v>
      </c>
      <c r="AY439" s="30">
        <v>6.5599999999999999E-3</v>
      </c>
      <c r="AZ439" s="30">
        <v>6.7399568480000002E-3</v>
      </c>
      <c r="BA439" s="28" t="s">
        <v>44</v>
      </c>
      <c r="BB439" s="29">
        <v>7.44E+17</v>
      </c>
      <c r="BC439" s="30">
        <v>3.65E-3</v>
      </c>
      <c r="BD439" s="45">
        <v>5.2738043640000003E-3</v>
      </c>
      <c r="BE439" s="30">
        <v>2.7299999999999998E-3</v>
      </c>
      <c r="BF439" s="45">
        <v>3.1303749570000001E-3</v>
      </c>
      <c r="BG439" s="30">
        <v>62.5</v>
      </c>
      <c r="BH439" s="45">
        <v>7.44E+17</v>
      </c>
      <c r="BI439" s="30">
        <v>1.1299999999999999E-2</v>
      </c>
      <c r="BJ439" s="45">
        <v>3.2759320459999999E-3</v>
      </c>
      <c r="BK439" s="30">
        <v>6.28E-3</v>
      </c>
      <c r="BL439" s="30">
        <v>7.2391930840000002E-3</v>
      </c>
    </row>
    <row r="440" spans="1:64" ht="15.75" thickBot="1">
      <c r="A440" s="28" t="s">
        <v>45</v>
      </c>
      <c r="B440" s="29">
        <v>9.26E+17</v>
      </c>
      <c r="C440" s="30">
        <v>9.41E-3</v>
      </c>
      <c r="D440" s="45">
        <v>1.4541801889999999E-3</v>
      </c>
      <c r="E440" s="30">
        <v>2.2100000000000002E-2</v>
      </c>
      <c r="F440" s="29">
        <v>8.3198433909999995E-4</v>
      </c>
      <c r="G440" s="30">
        <v>60</v>
      </c>
      <c r="H440" s="29">
        <v>9.26E+17</v>
      </c>
      <c r="I440" s="30">
        <v>3.4470000000000001E-2</v>
      </c>
      <c r="J440" s="29">
        <v>5.3334364849999998E-3</v>
      </c>
      <c r="K440" s="30">
        <v>2.3140000000000001E-2</v>
      </c>
      <c r="L440" s="30">
        <v>4.2979197620000003E-3</v>
      </c>
      <c r="M440" s="30">
        <v>2.0420000000000001E-2</v>
      </c>
      <c r="N440" s="30">
        <v>3.5506868370000001E-3</v>
      </c>
      <c r="O440" s="30">
        <v>9.6299999999999997E-3</v>
      </c>
      <c r="P440" s="29">
        <v>3.5754065490000001E-3</v>
      </c>
      <c r="Q440" s="30"/>
      <c r="R440" s="29"/>
      <c r="S440" s="28" t="s">
        <v>45</v>
      </c>
      <c r="T440" s="29">
        <v>8.92E+17</v>
      </c>
      <c r="U440" s="30">
        <v>1.2959999999999999E-2</v>
      </c>
      <c r="V440" s="45">
        <v>1.8796229150000001E-3</v>
      </c>
      <c r="W440" s="30">
        <v>1.3180000000000001E-2</v>
      </c>
      <c r="X440" s="30">
        <v>2.064536341E-3</v>
      </c>
      <c r="Y440" s="30">
        <v>1.46E-2</v>
      </c>
      <c r="Z440" s="30">
        <v>2.1584861029999998E-3</v>
      </c>
      <c r="AA440" s="30">
        <v>1.478E-2</v>
      </c>
      <c r="AB440" s="30">
        <v>2.2195524849999999E-3</v>
      </c>
      <c r="AC440" s="30">
        <v>75</v>
      </c>
      <c r="AD440" s="45">
        <v>8.92E+17</v>
      </c>
      <c r="AE440" s="30">
        <v>2.5499999999999998E-2</v>
      </c>
      <c r="AF440" s="45">
        <v>3.9443155450000003E-3</v>
      </c>
      <c r="AG440" s="30">
        <v>2.3029999999999998E-2</v>
      </c>
      <c r="AH440" s="45">
        <v>3.7692307690000001E-3</v>
      </c>
      <c r="AI440" s="28" t="s">
        <v>45</v>
      </c>
      <c r="AJ440" s="29">
        <v>9.26E+17</v>
      </c>
      <c r="AK440" s="30">
        <v>4.2199999999999998E-3</v>
      </c>
      <c r="AL440" s="45">
        <v>5.0148544269999996E-3</v>
      </c>
      <c r="AM440" s="30">
        <v>3.7599999999999999E-3</v>
      </c>
      <c r="AN440" s="29">
        <v>3.6529680370000002E-3</v>
      </c>
      <c r="AO440" s="46">
        <v>60</v>
      </c>
      <c r="AP440" s="29">
        <v>9.26E+17</v>
      </c>
      <c r="AQ440" s="30">
        <v>3.7000000000000002E-3</v>
      </c>
      <c r="AR440" s="45">
        <v>3.3833211410000002E-3</v>
      </c>
      <c r="AS440" s="30">
        <v>3.8800000000000002E-3</v>
      </c>
      <c r="AT440" s="45">
        <v>5.1816239320000004E-3</v>
      </c>
      <c r="AU440" s="30">
        <v>4.8799999999999998E-3</v>
      </c>
      <c r="AV440" s="45">
        <v>5.1942522619999997E-3</v>
      </c>
      <c r="AW440" s="30">
        <v>7.1000000000000004E-3</v>
      </c>
      <c r="AX440" s="45">
        <v>7.5572112829999996E-3</v>
      </c>
      <c r="AY440" s="30">
        <v>7.2899999999999996E-3</v>
      </c>
      <c r="AZ440" s="30">
        <v>7.4899825339999997E-3</v>
      </c>
      <c r="BA440" s="28" t="s">
        <v>45</v>
      </c>
      <c r="BB440" s="29">
        <v>8.92E+17</v>
      </c>
      <c r="BC440" s="30">
        <v>3.5899999999999999E-3</v>
      </c>
      <c r="BD440" s="45">
        <v>5.1871116889999997E-3</v>
      </c>
      <c r="BE440" s="30">
        <v>2.2799999999999999E-3</v>
      </c>
      <c r="BF440" s="45">
        <v>2.6143790850000001E-3</v>
      </c>
      <c r="BG440" s="30">
        <v>75</v>
      </c>
      <c r="BH440" s="45">
        <v>8.92E+17</v>
      </c>
      <c r="BI440" s="30">
        <v>1.255E-2</v>
      </c>
      <c r="BJ440" s="45">
        <v>3.6383139100000001E-3</v>
      </c>
      <c r="BK440" s="30">
        <v>6.13E-3</v>
      </c>
      <c r="BL440" s="30">
        <v>7.0662824209999997E-3</v>
      </c>
    </row>
    <row r="441" spans="1:64" ht="15.75" thickBot="1">
      <c r="A441" s="28" t="s">
        <v>46</v>
      </c>
      <c r="B441" s="29">
        <v>1.08E+18</v>
      </c>
      <c r="C441" s="30">
        <v>4.8999999999999998E-3</v>
      </c>
      <c r="D441" s="45">
        <v>7.5722454029999997E-4</v>
      </c>
      <c r="E441" s="30">
        <v>1.43E-2</v>
      </c>
      <c r="F441" s="29">
        <v>5.3834280770000001E-4</v>
      </c>
      <c r="G441" s="19" t="s">
        <v>40</v>
      </c>
      <c r="H441" s="29">
        <v>1.08E+18</v>
      </c>
      <c r="I441" s="19"/>
      <c r="J441" s="53"/>
      <c r="K441" s="19"/>
      <c r="L441" s="19"/>
      <c r="M441" s="19"/>
      <c r="N441" s="19"/>
      <c r="O441" s="19"/>
      <c r="P441" s="53"/>
      <c r="Q441" s="30"/>
      <c r="R441" s="29"/>
      <c r="S441" s="28" t="s">
        <v>46</v>
      </c>
      <c r="T441" s="29">
        <v>1.04E+18</v>
      </c>
      <c r="U441" s="30">
        <v>1.004E-2</v>
      </c>
      <c r="V441" s="45">
        <v>1.4561276290000001E-3</v>
      </c>
      <c r="W441" s="30">
        <v>1.0449999999999999E-2</v>
      </c>
      <c r="X441" s="30">
        <v>1.636904762E-3</v>
      </c>
      <c r="Y441" s="30">
        <v>1.2070000000000001E-2</v>
      </c>
      <c r="Z441" s="30">
        <v>1.7844470729999999E-3</v>
      </c>
      <c r="AA441" s="30">
        <v>1.0869999999999999E-2</v>
      </c>
      <c r="AB441" s="30">
        <v>1.6323772339999999E-3</v>
      </c>
      <c r="AC441" s="19" t="s">
        <v>40</v>
      </c>
      <c r="AD441" s="45">
        <v>1.04E+18</v>
      </c>
      <c r="AE441" s="30">
        <v>2.4199999999999999E-2</v>
      </c>
      <c r="AF441" s="45">
        <v>3.7432327919999999E-3</v>
      </c>
      <c r="AG441" s="30">
        <v>2.179E-2</v>
      </c>
      <c r="AH441" s="45">
        <v>3.5662847789999998E-3</v>
      </c>
      <c r="AI441" s="28" t="s">
        <v>46</v>
      </c>
      <c r="AJ441" s="29">
        <v>1.08E+18</v>
      </c>
      <c r="AK441" s="30">
        <v>3.6800000000000001E-3</v>
      </c>
      <c r="AL441" s="45">
        <v>4.373143197E-3</v>
      </c>
      <c r="AM441" s="30">
        <v>2.9199999999999999E-3</v>
      </c>
      <c r="AN441" s="29">
        <v>2.8368794330000001E-3</v>
      </c>
      <c r="AO441" s="28" t="s">
        <v>40</v>
      </c>
      <c r="AP441" s="29">
        <v>1.08E+18</v>
      </c>
      <c r="AQ441" s="19"/>
      <c r="AR441" s="19"/>
      <c r="AS441" s="30">
        <v>4.1099999999999999E-3</v>
      </c>
      <c r="AT441" s="45">
        <v>5.4887820509999996E-3</v>
      </c>
      <c r="AU441" s="30">
        <v>4.81E-3</v>
      </c>
      <c r="AV441" s="45">
        <v>5.1197445449999998E-3</v>
      </c>
      <c r="AW441" s="30">
        <v>7.1599999999999997E-3</v>
      </c>
      <c r="AX441" s="45">
        <v>7.6210750400000004E-3</v>
      </c>
      <c r="AY441" s="30">
        <v>7.1799999999999998E-3</v>
      </c>
      <c r="AZ441" s="30">
        <v>7.3769649649999998E-3</v>
      </c>
      <c r="BA441" s="28" t="s">
        <v>46</v>
      </c>
      <c r="BB441" s="29">
        <v>1.04E+18</v>
      </c>
      <c r="BC441" s="30">
        <v>2.9499999999999999E-3</v>
      </c>
      <c r="BD441" s="45">
        <v>4.2623898280000003E-3</v>
      </c>
      <c r="BE441" s="30">
        <v>2.3800000000000002E-3</v>
      </c>
      <c r="BF441" s="45">
        <v>2.7290448340000001E-3</v>
      </c>
      <c r="BG441" s="19" t="s">
        <v>40</v>
      </c>
      <c r="BH441" s="45">
        <v>1.04E+18</v>
      </c>
      <c r="BI441" s="30">
        <v>1.264E-2</v>
      </c>
      <c r="BJ441" s="45">
        <v>3.664405404E-3</v>
      </c>
      <c r="BK441" s="30">
        <v>6.6800000000000002E-3</v>
      </c>
      <c r="BL441" s="30">
        <v>7.7002881839999997E-3</v>
      </c>
    </row>
    <row r="442" spans="1:64" ht="15.75" thickBot="1">
      <c r="A442" s="28" t="s">
        <v>47</v>
      </c>
      <c r="B442" s="29">
        <v>1.23E+18</v>
      </c>
      <c r="C442" s="30">
        <v>-6.9999999999999994E-5</v>
      </c>
      <c r="D442" s="45">
        <v>-1.0817493429999999E-5</v>
      </c>
      <c r="E442" s="30">
        <v>3.3E-3</v>
      </c>
      <c r="F442" s="29">
        <v>1.2423295560000001E-4</v>
      </c>
      <c r="G442" s="19" t="s">
        <v>41</v>
      </c>
      <c r="H442" s="29">
        <v>1.23E+18</v>
      </c>
      <c r="I442" s="30">
        <v>3.1099999999999999E-2</v>
      </c>
      <c r="J442" s="29">
        <v>4.812006808E-3</v>
      </c>
      <c r="K442" s="30">
        <v>1.711E-2</v>
      </c>
      <c r="L442" s="30">
        <v>3.177934621E-3</v>
      </c>
      <c r="M442" s="30">
        <v>2.1360000000000001E-2</v>
      </c>
      <c r="N442" s="30">
        <v>3.7141366720000002E-3</v>
      </c>
      <c r="O442" s="30">
        <v>1.0789999999999999E-2</v>
      </c>
      <c r="P442" s="29">
        <v>4.0060889580000002E-3</v>
      </c>
      <c r="Q442" s="30"/>
      <c r="R442" s="29"/>
      <c r="S442" s="28" t="s">
        <v>47</v>
      </c>
      <c r="T442" s="29">
        <v>1.19E+18</v>
      </c>
      <c r="U442" s="30">
        <v>5.13E-3</v>
      </c>
      <c r="V442" s="45">
        <v>7.4401740389999995E-4</v>
      </c>
      <c r="W442" s="30">
        <v>4.8500000000000001E-3</v>
      </c>
      <c r="X442" s="30">
        <v>7.5971177939999999E-4</v>
      </c>
      <c r="Y442" s="30">
        <v>5.5100000000000001E-3</v>
      </c>
      <c r="Z442" s="30">
        <v>8.146067416E-4</v>
      </c>
      <c r="AA442" s="30">
        <v>6.4799999999999996E-3</v>
      </c>
      <c r="AB442" s="30">
        <v>9.7311908690000005E-4</v>
      </c>
      <c r="AC442" s="19" t="s">
        <v>41</v>
      </c>
      <c r="AD442" s="45">
        <v>1.19E+18</v>
      </c>
      <c r="AE442" s="30">
        <v>2.46E-2</v>
      </c>
      <c r="AF442" s="45">
        <v>3.8051044079999998E-3</v>
      </c>
      <c r="AG442" s="30">
        <v>2.1690000000000001E-2</v>
      </c>
      <c r="AH442" s="45">
        <v>3.5499181670000002E-3</v>
      </c>
      <c r="AI442" s="28" t="s">
        <v>47</v>
      </c>
      <c r="AJ442" s="29">
        <v>1.23E+18</v>
      </c>
      <c r="AK442" s="30">
        <v>2.48E-3</v>
      </c>
      <c r="AL442" s="45">
        <v>2.9471182410000002E-3</v>
      </c>
      <c r="AM442" s="30">
        <v>1.98E-3</v>
      </c>
      <c r="AN442" s="61">
        <v>1.923637423E-3</v>
      </c>
      <c r="AO442" s="28" t="s">
        <v>41</v>
      </c>
      <c r="AP442" s="29">
        <v>1.23E+18</v>
      </c>
      <c r="AQ442" s="30">
        <v>3.8E-3</v>
      </c>
      <c r="AR442" s="45">
        <v>3.474762253E-3</v>
      </c>
      <c r="AS442" s="30">
        <v>4.3200000000000001E-3</v>
      </c>
      <c r="AT442" s="45">
        <v>5.7692307690000002E-3</v>
      </c>
      <c r="AU442" s="30">
        <v>4.9300000000000004E-3</v>
      </c>
      <c r="AV442" s="45">
        <v>5.2474720600000002E-3</v>
      </c>
      <c r="AW442" s="30">
        <v>7.1300000000000001E-3</v>
      </c>
      <c r="AX442" s="45">
        <v>7.5891431610000002E-3</v>
      </c>
      <c r="AY442" s="30">
        <v>6.9100000000000003E-3</v>
      </c>
      <c r="AZ442" s="30">
        <v>7.0995582039999998E-3</v>
      </c>
      <c r="BA442" s="28" t="s">
        <v>47</v>
      </c>
      <c r="BB442" s="29">
        <v>1.19E+18</v>
      </c>
      <c r="BC442" s="30">
        <v>2.4099999999999998E-3</v>
      </c>
      <c r="BD442" s="45">
        <v>3.4821557579999998E-3</v>
      </c>
      <c r="BE442" s="30">
        <v>1.42E-3</v>
      </c>
      <c r="BF442" s="45">
        <v>1.6282536409999999E-3</v>
      </c>
      <c r="BG442" s="19" t="s">
        <v>41</v>
      </c>
      <c r="BH442" s="45">
        <v>1.19E+18</v>
      </c>
      <c r="BI442" s="30">
        <v>1.201E-2</v>
      </c>
      <c r="BJ442" s="45">
        <v>3.4817649450000002E-3</v>
      </c>
      <c r="BK442" s="30">
        <v>6.9100000000000003E-3</v>
      </c>
      <c r="BL442" s="30">
        <v>7.9654178670000002E-3</v>
      </c>
    </row>
    <row r="443" spans="1:64" ht="15.75" thickBot="1">
      <c r="A443" s="28" t="s">
        <v>48</v>
      </c>
      <c r="B443" s="29">
        <v>1.39E+18</v>
      </c>
      <c r="C443" s="30">
        <v>-5.7200000000000003E-3</v>
      </c>
      <c r="D443" s="45">
        <v>-8.8394374900000003E-4</v>
      </c>
      <c r="E443" s="30">
        <v>-1.5299999999999999E-2</v>
      </c>
      <c r="F443" s="29">
        <v>-5.7598915789999999E-4</v>
      </c>
      <c r="G443" s="19" t="s">
        <v>42</v>
      </c>
      <c r="H443" s="29">
        <v>1.39E+18</v>
      </c>
      <c r="I443" s="19"/>
      <c r="J443" s="53"/>
      <c r="K443" s="19"/>
      <c r="L443" s="19"/>
      <c r="M443" s="19"/>
      <c r="N443" s="19"/>
      <c r="O443" s="19"/>
      <c r="P443" s="53"/>
      <c r="Q443" s="30"/>
      <c r="R443" s="29"/>
      <c r="S443" s="28" t="s">
        <v>48</v>
      </c>
      <c r="T443" s="29">
        <v>1.34E+18</v>
      </c>
      <c r="U443" s="30">
        <v>-1.82E-3</v>
      </c>
      <c r="V443" s="45">
        <v>-2.639593909E-4</v>
      </c>
      <c r="W443" s="30">
        <v>6.6E-4</v>
      </c>
      <c r="X443" s="30">
        <v>1.033834586E-4</v>
      </c>
      <c r="Y443" s="30">
        <v>5.6999999999999998E-4</v>
      </c>
      <c r="Z443" s="30">
        <v>8.4269662919999997E-5</v>
      </c>
      <c r="AA443" s="30">
        <v>-1.9000000000000001E-4</v>
      </c>
      <c r="AB443" s="30">
        <v>-2.8532812729999999E-5</v>
      </c>
      <c r="AC443" s="19" t="s">
        <v>42</v>
      </c>
      <c r="AD443" s="45">
        <v>1.34E+18</v>
      </c>
      <c r="AE443" s="30">
        <v>2.2100000000000002E-2</v>
      </c>
      <c r="AF443" s="45">
        <v>3.418406806E-3</v>
      </c>
      <c r="AG443" s="30">
        <v>2.1510000000000001E-2</v>
      </c>
      <c r="AH443" s="45">
        <v>3.520458265E-3</v>
      </c>
      <c r="AI443" s="28" t="s">
        <v>48</v>
      </c>
      <c r="AJ443" s="29">
        <v>1.39E+18</v>
      </c>
      <c r="AK443" s="30">
        <v>2.2499999999999998E-3</v>
      </c>
      <c r="AL443" s="45">
        <v>2.6737967909999999E-3</v>
      </c>
      <c r="AM443" s="30">
        <v>9.2000000000000003E-4</v>
      </c>
      <c r="AN443" s="29">
        <v>8.9381132809999997E-4</v>
      </c>
      <c r="AO443" s="28" t="s">
        <v>42</v>
      </c>
      <c r="AP443" s="29">
        <v>1.39E+18</v>
      </c>
      <c r="AQ443" s="19"/>
      <c r="AR443" s="19"/>
      <c r="AS443" s="30">
        <v>4.3499999999999997E-3</v>
      </c>
      <c r="AT443" s="45">
        <v>5.8092948720000004E-3</v>
      </c>
      <c r="AU443" s="30">
        <v>4.7099999999999998E-3</v>
      </c>
      <c r="AV443" s="45">
        <v>5.0133049489999998E-3</v>
      </c>
      <c r="AW443" s="30">
        <v>7.3099999999999997E-3</v>
      </c>
      <c r="AX443" s="45">
        <v>7.7807344329999997E-3</v>
      </c>
      <c r="AY443" s="30">
        <v>6.6600000000000001E-3</v>
      </c>
      <c r="AZ443" s="30">
        <v>6.8427000919999998E-3</v>
      </c>
      <c r="BA443" s="28" t="s">
        <v>48</v>
      </c>
      <c r="BB443" s="29">
        <v>1.34E+18</v>
      </c>
      <c r="BC443" s="30">
        <v>1.6000000000000001E-3</v>
      </c>
      <c r="BD443" s="45">
        <v>2.3118046530000002E-3</v>
      </c>
      <c r="BE443" s="30">
        <v>1.1000000000000001E-3</v>
      </c>
      <c r="BF443" s="45">
        <v>1.2613232430000001E-3</v>
      </c>
      <c r="BG443" s="19" t="s">
        <v>42</v>
      </c>
      <c r="BH443" s="45">
        <v>1.34E+18</v>
      </c>
      <c r="BI443" s="30">
        <v>1.154E-2</v>
      </c>
      <c r="BJ443" s="45">
        <v>3.3455093639999998E-3</v>
      </c>
      <c r="BK443" s="30">
        <v>6.9699999999999996E-3</v>
      </c>
      <c r="BL443" s="30">
        <v>8.0345821330000001E-3</v>
      </c>
    </row>
    <row r="444" spans="1:64" ht="15.75" thickBot="1">
      <c r="A444" s="28" t="s">
        <v>49</v>
      </c>
      <c r="B444" s="29">
        <v>1.54E+18</v>
      </c>
      <c r="C444" s="30">
        <v>-1.0839999999999999E-3</v>
      </c>
      <c r="D444" s="45">
        <v>-1.6751661260000001E-4</v>
      </c>
      <c r="E444" s="30">
        <v>-2.3800000000000002E-2</v>
      </c>
      <c r="F444" s="29">
        <v>-8.9598313439999996E-4</v>
      </c>
      <c r="G444" s="19" t="s">
        <v>43</v>
      </c>
      <c r="H444" s="29">
        <v>1.54E+18</v>
      </c>
      <c r="I444" s="30">
        <v>2.477E-2</v>
      </c>
      <c r="J444" s="29">
        <v>3.8325854870000001E-3</v>
      </c>
      <c r="K444" s="30">
        <v>1.2409999999999999E-2</v>
      </c>
      <c r="L444" s="30">
        <v>2.3049777119999999E-3</v>
      </c>
      <c r="M444" s="30">
        <v>1.7260000000000001E-2</v>
      </c>
      <c r="N444" s="30">
        <v>3.0012171800000002E-3</v>
      </c>
      <c r="O444" s="30">
        <v>1.025E-2</v>
      </c>
      <c r="P444" s="29">
        <v>3.8055988709999999E-3</v>
      </c>
      <c r="Q444" s="30"/>
      <c r="R444" s="29"/>
      <c r="S444" s="28" t="s">
        <v>49</v>
      </c>
      <c r="T444" s="29">
        <v>1.49E+18</v>
      </c>
      <c r="U444" s="30">
        <v>-4.8500000000000001E-3</v>
      </c>
      <c r="V444" s="45">
        <v>-7.0340826690000002E-4</v>
      </c>
      <c r="W444" s="30">
        <v>-5.2599999999999999E-3</v>
      </c>
      <c r="X444" s="30">
        <v>-8.2393483710000001E-4</v>
      </c>
      <c r="Y444" s="30">
        <v>-4.62E-3</v>
      </c>
      <c r="Z444" s="30">
        <v>-6.8302779420000004E-4</v>
      </c>
      <c r="AA444" s="30">
        <v>-3.7599999999999999E-3</v>
      </c>
      <c r="AB444" s="30">
        <v>-5.6464934669999995E-4</v>
      </c>
      <c r="AC444" s="19" t="s">
        <v>43</v>
      </c>
      <c r="AD444" s="45">
        <v>1.49E+18</v>
      </c>
      <c r="AE444" s="30">
        <v>2.1700000000000001E-2</v>
      </c>
      <c r="AF444" s="45">
        <v>3.356535189E-3</v>
      </c>
      <c r="AG444" s="30">
        <v>2.0789999999999999E-2</v>
      </c>
      <c r="AH444" s="45">
        <v>3.402618658E-3</v>
      </c>
      <c r="AI444" s="28" t="s">
        <v>49</v>
      </c>
      <c r="AJ444" s="29">
        <v>1.54E+18</v>
      </c>
      <c r="AK444" s="30">
        <v>1.42E-3</v>
      </c>
      <c r="AL444" s="45">
        <v>1.6874628640000001E-3</v>
      </c>
      <c r="AM444" s="30">
        <v>8.0000000000000007E-5</v>
      </c>
      <c r="AN444" s="29">
        <v>7.7722724179999996E-5</v>
      </c>
      <c r="AO444" s="28" t="s">
        <v>43</v>
      </c>
      <c r="AP444" s="29">
        <v>1.54E+18</v>
      </c>
      <c r="AQ444" s="30">
        <v>3.3E-3</v>
      </c>
      <c r="AR444" s="45">
        <v>3.0175566930000001E-3</v>
      </c>
      <c r="AS444" s="30">
        <v>3.5100000000000001E-3</v>
      </c>
      <c r="AT444" s="45">
        <v>4.6874999999999998E-3</v>
      </c>
      <c r="AU444" s="30">
        <v>4.4999999999999997E-3</v>
      </c>
      <c r="AV444" s="45">
        <v>4.7897817989999997E-3</v>
      </c>
      <c r="AW444" s="30">
        <v>6.3899999999999998E-3</v>
      </c>
      <c r="AX444" s="45">
        <v>6.8014901539999997E-3</v>
      </c>
      <c r="AY444" s="30">
        <v>6.43E-3</v>
      </c>
      <c r="AZ444" s="30">
        <v>6.6063906300000003E-3</v>
      </c>
      <c r="BA444" s="28" t="s">
        <v>49</v>
      </c>
      <c r="BB444" s="29">
        <v>1.49E+18</v>
      </c>
      <c r="BC444" s="30">
        <v>1.9499999999999999E-3</v>
      </c>
      <c r="BD444" s="45">
        <v>2.8175119200000002E-3</v>
      </c>
      <c r="BE444" s="30">
        <v>8.5999999999999998E-4</v>
      </c>
      <c r="BF444" s="45">
        <v>9.8612544430000003E-4</v>
      </c>
      <c r="BG444" s="19" t="s">
        <v>43</v>
      </c>
      <c r="BH444" s="45">
        <v>1.49E+18</v>
      </c>
      <c r="BI444" s="30">
        <v>1.1390000000000001E-2</v>
      </c>
      <c r="BJ444" s="45">
        <v>3.3020235399999999E-3</v>
      </c>
      <c r="BK444" s="30">
        <v>6.3800000000000003E-3</v>
      </c>
      <c r="BL444" s="30">
        <v>7.3544668590000001E-3</v>
      </c>
    </row>
    <row r="445" spans="1:64" ht="15.75" thickBot="1">
      <c r="A445" s="28" t="s">
        <v>50</v>
      </c>
      <c r="B445" s="29">
        <v>1.7E+18</v>
      </c>
      <c r="C445" s="30">
        <v>-9.6399999999999993E-3</v>
      </c>
      <c r="D445" s="45">
        <v>-1.4897233810000001E-3</v>
      </c>
      <c r="E445" s="30">
        <v>-1.8200000000000001E-2</v>
      </c>
      <c r="F445" s="29">
        <v>-6.8516357340000003E-4</v>
      </c>
      <c r="G445" s="19" t="s">
        <v>44</v>
      </c>
      <c r="H445" s="29">
        <v>1.7E+18</v>
      </c>
      <c r="I445" s="19"/>
      <c r="J445" s="53"/>
      <c r="K445" s="19"/>
      <c r="L445" s="19"/>
      <c r="M445" s="19"/>
      <c r="N445" s="19"/>
      <c r="O445" s="19"/>
      <c r="P445" s="53"/>
      <c r="Q445" s="30"/>
      <c r="R445" s="29"/>
      <c r="S445" s="28" t="s">
        <v>50</v>
      </c>
      <c r="T445" s="29">
        <v>1.64E+18</v>
      </c>
      <c r="U445" s="30">
        <v>-6.5599999999999999E-3</v>
      </c>
      <c r="V445" s="45">
        <v>-9.5141406820000005E-4</v>
      </c>
      <c r="W445" s="30">
        <v>-5.77E-3</v>
      </c>
      <c r="X445" s="30">
        <v>-9.0382205509999996E-4</v>
      </c>
      <c r="Y445" s="30">
        <v>-4.5199999999999997E-3</v>
      </c>
      <c r="Z445" s="30">
        <v>-6.6824364279999997E-4</v>
      </c>
      <c r="AA445" s="30">
        <v>-5.1000000000000004E-3</v>
      </c>
      <c r="AB445" s="30">
        <v>-7.6588076290000004E-4</v>
      </c>
      <c r="AC445" s="19" t="s">
        <v>44</v>
      </c>
      <c r="AD445" s="45">
        <v>1.64E+18</v>
      </c>
      <c r="AE445" s="30">
        <v>1.89E-2</v>
      </c>
      <c r="AF445" s="45">
        <v>2.923433875E-3</v>
      </c>
      <c r="AG445" s="30">
        <v>1.6969999999999999E-2</v>
      </c>
      <c r="AH445" s="45">
        <v>2.7774140749999999E-3</v>
      </c>
      <c r="AI445" s="28" t="s">
        <v>50</v>
      </c>
      <c r="AJ445" s="29">
        <v>1.7E+18</v>
      </c>
      <c r="AK445" s="30">
        <v>7.2000000000000005E-4</v>
      </c>
      <c r="AL445" s="45">
        <v>8.5561497330000004E-4</v>
      </c>
      <c r="AM445" s="30">
        <v>6.7000000000000002E-4</v>
      </c>
      <c r="AN445" s="29">
        <v>6.5092781500000003E-4</v>
      </c>
      <c r="AO445" s="28" t="s">
        <v>44</v>
      </c>
      <c r="AP445" s="29">
        <v>1.7E+18</v>
      </c>
      <c r="AQ445" s="19"/>
      <c r="AR445" s="19"/>
      <c r="AS445" s="30">
        <v>4.6899999999999997E-3</v>
      </c>
      <c r="AT445" s="45">
        <v>6.2633547009999999E-3</v>
      </c>
      <c r="AU445" s="30">
        <v>3.9500000000000004E-3</v>
      </c>
      <c r="AV445" s="45">
        <v>4.2043640229999998E-3</v>
      </c>
      <c r="AW445" s="30">
        <v>5.13E-3</v>
      </c>
      <c r="AX445" s="45">
        <v>5.4603512509999999E-3</v>
      </c>
      <c r="AY445" s="30">
        <v>6.3400000000000001E-3</v>
      </c>
      <c r="AZ445" s="30">
        <v>6.5139217100000004E-3</v>
      </c>
      <c r="BA445" s="28" t="s">
        <v>50</v>
      </c>
      <c r="BB445" s="29">
        <v>1.64E+18</v>
      </c>
      <c r="BC445" s="30">
        <v>1.1800000000000001E-3</v>
      </c>
      <c r="BD445" s="45">
        <v>1.7049559309999999E-3</v>
      </c>
      <c r="BE445" s="30">
        <v>4.2000000000000002E-4</v>
      </c>
      <c r="BF445" s="45">
        <v>4.8159614720000001E-4</v>
      </c>
      <c r="BG445" s="19" t="s">
        <v>44</v>
      </c>
      <c r="BH445" s="45">
        <v>1.64E+18</v>
      </c>
      <c r="BI445" s="30">
        <v>9.9900000000000006E-3</v>
      </c>
      <c r="BJ445" s="45">
        <v>2.8961558530000001E-3</v>
      </c>
      <c r="BK445" s="30">
        <v>6.1900000000000002E-3</v>
      </c>
      <c r="BL445" s="30">
        <v>7.135446686E-3</v>
      </c>
    </row>
    <row r="446" spans="1:64" ht="15.75" thickBot="1">
      <c r="A446" s="28" t="s">
        <v>51</v>
      </c>
      <c r="B446" s="29">
        <v>1.85E+18</v>
      </c>
      <c r="C446" s="30">
        <v>-8.3599999999999994E-3</v>
      </c>
      <c r="D446" s="45">
        <v>-1.291917787E-3</v>
      </c>
      <c r="E446" s="30">
        <v>-1.6299999999999999E-2</v>
      </c>
      <c r="F446" s="29">
        <v>-6.1363550799999999E-4</v>
      </c>
      <c r="G446" s="19" t="s">
        <v>45</v>
      </c>
      <c r="H446" s="29">
        <v>1.85E+18</v>
      </c>
      <c r="I446" s="30">
        <v>1.3169999999999999E-2</v>
      </c>
      <c r="J446" s="29">
        <v>2.0377533650000001E-3</v>
      </c>
      <c r="K446" s="30">
        <v>5.8700000000000002E-3</v>
      </c>
      <c r="L446" s="30">
        <v>1.0902674589999999E-3</v>
      </c>
      <c r="M446" s="30">
        <v>1.315E-2</v>
      </c>
      <c r="N446" s="30">
        <v>2.2865588590000002E-3</v>
      </c>
      <c r="O446" s="30">
        <v>6.8700000000000002E-3</v>
      </c>
      <c r="P446" s="29">
        <v>2.5506794390000001E-3</v>
      </c>
      <c r="Q446" s="30"/>
      <c r="R446" s="29"/>
      <c r="S446" s="28" t="s">
        <v>51</v>
      </c>
      <c r="T446" s="29">
        <v>1.78E+18</v>
      </c>
      <c r="U446" s="30">
        <v>-7.0699999999999999E-3</v>
      </c>
      <c r="V446" s="45">
        <v>-1.025380711E-3</v>
      </c>
      <c r="W446" s="30">
        <v>-5.1700000000000001E-3</v>
      </c>
      <c r="X446" s="30">
        <v>-8.0983709270000001E-4</v>
      </c>
      <c r="Y446" s="30">
        <v>-4.7699999999999999E-3</v>
      </c>
      <c r="Z446" s="30">
        <v>-7.0520402130000003E-4</v>
      </c>
      <c r="AA446" s="30">
        <v>-4.28E-3</v>
      </c>
      <c r="AB446" s="30">
        <v>-6.4273914999999997E-4</v>
      </c>
      <c r="AC446" s="19" t="s">
        <v>45</v>
      </c>
      <c r="AD446" s="45">
        <v>1.78E+18</v>
      </c>
      <c r="AE446" s="30">
        <v>1.67E-2</v>
      </c>
      <c r="AF446" s="45">
        <v>2.5831399849999999E-3</v>
      </c>
      <c r="AG446" s="30">
        <v>1.5350000000000001E-2</v>
      </c>
      <c r="AH446" s="45">
        <v>2.5122749590000002E-3</v>
      </c>
      <c r="AI446" s="28" t="s">
        <v>51</v>
      </c>
      <c r="AJ446" s="29">
        <v>1.85E+18</v>
      </c>
      <c r="AK446" s="30">
        <v>2.5999999999999998E-4</v>
      </c>
      <c r="AL446" s="45">
        <v>3.0897207370000001E-4</v>
      </c>
      <c r="AM446" s="30">
        <v>7.7999999999999999E-4</v>
      </c>
      <c r="AN446" s="29">
        <v>7.577965608E-4</v>
      </c>
      <c r="AO446" s="28" t="s">
        <v>45</v>
      </c>
      <c r="AP446" s="29">
        <v>1.85E+18</v>
      </c>
      <c r="AQ446" s="30">
        <v>3.8E-3</v>
      </c>
      <c r="AR446" s="45">
        <v>3.474762253E-3</v>
      </c>
      <c r="AS446" s="30">
        <v>3.47E-3</v>
      </c>
      <c r="AT446" s="45">
        <v>4.6340811969999996E-3</v>
      </c>
      <c r="AU446" s="30">
        <v>4.15E-3</v>
      </c>
      <c r="AV446" s="45">
        <v>4.4172432140000004E-3</v>
      </c>
      <c r="AW446" s="30">
        <v>5.0299999999999997E-3</v>
      </c>
      <c r="AX446" s="45">
        <v>5.3539116549999998E-3</v>
      </c>
      <c r="AY446" s="30">
        <v>5.13E-3</v>
      </c>
      <c r="AZ446" s="30">
        <v>5.2707284499999996E-3</v>
      </c>
      <c r="BA446" s="28" t="s">
        <v>51</v>
      </c>
      <c r="BB446" s="29">
        <v>1.78E+18</v>
      </c>
      <c r="BC446" s="30">
        <v>1.4300000000000001E-3</v>
      </c>
      <c r="BD446" s="45">
        <v>2.0661754080000001E-3</v>
      </c>
      <c r="BE446" s="30">
        <v>8.1999999999999998E-4</v>
      </c>
      <c r="BF446" s="45">
        <v>9.4025914459999998E-4</v>
      </c>
      <c r="BG446" s="19" t="s">
        <v>45</v>
      </c>
      <c r="BH446" s="45">
        <v>1.78E+18</v>
      </c>
      <c r="BI446" s="30">
        <v>8.7100000000000007E-3</v>
      </c>
      <c r="BJ446" s="45">
        <v>2.525076825E-3</v>
      </c>
      <c r="BK446" s="30">
        <v>4.6699999999999997E-3</v>
      </c>
      <c r="BL446" s="30">
        <v>5.3832853029999999E-3</v>
      </c>
    </row>
    <row r="447" spans="1:64" ht="15.75" thickBot="1">
      <c r="A447" s="28" t="s">
        <v>52</v>
      </c>
      <c r="B447" s="29">
        <v>2.01E+18</v>
      </c>
      <c r="C447" s="30">
        <v>-6.3400000000000001E-3</v>
      </c>
      <c r="D447" s="45">
        <v>-9.797558337E-4</v>
      </c>
      <c r="E447" s="30">
        <v>-1.7100000000000001E-2</v>
      </c>
      <c r="F447" s="29">
        <v>-6.4375258820000003E-4</v>
      </c>
      <c r="G447" s="19" t="s">
        <v>46</v>
      </c>
      <c r="H447" s="29">
        <v>2.01E+18</v>
      </c>
      <c r="I447" s="19"/>
      <c r="J447" s="53"/>
      <c r="K447" s="19"/>
      <c r="L447" s="19"/>
      <c r="M447" s="19"/>
      <c r="N447" s="19"/>
      <c r="O447" s="19"/>
      <c r="P447" s="53"/>
      <c r="Q447" s="30"/>
      <c r="R447" s="29"/>
      <c r="S447" s="28" t="s">
        <v>52</v>
      </c>
      <c r="T447" s="29">
        <v>1.93E+18</v>
      </c>
      <c r="U447" s="30">
        <v>-6.8999999999999999E-3</v>
      </c>
      <c r="V447" s="45">
        <v>-1.0007251630000001E-3</v>
      </c>
      <c r="W447" s="30">
        <v>-5.4799999999999996E-3</v>
      </c>
      <c r="X447" s="30">
        <v>-8.5839599000000003E-4</v>
      </c>
      <c r="Y447" s="30">
        <v>-4.6699999999999997E-3</v>
      </c>
      <c r="Z447" s="30">
        <v>-6.9041986989999997E-4</v>
      </c>
      <c r="AA447" s="30">
        <v>-3.5699999999999998E-3</v>
      </c>
      <c r="AB447" s="30">
        <v>-5.3611653400000004E-4</v>
      </c>
      <c r="AC447" s="19" t="s">
        <v>46</v>
      </c>
      <c r="AD447" s="45">
        <v>1.93E+18</v>
      </c>
      <c r="AE447" s="30">
        <v>1.2E-2</v>
      </c>
      <c r="AF447" s="45">
        <v>1.8561484919999999E-3</v>
      </c>
      <c r="AG447" s="30">
        <v>1.102E-2</v>
      </c>
      <c r="AH447" s="45">
        <v>1.803600655E-3</v>
      </c>
      <c r="AI447" s="28" t="s">
        <v>52</v>
      </c>
      <c r="AJ447" s="29">
        <v>2.01E+18</v>
      </c>
      <c r="AK447" s="30">
        <v>3.8000000000000002E-4</v>
      </c>
      <c r="AL447" s="45">
        <v>4.5157456920000001E-4</v>
      </c>
      <c r="AM447" s="30"/>
      <c r="AN447" s="29"/>
      <c r="AO447" s="28" t="s">
        <v>46</v>
      </c>
      <c r="AP447" s="29">
        <v>2.01E+18</v>
      </c>
      <c r="AQ447" s="19"/>
      <c r="AR447" s="19"/>
      <c r="AS447" s="30">
        <v>2.9199999999999999E-3</v>
      </c>
      <c r="AT447" s="45">
        <v>3.89957265E-3</v>
      </c>
      <c r="AU447" s="30">
        <v>4.0299999999999997E-3</v>
      </c>
      <c r="AV447" s="45">
        <v>4.2895156999999996E-3</v>
      </c>
      <c r="AW447" s="30">
        <v>4.0000000000000001E-3</v>
      </c>
      <c r="AX447" s="45">
        <v>4.2575838210000003E-3</v>
      </c>
      <c r="AY447" s="30">
        <v>4.0099999999999997E-3</v>
      </c>
      <c r="AZ447" s="30">
        <v>4.1200041099999996E-3</v>
      </c>
      <c r="BA447" s="28" t="s">
        <v>52</v>
      </c>
      <c r="BB447" s="29">
        <v>1.93E+18</v>
      </c>
      <c r="BC447" s="30">
        <v>1.6800000000000001E-3</v>
      </c>
      <c r="BD447" s="45">
        <v>2.4273948850000002E-3</v>
      </c>
      <c r="BE447" s="30">
        <v>3.6999999999999998E-5</v>
      </c>
      <c r="BF447" s="45">
        <v>4.242632726E-5</v>
      </c>
      <c r="BG447" s="19" t="s">
        <v>46</v>
      </c>
      <c r="BH447" s="45">
        <v>1.93E+18</v>
      </c>
      <c r="BI447" s="30">
        <v>6.5900000000000004E-3</v>
      </c>
      <c r="BJ447" s="45">
        <v>1.910477184E-3</v>
      </c>
      <c r="BK447" s="30">
        <v>3.7499999999999999E-3</v>
      </c>
      <c r="BL447" s="30">
        <v>4.3227665710000003E-3</v>
      </c>
    </row>
    <row r="448" spans="1:64" ht="15.75" thickBot="1">
      <c r="A448" s="28" t="s">
        <v>53</v>
      </c>
      <c r="B448" s="29">
        <v>2.16E+18</v>
      </c>
      <c r="C448" s="30">
        <v>-7.0600000000000003E-3</v>
      </c>
      <c r="D448" s="45">
        <v>-1.09102148E-3</v>
      </c>
      <c r="E448" s="30">
        <v>-1.856E-2</v>
      </c>
      <c r="F448" s="29">
        <v>-6.9871625949999999E-4</v>
      </c>
      <c r="G448" s="19" t="s">
        <v>47</v>
      </c>
      <c r="H448" s="29">
        <v>2.16E+18</v>
      </c>
      <c r="I448" s="30">
        <v>3.0000000000000001E-5</v>
      </c>
      <c r="J448" s="29">
        <v>4.6418072099999999E-6</v>
      </c>
      <c r="K448" s="30">
        <v>-5.5999999999999999E-3</v>
      </c>
      <c r="L448" s="30">
        <v>-1.040118871E-3</v>
      </c>
      <c r="M448" s="30">
        <v>4.0800000000000003E-3</v>
      </c>
      <c r="N448" s="30">
        <v>7.0944183619999998E-4</v>
      </c>
      <c r="O448" s="30">
        <v>3.4299999999999999E-3</v>
      </c>
      <c r="P448" s="29">
        <v>1.2734833299999999E-3</v>
      </c>
      <c r="Q448" s="30"/>
      <c r="R448" s="29"/>
      <c r="S448" s="28" t="s">
        <v>53</v>
      </c>
      <c r="T448" s="29">
        <v>2.08E+18</v>
      </c>
      <c r="U448" s="30">
        <v>-8.3700000000000007E-3</v>
      </c>
      <c r="V448" s="45">
        <v>-1.2139231329999999E-3</v>
      </c>
      <c r="W448" s="30">
        <v>-5.5999999999999999E-3</v>
      </c>
      <c r="X448" s="30">
        <v>-8.7719298250000003E-4</v>
      </c>
      <c r="Y448" s="30">
        <v>-5.28E-3</v>
      </c>
      <c r="Z448" s="30">
        <v>-7.8060319339999995E-4</v>
      </c>
      <c r="AA448" s="30">
        <v>-5.13E-3</v>
      </c>
      <c r="AB448" s="30">
        <v>-7.7038594380000002E-4</v>
      </c>
      <c r="AC448" s="19" t="s">
        <v>47</v>
      </c>
      <c r="AD448" s="45">
        <v>2.08E+18</v>
      </c>
      <c r="AE448" s="30">
        <v>7.6E-3</v>
      </c>
      <c r="AF448" s="45">
        <v>1.1755607119999999E-3</v>
      </c>
      <c r="AG448" s="30">
        <v>6.4700000000000001E-3</v>
      </c>
      <c r="AH448" s="45">
        <v>1.058919804E-3</v>
      </c>
      <c r="AI448" s="28" t="s">
        <v>53</v>
      </c>
      <c r="AJ448" s="29">
        <v>2.16E+18</v>
      </c>
      <c r="AK448" s="30">
        <v>-6.7000000000000002E-4</v>
      </c>
      <c r="AL448" s="45">
        <v>-7.9619726679999996E-4</v>
      </c>
      <c r="AM448" s="30">
        <v>-5.5999999999999995E-4</v>
      </c>
      <c r="AN448" s="29">
        <v>-5.4405906930000004E-4</v>
      </c>
      <c r="AO448" s="28" t="s">
        <v>47</v>
      </c>
      <c r="AP448" s="29">
        <v>2.16E+18</v>
      </c>
      <c r="AQ448" s="30">
        <v>3.0000000000000001E-3</v>
      </c>
      <c r="AR448" s="45">
        <v>2.7432333580000002E-3</v>
      </c>
      <c r="AS448" s="30">
        <v>2.8700000000000002E-3</v>
      </c>
      <c r="AT448" s="45">
        <v>3.8327991449999999E-3</v>
      </c>
      <c r="AU448" s="30">
        <v>3.0400000000000002E-3</v>
      </c>
      <c r="AV448" s="45">
        <v>3.2357637039999998E-3</v>
      </c>
      <c r="AW448" s="30">
        <v>2.64E-3</v>
      </c>
      <c r="AX448" s="45">
        <v>2.810005322E-3</v>
      </c>
      <c r="AY448" s="30">
        <v>2.7799999999999999E-3</v>
      </c>
      <c r="AZ448" s="30">
        <v>2.8562622010000001E-3</v>
      </c>
      <c r="BA448" s="28" t="s">
        <v>53</v>
      </c>
      <c r="BB448" s="29">
        <v>2.08E+18</v>
      </c>
      <c r="BC448" s="30">
        <v>8.0000000000000004E-4</v>
      </c>
      <c r="BD448" s="45">
        <v>1.1559023260000001E-3</v>
      </c>
      <c r="BE448" s="30">
        <v>9.5E-4</v>
      </c>
      <c r="BF448" s="45">
        <v>1.0893246189999999E-3</v>
      </c>
      <c r="BG448" s="19" t="s">
        <v>47</v>
      </c>
      <c r="BH448" s="45">
        <v>2.08E+18</v>
      </c>
      <c r="BI448" s="30">
        <v>4.15E-3</v>
      </c>
      <c r="BJ448" s="45">
        <v>1.203107787E-3</v>
      </c>
      <c r="BK448" s="30">
        <v>2.7799999999999999E-3</v>
      </c>
      <c r="BL448" s="30">
        <v>3.2046109510000002E-3</v>
      </c>
    </row>
    <row r="449" spans="1:64" ht="15.75" thickBot="1">
      <c r="A449" s="28" t="s">
        <v>54</v>
      </c>
      <c r="B449" s="29">
        <v>2.31E+18</v>
      </c>
      <c r="C449" s="30">
        <v>-7.3299999999999997E-3</v>
      </c>
      <c r="D449" s="45">
        <v>-1.1327460980000001E-3</v>
      </c>
      <c r="E449" s="30">
        <v>-1.6879999999999999E-2</v>
      </c>
      <c r="F449" s="29">
        <v>-6.354703911E-4</v>
      </c>
      <c r="G449" s="19" t="s">
        <v>48</v>
      </c>
      <c r="H449" s="29">
        <v>2.31E+18</v>
      </c>
      <c r="I449" s="19"/>
      <c r="J449" s="53"/>
      <c r="K449" s="19"/>
      <c r="L449" s="19"/>
      <c r="M449" s="19"/>
      <c r="N449" s="19"/>
      <c r="O449" s="19"/>
      <c r="P449" s="53"/>
      <c r="Q449" s="30"/>
      <c r="R449" s="29"/>
      <c r="S449" s="28" t="s">
        <v>54</v>
      </c>
      <c r="T449" s="29">
        <v>2.23E+18</v>
      </c>
      <c r="U449" s="30">
        <v>-7.79E-3</v>
      </c>
      <c r="V449" s="45">
        <v>-1.1298042059999999E-3</v>
      </c>
      <c r="W449" s="30">
        <v>-5.1000000000000004E-3</v>
      </c>
      <c r="X449" s="30">
        <v>-7.9887218049999999E-4</v>
      </c>
      <c r="Y449" s="30">
        <v>-3.6900000000000001E-3</v>
      </c>
      <c r="Z449" s="30">
        <v>-5.4553518630000004E-4</v>
      </c>
      <c r="AA449" s="30">
        <v>-4.7000000000000002E-3</v>
      </c>
      <c r="AB449" s="30">
        <v>-7.0581168339999998E-4</v>
      </c>
      <c r="AC449" s="19" t="s">
        <v>48</v>
      </c>
      <c r="AD449" s="45">
        <v>2.23E+18</v>
      </c>
      <c r="AE449" s="30">
        <v>2.3E-3</v>
      </c>
      <c r="AF449" s="45">
        <v>3.5576179430000002E-4</v>
      </c>
      <c r="AG449" s="30">
        <v>3.8600000000000001E-3</v>
      </c>
      <c r="AH449" s="45">
        <v>6.3175122750000002E-4</v>
      </c>
      <c r="AI449" s="28" t="s">
        <v>54</v>
      </c>
      <c r="AJ449" s="29">
        <v>2.31E+18</v>
      </c>
      <c r="AK449" s="30">
        <v>-6.4000000000000005E-4</v>
      </c>
      <c r="AL449" s="45">
        <v>-7.6054664290000002E-4</v>
      </c>
      <c r="AM449" s="30">
        <v>-9.5E-4</v>
      </c>
      <c r="AN449" s="29">
        <v>-9.2295734970000004E-4</v>
      </c>
      <c r="AO449" s="28" t="s">
        <v>48</v>
      </c>
      <c r="AP449" s="29">
        <v>2.31E+18</v>
      </c>
      <c r="AQ449" s="19"/>
      <c r="AR449" s="19"/>
      <c r="AS449" s="30">
        <v>2.2499999999999998E-3</v>
      </c>
      <c r="AT449" s="45">
        <v>3.0048076919999998E-3</v>
      </c>
      <c r="AU449" s="30">
        <v>2.6099999999999999E-3</v>
      </c>
      <c r="AV449" s="45">
        <v>2.7780734429999998E-3</v>
      </c>
      <c r="AW449" s="30">
        <v>1.97E-3</v>
      </c>
      <c r="AX449" s="45">
        <v>2.0968600320000002E-3</v>
      </c>
      <c r="AY449" s="30">
        <v>1.7099999999999999E-3</v>
      </c>
      <c r="AZ449" s="30">
        <v>1.7569094830000001E-3</v>
      </c>
      <c r="BA449" s="28" t="s">
        <v>54</v>
      </c>
      <c r="BB449" s="29">
        <v>2.23E+18</v>
      </c>
      <c r="BC449" s="30">
        <v>1.23E-3</v>
      </c>
      <c r="BD449" s="45">
        <v>1.7771998270000001E-3</v>
      </c>
      <c r="BE449" s="30">
        <v>9.2000000000000003E-4</v>
      </c>
      <c r="BF449" s="45">
        <v>1.0549248939999999E-3</v>
      </c>
      <c r="BG449" s="19" t="s">
        <v>48</v>
      </c>
      <c r="BH449" s="45">
        <v>2.23E+18</v>
      </c>
      <c r="BI449" s="30">
        <v>2.8500000000000001E-3</v>
      </c>
      <c r="BJ449" s="45">
        <v>8.2623064880000001E-4</v>
      </c>
      <c r="BK449" s="30">
        <v>1.07E-3</v>
      </c>
      <c r="BL449" s="30">
        <v>1.233429395E-3</v>
      </c>
    </row>
    <row r="450" spans="1:64" ht="15.75" thickBot="1">
      <c r="A450" s="28" t="s">
        <v>55</v>
      </c>
      <c r="B450" s="29">
        <v>2.47E+18</v>
      </c>
      <c r="C450" s="30">
        <v>-5.0699999999999999E-3</v>
      </c>
      <c r="D450" s="45">
        <v>-7.8349559570000001E-4</v>
      </c>
      <c r="E450" s="30">
        <v>-1.3610000000000001E-2</v>
      </c>
      <c r="F450" s="29">
        <v>-5.1236682600000005E-4</v>
      </c>
      <c r="G450" s="19" t="s">
        <v>49</v>
      </c>
      <c r="H450" s="29">
        <v>2.47E+18</v>
      </c>
      <c r="I450" s="30">
        <v>-5.4099999999999999E-3</v>
      </c>
      <c r="J450" s="29">
        <v>-8.3707256690000004E-4</v>
      </c>
      <c r="K450" s="30">
        <v>-1.4109999999999999E-2</v>
      </c>
      <c r="L450" s="30">
        <v>-2.6207280829999998E-3</v>
      </c>
      <c r="M450" s="30">
        <v>-4.9100000000000003E-3</v>
      </c>
      <c r="N450" s="30">
        <v>-8.5376456270000001E-4</v>
      </c>
      <c r="O450" s="30">
        <v>3.6999999999999999E-4</v>
      </c>
      <c r="P450" s="29">
        <v>1.373728373E-4</v>
      </c>
      <c r="Q450" s="30"/>
      <c r="R450" s="29"/>
      <c r="S450" s="28" t="s">
        <v>55</v>
      </c>
      <c r="T450" s="29">
        <v>2.38E+18</v>
      </c>
      <c r="U450" s="30">
        <v>-6.6299999999999996E-3</v>
      </c>
      <c r="V450" s="45">
        <v>-9.6156635239999998E-4</v>
      </c>
      <c r="W450" s="30">
        <v>-3.4499999999999999E-3</v>
      </c>
      <c r="X450" s="30">
        <v>-5.4041353379999997E-4</v>
      </c>
      <c r="Y450" s="30">
        <v>-4.4099999999999999E-3</v>
      </c>
      <c r="Z450" s="30">
        <v>-6.519810763E-4</v>
      </c>
      <c r="AA450" s="30">
        <v>-2.33E-3</v>
      </c>
      <c r="AB450" s="30">
        <v>-3.4990238770000001E-4</v>
      </c>
      <c r="AC450" s="19" t="s">
        <v>49</v>
      </c>
      <c r="AD450" s="45">
        <v>2.38E+18</v>
      </c>
      <c r="AE450" s="30">
        <v>-2.0000000000000001E-4</v>
      </c>
      <c r="AF450" s="45">
        <v>-3.0935808200000001E-5</v>
      </c>
      <c r="AG450" s="30">
        <v>4.6999999999999999E-4</v>
      </c>
      <c r="AH450" s="45">
        <v>7.6923076920000001E-5</v>
      </c>
      <c r="AI450" s="28" t="s">
        <v>55</v>
      </c>
      <c r="AJ450" s="29">
        <v>2.47E+18</v>
      </c>
      <c r="AK450" s="30">
        <v>-9.3999999999999997E-4</v>
      </c>
      <c r="AL450" s="45">
        <v>-1.1170528820000001E-3</v>
      </c>
      <c r="AM450" s="30">
        <v>-1.0399999999999999E-3</v>
      </c>
      <c r="AN450" s="29">
        <v>-1.010395414E-3</v>
      </c>
      <c r="AO450" s="28" t="s">
        <v>49</v>
      </c>
      <c r="AP450" s="29">
        <v>2.47E+18</v>
      </c>
      <c r="AQ450" s="30">
        <v>1.2999999999999999E-3</v>
      </c>
      <c r="AR450" s="45">
        <v>1.188734455E-3</v>
      </c>
      <c r="AS450" s="30">
        <v>2.33E-3</v>
      </c>
      <c r="AT450" s="45">
        <v>3.1116452989999998E-3</v>
      </c>
      <c r="AU450" s="30">
        <v>2.14E-3</v>
      </c>
      <c r="AV450" s="45">
        <v>2.2778073440000001E-3</v>
      </c>
      <c r="AW450" s="30">
        <v>1.1900000000000001E-3</v>
      </c>
      <c r="AX450" s="45">
        <v>1.266631187E-3</v>
      </c>
      <c r="AY450" s="30">
        <v>1.2199999999999999E-3</v>
      </c>
      <c r="AZ450" s="30">
        <v>1.2534675849999999E-3</v>
      </c>
      <c r="BA450" s="28" t="s">
        <v>55</v>
      </c>
      <c r="BB450" s="29">
        <v>2.38E+18</v>
      </c>
      <c r="BC450" s="30">
        <v>1.8799999999999999E-3</v>
      </c>
      <c r="BD450" s="45">
        <v>2.7163704669999999E-3</v>
      </c>
      <c r="BE450" s="30">
        <v>5.1000000000000004E-4</v>
      </c>
      <c r="BF450" s="45">
        <v>5.8479532160000004E-4</v>
      </c>
      <c r="BG450" s="19" t="s">
        <v>49</v>
      </c>
      <c r="BH450" s="45">
        <v>2.38E+18</v>
      </c>
      <c r="BI450" s="30">
        <v>8.0999999999999996E-3</v>
      </c>
      <c r="BJ450" s="45">
        <v>2.3482344760000001E-3</v>
      </c>
      <c r="BK450" s="30">
        <v>1.0399999999999999E-3</v>
      </c>
      <c r="BL450" s="30">
        <v>1.1988472620000001E-3</v>
      </c>
    </row>
    <row r="451" spans="1:64" ht="15.75" thickBot="1">
      <c r="A451" s="28" t="s">
        <v>56</v>
      </c>
      <c r="B451" s="29">
        <v>2.62E+18</v>
      </c>
      <c r="C451" s="30">
        <v>-2.96E-3</v>
      </c>
      <c r="D451" s="45">
        <v>-4.5742543659999999E-4</v>
      </c>
      <c r="E451" s="30">
        <v>-9.6100000000000005E-3</v>
      </c>
      <c r="F451" s="29">
        <v>-3.6178142530000001E-4</v>
      </c>
      <c r="G451" s="19" t="s">
        <v>50</v>
      </c>
      <c r="H451" s="29">
        <v>2.62E+18</v>
      </c>
      <c r="I451" s="19"/>
      <c r="J451" s="53"/>
      <c r="K451" s="19"/>
      <c r="L451" s="19"/>
      <c r="M451" s="19"/>
      <c r="N451" s="19"/>
      <c r="O451" s="19"/>
      <c r="P451" s="53"/>
      <c r="Q451" s="30"/>
      <c r="R451" s="29"/>
      <c r="S451" s="28" t="s">
        <v>56</v>
      </c>
      <c r="T451" s="29">
        <v>2.53E+18</v>
      </c>
      <c r="U451" s="30">
        <v>-3.8800000000000002E-3</v>
      </c>
      <c r="V451" s="45">
        <v>-5.6272661349999998E-4</v>
      </c>
      <c r="W451" s="30">
        <v>-1.74E-3</v>
      </c>
      <c r="X451" s="30">
        <v>-2.7255639099999998E-4</v>
      </c>
      <c r="Y451" s="30">
        <v>-1.7700000000000001E-3</v>
      </c>
      <c r="Z451" s="30">
        <v>-2.6167947960000003E-4</v>
      </c>
      <c r="AA451" s="30">
        <v>-3.2000000000000002E-3</v>
      </c>
      <c r="AB451" s="30">
        <v>-4.8055263549999998E-4</v>
      </c>
      <c r="AC451" s="19" t="s">
        <v>50</v>
      </c>
      <c r="AD451" s="45">
        <v>2.53E+18</v>
      </c>
      <c r="AE451" s="30">
        <v>-2.0999999999999999E-3</v>
      </c>
      <c r="AF451" s="45">
        <v>-3.2482598609999999E-4</v>
      </c>
      <c r="AG451" s="30">
        <v>-1.8699999999999999E-3</v>
      </c>
      <c r="AH451" s="45">
        <v>-3.0605564649999997E-4</v>
      </c>
      <c r="AI451" s="28" t="s">
        <v>56</v>
      </c>
      <c r="AJ451" s="29">
        <v>2.62E+18</v>
      </c>
      <c r="AK451" s="30">
        <v>-1.1800000000000001E-3</v>
      </c>
      <c r="AL451" s="45">
        <v>-1.4022578730000001E-3</v>
      </c>
      <c r="AM451" s="30">
        <v>2.3000000000000001E-4</v>
      </c>
      <c r="AN451" s="29">
        <v>2.23452832E-4</v>
      </c>
      <c r="AO451" s="28" t="s">
        <v>50</v>
      </c>
      <c r="AP451" s="29">
        <v>2.62E+18</v>
      </c>
      <c r="AQ451" s="19"/>
      <c r="AR451" s="19"/>
      <c r="AS451" s="30">
        <v>1.6299999999999999E-3</v>
      </c>
      <c r="AT451" s="45">
        <v>2.1768162390000002E-3</v>
      </c>
      <c r="AU451" s="30">
        <v>1.6900000000000001E-3</v>
      </c>
      <c r="AV451" s="45">
        <v>1.798829164E-3</v>
      </c>
      <c r="AW451" s="30">
        <v>3.1999999999999999E-5</v>
      </c>
      <c r="AX451" s="45">
        <v>3.4060670570000002E-5</v>
      </c>
      <c r="AY451" s="30">
        <v>2.9999999999999997E-4</v>
      </c>
      <c r="AZ451" s="30">
        <v>3.082297339E-4</v>
      </c>
      <c r="BA451" s="28" t="s">
        <v>56</v>
      </c>
      <c r="BB451" s="29">
        <v>2.53E+18</v>
      </c>
      <c r="BC451" s="30">
        <v>1.3500000000000001E-3</v>
      </c>
      <c r="BD451" s="45">
        <v>1.9505851760000001E-3</v>
      </c>
      <c r="BE451" s="30">
        <v>7.6000000000000004E-4</v>
      </c>
      <c r="BF451" s="45">
        <v>8.7145969500000003E-4</v>
      </c>
      <c r="BG451" s="19" t="s">
        <v>50</v>
      </c>
      <c r="BH451" s="45">
        <v>2.53E+18</v>
      </c>
      <c r="BI451" s="30">
        <v>-4.0000000000000002E-4</v>
      </c>
      <c r="BJ451" s="45">
        <v>-1.159621963E-4</v>
      </c>
      <c r="BK451" s="30">
        <v>6.2E-4</v>
      </c>
      <c r="BL451" s="30">
        <v>7.1469740629999997E-4</v>
      </c>
    </row>
    <row r="452" spans="1:64" ht="15.75" thickBot="1">
      <c r="A452" s="28" t="s">
        <v>57</v>
      </c>
      <c r="B452" s="29">
        <v>2.78E+18</v>
      </c>
      <c r="C452" s="30">
        <v>-1.6100000000000001E-3</v>
      </c>
      <c r="D452" s="45">
        <v>-2.4880234889999999E-4</v>
      </c>
      <c r="E452" s="30">
        <v>-7.9799999999999992E-3</v>
      </c>
      <c r="F452" s="29">
        <v>-3.0041787450000001E-4</v>
      </c>
      <c r="G452" s="19" t="s">
        <v>51</v>
      </c>
      <c r="H452" s="29">
        <v>2.78E+18</v>
      </c>
      <c r="I452" s="30">
        <v>-6.6800000000000002E-3</v>
      </c>
      <c r="J452" s="29">
        <v>-1.033575739E-3</v>
      </c>
      <c r="K452" s="30">
        <v>-1.214E-2</v>
      </c>
      <c r="L452" s="30">
        <v>-2.2548291229999998E-3</v>
      </c>
      <c r="M452" s="30">
        <v>-3.3300000000000001E-3</v>
      </c>
      <c r="N452" s="30">
        <v>-5.79029734E-4</v>
      </c>
      <c r="O452" s="30">
        <v>5.8E-4</v>
      </c>
      <c r="P452" s="29">
        <v>2.1534120439999999E-4</v>
      </c>
      <c r="Q452" s="30"/>
      <c r="R452" s="29"/>
      <c r="S452" s="28" t="s">
        <v>57</v>
      </c>
      <c r="T452" s="29">
        <v>2.68E+18</v>
      </c>
      <c r="U452" s="30">
        <v>-2.6199999999999999E-3</v>
      </c>
      <c r="V452" s="45">
        <v>-3.7998549669999998E-4</v>
      </c>
      <c r="W452" s="30">
        <v>-4.6000000000000001E-4</v>
      </c>
      <c r="X452" s="30">
        <v>-7.2055137839999994E-5</v>
      </c>
      <c r="Y452" s="30">
        <v>-5.8E-4</v>
      </c>
      <c r="Z452" s="30">
        <v>-8.5748078059999999E-5</v>
      </c>
      <c r="AA452" s="30">
        <v>-1.07E-3</v>
      </c>
      <c r="AB452" s="30">
        <v>-1.6068478749999999E-4</v>
      </c>
      <c r="AC452" s="19" t="s">
        <v>51</v>
      </c>
      <c r="AD452" s="45">
        <v>2.68E+18</v>
      </c>
      <c r="AE452" s="30">
        <v>-2.0999999999999999E-3</v>
      </c>
      <c r="AF452" s="45">
        <v>-3.2482598609999999E-4</v>
      </c>
      <c r="AG452" s="30">
        <v>-2.5500000000000002E-3</v>
      </c>
      <c r="AH452" s="45">
        <v>-4.173486088E-4</v>
      </c>
      <c r="AI452" s="28" t="s">
        <v>57</v>
      </c>
      <c r="AJ452" s="29">
        <v>2.78E+18</v>
      </c>
      <c r="AK452" s="30">
        <v>-3.4000000000000002E-4</v>
      </c>
      <c r="AL452" s="45">
        <v>-4.04040404E-4</v>
      </c>
      <c r="AM452" s="30">
        <v>-7.7999999999999999E-4</v>
      </c>
      <c r="AN452" s="29">
        <v>-7.577965608E-4</v>
      </c>
      <c r="AO452" s="28" t="s">
        <v>51</v>
      </c>
      <c r="AP452" s="29">
        <v>2.78E+18</v>
      </c>
      <c r="AQ452" s="30">
        <v>8.9999999999999998E-4</v>
      </c>
      <c r="AR452" s="45">
        <v>8.2297000730000003E-4</v>
      </c>
      <c r="AS452" s="30">
        <v>1.6299999999999999E-3</v>
      </c>
      <c r="AT452" s="45">
        <v>2.1768162390000002E-3</v>
      </c>
      <c r="AU452" s="30">
        <v>1.6000000000000001E-3</v>
      </c>
      <c r="AV452" s="45">
        <v>1.7030335279999999E-3</v>
      </c>
      <c r="AW452" s="30">
        <v>6.4999999999999997E-4</v>
      </c>
      <c r="AX452" s="45">
        <v>6.9185737089999999E-4</v>
      </c>
      <c r="AY452" s="30">
        <v>1.2999999999999999E-4</v>
      </c>
      <c r="AZ452" s="30">
        <v>1.33566218E-4</v>
      </c>
      <c r="BA452" s="28" t="s">
        <v>57</v>
      </c>
      <c r="BB452" s="29">
        <v>2.68E+18</v>
      </c>
      <c r="BC452" s="30">
        <v>1.2099999999999999E-3</v>
      </c>
      <c r="BD452" s="45">
        <v>1.748302268E-3</v>
      </c>
      <c r="BE452" s="30">
        <v>1.3699999999999999E-3</v>
      </c>
      <c r="BF452" s="45">
        <v>1.5709207659999999E-3</v>
      </c>
      <c r="BG452" s="19" t="s">
        <v>51</v>
      </c>
      <c r="BH452" s="45">
        <v>2.68E+18</v>
      </c>
      <c r="BI452" s="30">
        <v>-5.1000000000000004E-4</v>
      </c>
      <c r="BJ452" s="45">
        <v>-1.4785180029999999E-4</v>
      </c>
      <c r="BK452" s="30">
        <v>-3.6000000000000002E-4</v>
      </c>
      <c r="BL452" s="30">
        <v>-4.149855908E-4</v>
      </c>
    </row>
    <row r="453" spans="1:64" ht="15.75" thickBot="1">
      <c r="A453" s="28" t="s">
        <v>58</v>
      </c>
      <c r="B453" s="29">
        <v>2.93E+18</v>
      </c>
      <c r="C453" s="30">
        <v>-5.5000000000000003E-4</v>
      </c>
      <c r="D453" s="45">
        <v>-8.4994591250000002E-5</v>
      </c>
      <c r="E453" s="30">
        <v>-7.0499999999999998E-3</v>
      </c>
      <c r="F453" s="29">
        <v>-2.6540676879999999E-4</v>
      </c>
      <c r="G453" s="19" t="s">
        <v>52</v>
      </c>
      <c r="H453" s="29">
        <v>2.93E+18</v>
      </c>
      <c r="I453" s="19"/>
      <c r="J453" s="53"/>
      <c r="K453" s="19"/>
      <c r="L453" s="19"/>
      <c r="M453" s="19"/>
      <c r="N453" s="19"/>
      <c r="O453" s="19"/>
      <c r="P453" s="53"/>
      <c r="Q453" s="30"/>
      <c r="R453" s="29"/>
      <c r="S453" s="28" t="s">
        <v>58</v>
      </c>
      <c r="T453" s="29">
        <v>2.83E+18</v>
      </c>
      <c r="U453" s="30">
        <v>-3.0500000000000002E-3</v>
      </c>
      <c r="V453" s="45">
        <v>-4.4234952860000001E-4</v>
      </c>
      <c r="W453" s="30">
        <v>-1.2999999999999999E-4</v>
      </c>
      <c r="X453" s="30">
        <v>-2.0363408519999998E-5</v>
      </c>
      <c r="Y453" s="30">
        <v>-3.4000000000000002E-4</v>
      </c>
      <c r="Z453" s="30">
        <v>-5.0266114729999999E-5</v>
      </c>
      <c r="AA453" s="30">
        <v>-2.0000000000000001E-4</v>
      </c>
      <c r="AB453" s="30">
        <v>-3.0034539719999999E-5</v>
      </c>
      <c r="AC453" s="19" t="s">
        <v>52</v>
      </c>
      <c r="AD453" s="45">
        <v>2.83E+18</v>
      </c>
      <c r="AE453" s="30">
        <v>-2.2000000000000001E-3</v>
      </c>
      <c r="AF453" s="45">
        <v>-3.4029389020000001E-4</v>
      </c>
      <c r="AG453" s="19"/>
      <c r="AH453" s="30"/>
      <c r="AI453" s="28" t="s">
        <v>58</v>
      </c>
      <c r="AJ453" s="29">
        <v>2.93E+18</v>
      </c>
      <c r="AK453" s="30">
        <v>-9.3999999999999997E-4</v>
      </c>
      <c r="AL453" s="45">
        <v>-1.1170528820000001E-3</v>
      </c>
      <c r="AM453" s="30">
        <v>-1.5100000000000001E-3</v>
      </c>
      <c r="AN453" s="29">
        <v>-1.4670164190000001E-3</v>
      </c>
      <c r="AO453" s="28" t="s">
        <v>52</v>
      </c>
      <c r="AP453" s="29">
        <v>2.93E+18</v>
      </c>
      <c r="AQ453" s="19"/>
      <c r="AR453" s="19"/>
      <c r="AS453" s="30">
        <v>1.16E-3</v>
      </c>
      <c r="AT453" s="45">
        <v>1.5491452989999999E-3</v>
      </c>
      <c r="AU453" s="30">
        <v>1.73E-4</v>
      </c>
      <c r="AV453" s="45">
        <v>1.841405003E-4</v>
      </c>
      <c r="AW453" s="30">
        <v>1.8400000000000001E-3</v>
      </c>
      <c r="AX453" s="45">
        <v>1.9584885579999999E-3</v>
      </c>
      <c r="AY453" s="30">
        <v>1.24E-3</v>
      </c>
      <c r="AZ453" s="30">
        <v>1.2740162329999999E-3</v>
      </c>
      <c r="BA453" s="28" t="s">
        <v>58</v>
      </c>
      <c r="BB453" s="29">
        <v>2.83E+18</v>
      </c>
      <c r="BC453" s="30">
        <v>1.39E-3</v>
      </c>
      <c r="BD453" s="45">
        <v>2.0083802919999998E-3</v>
      </c>
      <c r="BE453" s="30">
        <v>3.6000000000000002E-4</v>
      </c>
      <c r="BF453" s="45">
        <v>4.1279669760000001E-4</v>
      </c>
      <c r="BG453" s="19" t="s">
        <v>52</v>
      </c>
      <c r="BH453" s="45">
        <v>2.83E+18</v>
      </c>
      <c r="BI453" s="30">
        <v>-9.3000000000000005E-4</v>
      </c>
      <c r="BJ453" s="45">
        <v>-2.6961210649999997E-4</v>
      </c>
      <c r="BK453" s="30">
        <v>-2.7E-4</v>
      </c>
      <c r="BL453" s="30">
        <v>-3.1123919310000001E-4</v>
      </c>
    </row>
    <row r="454" spans="1:64" ht="15.75" thickBot="1">
      <c r="A454" s="28" t="s">
        <v>59</v>
      </c>
      <c r="B454" s="29">
        <v>3.09E+18</v>
      </c>
      <c r="C454" s="30">
        <v>-3.8000000000000002E-4</v>
      </c>
      <c r="D454" s="45">
        <v>-5.872353577E-5</v>
      </c>
      <c r="E454" s="30">
        <v>-7.0200000000000002E-3</v>
      </c>
      <c r="F454" s="29">
        <v>-2.6427737829999999E-4</v>
      </c>
      <c r="G454" s="19" t="s">
        <v>53</v>
      </c>
      <c r="H454" s="29">
        <v>3.09E+18</v>
      </c>
      <c r="I454" s="30">
        <v>-9.1999999999999998E-3</v>
      </c>
      <c r="J454" s="29">
        <v>-1.423487544E-3</v>
      </c>
      <c r="K454" s="30">
        <v>-1.1860000000000001E-2</v>
      </c>
      <c r="L454" s="30">
        <v>-2.2028231800000002E-3</v>
      </c>
      <c r="M454" s="30">
        <v>-7.5100000000000002E-3</v>
      </c>
      <c r="N454" s="30">
        <v>-1.30585985E-3</v>
      </c>
      <c r="O454" s="30">
        <v>3.4000000000000002E-4</v>
      </c>
      <c r="P454" s="29">
        <v>1.2623449909999999E-4</v>
      </c>
      <c r="Q454" s="30"/>
      <c r="R454" s="29"/>
      <c r="S454" s="28" t="s">
        <v>59</v>
      </c>
      <c r="T454" s="29">
        <v>2.97E+18</v>
      </c>
      <c r="U454" s="30">
        <v>-2.3500000000000001E-3</v>
      </c>
      <c r="V454" s="45">
        <v>-3.4082668599999999E-4</v>
      </c>
      <c r="W454" s="30">
        <v>-1.4599999999999999E-3</v>
      </c>
      <c r="X454" s="30">
        <v>-2.2869674190000001E-4</v>
      </c>
      <c r="Y454" s="30">
        <v>1.7000000000000001E-4</v>
      </c>
      <c r="Z454" s="30">
        <v>2.5133057360000001E-5</v>
      </c>
      <c r="AA454" s="30">
        <v>-1E-4</v>
      </c>
      <c r="AB454" s="30">
        <v>-1.501726986E-5</v>
      </c>
      <c r="AC454" s="19" t="s">
        <v>53</v>
      </c>
      <c r="AD454" s="45">
        <v>2.97E+18</v>
      </c>
      <c r="AE454" s="30">
        <v>-2.7000000000000001E-3</v>
      </c>
      <c r="AF454" s="45">
        <v>-4.1763341069999999E-4</v>
      </c>
      <c r="AG454" s="30">
        <v>-3.3E-3</v>
      </c>
      <c r="AH454" s="45">
        <v>-5.4009819969999995E-4</v>
      </c>
      <c r="AI454" s="28" t="s">
        <v>59</v>
      </c>
      <c r="AJ454" s="29">
        <v>3.09E+18</v>
      </c>
      <c r="AK454" s="30">
        <v>-1.2800000000000001E-3</v>
      </c>
      <c r="AL454" s="45">
        <v>-1.521093286E-3</v>
      </c>
      <c r="AM454" s="30">
        <v>-2.0600000000000002E-3</v>
      </c>
      <c r="AN454" s="29">
        <v>-2.001360148E-3</v>
      </c>
      <c r="AO454" s="28" t="s">
        <v>53</v>
      </c>
      <c r="AP454" s="29">
        <v>3.09E+18</v>
      </c>
      <c r="AQ454" s="30">
        <v>4.0000000000000002E-4</v>
      </c>
      <c r="AR454" s="45">
        <v>3.6576444769999999E-4</v>
      </c>
      <c r="AS454" s="30">
        <v>1.8799999999999999E-3</v>
      </c>
      <c r="AT454" s="45">
        <v>2.5106837610000001E-3</v>
      </c>
      <c r="AU454" s="30">
        <v>9.8999999999999999E-4</v>
      </c>
      <c r="AV454" s="45">
        <v>1.053751996E-3</v>
      </c>
      <c r="AW454" s="30">
        <v>2.9E-4</v>
      </c>
      <c r="AX454" s="45">
        <v>3.0867482699999999E-4</v>
      </c>
      <c r="AY454" s="30">
        <v>5.9999999999999995E-4</v>
      </c>
      <c r="AZ454" s="30">
        <v>6.1645946779999999E-4</v>
      </c>
      <c r="BA454" s="28" t="s">
        <v>59</v>
      </c>
      <c r="BB454" s="29">
        <v>2.97E+18</v>
      </c>
      <c r="BC454" s="30">
        <v>1.33E-3</v>
      </c>
      <c r="BD454" s="45">
        <v>1.921687617E-3</v>
      </c>
      <c r="BE454" s="30">
        <v>6.2E-4</v>
      </c>
      <c r="BF454" s="45">
        <v>7.1092764590000002E-4</v>
      </c>
      <c r="BG454" s="19" t="s">
        <v>53</v>
      </c>
      <c r="BH454" s="45">
        <v>2.97E+18</v>
      </c>
      <c r="BI454" s="30">
        <v>-1.67E-3</v>
      </c>
      <c r="BJ454" s="45">
        <v>-4.841421697E-4</v>
      </c>
      <c r="BK454" s="30">
        <v>7.2999999999999996E-4</v>
      </c>
      <c r="BL454" s="30">
        <v>8.4149855910000001E-4</v>
      </c>
    </row>
    <row r="455" spans="1:64" ht="15.75" thickBot="1">
      <c r="A455" s="28" t="s">
        <v>60</v>
      </c>
      <c r="B455" s="29">
        <v>3.24E+18</v>
      </c>
      <c r="C455" s="30">
        <v>6.4000000000000005E-4</v>
      </c>
      <c r="D455" s="45">
        <v>9.8902797089999998E-5</v>
      </c>
      <c r="E455" s="30">
        <v>-6.0299999999999998E-3</v>
      </c>
      <c r="F455" s="29">
        <v>-2.2700749160000001E-4</v>
      </c>
      <c r="G455" s="19" t="s">
        <v>54</v>
      </c>
      <c r="H455" s="29">
        <v>3.24E+18</v>
      </c>
      <c r="I455" s="19"/>
      <c r="J455" s="53"/>
      <c r="K455" s="19"/>
      <c r="L455" s="19"/>
      <c r="M455" s="19"/>
      <c r="N455" s="19"/>
      <c r="O455" s="19"/>
      <c r="P455" s="53"/>
      <c r="Q455" s="30"/>
      <c r="R455" s="29"/>
      <c r="S455" s="28" t="s">
        <v>60</v>
      </c>
      <c r="T455" s="29">
        <v>3.12E+18</v>
      </c>
      <c r="U455" s="30">
        <v>-5.1000000000000004E-4</v>
      </c>
      <c r="V455" s="45">
        <v>-7.3966642489999994E-5</v>
      </c>
      <c r="W455" s="30">
        <v>9.6000000000000002E-4</v>
      </c>
      <c r="X455" s="30">
        <v>1.5037593980000001E-4</v>
      </c>
      <c r="Y455" s="30">
        <v>1.48E-3</v>
      </c>
      <c r="Z455" s="30">
        <v>2.1880544060000001E-4</v>
      </c>
      <c r="AA455" s="30">
        <v>3.8000000000000002E-4</v>
      </c>
      <c r="AB455" s="30">
        <v>5.7065625470000002E-5</v>
      </c>
      <c r="AC455" s="19" t="s">
        <v>54</v>
      </c>
      <c r="AD455" s="45">
        <v>3.12E+18</v>
      </c>
      <c r="AE455" s="30">
        <v>-4.1000000000000003E-3</v>
      </c>
      <c r="AF455" s="45">
        <v>-6.3418406810000002E-4</v>
      </c>
      <c r="AG455" s="30">
        <v>-3.14E-3</v>
      </c>
      <c r="AH455" s="45">
        <v>-5.1391162029999998E-4</v>
      </c>
      <c r="AI455" s="28" t="s">
        <v>60</v>
      </c>
      <c r="AJ455" s="29">
        <v>3.24E+18</v>
      </c>
      <c r="AK455" s="30">
        <v>-1.3500000000000001E-3</v>
      </c>
      <c r="AL455" s="45">
        <v>-1.6042780749999999E-3</v>
      </c>
      <c r="AM455" s="30">
        <v>-1.01E-3</v>
      </c>
      <c r="AN455" s="29">
        <v>-9.812493928E-4</v>
      </c>
      <c r="AO455" s="28" t="s">
        <v>54</v>
      </c>
      <c r="AP455" s="29">
        <v>3.24E+18</v>
      </c>
      <c r="AQ455" s="19"/>
      <c r="AR455" s="19"/>
      <c r="AS455" s="30">
        <v>9.5E-4</v>
      </c>
      <c r="AT455" s="45">
        <v>1.268696581E-3</v>
      </c>
      <c r="AU455" s="30">
        <v>6.4000000000000005E-4</v>
      </c>
      <c r="AV455" s="45">
        <v>6.8121341139999996E-4</v>
      </c>
      <c r="AW455" s="30">
        <v>6.4999999999999997E-4</v>
      </c>
      <c r="AX455" s="45">
        <v>6.9185737089999999E-4</v>
      </c>
      <c r="AY455" s="30">
        <v>5.5000000000000003E-4</v>
      </c>
      <c r="AZ455" s="30">
        <v>5.6508784550000002E-4</v>
      </c>
      <c r="BA455" s="28" t="s">
        <v>60</v>
      </c>
      <c r="BB455" s="29">
        <v>3.12E+18</v>
      </c>
      <c r="BC455" s="30">
        <v>6.4000000000000005E-4</v>
      </c>
      <c r="BD455" s="45">
        <v>9.2472186100000001E-4</v>
      </c>
      <c r="BE455" s="30">
        <v>9.3999999999999997E-4</v>
      </c>
      <c r="BF455" s="45">
        <v>1.0778580439999999E-3</v>
      </c>
      <c r="BG455" s="19" t="s">
        <v>54</v>
      </c>
      <c r="BH455" s="45">
        <v>3.12E+18</v>
      </c>
      <c r="BI455" s="30">
        <v>-2.32E-3</v>
      </c>
      <c r="BJ455" s="45">
        <v>-6.7258073870000003E-4</v>
      </c>
      <c r="BK455" s="30">
        <v>0</v>
      </c>
      <c r="BL455" s="30">
        <v>0</v>
      </c>
    </row>
    <row r="456" spans="1:64" ht="15.75" thickBot="1">
      <c r="A456" s="28" t="s">
        <v>61</v>
      </c>
      <c r="B456" s="29">
        <v>3.39E+18</v>
      </c>
      <c r="C456" s="30">
        <v>2.5699999999999998E-3</v>
      </c>
      <c r="D456" s="45">
        <v>3.9715654459999999E-4</v>
      </c>
      <c r="E456" s="30">
        <v>-1.67E-3</v>
      </c>
      <c r="F456" s="29">
        <v>-6.2869404809999998E-5</v>
      </c>
      <c r="G456" s="19" t="s">
        <v>55</v>
      </c>
      <c r="H456" s="29">
        <v>3.39E+18</v>
      </c>
      <c r="I456" s="30">
        <v>-9.7400000000000004E-3</v>
      </c>
      <c r="J456" s="29">
        <v>-1.507040074E-3</v>
      </c>
      <c r="K456" s="30">
        <v>-6.3499999999999997E-3</v>
      </c>
      <c r="L456" s="30">
        <v>-1.179420505E-3</v>
      </c>
      <c r="M456" s="30">
        <v>-2.8700000000000002E-3</v>
      </c>
      <c r="N456" s="30">
        <v>-4.9904364460000002E-4</v>
      </c>
      <c r="O456" s="30">
        <v>-1.33E-3</v>
      </c>
      <c r="P456" s="29">
        <v>-4.9379965840000005E-4</v>
      </c>
      <c r="Q456" s="30"/>
      <c r="R456" s="29"/>
      <c r="S456" s="28" t="s">
        <v>61</v>
      </c>
      <c r="T456" s="29">
        <v>3.27E+18</v>
      </c>
      <c r="U456" s="30">
        <v>-8.0000000000000007E-5</v>
      </c>
      <c r="V456" s="45">
        <v>-1.160261059E-5</v>
      </c>
      <c r="W456" s="30">
        <v>9.3999999999999997E-4</v>
      </c>
      <c r="X456" s="30">
        <v>1.4724310779999999E-4</v>
      </c>
      <c r="Y456" s="30">
        <v>8.5999999999999998E-4</v>
      </c>
      <c r="Z456" s="30">
        <v>1.2714370200000001E-4</v>
      </c>
      <c r="AA456" s="30">
        <v>1.6299999999999999E-3</v>
      </c>
      <c r="AB456" s="30">
        <v>2.4478149869999998E-4</v>
      </c>
      <c r="AC456" s="19" t="s">
        <v>55</v>
      </c>
      <c r="AD456" s="45">
        <v>3.27E+18</v>
      </c>
      <c r="AE456" s="30">
        <v>-1.6000000000000001E-3</v>
      </c>
      <c r="AF456" s="45">
        <v>-2.4748646560000001E-4</v>
      </c>
      <c r="AG456" s="30">
        <v>-1.5499999999999999E-3</v>
      </c>
      <c r="AH456" s="45">
        <v>-2.5368248769999999E-4</v>
      </c>
      <c r="AI456" s="28" t="s">
        <v>61</v>
      </c>
      <c r="AJ456" s="29">
        <v>3.39E+18</v>
      </c>
      <c r="AK456" s="30">
        <v>-1.9E-3</v>
      </c>
      <c r="AL456" s="45">
        <v>-2.2578728459999998E-3</v>
      </c>
      <c r="AM456" s="30">
        <v>-1.0200000000000001E-3</v>
      </c>
      <c r="AN456" s="29">
        <v>-9.9096473329999993E-4</v>
      </c>
      <c r="AO456" s="28" t="s">
        <v>55</v>
      </c>
      <c r="AP456" s="29">
        <v>3.39E+18</v>
      </c>
      <c r="AQ456" s="30">
        <v>2.9999999999999997E-4</v>
      </c>
      <c r="AR456" s="45">
        <v>2.7432333579999998E-4</v>
      </c>
      <c r="AS456" s="30">
        <v>1.15E-3</v>
      </c>
      <c r="AT456" s="45">
        <v>1.535790598E-3</v>
      </c>
      <c r="AU456" s="30">
        <v>9.7999999999999997E-4</v>
      </c>
      <c r="AV456" s="45">
        <v>1.0431080359999999E-3</v>
      </c>
      <c r="AW456" s="30">
        <v>7.3999999999999999E-4</v>
      </c>
      <c r="AX456" s="45">
        <v>7.8765300690000002E-4</v>
      </c>
      <c r="AY456" s="30">
        <v>6.4000000000000005E-4</v>
      </c>
      <c r="AZ456" s="30">
        <v>6.5755676559999996E-4</v>
      </c>
      <c r="BA456" s="28" t="s">
        <v>61</v>
      </c>
      <c r="BB456" s="29">
        <v>3.27E+18</v>
      </c>
      <c r="BC456" s="30">
        <v>1.7099999999999999E-3</v>
      </c>
      <c r="BD456" s="45">
        <v>2.4707412219999998E-3</v>
      </c>
      <c r="BE456" s="30">
        <v>1E-3</v>
      </c>
      <c r="BF456" s="45">
        <v>1.1466574929999999E-3</v>
      </c>
      <c r="BG456" s="19" t="s">
        <v>55</v>
      </c>
      <c r="BH456" s="45">
        <v>3.27E+18</v>
      </c>
      <c r="BI456" s="30">
        <v>-1.2199999999999999E-3</v>
      </c>
      <c r="BJ456" s="45">
        <v>-3.5368469880000001E-4</v>
      </c>
      <c r="BK456" s="30">
        <v>4.8000000000000001E-4</v>
      </c>
      <c r="BL456" s="30">
        <v>5.5331412100000001E-4</v>
      </c>
    </row>
    <row r="457" spans="1:64" ht="15.75" thickBot="1">
      <c r="A457" s="28" t="s">
        <v>62</v>
      </c>
      <c r="B457" s="29">
        <v>3.55E+18</v>
      </c>
      <c r="C457" s="30">
        <v>4.0800000000000003E-3</v>
      </c>
      <c r="D457" s="45">
        <v>6.3050533150000004E-4</v>
      </c>
      <c r="E457" s="30">
        <v>-4.6999999999999999E-4</v>
      </c>
      <c r="F457" s="29">
        <v>-1.7693784589999999E-5</v>
      </c>
      <c r="G457" s="19" t="s">
        <v>56</v>
      </c>
      <c r="H457" s="29">
        <v>3.55E+18</v>
      </c>
      <c r="I457" s="19"/>
      <c r="J457" s="53"/>
      <c r="K457" s="19"/>
      <c r="L457" s="19"/>
      <c r="M457" s="19"/>
      <c r="N457" s="19"/>
      <c r="O457" s="19"/>
      <c r="P457" s="53"/>
      <c r="Q457" s="30"/>
      <c r="R457" s="29"/>
      <c r="S457" s="28" t="s">
        <v>62</v>
      </c>
      <c r="T457" s="29">
        <v>3.42E+18</v>
      </c>
      <c r="U457" s="30">
        <v>4.8000000000000001E-4</v>
      </c>
      <c r="V457" s="45">
        <v>6.9615663520000001E-5</v>
      </c>
      <c r="W457" s="30">
        <v>2.14E-3</v>
      </c>
      <c r="X457" s="30">
        <v>3.3521303260000001E-4</v>
      </c>
      <c r="Y457" s="30">
        <v>3.0200000000000001E-3</v>
      </c>
      <c r="Z457" s="30">
        <v>4.4648137200000001E-4</v>
      </c>
      <c r="AA457" s="30">
        <v>2.7799999999999999E-3</v>
      </c>
      <c r="AB457" s="30">
        <v>4.1748010210000003E-4</v>
      </c>
      <c r="AC457" s="19" t="s">
        <v>56</v>
      </c>
      <c r="AD457" s="45">
        <v>3.42E+18</v>
      </c>
      <c r="AE457" s="30">
        <v>-2.0000000000000001E-4</v>
      </c>
      <c r="AF457" s="45">
        <v>-3.0935808200000001E-5</v>
      </c>
      <c r="AG457" s="30">
        <v>2.7E-4</v>
      </c>
      <c r="AH457" s="45">
        <v>4.4189852699999998E-5</v>
      </c>
      <c r="AI457" s="28" t="s">
        <v>62</v>
      </c>
      <c r="AJ457" s="29">
        <v>3.55E+18</v>
      </c>
      <c r="AK457" s="30">
        <v>-1.23E-3</v>
      </c>
      <c r="AL457" s="45">
        <v>-1.461675579E-3</v>
      </c>
      <c r="AM457" s="30">
        <v>-1.9E-3</v>
      </c>
      <c r="AN457" s="29">
        <v>-1.845914699E-3</v>
      </c>
      <c r="AO457" s="28" t="s">
        <v>56</v>
      </c>
      <c r="AP457" s="29">
        <v>3.55E+18</v>
      </c>
      <c r="AQ457" s="19"/>
      <c r="AR457" s="19"/>
      <c r="AS457" s="30">
        <v>6.8000000000000005E-4</v>
      </c>
      <c r="AT457" s="45">
        <v>9.0811965810000004E-4</v>
      </c>
      <c r="AU457" s="30">
        <v>1E-3</v>
      </c>
      <c r="AV457" s="45">
        <v>1.064395955E-3</v>
      </c>
      <c r="AW457" s="30">
        <v>6.9999999999999999E-4</v>
      </c>
      <c r="AX457" s="45">
        <v>7.4507716869999996E-4</v>
      </c>
      <c r="AY457" s="30">
        <v>3.6000000000000002E-4</v>
      </c>
      <c r="AZ457" s="30">
        <v>3.6987568069999998E-4</v>
      </c>
      <c r="BA457" s="28" t="s">
        <v>62</v>
      </c>
      <c r="BB457" s="29">
        <v>3.42E+18</v>
      </c>
      <c r="BC457" s="30">
        <v>8.0000000000000004E-4</v>
      </c>
      <c r="BD457" s="45">
        <v>1.1559023260000001E-3</v>
      </c>
      <c r="BE457" s="30">
        <v>8.8000000000000003E-4</v>
      </c>
      <c r="BF457" s="45">
        <v>1.009058594E-3</v>
      </c>
      <c r="BG457" s="19" t="s">
        <v>56</v>
      </c>
      <c r="BH457" s="45">
        <v>3.42E+18</v>
      </c>
      <c r="BI457" s="30">
        <v>-1.1999999999999999E-3</v>
      </c>
      <c r="BJ457" s="45">
        <v>-3.4788658899999997E-4</v>
      </c>
      <c r="BK457" s="30">
        <v>4.8000000000000001E-4</v>
      </c>
      <c r="BL457" s="30">
        <v>5.5331412100000001E-4</v>
      </c>
    </row>
    <row r="458" spans="1:64" ht="15.75" thickBot="1">
      <c r="A458" s="28" t="s">
        <v>63</v>
      </c>
      <c r="B458" s="29">
        <v>3.7E+18</v>
      </c>
      <c r="C458" s="30">
        <v>4.4400000000000004E-3</v>
      </c>
      <c r="D458" s="45">
        <v>6.8613815479999995E-4</v>
      </c>
      <c r="E458" s="30">
        <v>-2.9999999999999997E-4</v>
      </c>
      <c r="F458" s="29">
        <v>-1.129390506E-5</v>
      </c>
      <c r="G458" s="19" t="s">
        <v>57</v>
      </c>
      <c r="H458" s="29">
        <v>3.7E+18</v>
      </c>
      <c r="I458" s="30">
        <v>-6.43E-3</v>
      </c>
      <c r="J458" s="29">
        <v>-9.9489401209999989E-4</v>
      </c>
      <c r="K458" s="30">
        <v>1.7600000000000001E-3</v>
      </c>
      <c r="L458" s="30">
        <v>3.268945022E-4</v>
      </c>
      <c r="M458" s="30">
        <v>-2.0500000000000002E-3</v>
      </c>
      <c r="N458" s="30">
        <v>-3.5645974609999998E-4</v>
      </c>
      <c r="O458" s="30">
        <v>1.2999999999999999E-3</v>
      </c>
      <c r="P458" s="29">
        <v>4.8266132030000002E-4</v>
      </c>
      <c r="Q458" s="30"/>
      <c r="R458" s="29"/>
      <c r="S458" s="28" t="s">
        <v>63</v>
      </c>
      <c r="T458" s="29">
        <v>3.57E+18</v>
      </c>
      <c r="U458" s="30">
        <v>2.0799999999999998E-3</v>
      </c>
      <c r="V458" s="45">
        <v>3.016678753E-4</v>
      </c>
      <c r="W458" s="30">
        <v>2.0400000000000001E-3</v>
      </c>
      <c r="X458" s="30">
        <v>3.1954887220000001E-4</v>
      </c>
      <c r="Y458" s="30">
        <v>4.3499999999999997E-3</v>
      </c>
      <c r="Z458" s="30">
        <v>6.4311058549999995E-4</v>
      </c>
      <c r="AA458" s="30">
        <v>3.6700000000000001E-3</v>
      </c>
      <c r="AB458" s="30">
        <v>5.5113380390000005E-4</v>
      </c>
      <c r="AC458" s="19" t="s">
        <v>57</v>
      </c>
      <c r="AD458" s="45">
        <v>3.57E+18</v>
      </c>
      <c r="AE458" s="30">
        <v>1E-3</v>
      </c>
      <c r="AF458" s="45">
        <v>1.5467904100000001E-4</v>
      </c>
      <c r="AG458" s="30">
        <v>1.9E-3</v>
      </c>
      <c r="AH458" s="45">
        <v>3.1096563010000002E-4</v>
      </c>
      <c r="AI458" s="28" t="s">
        <v>63</v>
      </c>
      <c r="AJ458" s="29">
        <v>3.7E+18</v>
      </c>
      <c r="AK458" s="30">
        <v>-2.9999999999999997E-4</v>
      </c>
      <c r="AL458" s="45">
        <v>-3.5650623890000002E-4</v>
      </c>
      <c r="AM458" s="30">
        <v>-1.0300000000000001E-3</v>
      </c>
      <c r="AN458" s="29">
        <v>-1.000680074E-3</v>
      </c>
      <c r="AO458" s="28" t="s">
        <v>57</v>
      </c>
      <c r="AP458" s="29">
        <v>3.7E+18</v>
      </c>
      <c r="AQ458" s="30">
        <v>-1E-4</v>
      </c>
      <c r="AR458" s="45">
        <v>-9.1441111919999995E-5</v>
      </c>
      <c r="AS458" s="30">
        <v>1.5299999999999999E-3</v>
      </c>
      <c r="AT458" s="45">
        <v>2.0432692309999998E-3</v>
      </c>
      <c r="AU458" s="30">
        <v>1.2899999999999999E-3</v>
      </c>
      <c r="AV458" s="45">
        <v>1.373070782E-3</v>
      </c>
      <c r="AW458" s="30">
        <v>8.9999999999999998E-4</v>
      </c>
      <c r="AX458" s="45">
        <v>9.5795635979999995E-4</v>
      </c>
      <c r="AY458" s="30">
        <v>9.1E-4</v>
      </c>
      <c r="AZ458" s="30">
        <v>9.3496352609999996E-4</v>
      </c>
      <c r="BA458" s="28" t="s">
        <v>63</v>
      </c>
      <c r="BB458" s="29">
        <v>3.57E+18</v>
      </c>
      <c r="BC458" s="30">
        <v>8.9999999999999998E-4</v>
      </c>
      <c r="BD458" s="45">
        <v>1.300390117E-3</v>
      </c>
      <c r="BE458" s="30">
        <v>4.8999999999999998E-4</v>
      </c>
      <c r="BF458" s="45">
        <v>5.618621718E-4</v>
      </c>
      <c r="BG458" s="19" t="s">
        <v>57</v>
      </c>
      <c r="BH458" s="45">
        <v>3.57E+18</v>
      </c>
      <c r="BI458" s="30">
        <v>-6.2E-4</v>
      </c>
      <c r="BJ458" s="45">
        <v>-1.797414043E-4</v>
      </c>
      <c r="BK458" s="30">
        <v>8.3000000000000001E-4</v>
      </c>
      <c r="BL458" s="30">
        <v>9.5677233429999995E-4</v>
      </c>
    </row>
    <row r="459" spans="1:64" ht="15.75" thickBot="1">
      <c r="A459" s="28" t="s">
        <v>64</v>
      </c>
      <c r="B459" s="29">
        <v>3.86E+18</v>
      </c>
      <c r="C459" s="30">
        <v>5.3800000000000002E-3</v>
      </c>
      <c r="D459" s="45">
        <v>8.3140163809999998E-4</v>
      </c>
      <c r="E459" s="30">
        <v>1.1E-4</v>
      </c>
      <c r="F459" s="29">
        <v>4.1410985199999998E-6</v>
      </c>
      <c r="G459" s="19" t="s">
        <v>58</v>
      </c>
      <c r="H459" s="29">
        <v>3.86E+18</v>
      </c>
      <c r="I459" s="19"/>
      <c r="J459" s="53"/>
      <c r="K459" s="19"/>
      <c r="L459" s="19"/>
      <c r="M459" s="19"/>
      <c r="N459" s="19"/>
      <c r="O459" s="19"/>
      <c r="P459" s="53"/>
      <c r="Q459" s="30"/>
      <c r="R459" s="29"/>
      <c r="S459" s="28" t="s">
        <v>64</v>
      </c>
      <c r="T459" s="29">
        <v>3.72E+18</v>
      </c>
      <c r="U459" s="30">
        <v>2.96E-3</v>
      </c>
      <c r="V459" s="45">
        <v>4.292965917E-4</v>
      </c>
      <c r="W459" s="30">
        <v>3.32E-3</v>
      </c>
      <c r="X459" s="30">
        <v>5.2005012529999996E-4</v>
      </c>
      <c r="Y459" s="30">
        <v>3.5999999999999999E-3</v>
      </c>
      <c r="Z459" s="30">
        <v>5.3222944999999999E-4</v>
      </c>
      <c r="AA459" s="30">
        <v>3.3600000000000001E-3</v>
      </c>
      <c r="AB459" s="30">
        <v>5.0458026729999998E-4</v>
      </c>
      <c r="AC459" s="19" t="s">
        <v>58</v>
      </c>
      <c r="AD459" s="45">
        <v>3.72E+18</v>
      </c>
      <c r="AE459" s="30">
        <v>1.5E-3</v>
      </c>
      <c r="AF459" s="45">
        <v>2.3201856149999999E-4</v>
      </c>
      <c r="AG459" s="30">
        <v>2.0999999999999999E-3</v>
      </c>
      <c r="AH459" s="45">
        <v>3.4369885430000002E-4</v>
      </c>
      <c r="AI459" s="28" t="s">
        <v>64</v>
      </c>
      <c r="AJ459" s="29">
        <v>3.86E+18</v>
      </c>
      <c r="AK459" s="30">
        <v>-2.3000000000000001E-4</v>
      </c>
      <c r="AL459" s="45">
        <v>-2.7332144980000002E-4</v>
      </c>
      <c r="AM459" s="30">
        <v>-1.3799999999999999E-3</v>
      </c>
      <c r="AN459" s="29">
        <v>-1.340716992E-3</v>
      </c>
      <c r="AO459" s="28" t="s">
        <v>58</v>
      </c>
      <c r="AP459" s="29">
        <v>3.86E+18</v>
      </c>
      <c r="AQ459" s="19"/>
      <c r="AR459" s="19"/>
      <c r="AS459" s="30">
        <v>7.5000000000000002E-4</v>
      </c>
      <c r="AT459" s="45">
        <v>1.001602564E-3</v>
      </c>
      <c r="AU459" s="30">
        <v>1.0499999999999999E-3</v>
      </c>
      <c r="AV459" s="45">
        <v>1.117615753E-3</v>
      </c>
      <c r="AW459" s="30">
        <v>6.8000000000000005E-4</v>
      </c>
      <c r="AX459" s="45">
        <v>7.2378924960000003E-4</v>
      </c>
      <c r="AY459" s="30">
        <v>6.8999999999999997E-4</v>
      </c>
      <c r="AZ459" s="30">
        <v>7.0892838800000002E-4</v>
      </c>
      <c r="BA459" s="28" t="s">
        <v>64</v>
      </c>
      <c r="BB459" s="29">
        <v>3.72E+18</v>
      </c>
      <c r="BC459" s="30">
        <v>1.23E-3</v>
      </c>
      <c r="BD459" s="45">
        <v>1.7771998270000001E-3</v>
      </c>
      <c r="BE459" s="30">
        <v>9.1E-4</v>
      </c>
      <c r="BF459" s="45">
        <v>1.043458319E-3</v>
      </c>
      <c r="BG459" s="19" t="s">
        <v>58</v>
      </c>
      <c r="BH459" s="45">
        <v>3.72E+18</v>
      </c>
      <c r="BI459" s="30">
        <v>1E-4</v>
      </c>
      <c r="BJ459" s="45">
        <v>2.8990549079999999E-5</v>
      </c>
      <c r="BK459" s="30">
        <v>1.6100000000000001E-3</v>
      </c>
      <c r="BL459" s="30">
        <v>1.8559077810000001E-3</v>
      </c>
    </row>
    <row r="460" spans="1:64" ht="15.75" thickBot="1">
      <c r="A460" s="28" t="s">
        <v>65</v>
      </c>
      <c r="B460" s="29">
        <v>4.01E+18</v>
      </c>
      <c r="C460" s="30">
        <v>6.2199999999999998E-3</v>
      </c>
      <c r="D460" s="45">
        <v>9.6121155929999999E-4</v>
      </c>
      <c r="E460" s="30">
        <v>-1.1199999999999999E-3</v>
      </c>
      <c r="F460" s="29">
        <v>-4.2163912209999997E-5</v>
      </c>
      <c r="G460" s="19" t="s">
        <v>59</v>
      </c>
      <c r="H460" s="29">
        <v>4.01E+18</v>
      </c>
      <c r="I460" s="30">
        <v>-7.5000000000000002E-4</v>
      </c>
      <c r="J460" s="29">
        <v>-1.1604518030000001E-4</v>
      </c>
      <c r="K460" s="30">
        <v>1.7950000000000001E-2</v>
      </c>
      <c r="L460" s="30">
        <v>3.3339524520000002E-3</v>
      </c>
      <c r="M460" s="30">
        <v>-5.6999999999999998E-4</v>
      </c>
      <c r="N460" s="30">
        <v>-9.9113197700000005E-5</v>
      </c>
      <c r="O460" s="30">
        <v>4.4299999999999999E-3</v>
      </c>
      <c r="P460" s="29">
        <v>1.644761268E-3</v>
      </c>
      <c r="Q460" s="30"/>
      <c r="R460" s="29"/>
      <c r="S460" s="28" t="s">
        <v>65</v>
      </c>
      <c r="T460" s="29">
        <v>3.87E+18</v>
      </c>
      <c r="U460" s="30">
        <v>1.9400000000000001E-3</v>
      </c>
      <c r="V460" s="45">
        <v>2.813633067E-4</v>
      </c>
      <c r="W460" s="30">
        <v>2.6800000000000001E-3</v>
      </c>
      <c r="X460" s="30">
        <v>4.1979949870000002E-4</v>
      </c>
      <c r="Y460" s="30">
        <v>3.5000000000000001E-3</v>
      </c>
      <c r="Z460" s="30">
        <v>5.1744529860000004E-4</v>
      </c>
      <c r="AA460" s="30">
        <v>2.2599999999999999E-3</v>
      </c>
      <c r="AB460" s="30">
        <v>3.393902988E-4</v>
      </c>
      <c r="AC460" s="19" t="s">
        <v>59</v>
      </c>
      <c r="AD460" s="45">
        <v>3.87E+18</v>
      </c>
      <c r="AE460" s="30">
        <v>1.5E-3</v>
      </c>
      <c r="AF460" s="45">
        <v>2.3201856149999999E-4</v>
      </c>
      <c r="AG460" s="30">
        <v>2.4099999999999998E-3</v>
      </c>
      <c r="AH460" s="45">
        <v>3.9443535190000003E-4</v>
      </c>
      <c r="AI460" s="28" t="s">
        <v>65</v>
      </c>
      <c r="AJ460" s="29">
        <v>4.01E+18</v>
      </c>
      <c r="AK460" s="30">
        <v>-9.8999999999999999E-4</v>
      </c>
      <c r="AL460" s="45">
        <v>-1.176470588E-3</v>
      </c>
      <c r="AM460" s="30">
        <v>-1.1000000000000001E-3</v>
      </c>
      <c r="AN460" s="29">
        <v>-1.0686874569999999E-3</v>
      </c>
      <c r="AO460" s="28" t="s">
        <v>59</v>
      </c>
      <c r="AP460" s="29">
        <v>4.01E+18</v>
      </c>
      <c r="AQ460" s="30">
        <v>-1E-4</v>
      </c>
      <c r="AR460" s="45">
        <v>-9.1441111919999995E-5</v>
      </c>
      <c r="AS460" s="30">
        <v>1.08E-3</v>
      </c>
      <c r="AT460" s="45">
        <v>1.4423076919999999E-3</v>
      </c>
      <c r="AU460" s="30">
        <v>1.1299999999999999E-3</v>
      </c>
      <c r="AV460" s="45">
        <v>1.202767429E-3</v>
      </c>
      <c r="AW460" s="30">
        <v>3.4000000000000002E-4</v>
      </c>
      <c r="AX460" s="45">
        <v>3.6189462480000001E-4</v>
      </c>
      <c r="AY460" s="30">
        <v>3.2000000000000003E-4</v>
      </c>
      <c r="AZ460" s="30">
        <v>3.2877838279999998E-4</v>
      </c>
      <c r="BA460" s="28" t="s">
        <v>65</v>
      </c>
      <c r="BB460" s="29">
        <v>3.87E+18</v>
      </c>
      <c r="BC460" s="30">
        <v>1.24E-3</v>
      </c>
      <c r="BD460" s="45">
        <v>1.791648606E-3</v>
      </c>
      <c r="BE460" s="30">
        <v>7.2999999999999996E-4</v>
      </c>
      <c r="BF460" s="45">
        <v>8.3705997020000001E-4</v>
      </c>
      <c r="BG460" s="19" t="s">
        <v>59</v>
      </c>
      <c r="BH460" s="45">
        <v>3.87E+18</v>
      </c>
      <c r="BI460" s="30">
        <v>1.1800000000000001E-3</v>
      </c>
      <c r="BJ460" s="45">
        <v>3.4208847919999999E-4</v>
      </c>
      <c r="BK460" s="30">
        <v>1.3999999999999999E-4</v>
      </c>
      <c r="BL460" s="30">
        <v>1.6138328530000001E-4</v>
      </c>
    </row>
    <row r="461" spans="1:64" ht="15.75" thickBot="1">
      <c r="A461" s="28" t="s">
        <v>66</v>
      </c>
      <c r="B461" s="29">
        <v>4.17E+18</v>
      </c>
      <c r="C461" s="30">
        <v>4.7800000000000004E-3</v>
      </c>
      <c r="D461" s="45">
        <v>7.3868026579999998E-4</v>
      </c>
      <c r="E461" s="30">
        <v>1.1900000000000001E-3</v>
      </c>
      <c r="F461" s="29">
        <v>4.4799156719999997E-5</v>
      </c>
      <c r="G461" s="19" t="s">
        <v>60</v>
      </c>
      <c r="H461" s="29">
        <v>4.17E+18</v>
      </c>
      <c r="I461" s="19"/>
      <c r="J461" s="53"/>
      <c r="K461" s="19"/>
      <c r="L461" s="19"/>
      <c r="M461" s="19"/>
      <c r="N461" s="19"/>
      <c r="O461" s="19"/>
      <c r="P461" s="53"/>
      <c r="Q461" s="30"/>
      <c r="R461" s="29"/>
      <c r="S461" s="28" t="s">
        <v>66</v>
      </c>
      <c r="T461" s="29">
        <v>4.02E+18</v>
      </c>
      <c r="U461" s="30">
        <v>1.0499999999999999E-3</v>
      </c>
      <c r="V461" s="45">
        <v>1.5228426400000001E-4</v>
      </c>
      <c r="W461" s="30">
        <v>2.3999999999999998E-3</v>
      </c>
      <c r="X461" s="30">
        <v>3.7593984959999999E-4</v>
      </c>
      <c r="Y461" s="30">
        <v>3.6900000000000001E-3</v>
      </c>
      <c r="Z461" s="30">
        <v>5.4553518630000004E-4</v>
      </c>
      <c r="AA461" s="30">
        <v>2.6700000000000001E-3</v>
      </c>
      <c r="AB461" s="30">
        <v>4.0096110529999997E-4</v>
      </c>
      <c r="AC461" s="19" t="s">
        <v>60</v>
      </c>
      <c r="AD461" s="45">
        <v>4.02E+18</v>
      </c>
      <c r="AE461" s="30">
        <v>2.3999999999999998E-3</v>
      </c>
      <c r="AF461" s="45">
        <v>3.7122969839999999E-4</v>
      </c>
      <c r="AG461" s="30">
        <v>3.64E-3</v>
      </c>
      <c r="AH461" s="45">
        <v>5.9574468089999995E-4</v>
      </c>
      <c r="AI461" s="28" t="s">
        <v>66</v>
      </c>
      <c r="AJ461" s="29">
        <v>4.17E+18</v>
      </c>
      <c r="AK461" s="30">
        <v>-8.5999999999999998E-4</v>
      </c>
      <c r="AL461" s="45">
        <v>-1.0219845510000001E-3</v>
      </c>
      <c r="AM461" s="30">
        <v>-9.1E-4</v>
      </c>
      <c r="AN461" s="29">
        <v>-8.8409598760000004E-4</v>
      </c>
      <c r="AO461" s="28" t="s">
        <v>60</v>
      </c>
      <c r="AP461" s="29">
        <v>4.17E+18</v>
      </c>
      <c r="AQ461" s="19"/>
      <c r="AR461" s="19"/>
      <c r="AS461" s="30">
        <v>1.1999999999999999E-3</v>
      </c>
      <c r="AT461" s="45">
        <v>1.6025641029999999E-3</v>
      </c>
      <c r="AU461" s="30">
        <v>8.8000000000000003E-4</v>
      </c>
      <c r="AV461" s="45">
        <v>9.3666844070000002E-4</v>
      </c>
      <c r="AW461" s="30">
        <v>3.6999999999999999E-4</v>
      </c>
      <c r="AX461" s="45">
        <v>3.938265035E-4</v>
      </c>
      <c r="AY461" s="30">
        <v>1.4999999999999999E-4</v>
      </c>
      <c r="AZ461" s="30">
        <v>1.5411486690000001E-4</v>
      </c>
      <c r="BA461" s="28" t="s">
        <v>66</v>
      </c>
      <c r="BB461" s="29">
        <v>4.02E+18</v>
      </c>
      <c r="BC461" s="30">
        <v>6.9999999999999999E-4</v>
      </c>
      <c r="BD461" s="45">
        <v>1.011414535E-3</v>
      </c>
      <c r="BE461" s="30">
        <v>7.3999999999999999E-4</v>
      </c>
      <c r="BF461" s="45">
        <v>8.4852654510000002E-4</v>
      </c>
      <c r="BG461" s="19" t="s">
        <v>60</v>
      </c>
      <c r="BH461" s="45">
        <v>4.02E+18</v>
      </c>
      <c r="BI461" s="30">
        <v>2.9E-4</v>
      </c>
      <c r="BJ461" s="45">
        <v>8.4072592329999994E-5</v>
      </c>
      <c r="BK461" s="30">
        <v>8.3000000000000001E-4</v>
      </c>
      <c r="BL461" s="30">
        <v>9.5677233429999995E-4</v>
      </c>
    </row>
    <row r="462" spans="1:64" ht="15.75" thickBot="1">
      <c r="A462" s="28" t="s">
        <v>67</v>
      </c>
      <c r="B462" s="29">
        <v>4.32E+18</v>
      </c>
      <c r="C462" s="30">
        <v>4.3800000000000002E-3</v>
      </c>
      <c r="D462" s="45">
        <v>6.7686601760000005E-4</v>
      </c>
      <c r="E462" s="30">
        <v>1.3600000000000001E-3</v>
      </c>
      <c r="F462" s="29">
        <v>5.119903625E-5</v>
      </c>
      <c r="G462" s="19" t="s">
        <v>61</v>
      </c>
      <c r="H462" s="29">
        <v>4.32E+18</v>
      </c>
      <c r="I462" s="30">
        <v>1.7899999999999999E-3</v>
      </c>
      <c r="J462" s="29">
        <v>2.7696116349999999E-4</v>
      </c>
      <c r="K462" s="30">
        <v>5.2760000000000001E-2</v>
      </c>
      <c r="L462" s="30">
        <v>9.7994056460000006E-3</v>
      </c>
      <c r="M462" s="30">
        <v>-4.4999999999999999E-4</v>
      </c>
      <c r="N462" s="30">
        <v>-7.8247261350000003E-5</v>
      </c>
      <c r="O462" s="30">
        <v>5.8599999999999998E-3</v>
      </c>
      <c r="P462" s="29">
        <v>2.175688721E-3</v>
      </c>
      <c r="Q462" s="30"/>
      <c r="R462" s="29"/>
      <c r="S462" s="28" t="s">
        <v>67</v>
      </c>
      <c r="T462" s="29">
        <v>4.16E+18</v>
      </c>
      <c r="U462" s="30">
        <v>-6.8999999999999997E-4</v>
      </c>
      <c r="V462" s="45">
        <v>-1.000725163E-4</v>
      </c>
      <c r="W462" s="30">
        <v>2.5300000000000001E-3</v>
      </c>
      <c r="X462" s="30">
        <v>3.9630325810000001E-4</v>
      </c>
      <c r="Y462" s="30">
        <v>3.6800000000000001E-3</v>
      </c>
      <c r="Z462" s="30">
        <v>5.4405677110000005E-4</v>
      </c>
      <c r="AA462" s="30">
        <v>3.16E-3</v>
      </c>
      <c r="AB462" s="30">
        <v>4.7454572759999999E-4</v>
      </c>
      <c r="AC462" s="19" t="s">
        <v>61</v>
      </c>
      <c r="AD462" s="45">
        <v>4.16E+18</v>
      </c>
      <c r="AE462" s="30">
        <v>5.1000000000000004E-3</v>
      </c>
      <c r="AF462" s="45">
        <v>7.88863109E-4</v>
      </c>
      <c r="AG462" s="30">
        <v>4.4200000000000003E-3</v>
      </c>
      <c r="AH462" s="45">
        <v>7.2340425529999997E-4</v>
      </c>
      <c r="AI462" s="28" t="s">
        <v>67</v>
      </c>
      <c r="AJ462" s="29">
        <v>4.32E+18</v>
      </c>
      <c r="AK462" s="30">
        <v>-8.8000000000000003E-4</v>
      </c>
      <c r="AL462" s="45">
        <v>-1.045751634E-3</v>
      </c>
      <c r="AM462" s="30">
        <v>-1.09E-3</v>
      </c>
      <c r="AN462" s="29">
        <v>-1.058972117E-3</v>
      </c>
      <c r="AO462" s="28" t="s">
        <v>61</v>
      </c>
      <c r="AP462" s="29">
        <v>4.32E+18</v>
      </c>
      <c r="AQ462" s="30">
        <v>-5.0000000000000001E-4</v>
      </c>
      <c r="AR462" s="45">
        <v>-4.5720555959999999E-4</v>
      </c>
      <c r="AS462" s="30">
        <v>1.1900000000000001E-3</v>
      </c>
      <c r="AT462" s="45">
        <v>1.589209402E-3</v>
      </c>
      <c r="AU462" s="30">
        <v>7.9000000000000001E-4</v>
      </c>
      <c r="AV462" s="45">
        <v>8.4087280469999999E-4</v>
      </c>
      <c r="AW462" s="30">
        <v>-6.9999999999999999E-4</v>
      </c>
      <c r="AX462" s="45">
        <v>-7.4507716869999996E-4</v>
      </c>
      <c r="AY462" s="30">
        <v>7.6000000000000004E-4</v>
      </c>
      <c r="AZ462" s="30">
        <v>7.8084865920000004E-4</v>
      </c>
      <c r="BA462" s="28" t="s">
        <v>67</v>
      </c>
      <c r="BB462" s="29">
        <v>4.16E+18</v>
      </c>
      <c r="BC462" s="30">
        <v>6.9999999999999999E-4</v>
      </c>
      <c r="BD462" s="45">
        <v>1.011414535E-3</v>
      </c>
      <c r="BE462" s="30">
        <v>7.2000000000000005E-4</v>
      </c>
      <c r="BF462" s="45">
        <v>8.2559339529999999E-4</v>
      </c>
      <c r="BG462" s="19" t="s">
        <v>61</v>
      </c>
      <c r="BH462" s="45">
        <v>4.16E+18</v>
      </c>
      <c r="BI462" s="30">
        <v>1.75E-3</v>
      </c>
      <c r="BJ462" s="45">
        <v>5.0733460889999999E-4</v>
      </c>
      <c r="BK462" s="30">
        <v>2.4000000000000001E-4</v>
      </c>
      <c r="BL462" s="30">
        <v>2.7665706050000001E-4</v>
      </c>
    </row>
    <row r="463" spans="1:64" ht="15.75" thickBot="1">
      <c r="A463" s="28" t="s">
        <v>68</v>
      </c>
      <c r="B463" s="29">
        <v>4.47E+18</v>
      </c>
      <c r="C463" s="30">
        <v>4.7999999999999996E-3</v>
      </c>
      <c r="D463" s="45">
        <v>7.4177097820000005E-4</v>
      </c>
      <c r="E463" s="30">
        <v>6.4999999999999997E-4</v>
      </c>
      <c r="F463" s="29">
        <v>2.4470127620000001E-5</v>
      </c>
      <c r="G463" s="19" t="s">
        <v>62</v>
      </c>
      <c r="H463" s="29">
        <v>4.47E+18</v>
      </c>
      <c r="I463" s="19"/>
      <c r="J463" s="53"/>
      <c r="K463" s="19"/>
      <c r="L463" s="19"/>
      <c r="M463" s="19"/>
      <c r="N463" s="19"/>
      <c r="O463" s="19"/>
      <c r="P463" s="53"/>
      <c r="Q463" s="30"/>
      <c r="R463" s="29"/>
      <c r="S463" s="28" t="s">
        <v>68</v>
      </c>
      <c r="T463" s="29">
        <v>4.31E+18</v>
      </c>
      <c r="U463" s="30">
        <v>-1.2E-4</v>
      </c>
      <c r="V463" s="45">
        <v>-1.740391588E-5</v>
      </c>
      <c r="W463" s="30">
        <v>1.92E-3</v>
      </c>
      <c r="X463" s="30">
        <v>3.007518797E-4</v>
      </c>
      <c r="Y463" s="30">
        <v>3.2399999999999998E-3</v>
      </c>
      <c r="Z463" s="30">
        <v>4.7900650500000002E-4</v>
      </c>
      <c r="AA463" s="30">
        <v>4.4299999999999999E-3</v>
      </c>
      <c r="AB463" s="30">
        <v>6.6526505479999999E-4</v>
      </c>
      <c r="AC463" s="19" t="s">
        <v>62</v>
      </c>
      <c r="AD463" s="45">
        <v>4.31E+18</v>
      </c>
      <c r="AE463" s="30">
        <v>5.4999999999999997E-3</v>
      </c>
      <c r="AF463" s="45">
        <v>8.5073472539999996E-4</v>
      </c>
      <c r="AG463" s="30">
        <v>6.1399999999999996E-3</v>
      </c>
      <c r="AH463" s="45">
        <v>1.004909984E-3</v>
      </c>
      <c r="AI463" s="28" t="s">
        <v>68</v>
      </c>
      <c r="AJ463" s="29">
        <v>4.47E+18</v>
      </c>
      <c r="AK463" s="30">
        <v>-7.1000000000000002E-4</v>
      </c>
      <c r="AL463" s="45">
        <v>-8.4373143200000003E-4</v>
      </c>
      <c r="AM463" s="30">
        <v>-8.0000000000000004E-4</v>
      </c>
      <c r="AN463" s="29">
        <v>-7.7722724179999996E-4</v>
      </c>
      <c r="AO463" s="28" t="s">
        <v>62</v>
      </c>
      <c r="AP463" s="29">
        <v>4.47E+18</v>
      </c>
      <c r="AQ463" s="19"/>
      <c r="AR463" s="19"/>
      <c r="AS463" s="30">
        <v>1.09E-3</v>
      </c>
      <c r="AT463" s="45">
        <v>1.4556623930000001E-3</v>
      </c>
      <c r="AU463" s="30">
        <v>1.0300000000000001E-3</v>
      </c>
      <c r="AV463" s="45">
        <v>1.0963278339999999E-3</v>
      </c>
      <c r="AW463" s="30">
        <v>5.6999999999999998E-4</v>
      </c>
      <c r="AX463" s="45">
        <v>6.0670569449999996E-4</v>
      </c>
      <c r="AY463" s="30">
        <v>-1.1E-4</v>
      </c>
      <c r="AZ463" s="30">
        <v>-1.130175691E-4</v>
      </c>
      <c r="BA463" s="28" t="s">
        <v>68</v>
      </c>
      <c r="BB463" s="29">
        <v>4.31E+18</v>
      </c>
      <c r="BC463" s="30">
        <v>4.2999999999999999E-4</v>
      </c>
      <c r="BD463" s="45">
        <v>6.2129750040000001E-4</v>
      </c>
      <c r="BE463" s="30">
        <v>8.4000000000000003E-4</v>
      </c>
      <c r="BF463" s="45">
        <v>9.6319229449999999E-4</v>
      </c>
      <c r="BG463" s="19" t="s">
        <v>62</v>
      </c>
      <c r="BH463" s="45">
        <v>4.31E+18</v>
      </c>
      <c r="BI463" s="30">
        <v>1.5399999999999999E-3</v>
      </c>
      <c r="BJ463" s="45">
        <v>4.464544558E-4</v>
      </c>
      <c r="BK463" s="30">
        <v>3.3E-4</v>
      </c>
      <c r="BL463" s="30">
        <v>3.8040345819999999E-4</v>
      </c>
    </row>
    <row r="464" spans="1:64" ht="15.75" thickBot="1">
      <c r="A464" s="79" t="s">
        <v>69</v>
      </c>
      <c r="B464" s="80">
        <v>4.63E+18</v>
      </c>
      <c r="C464" s="81">
        <v>3.82E-3</v>
      </c>
      <c r="D464" s="82">
        <v>5.9032607019999996E-4</v>
      </c>
      <c r="E464" s="81">
        <v>1.75E-3</v>
      </c>
      <c r="F464" s="80">
        <v>6.5881112829999997E-5</v>
      </c>
      <c r="G464" s="19" t="s">
        <v>63</v>
      </c>
      <c r="H464" s="29">
        <v>4.63E+18</v>
      </c>
      <c r="I464" s="30">
        <v>7.6000000000000004E-4</v>
      </c>
      <c r="J464" s="29">
        <v>1.175924493E-4</v>
      </c>
      <c r="K464" s="30">
        <v>2.1099999999999999E-3</v>
      </c>
      <c r="L464" s="30">
        <v>3.919019316E-4</v>
      </c>
      <c r="M464" s="30">
        <v>-4.8000000000000001E-4</v>
      </c>
      <c r="N464" s="30">
        <v>-8.3463745439999994E-5</v>
      </c>
      <c r="O464" s="30">
        <v>4.5799999999999999E-3</v>
      </c>
      <c r="P464" s="29">
        <v>1.7004529589999999E-3</v>
      </c>
      <c r="Q464" s="30"/>
      <c r="R464" s="29"/>
      <c r="S464" s="33" t="s">
        <v>69</v>
      </c>
      <c r="T464" s="34">
        <v>4.46E+18</v>
      </c>
      <c r="U464" s="35">
        <v>-9.0000000000000006E-5</v>
      </c>
      <c r="V464" s="56">
        <v>-1.3052936909999999E-5</v>
      </c>
      <c r="W464" s="30">
        <v>2.5699999999999998E-3</v>
      </c>
      <c r="X464" s="30">
        <v>4.025689223E-4</v>
      </c>
      <c r="Y464" s="30">
        <v>2.6900000000000001E-3</v>
      </c>
      <c r="Z464" s="30">
        <v>3.9769367240000001E-4</v>
      </c>
      <c r="AA464" s="35">
        <v>3.1900000000000001E-3</v>
      </c>
      <c r="AB464" s="60">
        <v>4.7905090850000002E-4</v>
      </c>
      <c r="AC464" s="19" t="s">
        <v>63</v>
      </c>
      <c r="AD464" s="45">
        <v>4.46E+18</v>
      </c>
      <c r="AE464" s="30">
        <v>6.3E-3</v>
      </c>
      <c r="AF464" s="45">
        <v>9.7447795819999999E-4</v>
      </c>
      <c r="AG464" s="30">
        <v>6.1900000000000002E-3</v>
      </c>
      <c r="AH464" s="45">
        <v>1.01309329E-3</v>
      </c>
      <c r="AI464" s="33" t="s">
        <v>69</v>
      </c>
      <c r="AJ464" s="34">
        <v>4.63E+18</v>
      </c>
      <c r="AK464" s="30">
        <v>2.5999999999999998E-4</v>
      </c>
      <c r="AL464" s="45">
        <v>3.0897207370000001E-4</v>
      </c>
      <c r="AM464" s="30">
        <v>-1.1800000000000001E-3</v>
      </c>
      <c r="AN464" s="54">
        <v>-1.146410182E-3</v>
      </c>
      <c r="AO464" s="28" t="s">
        <v>63</v>
      </c>
      <c r="AP464" s="29">
        <v>4.63E+18</v>
      </c>
      <c r="AQ464" s="30">
        <v>2.0000000000000001E-4</v>
      </c>
      <c r="AR464" s="45">
        <v>1.828822238E-4</v>
      </c>
      <c r="AS464" s="30">
        <v>1.0200000000000001E-3</v>
      </c>
      <c r="AT464" s="45">
        <v>1.362179487E-3</v>
      </c>
      <c r="AU464" s="30">
        <v>3.8999999999999999E-4</v>
      </c>
      <c r="AV464" s="45">
        <v>4.1511442259999998E-4</v>
      </c>
      <c r="AW464" s="30">
        <v>-1.0000000000000001E-5</v>
      </c>
      <c r="AX464" s="45">
        <v>-1.064395955E-5</v>
      </c>
      <c r="AY464" s="30">
        <v>1.8000000000000001E-4</v>
      </c>
      <c r="AZ464" s="30">
        <v>1.849378403E-4</v>
      </c>
      <c r="BA464" s="33" t="s">
        <v>69</v>
      </c>
      <c r="BB464" s="34">
        <v>4.46E+18</v>
      </c>
      <c r="BC464" s="30">
        <v>3.5E-4</v>
      </c>
      <c r="BD464" s="45">
        <v>5.0570726769999996E-4</v>
      </c>
      <c r="BE464" s="30">
        <v>6.4000000000000005E-4</v>
      </c>
      <c r="BF464" s="45">
        <v>7.3386079580000003E-4</v>
      </c>
      <c r="BG464" s="19" t="s">
        <v>63</v>
      </c>
      <c r="BH464" s="45">
        <v>4.46E+18</v>
      </c>
      <c r="BI464" s="30">
        <v>2.3700000000000001E-3</v>
      </c>
      <c r="BJ464" s="45">
        <v>6.8707601320000002E-4</v>
      </c>
      <c r="BK464" s="30">
        <v>4.0000000000000003E-5</v>
      </c>
      <c r="BL464" s="30">
        <v>4.6109510089999999E-5</v>
      </c>
    </row>
    <row r="465" spans="1:64" ht="15.75" thickBot="1">
      <c r="A465" s="6"/>
      <c r="B465" s="6"/>
      <c r="C465" s="6"/>
      <c r="D465" s="6"/>
      <c r="E465" s="6"/>
      <c r="F465" s="6"/>
      <c r="G465" s="77" t="s">
        <v>64</v>
      </c>
      <c r="H465" s="29">
        <v>4.78E+18</v>
      </c>
      <c r="I465" s="19"/>
      <c r="J465" s="53"/>
      <c r="K465" s="19"/>
      <c r="L465" s="19"/>
      <c r="M465" s="19"/>
      <c r="N465" s="19"/>
      <c r="O465" s="19"/>
      <c r="P465" s="31"/>
      <c r="Q465" s="30"/>
      <c r="R465" s="29"/>
      <c r="AC465" s="19" t="s">
        <v>64</v>
      </c>
      <c r="AD465" s="45">
        <v>4.61E+18</v>
      </c>
      <c r="AE465" s="30">
        <v>7.1000000000000004E-3</v>
      </c>
      <c r="AF465" s="45">
        <v>1.098221191E-3</v>
      </c>
      <c r="AG465" s="30">
        <v>6.0600000000000003E-3</v>
      </c>
      <c r="AH465" s="29">
        <v>9.9181669389999992E-4</v>
      </c>
      <c r="AO465" s="28" t="s">
        <v>64</v>
      </c>
      <c r="AP465" s="29">
        <v>4.78E+18</v>
      </c>
      <c r="AQ465" s="19"/>
      <c r="AR465" s="19"/>
      <c r="AS465" s="30">
        <v>1.2700000000000001E-3</v>
      </c>
      <c r="AT465" s="45">
        <v>1.696047009E-3</v>
      </c>
      <c r="AU465" s="30">
        <v>9.3999999999999997E-4</v>
      </c>
      <c r="AV465" s="45">
        <v>1.000532198E-3</v>
      </c>
      <c r="AW465" s="30">
        <v>9.8999999999999999E-4</v>
      </c>
      <c r="AX465" s="45">
        <v>1.053751996E-3</v>
      </c>
      <c r="AY465" s="30">
        <v>2.3000000000000001E-4</v>
      </c>
      <c r="AZ465" s="30">
        <v>2.3630946270000001E-4</v>
      </c>
      <c r="BG465" s="19" t="s">
        <v>64</v>
      </c>
      <c r="BH465" s="45">
        <v>4.61E+18</v>
      </c>
      <c r="BI465" s="30">
        <v>1.5299999999999999E-3</v>
      </c>
      <c r="BJ465" s="45">
        <v>4.4355540089999998E-4</v>
      </c>
      <c r="BK465" s="30">
        <v>-1.7000000000000001E-4</v>
      </c>
      <c r="BL465" s="30">
        <v>-1.9596541789999999E-4</v>
      </c>
    </row>
    <row r="466" spans="1:64" ht="15.75" thickBot="1">
      <c r="A466" s="6"/>
      <c r="B466" s="6"/>
      <c r="C466" s="6"/>
      <c r="D466" s="6"/>
      <c r="E466" s="6"/>
      <c r="F466" s="6"/>
      <c r="G466" s="77" t="s">
        <v>65</v>
      </c>
      <c r="H466" s="29">
        <v>4.94E+18</v>
      </c>
      <c r="I466" s="30">
        <v>2.0699999999999998E-3</v>
      </c>
      <c r="J466" s="29">
        <v>3.2028469749999998E-4</v>
      </c>
      <c r="K466" s="30">
        <v>3.82E-3</v>
      </c>
      <c r="L466" s="30">
        <v>7.0950965820000002E-4</v>
      </c>
      <c r="M466" s="30">
        <v>-1.15E-3</v>
      </c>
      <c r="N466" s="30">
        <v>-1.999652234E-4</v>
      </c>
      <c r="O466" s="19"/>
      <c r="P466" s="31"/>
      <c r="Q466" s="30"/>
      <c r="R466" s="29"/>
      <c r="AC466" s="19" t="s">
        <v>65</v>
      </c>
      <c r="AD466" s="45">
        <v>4.76E+18</v>
      </c>
      <c r="AE466" s="30">
        <v>7.3000000000000001E-3</v>
      </c>
      <c r="AF466" s="45">
        <v>1.129156999E-3</v>
      </c>
      <c r="AG466" s="30">
        <v>6.2599999999999999E-3</v>
      </c>
      <c r="AH466" s="29">
        <v>1.0245499180000001E-3</v>
      </c>
      <c r="AO466" s="28" t="s">
        <v>65</v>
      </c>
      <c r="AP466" s="29">
        <v>4.94E+18</v>
      </c>
      <c r="AQ466" s="30">
        <v>5.0000000000000001E-4</v>
      </c>
      <c r="AR466" s="45">
        <v>4.5720555959999999E-4</v>
      </c>
      <c r="AS466" s="30">
        <v>8.4999999999999995E-4</v>
      </c>
      <c r="AT466" s="45">
        <v>1.1351495730000001E-3</v>
      </c>
      <c r="AU466" s="30">
        <v>9.3000000000000005E-4</v>
      </c>
      <c r="AV466" s="45">
        <v>9.8988823840000001E-4</v>
      </c>
      <c r="AW466" s="30">
        <v>4.6999999999999999E-4</v>
      </c>
      <c r="AX466" s="45">
        <v>5.0026609900000001E-4</v>
      </c>
      <c r="AY466" s="30">
        <v>5.2999999999999998E-4</v>
      </c>
      <c r="AZ466" s="30">
        <v>5.445391965E-4</v>
      </c>
      <c r="BG466" s="19" t="s">
        <v>65</v>
      </c>
      <c r="BH466" s="45">
        <v>4.76E+18</v>
      </c>
      <c r="BI466" s="30">
        <v>1.33E-3</v>
      </c>
      <c r="BJ466" s="45">
        <v>3.8557430279999999E-4</v>
      </c>
      <c r="BK466" s="30">
        <v>-9.0000000000000006E-5</v>
      </c>
      <c r="BL466" s="30">
        <v>-1.037463977E-4</v>
      </c>
    </row>
    <row r="467" spans="1:64" ht="15.75" thickBot="1">
      <c r="A467" s="6"/>
      <c r="B467" s="6"/>
      <c r="C467" s="6"/>
      <c r="D467" s="6"/>
      <c r="E467" s="6"/>
      <c r="F467" s="6"/>
      <c r="G467" s="77" t="s">
        <v>66</v>
      </c>
      <c r="H467" s="29">
        <v>5.09E+18</v>
      </c>
      <c r="I467" s="19"/>
      <c r="J467" s="53"/>
      <c r="K467" s="19"/>
      <c r="L467" s="19"/>
      <c r="M467" s="19"/>
      <c r="N467" s="19"/>
      <c r="O467" s="19"/>
      <c r="P467" s="31"/>
      <c r="Q467" s="30"/>
      <c r="R467" s="29"/>
      <c r="AC467" s="19" t="s">
        <v>66</v>
      </c>
      <c r="AD467" s="45">
        <v>4.91E+18</v>
      </c>
      <c r="AE467" s="30">
        <v>7.1000000000000004E-3</v>
      </c>
      <c r="AF467" s="45">
        <v>1.098221191E-3</v>
      </c>
      <c r="AG467" s="30">
        <v>5.7000000000000002E-3</v>
      </c>
      <c r="AH467" s="29">
        <v>9.3289689029999996E-4</v>
      </c>
      <c r="AO467" s="28" t="s">
        <v>66</v>
      </c>
      <c r="AP467" s="29">
        <v>5.09E+18</v>
      </c>
      <c r="AQ467" s="19"/>
      <c r="AR467" s="19"/>
      <c r="AS467" s="30">
        <v>1.2600000000000001E-3</v>
      </c>
      <c r="AT467" s="45">
        <v>1.682692308E-3</v>
      </c>
      <c r="AU467" s="30">
        <v>6.4999999999999997E-4</v>
      </c>
      <c r="AV467" s="45">
        <v>6.9185737089999999E-4</v>
      </c>
      <c r="AW467" s="30">
        <v>5.1000000000000004E-4</v>
      </c>
      <c r="AX467" s="45">
        <v>5.4284193719999997E-4</v>
      </c>
      <c r="AY467" s="30">
        <v>8.1999999999999998E-4</v>
      </c>
      <c r="AZ467" s="30">
        <v>8.4249460600000002E-4</v>
      </c>
      <c r="BG467" s="19" t="s">
        <v>66</v>
      </c>
      <c r="BH467" s="45">
        <v>4.91E+18</v>
      </c>
      <c r="BI467" s="30">
        <v>1.3799999999999999E-3</v>
      </c>
      <c r="BJ467" s="45">
        <v>4.0006957729999998E-4</v>
      </c>
      <c r="BK467" s="30">
        <v>3.6000000000000002E-4</v>
      </c>
      <c r="BL467" s="30">
        <v>4.149855908E-4</v>
      </c>
    </row>
    <row r="468" spans="1:64" ht="15.75" thickBot="1">
      <c r="A468" s="6"/>
      <c r="B468" s="6"/>
      <c r="C468" s="6"/>
      <c r="D468" s="6"/>
      <c r="E468" s="6"/>
      <c r="F468" s="6"/>
      <c r="G468" s="77" t="s">
        <v>67</v>
      </c>
      <c r="H468" s="29">
        <v>5.24E+18</v>
      </c>
      <c r="I468" s="30">
        <v>1.31E-3</v>
      </c>
      <c r="J468" s="29">
        <v>2.026922482E-4</v>
      </c>
      <c r="K468" s="30">
        <v>1.5100000000000001E-3</v>
      </c>
      <c r="L468" s="30">
        <v>2.8046062409999999E-4</v>
      </c>
      <c r="M468" s="30">
        <v>6.8999999999999997E-4</v>
      </c>
      <c r="N468" s="30">
        <v>1.199791341E-4</v>
      </c>
      <c r="O468" s="19"/>
      <c r="P468" s="31"/>
      <c r="Q468" s="19"/>
      <c r="R468" s="53"/>
      <c r="AC468" s="19" t="s">
        <v>67</v>
      </c>
      <c r="AD468" s="45">
        <v>5.06E+18</v>
      </c>
      <c r="AE468" s="30">
        <v>7.4999999999999997E-3</v>
      </c>
      <c r="AF468" s="45">
        <v>1.160092807E-3</v>
      </c>
      <c r="AG468" s="30">
        <v>5.8300000000000001E-3</v>
      </c>
      <c r="AH468" s="29">
        <v>9.5417348609999999E-4</v>
      </c>
      <c r="AO468" s="28" t="s">
        <v>67</v>
      </c>
      <c r="AP468" s="29">
        <v>5.24E+18</v>
      </c>
      <c r="AQ468" s="30">
        <v>0</v>
      </c>
      <c r="AR468" s="45">
        <v>0</v>
      </c>
      <c r="AS468" s="30">
        <v>6.0999999999999997E-4</v>
      </c>
      <c r="AT468" s="45">
        <v>8.1463675209999999E-4</v>
      </c>
      <c r="AU468" s="30">
        <v>1.07E-3</v>
      </c>
      <c r="AV468" s="45">
        <v>1.1389036720000001E-3</v>
      </c>
      <c r="AW468" s="30">
        <v>8.8000000000000003E-4</v>
      </c>
      <c r="AX468" s="45">
        <v>9.3666844070000002E-4</v>
      </c>
      <c r="AY468" s="30">
        <v>-4.0000000000000003E-5</v>
      </c>
      <c r="AZ468" s="30">
        <v>-4.1097297849999997E-5</v>
      </c>
      <c r="BG468" s="19" t="s">
        <v>67</v>
      </c>
      <c r="BH468" s="45">
        <v>5.06E+18</v>
      </c>
      <c r="BI468" s="30">
        <v>2.0600000000000002E-3</v>
      </c>
      <c r="BJ468" s="45">
        <v>5.9720531109999999E-4</v>
      </c>
      <c r="BK468" s="30">
        <v>6.8000000000000005E-4</v>
      </c>
      <c r="BL468" s="30">
        <v>7.8386167149999998E-4</v>
      </c>
    </row>
    <row r="469" spans="1:64" ht="15.75" thickBot="1">
      <c r="A469" s="6"/>
      <c r="B469" s="6"/>
      <c r="C469" s="6"/>
      <c r="D469" s="6"/>
      <c r="E469" s="6"/>
      <c r="F469" s="6"/>
      <c r="G469" s="77" t="s">
        <v>68</v>
      </c>
      <c r="H469" s="29">
        <v>5.4E+18</v>
      </c>
      <c r="I469" s="19"/>
      <c r="J469" s="53"/>
      <c r="K469" s="19"/>
      <c r="L469" s="19"/>
      <c r="M469" s="19"/>
      <c r="N469" s="19"/>
      <c r="O469" s="19"/>
      <c r="P469" s="31"/>
      <c r="Q469" s="30"/>
      <c r="R469" s="29"/>
      <c r="AC469" s="19" t="s">
        <v>68</v>
      </c>
      <c r="AD469" s="45">
        <v>5.21E+18</v>
      </c>
      <c r="AE469" s="30">
        <v>5.7999999999999996E-3</v>
      </c>
      <c r="AF469" s="45">
        <v>8.9713843769999996E-4</v>
      </c>
      <c r="AG469" s="30">
        <v>6.3299999999999997E-3</v>
      </c>
      <c r="AH469" s="29">
        <v>1.0360065470000001E-3</v>
      </c>
      <c r="AO469" s="28" t="s">
        <v>68</v>
      </c>
      <c r="AP469" s="29">
        <v>5.4E+18</v>
      </c>
      <c r="AQ469" s="19"/>
      <c r="AR469" s="19"/>
      <c r="AS469" s="30">
        <v>1.32E-3</v>
      </c>
      <c r="AT469" s="45">
        <v>1.7628205129999999E-3</v>
      </c>
      <c r="AU469" s="30">
        <v>7.3999999999999999E-4</v>
      </c>
      <c r="AV469" s="45">
        <v>7.8765300690000002E-4</v>
      </c>
      <c r="AW469" s="30">
        <v>6.0000000000000002E-5</v>
      </c>
      <c r="AX469" s="45">
        <v>6.386375732E-5</v>
      </c>
      <c r="AY469" s="30">
        <v>-8.7000000000000001E-4</v>
      </c>
      <c r="AZ469" s="30">
        <v>-8.9386622829999999E-4</v>
      </c>
      <c r="BG469" s="19" t="s">
        <v>68</v>
      </c>
      <c r="BH469" s="45">
        <v>5.21E+18</v>
      </c>
      <c r="BI469" s="30">
        <v>1.49E-3</v>
      </c>
      <c r="BJ469" s="45">
        <v>4.3195918130000001E-4</v>
      </c>
      <c r="BK469" s="30">
        <v>1.47E-3</v>
      </c>
      <c r="BL469" s="30">
        <v>1.694524496E-3</v>
      </c>
    </row>
    <row r="470" spans="1:64" ht="15.75" thickBot="1">
      <c r="A470" s="6"/>
      <c r="B470" s="6"/>
      <c r="C470" s="6"/>
      <c r="D470" s="6"/>
      <c r="E470" s="6"/>
      <c r="F470" s="6"/>
      <c r="G470" s="78" t="s">
        <v>69</v>
      </c>
      <c r="H470" s="34">
        <v>5.55E+18</v>
      </c>
      <c r="I470" s="35">
        <v>1.64E-3</v>
      </c>
      <c r="J470" s="34">
        <v>2.5375212750000002E-4</v>
      </c>
      <c r="K470" s="30">
        <v>2.64E-3</v>
      </c>
      <c r="L470" s="30">
        <v>4.903417533E-4</v>
      </c>
      <c r="M470" s="30">
        <v>2.3E-3</v>
      </c>
      <c r="N470" s="30">
        <v>3.9993044690000003E-4</v>
      </c>
      <c r="O470" s="26"/>
      <c r="P470" s="21"/>
      <c r="Q470" s="35"/>
      <c r="R470" s="34"/>
      <c r="AC470" s="19" t="s">
        <v>69</v>
      </c>
      <c r="AD470" s="45">
        <v>5.35E+18</v>
      </c>
      <c r="AE470" s="30">
        <v>5.0000000000000001E-3</v>
      </c>
      <c r="AF470" s="45">
        <v>7.7339520490000003E-4</v>
      </c>
      <c r="AG470" s="30">
        <v>5.7099999999999998E-3</v>
      </c>
      <c r="AH470" s="34">
        <v>9.3453355160000003E-4</v>
      </c>
      <c r="AO470" s="33" t="s">
        <v>69</v>
      </c>
      <c r="AP470" s="34">
        <v>5.55E+18</v>
      </c>
      <c r="AQ470" s="30">
        <v>2.0000000000000001E-4</v>
      </c>
      <c r="AR470" s="45">
        <v>1.828822238E-4</v>
      </c>
      <c r="AT470" s="45"/>
      <c r="AU470" s="30">
        <v>4.0000000000000002E-4</v>
      </c>
      <c r="AV470" s="45">
        <v>4.2575838210000001E-4</v>
      </c>
      <c r="AW470" s="30"/>
      <c r="AX470" s="45"/>
      <c r="AY470" s="30">
        <v>-2.9E-4</v>
      </c>
      <c r="AZ470" s="30">
        <v>-2.9795540939999999E-4</v>
      </c>
      <c r="BG470" s="19" t="s">
        <v>69</v>
      </c>
      <c r="BH470" s="45">
        <v>5.35E+18</v>
      </c>
      <c r="BI470" s="30">
        <v>1.83E-3</v>
      </c>
      <c r="BJ470" s="45">
        <v>5.3052704820000002E-4</v>
      </c>
      <c r="BK470" s="30">
        <v>1.47E-3</v>
      </c>
      <c r="BL470" s="30">
        <v>1.694524496E-3</v>
      </c>
    </row>
    <row r="487" spans="1:64">
      <c r="A487" s="175" t="s">
        <v>119</v>
      </c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6"/>
      <c r="AH487" s="176"/>
      <c r="AI487" s="176"/>
      <c r="AJ487" s="176"/>
      <c r="AK487" s="176"/>
      <c r="AL487" s="176"/>
      <c r="AM487" s="176"/>
      <c r="AN487" s="176"/>
      <c r="AO487" s="176"/>
      <c r="AP487" s="176"/>
      <c r="AQ487" s="176"/>
      <c r="AR487" s="176"/>
      <c r="AS487" s="176"/>
      <c r="AT487" s="176"/>
      <c r="AU487" s="176"/>
      <c r="AV487" s="176"/>
      <c r="AW487" s="176"/>
      <c r="AX487" s="176"/>
      <c r="AY487" s="176"/>
      <c r="AZ487" s="176"/>
      <c r="BA487" s="176"/>
      <c r="BB487" s="176"/>
      <c r="BC487" s="176"/>
      <c r="BD487" s="176"/>
      <c r="BE487" s="176"/>
      <c r="BF487" s="176"/>
      <c r="BG487" s="176"/>
      <c r="BH487" s="176"/>
      <c r="BI487" s="176"/>
      <c r="BJ487" s="176"/>
      <c r="BK487" s="176"/>
      <c r="BL487" s="176"/>
    </row>
    <row r="488" spans="1:64" ht="15.75" thickBot="1">
      <c r="A488" s="166" t="s">
        <v>70</v>
      </c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8"/>
      <c r="AI488" s="52" t="s">
        <v>89</v>
      </c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</row>
    <row r="489" spans="1:64" ht="15.75" thickBot="1">
      <c r="A489" s="169" t="s">
        <v>6</v>
      </c>
      <c r="B489" s="147"/>
      <c r="C489" s="147"/>
      <c r="D489" s="147"/>
      <c r="E489" s="147"/>
      <c r="F489" s="147"/>
      <c r="G489" s="83" t="s">
        <v>4</v>
      </c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5"/>
      <c r="S489" s="170" t="s">
        <v>7</v>
      </c>
      <c r="T489" s="171"/>
      <c r="U489" s="171"/>
      <c r="V489" s="171"/>
      <c r="W489" s="171"/>
      <c r="X489" s="171"/>
      <c r="Y489" s="171"/>
      <c r="Z489" s="171"/>
      <c r="AA489" s="171"/>
      <c r="AB489" s="171"/>
      <c r="AC489" s="144" t="s">
        <v>8</v>
      </c>
      <c r="AD489" s="145"/>
      <c r="AE489" s="145"/>
      <c r="AF489" s="145"/>
      <c r="AG489" s="145"/>
      <c r="AH489" s="146"/>
      <c r="AI489" s="153" t="s">
        <v>72</v>
      </c>
      <c r="AJ489" s="154"/>
      <c r="AK489" s="154"/>
      <c r="AL489" s="154"/>
      <c r="AM489" s="154"/>
      <c r="AN489" s="163"/>
      <c r="AO489" s="169" t="s">
        <v>73</v>
      </c>
      <c r="AP489" s="147"/>
      <c r="AQ489" s="147"/>
      <c r="AR489" s="147"/>
      <c r="AS489" s="147"/>
      <c r="AT489" s="147"/>
      <c r="AU489" s="147"/>
      <c r="AV489" s="147"/>
      <c r="AW489" s="147"/>
      <c r="AX489" s="147"/>
      <c r="AY489" s="147"/>
      <c r="AZ489" s="165"/>
      <c r="BA489" s="147" t="s">
        <v>7</v>
      </c>
      <c r="BB489" s="147"/>
      <c r="BC489" s="147"/>
      <c r="BD489" s="147"/>
      <c r="BE489" s="147"/>
      <c r="BF489" s="147"/>
      <c r="BG489" s="147"/>
      <c r="BH489" s="178"/>
      <c r="BI489" s="169" t="s">
        <v>8</v>
      </c>
      <c r="BJ489" s="147"/>
      <c r="BK489" s="147"/>
      <c r="BL489" s="165"/>
    </row>
    <row r="490" spans="1:64" ht="15.75" thickBot="1">
      <c r="A490" s="26"/>
      <c r="B490" s="21"/>
      <c r="C490" s="155">
        <v>110923</v>
      </c>
      <c r="D490" s="156"/>
      <c r="E490" s="179" t="s">
        <v>90</v>
      </c>
      <c r="F490" s="180"/>
      <c r="G490" s="39"/>
      <c r="H490" s="40"/>
      <c r="I490" s="157">
        <v>101223</v>
      </c>
      <c r="J490" s="158"/>
      <c r="K490" s="157" t="s">
        <v>91</v>
      </c>
      <c r="L490" s="158"/>
      <c r="M490" s="157">
        <v>91523</v>
      </c>
      <c r="N490" s="158"/>
      <c r="O490" s="157">
        <v>83123</v>
      </c>
      <c r="P490" s="158"/>
      <c r="Q490" s="159"/>
      <c r="R490" s="160"/>
      <c r="S490" s="41"/>
      <c r="T490" s="40"/>
      <c r="U490" s="149" t="s">
        <v>76</v>
      </c>
      <c r="V490" s="150"/>
      <c r="W490" s="136" t="s">
        <v>80</v>
      </c>
      <c r="X490" s="137"/>
      <c r="Y490" s="136" t="s">
        <v>84</v>
      </c>
      <c r="Z490" s="137"/>
      <c r="AA490" s="138" t="s">
        <v>86</v>
      </c>
      <c r="AB490" s="139"/>
      <c r="AC490" s="39"/>
      <c r="AD490" s="40"/>
      <c r="AE490" s="140" t="s">
        <v>99</v>
      </c>
      <c r="AF490" s="141"/>
      <c r="AG490" s="136" t="s">
        <v>81</v>
      </c>
      <c r="AH490" s="137"/>
      <c r="AI490" s="33"/>
      <c r="AJ490" s="21"/>
      <c r="AK490" s="142">
        <v>81524</v>
      </c>
      <c r="AL490" s="143"/>
      <c r="AM490" s="142">
        <v>81624</v>
      </c>
      <c r="AN490" s="143"/>
      <c r="AO490" s="33"/>
      <c r="AP490" s="21"/>
      <c r="AQ490" s="142">
        <v>71824</v>
      </c>
      <c r="AR490" s="143"/>
      <c r="AS490" s="151" t="s">
        <v>82</v>
      </c>
      <c r="AT490" s="152"/>
      <c r="AU490" s="142">
        <v>92424</v>
      </c>
      <c r="AV490" s="143"/>
      <c r="AW490" s="151" t="s">
        <v>87</v>
      </c>
      <c r="AX490" s="152"/>
      <c r="AY490" s="142">
        <v>101524</v>
      </c>
      <c r="AZ490" s="143"/>
      <c r="BA490" s="33"/>
      <c r="BB490" s="21"/>
      <c r="BC490" s="142">
        <v>82724</v>
      </c>
      <c r="BD490" s="143"/>
      <c r="BE490" s="151" t="s">
        <v>83</v>
      </c>
      <c r="BF490" s="152"/>
      <c r="BG490" s="33"/>
      <c r="BH490" s="21"/>
      <c r="BI490" s="161" t="s">
        <v>77</v>
      </c>
      <c r="BJ490" s="162"/>
      <c r="BK490" s="142">
        <v>91724</v>
      </c>
      <c r="BL490" s="143"/>
    </row>
    <row r="491" spans="1:64" ht="52.5" thickBot="1">
      <c r="A491" s="20" t="s">
        <v>92</v>
      </c>
      <c r="B491" s="21" t="s">
        <v>93</v>
      </c>
      <c r="C491" s="21" t="s">
        <v>94</v>
      </c>
      <c r="D491" s="21" t="s">
        <v>95</v>
      </c>
      <c r="E491" s="21" t="s">
        <v>94</v>
      </c>
      <c r="F491" s="21" t="s">
        <v>95</v>
      </c>
      <c r="G491" s="26" t="s">
        <v>96</v>
      </c>
      <c r="H491" s="21" t="s">
        <v>93</v>
      </c>
      <c r="I491" s="21" t="s">
        <v>94</v>
      </c>
      <c r="J491" s="21" t="s">
        <v>95</v>
      </c>
      <c r="K491" s="21" t="s">
        <v>94</v>
      </c>
      <c r="L491" s="21" t="s">
        <v>95</v>
      </c>
      <c r="M491" s="21" t="s">
        <v>94</v>
      </c>
      <c r="N491" s="21" t="s">
        <v>95</v>
      </c>
      <c r="O491" s="21" t="s">
        <v>94</v>
      </c>
      <c r="P491" s="21" t="s">
        <v>95</v>
      </c>
      <c r="Q491" s="21"/>
      <c r="R491" s="21"/>
      <c r="S491" s="20" t="s">
        <v>92</v>
      </c>
      <c r="T491" s="21" t="s">
        <v>93</v>
      </c>
      <c r="U491" s="21" t="s">
        <v>94</v>
      </c>
      <c r="V491" s="21" t="s">
        <v>95</v>
      </c>
      <c r="W491" s="21" t="s">
        <v>94</v>
      </c>
      <c r="X491" s="21" t="s">
        <v>95</v>
      </c>
      <c r="Y491" s="21" t="s">
        <v>94</v>
      </c>
      <c r="Z491" s="21" t="s">
        <v>95</v>
      </c>
      <c r="AA491" s="21" t="s">
        <v>94</v>
      </c>
      <c r="AB491" s="21" t="s">
        <v>95</v>
      </c>
      <c r="AC491" s="26" t="s">
        <v>96</v>
      </c>
      <c r="AD491" s="21" t="s">
        <v>93</v>
      </c>
      <c r="AE491" s="21" t="s">
        <v>94</v>
      </c>
      <c r="AF491" s="21" t="s">
        <v>95</v>
      </c>
      <c r="AG491" s="21" t="s">
        <v>94</v>
      </c>
      <c r="AH491" s="21" t="s">
        <v>95</v>
      </c>
      <c r="AI491" s="20" t="s">
        <v>92</v>
      </c>
      <c r="AJ491" s="21" t="s">
        <v>93</v>
      </c>
      <c r="AK491" s="21" t="s">
        <v>94</v>
      </c>
      <c r="AL491" s="21" t="s">
        <v>95</v>
      </c>
      <c r="AM491" s="21" t="s">
        <v>94</v>
      </c>
      <c r="AN491" s="21" t="s">
        <v>95</v>
      </c>
      <c r="AO491" s="33" t="s">
        <v>96</v>
      </c>
      <c r="AP491" s="21" t="s">
        <v>93</v>
      </c>
      <c r="AQ491" s="21" t="s">
        <v>94</v>
      </c>
      <c r="AR491" s="21" t="s">
        <v>95</v>
      </c>
      <c r="AS491" s="21" t="s">
        <v>94</v>
      </c>
      <c r="AT491" s="21" t="s">
        <v>95</v>
      </c>
      <c r="AU491" s="21" t="s">
        <v>94</v>
      </c>
      <c r="AV491" s="21" t="s">
        <v>95</v>
      </c>
      <c r="AW491" s="21" t="s">
        <v>94</v>
      </c>
      <c r="AX491" s="21" t="s">
        <v>95</v>
      </c>
      <c r="AY491" s="21" t="s">
        <v>94</v>
      </c>
      <c r="AZ491" s="21" t="s">
        <v>95</v>
      </c>
      <c r="BA491" s="20" t="s">
        <v>92</v>
      </c>
      <c r="BB491" s="21" t="s">
        <v>93</v>
      </c>
      <c r="BC491" s="21" t="s">
        <v>94</v>
      </c>
      <c r="BD491" s="21" t="s">
        <v>95</v>
      </c>
      <c r="BE491" s="21" t="s">
        <v>94</v>
      </c>
      <c r="BF491" s="21" t="s">
        <v>95</v>
      </c>
      <c r="BG491" s="33" t="s">
        <v>96</v>
      </c>
      <c r="BH491" s="21" t="s">
        <v>93</v>
      </c>
      <c r="BI491" s="21" t="s">
        <v>94</v>
      </c>
      <c r="BJ491" s="21" t="s">
        <v>95</v>
      </c>
      <c r="BK491" s="21" t="s">
        <v>94</v>
      </c>
      <c r="BL491" s="21" t="s">
        <v>95</v>
      </c>
    </row>
    <row r="492" spans="1:64" ht="15.75" thickBot="1">
      <c r="A492" s="28" t="s">
        <v>39</v>
      </c>
      <c r="B492" s="29">
        <v>0</v>
      </c>
      <c r="C492" s="30"/>
      <c r="D492" s="45"/>
      <c r="E492" s="30"/>
      <c r="F492" s="29"/>
      <c r="G492" s="30">
        <v>0</v>
      </c>
      <c r="H492" s="29">
        <v>0</v>
      </c>
      <c r="I492" s="30"/>
      <c r="J492" s="29"/>
      <c r="K492" s="30"/>
      <c r="L492" s="29"/>
      <c r="M492" s="30"/>
      <c r="N492" s="29"/>
      <c r="O492" s="30"/>
      <c r="P492" s="29"/>
      <c r="Q492" s="30"/>
      <c r="R492" s="29"/>
      <c r="S492" s="28" t="s">
        <v>39</v>
      </c>
      <c r="T492" s="29">
        <v>0</v>
      </c>
      <c r="U492" s="30"/>
      <c r="V492" s="45"/>
      <c r="W492" s="30"/>
      <c r="X492" s="29"/>
      <c r="Y492" s="37"/>
      <c r="Z492" s="57"/>
      <c r="AA492" s="37"/>
      <c r="AB492" s="58"/>
      <c r="AC492" s="30">
        <v>0</v>
      </c>
      <c r="AD492" s="44"/>
      <c r="AE492" s="37"/>
      <c r="AF492" s="44"/>
      <c r="AG492" s="37"/>
      <c r="AH492" s="44"/>
      <c r="AI492" s="28" t="s">
        <v>39</v>
      </c>
      <c r="AJ492" s="29">
        <v>0</v>
      </c>
      <c r="AK492" s="30"/>
      <c r="AL492" s="45"/>
      <c r="AM492" s="30"/>
      <c r="AN492" s="29"/>
      <c r="AO492" s="46">
        <v>0</v>
      </c>
      <c r="AP492" s="29">
        <v>0</v>
      </c>
      <c r="AQ492" s="30"/>
      <c r="AR492" s="45"/>
      <c r="AS492" s="30"/>
      <c r="AT492" s="45"/>
      <c r="AU492" s="37"/>
      <c r="AV492" s="44"/>
      <c r="AW492" s="37"/>
      <c r="AX492" s="44"/>
      <c r="AY492" s="37"/>
      <c r="AZ492" s="44"/>
      <c r="BA492" s="28" t="s">
        <v>39</v>
      </c>
      <c r="BB492" s="29">
        <v>0</v>
      </c>
      <c r="BC492" s="30"/>
      <c r="BD492" s="45"/>
      <c r="BE492" s="30"/>
      <c r="BF492" s="45"/>
      <c r="BG492" s="30">
        <v>0</v>
      </c>
      <c r="BH492" s="45">
        <v>0</v>
      </c>
      <c r="BI492" s="30"/>
      <c r="BJ492" s="45"/>
      <c r="BK492" s="30"/>
      <c r="BL492" s="45"/>
    </row>
    <row r="493" spans="1:64" ht="15.75" thickBot="1">
      <c r="A493" s="28" t="s">
        <v>40</v>
      </c>
      <c r="B493" s="29">
        <v>1.54E+17</v>
      </c>
      <c r="C493" s="30">
        <v>3.934E-2</v>
      </c>
      <c r="D493" s="45">
        <v>6.0794313089999998E-3</v>
      </c>
      <c r="E493" s="30">
        <v>8.4099999999999994E-2</v>
      </c>
      <c r="F493" s="29">
        <v>3.166058051E-3</v>
      </c>
      <c r="G493" s="30">
        <v>10</v>
      </c>
      <c r="H493" s="29">
        <v>1.54E+17</v>
      </c>
      <c r="I493" s="30">
        <v>2.4729999999999999E-2</v>
      </c>
      <c r="J493" s="29">
        <v>3.8263964099999998E-3</v>
      </c>
      <c r="K493" s="30">
        <v>5.253E-2</v>
      </c>
      <c r="L493" s="30">
        <v>9.7566864779999995E-3</v>
      </c>
      <c r="M493" s="30">
        <v>2.1190000000000001E-2</v>
      </c>
      <c r="N493" s="30">
        <v>3.684576595E-3</v>
      </c>
      <c r="O493" s="30">
        <v>1.2699999999999999E-2</v>
      </c>
      <c r="P493" s="29">
        <v>4.7152298210000002E-3</v>
      </c>
      <c r="Q493" s="30"/>
      <c r="R493" s="29"/>
      <c r="S493" s="28" t="s">
        <v>40</v>
      </c>
      <c r="T493" s="29">
        <v>1.49E+17</v>
      </c>
      <c r="U493" s="30">
        <v>3.6429999999999997E-2</v>
      </c>
      <c r="V493" s="30">
        <v>5.2835387960000002E-3</v>
      </c>
      <c r="W493" s="30">
        <v>2.81E-2</v>
      </c>
      <c r="X493" s="30">
        <v>4.4016290729999999E-3</v>
      </c>
      <c r="Y493" s="30">
        <v>3.5180000000000003E-2</v>
      </c>
      <c r="Z493" s="30">
        <v>5.2010644590000004E-3</v>
      </c>
      <c r="AA493" s="30">
        <v>3.8170000000000003E-2</v>
      </c>
      <c r="AB493" s="30">
        <v>5.7320919059999998E-3</v>
      </c>
      <c r="AC493" s="30">
        <v>12.5</v>
      </c>
      <c r="AD493" s="45">
        <v>1.49E+17</v>
      </c>
      <c r="AE493" s="30">
        <v>2.6679999999999999E-2</v>
      </c>
      <c r="AF493" s="45">
        <v>4.1268368140000003E-3</v>
      </c>
      <c r="AG493" s="30">
        <v>2.367E-2</v>
      </c>
      <c r="AH493" s="45">
        <v>3.8739770869999999E-3</v>
      </c>
      <c r="AI493" s="28" t="s">
        <v>40</v>
      </c>
      <c r="AJ493" s="29">
        <v>1.54E+17</v>
      </c>
      <c r="AK493" s="30">
        <v>3.64E-3</v>
      </c>
      <c r="AL493" s="30">
        <v>4.3256090309999997E-3</v>
      </c>
      <c r="AM493" s="30">
        <v>3.2699999999999999E-3</v>
      </c>
      <c r="AN493" s="29">
        <v>3.176916351E-3</v>
      </c>
      <c r="AO493" s="46">
        <v>10</v>
      </c>
      <c r="AP493" s="29">
        <v>1.54E+17</v>
      </c>
      <c r="AQ493" s="30">
        <v>-7.2000000000000005E-4</v>
      </c>
      <c r="AR493" s="45">
        <v>-6.5837600590000001E-4</v>
      </c>
      <c r="AS493" s="30">
        <v>1E-3</v>
      </c>
      <c r="AT493" s="45">
        <v>1.3354700849999999E-3</v>
      </c>
      <c r="AU493" s="30">
        <v>5.1999999999999995E-4</v>
      </c>
      <c r="AV493" s="45">
        <v>5.5348589679999997E-4</v>
      </c>
      <c r="AW493" s="30">
        <v>1.1900000000000001E-3</v>
      </c>
      <c r="AX493" s="45">
        <v>1.3746101419999999E-3</v>
      </c>
      <c r="AY493" s="30">
        <v>1.2999999999999999E-4</v>
      </c>
      <c r="AZ493" s="30">
        <v>1.33566218E-4</v>
      </c>
      <c r="BA493" s="28" t="s">
        <v>40</v>
      </c>
      <c r="BB493" s="29">
        <v>1.49E+17</v>
      </c>
      <c r="BC493" s="30">
        <v>3.1E-4</v>
      </c>
      <c r="BD493" s="45">
        <v>4.4791215139999998E-4</v>
      </c>
      <c r="BE493" s="30">
        <v>9.7999999999999997E-4</v>
      </c>
      <c r="BF493" s="45">
        <v>1.1237243439999999E-3</v>
      </c>
      <c r="BG493" s="30">
        <v>12.5</v>
      </c>
      <c r="BH493" s="45">
        <v>1.49E+17</v>
      </c>
      <c r="BI493" s="30">
        <v>5.7800000000000004E-3</v>
      </c>
      <c r="BJ493" s="45">
        <v>1.6756537369999999E-3</v>
      </c>
      <c r="BK493" s="30">
        <v>4.6000000000000001E-4</v>
      </c>
      <c r="BL493" s="30">
        <v>5.3025936599999999E-4</v>
      </c>
    </row>
    <row r="494" spans="1:64" ht="15.75" thickBot="1">
      <c r="A494" s="28" t="s">
        <v>41</v>
      </c>
      <c r="B494" s="29">
        <v>3.09E+17</v>
      </c>
      <c r="C494" s="30">
        <v>6.3149999999999998E-2</v>
      </c>
      <c r="D494" s="45">
        <v>9.7589244320000004E-3</v>
      </c>
      <c r="E494" s="30">
        <v>0.14249999999999999</v>
      </c>
      <c r="F494" s="29">
        <v>5.3646049020000001E-3</v>
      </c>
      <c r="G494" s="30">
        <v>20</v>
      </c>
      <c r="H494" s="29">
        <v>3.09E+17</v>
      </c>
      <c r="I494" s="30">
        <v>2.7629999999999998E-2</v>
      </c>
      <c r="J494" s="29">
        <v>4.2751044409999996E-3</v>
      </c>
      <c r="K494" s="30">
        <v>3.1850000000000003E-2</v>
      </c>
      <c r="L494" s="30">
        <v>5.915676077E-3</v>
      </c>
      <c r="M494" s="30">
        <v>2.6849999999999999E-2</v>
      </c>
      <c r="N494" s="30">
        <v>4.6687532600000001E-3</v>
      </c>
      <c r="O494" s="30">
        <v>1.592E-2</v>
      </c>
      <c r="P494" s="29">
        <v>5.9107447840000002E-3</v>
      </c>
      <c r="Q494" s="30"/>
      <c r="R494" s="29"/>
      <c r="S494" s="28" t="s">
        <v>41</v>
      </c>
      <c r="T494" s="29">
        <v>2.97E+17</v>
      </c>
      <c r="U494" s="30">
        <v>6.1690000000000002E-2</v>
      </c>
      <c r="V494" s="30">
        <v>8.947063089E-3</v>
      </c>
      <c r="W494" s="30">
        <v>4.8340000000000001E-2</v>
      </c>
      <c r="X494" s="30">
        <v>7.5720551379999997E-3</v>
      </c>
      <c r="Y494" s="30">
        <v>5.8950000000000002E-2</v>
      </c>
      <c r="Z494" s="30">
        <v>8.7152572439999996E-3</v>
      </c>
      <c r="AA494" s="30">
        <v>6.1190000000000001E-2</v>
      </c>
      <c r="AB494" s="30">
        <v>9.1890674280000004E-3</v>
      </c>
      <c r="AC494" s="30">
        <v>25</v>
      </c>
      <c r="AD494" s="45">
        <v>2.97E+17</v>
      </c>
      <c r="AE494" s="30">
        <v>3.4329999999999999E-2</v>
      </c>
      <c r="AF494" s="45">
        <v>5.3101314770000003E-3</v>
      </c>
      <c r="AG494" s="30">
        <v>3.2759999999999997E-2</v>
      </c>
      <c r="AH494" s="45">
        <v>5.3617021279999998E-3</v>
      </c>
      <c r="AI494" s="28" t="s">
        <v>41</v>
      </c>
      <c r="AJ494" s="29">
        <v>3.09E+17</v>
      </c>
      <c r="AK494" s="30">
        <v>6.4400000000000004E-3</v>
      </c>
      <c r="AL494" s="30">
        <v>7.6530005940000003E-3</v>
      </c>
      <c r="AM494" s="30">
        <v>3.7699999999999999E-3</v>
      </c>
      <c r="AN494" s="29">
        <v>3.6626833770000001E-3</v>
      </c>
      <c r="AO494" s="46">
        <v>20</v>
      </c>
      <c r="AP494" s="29">
        <v>3.09E+17</v>
      </c>
      <c r="AQ494" s="30">
        <v>-1.07E-3</v>
      </c>
      <c r="AR494" s="45">
        <v>-9.7841989760000009E-4</v>
      </c>
      <c r="AS494" s="30">
        <v>8.5999999999999998E-4</v>
      </c>
      <c r="AT494" s="45">
        <v>1.1485042740000001E-3</v>
      </c>
      <c r="AU494" s="30">
        <v>1.2600000000000001E-3</v>
      </c>
      <c r="AV494" s="45">
        <v>1.341138904E-3</v>
      </c>
      <c r="AW494" s="30">
        <v>2.0100000000000001E-3</v>
      </c>
      <c r="AX494" s="45">
        <v>2.3218204919999998E-3</v>
      </c>
      <c r="AY494" s="30">
        <v>7.6000000000000004E-4</v>
      </c>
      <c r="AZ494" s="30">
        <v>7.8084865920000004E-4</v>
      </c>
      <c r="BA494" s="28" t="s">
        <v>41</v>
      </c>
      <c r="BB494" s="29">
        <v>2.97E+17</v>
      </c>
      <c r="BC494" s="30">
        <v>5.9999999999999995E-4</v>
      </c>
      <c r="BD494" s="45">
        <v>8.6692674469999998E-4</v>
      </c>
      <c r="BE494" s="30">
        <v>2.6700000000000001E-3</v>
      </c>
      <c r="BF494" s="45">
        <v>3.0615755070000001E-3</v>
      </c>
      <c r="BG494" s="30">
        <v>25</v>
      </c>
      <c r="BH494" s="45">
        <v>2.97E+17</v>
      </c>
      <c r="BI494" s="30">
        <v>8.1499999999999993E-3</v>
      </c>
      <c r="BJ494" s="45">
        <v>2.3627297500000001E-3</v>
      </c>
      <c r="BK494" s="30">
        <v>1.06E-3</v>
      </c>
      <c r="BL494" s="30">
        <v>1.2219020169999999E-3</v>
      </c>
    </row>
    <row r="495" spans="1:64" ht="15.75" thickBot="1">
      <c r="A495" s="28" t="s">
        <v>42</v>
      </c>
      <c r="B495" s="29">
        <v>4.63E+17</v>
      </c>
      <c r="C495" s="30">
        <v>8.5959999999999995E-2</v>
      </c>
      <c r="D495" s="45">
        <v>1.328388193E-2</v>
      </c>
      <c r="E495" s="30">
        <v>0.21329999999999999</v>
      </c>
      <c r="F495" s="29">
        <v>8.0299664950000006E-3</v>
      </c>
      <c r="G495" s="30">
        <v>30</v>
      </c>
      <c r="H495" s="29">
        <v>4.63E+17</v>
      </c>
      <c r="I495" s="30">
        <v>3.015E-2</v>
      </c>
      <c r="J495" s="29">
        <v>4.665016246E-3</v>
      </c>
      <c r="K495" s="30">
        <v>3.388E-2</v>
      </c>
      <c r="L495" s="30">
        <v>6.2927191679999998E-3</v>
      </c>
      <c r="M495" s="30">
        <v>2.964E-2</v>
      </c>
      <c r="N495" s="30">
        <v>5.1538862810000001E-3</v>
      </c>
      <c r="O495" s="30">
        <v>1.985E-2</v>
      </c>
      <c r="P495" s="29">
        <v>7.3698670820000001E-3</v>
      </c>
      <c r="Q495" s="30"/>
      <c r="R495" s="29"/>
      <c r="S495" s="28" t="s">
        <v>42</v>
      </c>
      <c r="T495" s="29">
        <v>4.46E+17</v>
      </c>
      <c r="U495" s="30">
        <v>8.4510000000000002E-2</v>
      </c>
      <c r="V495" s="30">
        <v>1.2256707760000001E-2</v>
      </c>
      <c r="W495" s="30">
        <v>6.7220000000000002E-2</v>
      </c>
      <c r="X495" s="30">
        <v>1.052944862E-2</v>
      </c>
      <c r="Y495" s="30">
        <v>8.2629999999999995E-2</v>
      </c>
      <c r="Z495" s="30">
        <v>1.221614429E-2</v>
      </c>
      <c r="AA495" s="30">
        <v>8.1420000000000006E-2</v>
      </c>
      <c r="AB495" s="30">
        <v>1.222706112E-2</v>
      </c>
      <c r="AC495" s="30">
        <v>37.5</v>
      </c>
      <c r="AD495" s="45">
        <v>4.46E+17</v>
      </c>
      <c r="AE495" s="30">
        <v>4.1950000000000001E-2</v>
      </c>
      <c r="AF495" s="45">
        <v>6.4887857699999999E-3</v>
      </c>
      <c r="AG495" s="30">
        <v>3.7830000000000003E-2</v>
      </c>
      <c r="AH495" s="45">
        <v>6.191489362E-3</v>
      </c>
      <c r="AI495" s="28" t="s">
        <v>42</v>
      </c>
      <c r="AJ495" s="29">
        <v>4.63E+17</v>
      </c>
      <c r="AK495" s="30">
        <v>8.6700000000000006E-3</v>
      </c>
      <c r="AL495" s="30">
        <v>1.03030303E-2</v>
      </c>
      <c r="AM495" s="30">
        <v>6.4999999999999997E-3</v>
      </c>
      <c r="AN495" s="29">
        <v>6.3149713400000003E-3</v>
      </c>
      <c r="AO495" s="46">
        <v>30</v>
      </c>
      <c r="AP495" s="29">
        <v>4.63E+17</v>
      </c>
      <c r="AQ495" s="30">
        <v>-1.6999999999999999E-3</v>
      </c>
      <c r="AR495" s="45">
        <v>-1.5544989029999999E-3</v>
      </c>
      <c r="AS495" s="30">
        <v>1.8799999999999999E-3</v>
      </c>
      <c r="AT495" s="45">
        <v>2.5106837610000001E-3</v>
      </c>
      <c r="AU495" s="30">
        <v>1.1000000000000001E-3</v>
      </c>
      <c r="AV495" s="45">
        <v>1.170835551E-3</v>
      </c>
      <c r="AW495" s="30">
        <v>2.3E-3</v>
      </c>
      <c r="AX495" s="45">
        <v>2.6568095180000001E-3</v>
      </c>
      <c r="AY495" s="30">
        <v>1.98E-3</v>
      </c>
      <c r="AZ495" s="30">
        <v>2.0343162439999999E-3</v>
      </c>
      <c r="BA495" s="28" t="s">
        <v>42</v>
      </c>
      <c r="BB495" s="29">
        <v>4.46E+17</v>
      </c>
      <c r="BC495" s="30">
        <v>2.1299999999999999E-3</v>
      </c>
      <c r="BD495" s="45">
        <v>3.0775899440000001E-3</v>
      </c>
      <c r="BE495" s="30">
        <v>3.4399999999999999E-3</v>
      </c>
      <c r="BF495" s="45">
        <v>3.9445017770000004E-3</v>
      </c>
      <c r="BG495" s="30">
        <v>37.5</v>
      </c>
      <c r="BH495" s="45">
        <v>4.46E+17</v>
      </c>
      <c r="BI495" s="30">
        <v>1.0109999999999999E-2</v>
      </c>
      <c r="BJ495" s="45">
        <v>2.9309445120000001E-3</v>
      </c>
      <c r="BK495" s="30">
        <v>9.5E-4</v>
      </c>
      <c r="BL495" s="30">
        <v>1.0951008649999999E-3</v>
      </c>
    </row>
    <row r="496" spans="1:64" ht="15.75" thickBot="1">
      <c r="A496" s="28" t="s">
        <v>43</v>
      </c>
      <c r="B496" s="29">
        <v>6.17E+17</v>
      </c>
      <c r="C496" s="30">
        <v>0.105</v>
      </c>
      <c r="D496" s="45">
        <v>1.6226240150000001E-2</v>
      </c>
      <c r="E496" s="30">
        <v>0.26750000000000002</v>
      </c>
      <c r="F496" s="29">
        <v>1.0070398669999999E-2</v>
      </c>
      <c r="G496" s="30">
        <v>40</v>
      </c>
      <c r="H496" s="29">
        <v>6.17E+17</v>
      </c>
      <c r="I496" s="30">
        <v>3.1230000000000001E-2</v>
      </c>
      <c r="J496" s="29">
        <v>4.8321213059999996E-3</v>
      </c>
      <c r="K496" s="30">
        <v>3.5380000000000002E-2</v>
      </c>
      <c r="L496" s="30">
        <v>6.5713224369999997E-3</v>
      </c>
      <c r="M496" s="30">
        <v>3.2829999999999998E-2</v>
      </c>
      <c r="N496" s="30">
        <v>5.7085724220000003E-3</v>
      </c>
      <c r="O496" s="30">
        <v>1.874E-2</v>
      </c>
      <c r="P496" s="29">
        <v>6.9577485709999996E-3</v>
      </c>
      <c r="Q496" s="30"/>
      <c r="R496" s="29"/>
      <c r="S496" s="28" t="s">
        <v>43</v>
      </c>
      <c r="T496" s="29">
        <v>5.95E+17</v>
      </c>
      <c r="U496" s="30">
        <v>0.1103</v>
      </c>
      <c r="V496" s="30">
        <v>1.5997099349999998E-2</v>
      </c>
      <c r="W496" s="30">
        <v>8.8900000000000007E-2</v>
      </c>
      <c r="X496" s="30">
        <v>1.3925438599999999E-2</v>
      </c>
      <c r="Y496" s="30">
        <v>0.10489999999999999</v>
      </c>
      <c r="Z496" s="30">
        <v>1.550857481E-2</v>
      </c>
      <c r="AA496" s="30">
        <v>0.10585</v>
      </c>
      <c r="AB496" s="30">
        <v>1.589578015E-2</v>
      </c>
      <c r="AC496" s="30">
        <v>50</v>
      </c>
      <c r="AD496" s="45">
        <v>5.95E+17</v>
      </c>
      <c r="AE496" s="30">
        <v>4.07E-2</v>
      </c>
      <c r="AF496" s="45">
        <v>6.2954369680000002E-3</v>
      </c>
      <c r="AG496" s="30">
        <v>4.156E-2</v>
      </c>
      <c r="AH496" s="45">
        <v>6.8019639930000002E-3</v>
      </c>
      <c r="AI496" s="28" t="s">
        <v>43</v>
      </c>
      <c r="AJ496" s="29">
        <v>6.17E+17</v>
      </c>
      <c r="AK496" s="30">
        <v>1.142E-2</v>
      </c>
      <c r="AL496" s="30">
        <v>1.357100416E-2</v>
      </c>
      <c r="AM496" s="30">
        <v>8.9700000000000005E-3</v>
      </c>
      <c r="AN496" s="29">
        <v>8.7146604489999994E-3</v>
      </c>
      <c r="AO496" s="46">
        <v>40</v>
      </c>
      <c r="AP496" s="29">
        <v>6.17E+17</v>
      </c>
      <c r="AQ496" s="30">
        <v>-1.23E-3</v>
      </c>
      <c r="AR496" s="45">
        <v>-1.1247256769999999E-3</v>
      </c>
      <c r="AS496" s="30">
        <v>1.9499999999999999E-3</v>
      </c>
      <c r="AT496" s="45">
        <v>2.6041666670000001E-3</v>
      </c>
      <c r="AU496" s="30">
        <v>2.0699999999999998E-3</v>
      </c>
      <c r="AV496" s="45">
        <v>2.2032996269999998E-3</v>
      </c>
      <c r="AW496" s="30">
        <v>2.5899999999999999E-3</v>
      </c>
      <c r="AX496" s="45">
        <v>2.9917985449999999E-3</v>
      </c>
      <c r="AY496" s="30">
        <v>2.0999999999999999E-3</v>
      </c>
      <c r="AZ496" s="30">
        <v>2.157608137E-3</v>
      </c>
      <c r="BA496" s="28" t="s">
        <v>43</v>
      </c>
      <c r="BB496" s="29">
        <v>5.95E+17</v>
      </c>
      <c r="BC496" s="30">
        <v>4.2199999999999998E-3</v>
      </c>
      <c r="BD496" s="45">
        <v>6.0973847709999999E-3</v>
      </c>
      <c r="BE496" s="30">
        <v>4.9699999999999996E-3</v>
      </c>
      <c r="BF496" s="45">
        <v>5.6988877420000002E-3</v>
      </c>
      <c r="BG496" s="30">
        <v>50</v>
      </c>
      <c r="BH496" s="45">
        <v>5.95E+17</v>
      </c>
      <c r="BI496" s="30">
        <v>1.1769999999999999E-2</v>
      </c>
      <c r="BJ496" s="45">
        <v>3.4121876270000002E-3</v>
      </c>
      <c r="BK496" s="30">
        <v>7.3999999999999999E-4</v>
      </c>
      <c r="BL496" s="30">
        <v>8.5302593660000002E-4</v>
      </c>
    </row>
    <row r="497" spans="1:64" ht="15.75" thickBot="1">
      <c r="A497" s="28" t="s">
        <v>44</v>
      </c>
      <c r="B497" s="29">
        <v>7.71E+17</v>
      </c>
      <c r="C497" s="30">
        <v>0.13159999999999999</v>
      </c>
      <c r="D497" s="45">
        <v>2.033688765E-2</v>
      </c>
      <c r="E497" s="30">
        <v>0.32669999999999999</v>
      </c>
      <c r="F497" s="29">
        <v>1.229906261E-2</v>
      </c>
      <c r="G497" s="30">
        <v>50</v>
      </c>
      <c r="H497" s="29">
        <v>7.71E+17</v>
      </c>
      <c r="I497" s="19"/>
      <c r="J497" s="53"/>
      <c r="K497" s="30">
        <v>3.6810000000000002E-2</v>
      </c>
      <c r="L497" s="30">
        <v>6.8369242200000003E-3</v>
      </c>
      <c r="M497" s="30">
        <v>3.261E-2</v>
      </c>
      <c r="N497" s="30">
        <v>5.6703182059999998E-3</v>
      </c>
      <c r="O497" s="30">
        <v>2.0129999999999999E-2</v>
      </c>
      <c r="P497" s="29">
        <v>7.4738249049999999E-3</v>
      </c>
      <c r="Q497" s="30"/>
      <c r="R497" s="29"/>
      <c r="S497" s="28" t="s">
        <v>44</v>
      </c>
      <c r="T497" s="29">
        <v>7.44E+17</v>
      </c>
      <c r="U497" s="30">
        <v>0.13619999999999999</v>
      </c>
      <c r="V497" s="30">
        <v>1.9753444530000001E-2</v>
      </c>
      <c r="W497" s="30">
        <v>0.11219999999999999</v>
      </c>
      <c r="X497" s="30">
        <v>1.757518797E-2</v>
      </c>
      <c r="Y497" s="30">
        <v>0.12790000000000001</v>
      </c>
      <c r="Z497" s="30">
        <v>1.8908929630000001E-2</v>
      </c>
      <c r="AA497" s="30">
        <v>0.128</v>
      </c>
      <c r="AB497" s="30">
        <v>1.922210542E-2</v>
      </c>
      <c r="AC497" s="30">
        <v>62.5</v>
      </c>
      <c r="AD497" s="45">
        <v>7.44E+17</v>
      </c>
      <c r="AE497" s="30">
        <v>4.3150000000000001E-2</v>
      </c>
      <c r="AF497" s="45">
        <v>6.6744006190000002E-3</v>
      </c>
      <c r="AG497" s="30">
        <v>4.2180000000000002E-2</v>
      </c>
      <c r="AH497" s="45">
        <v>6.9034369889999997E-3</v>
      </c>
      <c r="AI497" s="28" t="s">
        <v>44</v>
      </c>
      <c r="AJ497" s="29">
        <v>7.71E+17</v>
      </c>
      <c r="AK497" s="30">
        <v>1.256E-2</v>
      </c>
      <c r="AL497" s="30">
        <v>1.4925727870000001E-2</v>
      </c>
      <c r="AM497" s="30">
        <v>1.025E-2</v>
      </c>
      <c r="AN497" s="29">
        <v>9.9582240359999998E-3</v>
      </c>
      <c r="AO497" s="46">
        <v>50</v>
      </c>
      <c r="AP497" s="29">
        <v>7.71E+17</v>
      </c>
      <c r="AQ497" s="30">
        <v>-1.4499999999999999E-3</v>
      </c>
      <c r="AR497" s="45">
        <v>-1.325896123E-3</v>
      </c>
      <c r="AS497" s="30">
        <v>1.82E-3</v>
      </c>
      <c r="AT497" s="45">
        <v>2.430555556E-3</v>
      </c>
      <c r="AU497" s="30">
        <v>2.0699999999999998E-3</v>
      </c>
      <c r="AV497" s="45">
        <v>2.2032996269999998E-3</v>
      </c>
      <c r="AW497" s="30">
        <v>3.0400000000000002E-3</v>
      </c>
      <c r="AX497" s="45">
        <v>3.5116091020000002E-3</v>
      </c>
      <c r="AY497" s="30">
        <v>2.1099999999999999E-3</v>
      </c>
      <c r="AZ497" s="30">
        <v>2.1678824620000002E-3</v>
      </c>
      <c r="BA497" s="28" t="s">
        <v>44</v>
      </c>
      <c r="BB497" s="29">
        <v>7.44E+17</v>
      </c>
      <c r="BC497" s="30">
        <v>4.2900000000000004E-3</v>
      </c>
      <c r="BD497" s="45">
        <v>6.1985262249999997E-3</v>
      </c>
      <c r="BE497" s="30">
        <v>6.5799999999999999E-3</v>
      </c>
      <c r="BF497" s="45">
        <v>7.545006307E-3</v>
      </c>
      <c r="BG497" s="30">
        <v>62.5</v>
      </c>
      <c r="BH497" s="45">
        <v>7.44E+17</v>
      </c>
      <c r="BI497" s="30">
        <v>1.4030000000000001E-2</v>
      </c>
      <c r="BJ497" s="45">
        <v>4.0673740360000002E-3</v>
      </c>
      <c r="BK497" s="30">
        <v>1.08E-3</v>
      </c>
      <c r="BL497" s="30">
        <v>1.2449567719999999E-3</v>
      </c>
    </row>
    <row r="498" spans="1:64" ht="15.75" thickBot="1">
      <c r="A498" s="28" t="s">
        <v>45</v>
      </c>
      <c r="B498" s="29">
        <v>9.26E+17</v>
      </c>
      <c r="C498" s="30">
        <v>0.15959999999999999</v>
      </c>
      <c r="D498" s="45">
        <v>2.4663885029999999E-2</v>
      </c>
      <c r="E498" s="30">
        <v>0.38379999999999997</v>
      </c>
      <c r="F498" s="29">
        <v>1.44486692E-2</v>
      </c>
      <c r="G498" s="30">
        <v>60</v>
      </c>
      <c r="H498" s="29">
        <v>9.26E+17</v>
      </c>
      <c r="I498" s="30">
        <v>3.2410000000000001E-2</v>
      </c>
      <c r="J498" s="29">
        <v>5.0146990559999998E-3</v>
      </c>
      <c r="K498" s="30">
        <v>3.746E-2</v>
      </c>
      <c r="L498" s="30">
        <v>6.957652303E-3</v>
      </c>
      <c r="M498" s="30">
        <v>3.4959999999999998E-2</v>
      </c>
      <c r="N498" s="30">
        <v>6.0789427930000002E-3</v>
      </c>
      <c r="O498" s="30">
        <v>2.1440000000000001E-2</v>
      </c>
      <c r="P498" s="29">
        <v>7.9601990049999998E-3</v>
      </c>
      <c r="Q498" s="30"/>
      <c r="R498" s="29"/>
      <c r="S498" s="28" t="s">
        <v>45</v>
      </c>
      <c r="T498" s="29">
        <v>8.92E+17</v>
      </c>
      <c r="U498" s="30">
        <v>0.15920000000000001</v>
      </c>
      <c r="V498" s="30">
        <v>2.3089195069999999E-2</v>
      </c>
      <c r="W498" s="30">
        <v>0.13370000000000001</v>
      </c>
      <c r="X498" s="30">
        <v>2.0942982459999999E-2</v>
      </c>
      <c r="Y498" s="30">
        <v>0.1537</v>
      </c>
      <c r="Z498" s="30">
        <v>2.272324069E-2</v>
      </c>
      <c r="AA498" s="30">
        <v>0.1525</v>
      </c>
      <c r="AB498" s="30">
        <v>2.2901336540000001E-2</v>
      </c>
      <c r="AC498" s="30">
        <v>75</v>
      </c>
      <c r="AD498" s="45">
        <v>8.92E+17</v>
      </c>
      <c r="AE498" s="30">
        <v>4.4699999999999997E-2</v>
      </c>
      <c r="AF498" s="45">
        <v>6.9141531319999996E-3</v>
      </c>
      <c r="AG498" s="30">
        <v>4.4319999999999998E-2</v>
      </c>
      <c r="AH498" s="45">
        <v>7.2536824879999998E-3</v>
      </c>
      <c r="AI498" s="28" t="s">
        <v>45</v>
      </c>
      <c r="AJ498" s="29">
        <v>9.26E+17</v>
      </c>
      <c r="AK498" s="30">
        <v>1.444E-2</v>
      </c>
      <c r="AL498" s="30">
        <v>1.7159833629999999E-2</v>
      </c>
      <c r="AM498" s="30">
        <v>1.23E-2</v>
      </c>
      <c r="AN498" s="29">
        <v>1.1949868840000001E-2</v>
      </c>
      <c r="AO498" s="46">
        <v>60</v>
      </c>
      <c r="AP498" s="29">
        <v>9.26E+17</v>
      </c>
      <c r="AQ498" s="30">
        <v>-1.5100000000000001E-3</v>
      </c>
      <c r="AR498" s="45">
        <v>-1.3807607900000001E-3</v>
      </c>
      <c r="AS498" s="30">
        <v>2.2899999999999999E-3</v>
      </c>
      <c r="AT498" s="45">
        <v>3.058226496E-3</v>
      </c>
      <c r="AU498" s="30">
        <v>2.0799999999999998E-3</v>
      </c>
      <c r="AV498" s="45">
        <v>2.2139435870000002E-3</v>
      </c>
      <c r="AW498" s="30">
        <v>3.5799999999999998E-3</v>
      </c>
      <c r="AX498" s="45">
        <v>4.135381772E-3</v>
      </c>
      <c r="AY498" s="30">
        <v>2.6900000000000001E-3</v>
      </c>
      <c r="AZ498" s="30">
        <v>2.7637932809999998E-3</v>
      </c>
      <c r="BA498" s="28" t="s">
        <v>45</v>
      </c>
      <c r="BB498" s="29">
        <v>8.92E+17</v>
      </c>
      <c r="BC498" s="30">
        <v>5.3499999999999997E-3</v>
      </c>
      <c r="BD498" s="45">
        <v>7.7300968070000003E-3</v>
      </c>
      <c r="BE498" s="30">
        <v>8.0700000000000008E-3</v>
      </c>
      <c r="BF498" s="45">
        <v>9.2535259719999999E-3</v>
      </c>
      <c r="BG498" s="30">
        <v>75</v>
      </c>
      <c r="BH498" s="45">
        <v>8.92E+17</v>
      </c>
      <c r="BI498" s="30">
        <v>1.4189999999999999E-2</v>
      </c>
      <c r="BJ498" s="45">
        <v>4.1137589149999997E-3</v>
      </c>
      <c r="BK498" s="30">
        <v>1.14E-3</v>
      </c>
      <c r="BL498" s="30">
        <v>1.314121037E-3</v>
      </c>
    </row>
    <row r="499" spans="1:64" ht="15.75" thickBot="1">
      <c r="A499" s="28" t="s">
        <v>46</v>
      </c>
      <c r="B499" s="29">
        <v>1.08E+18</v>
      </c>
      <c r="C499" s="30">
        <v>0.1787</v>
      </c>
      <c r="D499" s="45">
        <v>2.761551538E-2</v>
      </c>
      <c r="E499" s="30">
        <v>0.44140000000000001</v>
      </c>
      <c r="F499" s="29">
        <v>1.6617098970000001E-2</v>
      </c>
      <c r="G499" s="19" t="s">
        <v>40</v>
      </c>
      <c r="H499" s="29">
        <v>1.08E+18</v>
      </c>
      <c r="I499" s="19"/>
      <c r="J499" s="53"/>
      <c r="K499" s="19"/>
      <c r="L499" s="19"/>
      <c r="M499" s="19"/>
      <c r="N499" s="19"/>
      <c r="O499" s="19"/>
      <c r="P499" s="53"/>
      <c r="Q499" s="30"/>
      <c r="R499" s="29"/>
      <c r="S499" s="28" t="s">
        <v>46</v>
      </c>
      <c r="T499" s="29">
        <v>1.04E+18</v>
      </c>
      <c r="U499" s="30">
        <v>0.18540000000000001</v>
      </c>
      <c r="V499" s="30">
        <v>2.6889050040000001E-2</v>
      </c>
      <c r="W499" s="30">
        <v>0.1575</v>
      </c>
      <c r="X499" s="30">
        <v>2.4671052629999999E-2</v>
      </c>
      <c r="Y499" s="30">
        <v>0.17960000000000001</v>
      </c>
      <c r="Z499" s="30">
        <v>2.6552335900000001E-2</v>
      </c>
      <c r="AA499" s="30">
        <v>0.17599999999999999</v>
      </c>
      <c r="AB499" s="30">
        <v>2.6430394950000002E-2</v>
      </c>
      <c r="AC499" s="19" t="s">
        <v>40</v>
      </c>
      <c r="AD499" s="45">
        <v>1.04E+18</v>
      </c>
      <c r="AE499" s="30">
        <v>4.965E-2</v>
      </c>
      <c r="AF499" s="45">
        <v>7.6798143849999998E-3</v>
      </c>
      <c r="AG499" s="30">
        <v>5.0369999999999998E-2</v>
      </c>
      <c r="AH499" s="45">
        <v>8.2438625200000008E-3</v>
      </c>
      <c r="AI499" s="28" t="s">
        <v>46</v>
      </c>
      <c r="AJ499" s="29">
        <v>1.08E+18</v>
      </c>
      <c r="AK499" s="30">
        <v>1.4919999999999999E-2</v>
      </c>
      <c r="AL499" s="30">
        <v>1.7730243610000002E-2</v>
      </c>
      <c r="AM499" s="30">
        <v>1.3610000000000001E-2</v>
      </c>
      <c r="AN499" s="29">
        <v>1.322257845E-2</v>
      </c>
      <c r="AO499" s="28" t="s">
        <v>40</v>
      </c>
      <c r="AP499" s="29">
        <v>1.08E+18</v>
      </c>
      <c r="AQ499" s="19"/>
      <c r="AR499" s="19"/>
      <c r="AS499" s="30">
        <v>2.48E-3</v>
      </c>
      <c r="AT499" s="45">
        <v>3.3119658119999998E-3</v>
      </c>
      <c r="AU499" s="30">
        <v>2.8700000000000002E-3</v>
      </c>
      <c r="AV499" s="45">
        <v>3.0548163919999999E-3</v>
      </c>
      <c r="AW499" s="30">
        <v>3.8500000000000001E-3</v>
      </c>
      <c r="AX499" s="45">
        <v>4.4472681069999999E-3</v>
      </c>
      <c r="AY499" s="30">
        <v>2.5300000000000001E-3</v>
      </c>
      <c r="AZ499" s="30">
        <v>2.5994040890000001E-3</v>
      </c>
      <c r="BA499" s="28" t="s">
        <v>46</v>
      </c>
      <c r="BB499" s="29">
        <v>1.04E+18</v>
      </c>
      <c r="BC499" s="30">
        <v>7.1999999999999998E-3</v>
      </c>
      <c r="BD499" s="45">
        <v>1.040312094E-2</v>
      </c>
      <c r="BE499" s="30">
        <v>9.3699999999999999E-3</v>
      </c>
      <c r="BF499" s="45">
        <v>1.0744180710000001E-2</v>
      </c>
      <c r="BG499" s="19" t="s">
        <v>40</v>
      </c>
      <c r="BH499" s="45">
        <v>1.04E+18</v>
      </c>
      <c r="BI499" s="30">
        <v>1.7690000000000001E-2</v>
      </c>
      <c r="BJ499" s="45">
        <v>5.1284281320000003E-3</v>
      </c>
      <c r="BK499" s="30">
        <v>1.6000000000000001E-3</v>
      </c>
      <c r="BL499" s="30">
        <v>1.844380403E-3</v>
      </c>
    </row>
    <row r="500" spans="1:64" ht="15.75" thickBot="1">
      <c r="A500" s="28" t="s">
        <v>47</v>
      </c>
      <c r="B500" s="29">
        <v>1.23E+18</v>
      </c>
      <c r="C500" s="30">
        <v>0.20030000000000001</v>
      </c>
      <c r="D500" s="45">
        <v>3.0953484779999998E-2</v>
      </c>
      <c r="E500" s="30">
        <v>0.50680000000000003</v>
      </c>
      <c r="F500" s="29">
        <v>1.9079170270000001E-2</v>
      </c>
      <c r="G500" s="19" t="s">
        <v>41</v>
      </c>
      <c r="H500" s="29">
        <v>1.23E+18</v>
      </c>
      <c r="I500" s="30">
        <v>4.2939999999999999E-2</v>
      </c>
      <c r="J500" s="29">
        <v>6.6439733869999998E-3</v>
      </c>
      <c r="K500" s="30">
        <v>5.3370000000000001E-2</v>
      </c>
      <c r="L500" s="30">
        <v>9.9127043090000005E-3</v>
      </c>
      <c r="M500" s="30">
        <v>5.2769999999999997E-2</v>
      </c>
      <c r="N500" s="30">
        <v>9.1757955139999993E-3</v>
      </c>
      <c r="O500" s="30">
        <v>2.9520000000000001E-2</v>
      </c>
      <c r="P500" s="29">
        <v>1.096012475E-2</v>
      </c>
      <c r="Q500" s="30"/>
      <c r="R500" s="29"/>
      <c r="S500" s="28" t="s">
        <v>47</v>
      </c>
      <c r="T500" s="29">
        <v>1.19E+18</v>
      </c>
      <c r="U500" s="30">
        <v>0.21199999999999999</v>
      </c>
      <c r="V500" s="30">
        <v>3.074691806E-2</v>
      </c>
      <c r="W500" s="30">
        <v>0.18340000000000001</v>
      </c>
      <c r="X500" s="30">
        <v>2.8728070179999999E-2</v>
      </c>
      <c r="Y500" s="30">
        <v>0.2049</v>
      </c>
      <c r="Z500" s="30">
        <v>3.0292726200000002E-2</v>
      </c>
      <c r="AA500" s="30">
        <v>0.20480000000000001</v>
      </c>
      <c r="AB500" s="30">
        <v>3.0755368670000002E-2</v>
      </c>
      <c r="AC500" s="19" t="s">
        <v>41</v>
      </c>
      <c r="AD500" s="45">
        <v>1.19E+18</v>
      </c>
      <c r="AE500" s="30">
        <v>6.2509999999999996E-2</v>
      </c>
      <c r="AF500" s="45">
        <v>9.6689868519999993E-3</v>
      </c>
      <c r="AG500" s="30">
        <v>6.096E-2</v>
      </c>
      <c r="AH500" s="45">
        <v>9.9770867429999997E-3</v>
      </c>
      <c r="AI500" s="28" t="s">
        <v>47</v>
      </c>
      <c r="AJ500" s="29">
        <v>1.23E+18</v>
      </c>
      <c r="AK500" s="30">
        <v>1.478E-2</v>
      </c>
      <c r="AL500" s="30">
        <v>1.7563874029999999E-2</v>
      </c>
      <c r="AM500" s="30">
        <v>1.601E-2</v>
      </c>
      <c r="AN500" s="61">
        <v>1.555426018E-2</v>
      </c>
      <c r="AO500" s="28" t="s">
        <v>41</v>
      </c>
      <c r="AP500" s="29">
        <v>1.23E+18</v>
      </c>
      <c r="AQ500" s="30">
        <v>-7.2000000000000005E-4</v>
      </c>
      <c r="AR500" s="45">
        <v>-6.5837600590000001E-4</v>
      </c>
      <c r="AS500" s="30">
        <v>3.64E-3</v>
      </c>
      <c r="AT500" s="45">
        <v>4.8611111110000004E-3</v>
      </c>
      <c r="AU500" s="30">
        <v>3.9399999999999999E-3</v>
      </c>
      <c r="AV500" s="45">
        <v>4.1937200640000004E-3</v>
      </c>
      <c r="AW500" s="30">
        <v>4.3E-3</v>
      </c>
      <c r="AX500" s="45">
        <v>4.9670786650000001E-3</v>
      </c>
      <c r="AY500" s="30">
        <v>3.9199999999999999E-3</v>
      </c>
      <c r="AZ500" s="30">
        <v>4.0275351899999997E-3</v>
      </c>
      <c r="BA500" s="28" t="s">
        <v>47</v>
      </c>
      <c r="BB500" s="29">
        <v>1.19E+18</v>
      </c>
      <c r="BC500" s="30">
        <v>8.7500000000000008E-3</v>
      </c>
      <c r="BD500" s="45">
        <v>1.2642681689999999E-2</v>
      </c>
      <c r="BE500" s="30">
        <v>1.1820000000000001E-2</v>
      </c>
      <c r="BF500" s="30">
        <v>1.3553491569999999E-2</v>
      </c>
      <c r="BG500" s="19" t="s">
        <v>41</v>
      </c>
      <c r="BH500" s="45">
        <v>1.19E+18</v>
      </c>
      <c r="BI500" s="30">
        <v>2.3519999999999999E-2</v>
      </c>
      <c r="BJ500" s="45">
        <v>6.8185771439999996E-3</v>
      </c>
      <c r="BK500" s="30">
        <v>2.1700000000000001E-3</v>
      </c>
      <c r="BL500" s="30">
        <v>2.501440922E-3</v>
      </c>
    </row>
    <row r="501" spans="1:64" ht="15.75" thickBot="1">
      <c r="A501" s="28" t="s">
        <v>48</v>
      </c>
      <c r="B501" s="29">
        <v>1.39E+18</v>
      </c>
      <c r="C501" s="30">
        <v>0.21970000000000001</v>
      </c>
      <c r="D501" s="45">
        <v>3.395147582E-2</v>
      </c>
      <c r="E501" s="30">
        <v>0.66049999999999998</v>
      </c>
      <c r="F501" s="29">
        <v>2.4865414299999999E-2</v>
      </c>
      <c r="G501" s="19" t="s">
        <v>42</v>
      </c>
      <c r="H501" s="29">
        <v>1.39E+18</v>
      </c>
      <c r="I501" s="19"/>
      <c r="J501" s="53"/>
      <c r="K501" s="19"/>
      <c r="L501" s="19"/>
      <c r="M501" s="19"/>
      <c r="N501" s="19"/>
      <c r="O501" s="19"/>
      <c r="P501" s="53"/>
      <c r="Q501" s="30"/>
      <c r="R501" s="29"/>
      <c r="S501" s="28" t="s">
        <v>48</v>
      </c>
      <c r="T501" s="29">
        <v>1.34E+18</v>
      </c>
      <c r="U501" s="30">
        <v>0.23499999999999999</v>
      </c>
      <c r="V501" s="30">
        <v>3.4082668599999998E-2</v>
      </c>
      <c r="W501" s="30">
        <v>0.20619999999999999</v>
      </c>
      <c r="X501" s="30">
        <v>3.2299498750000002E-2</v>
      </c>
      <c r="Y501" s="30">
        <v>0.2303</v>
      </c>
      <c r="Z501" s="30">
        <v>3.4047900649999997E-2</v>
      </c>
      <c r="AA501" s="30">
        <v>0.22450000000000001</v>
      </c>
      <c r="AB501" s="30">
        <v>3.3713770839999997E-2</v>
      </c>
      <c r="AC501" s="19" t="s">
        <v>42</v>
      </c>
      <c r="AD501" s="45">
        <v>1.34E+18</v>
      </c>
      <c r="AE501" s="30">
        <v>7.6319999999999999E-2</v>
      </c>
      <c r="AF501" s="45">
        <v>1.180510441E-2</v>
      </c>
      <c r="AG501" s="30">
        <v>7.3179999999999995E-2</v>
      </c>
      <c r="AH501" s="45">
        <v>1.197708674E-2</v>
      </c>
      <c r="AI501" s="28" t="s">
        <v>48</v>
      </c>
      <c r="AJ501" s="29">
        <v>1.39E+18</v>
      </c>
      <c r="AK501" s="30">
        <v>1.512E-2</v>
      </c>
      <c r="AL501" s="30">
        <v>1.796791444E-2</v>
      </c>
      <c r="AM501" s="30">
        <v>1.7469999999999999E-2</v>
      </c>
      <c r="AN501" s="29">
        <v>1.6972699890000002E-2</v>
      </c>
      <c r="AO501" s="28" t="s">
        <v>42</v>
      </c>
      <c r="AP501" s="29">
        <v>1.39E+18</v>
      </c>
      <c r="AQ501" s="19"/>
      <c r="AR501" s="19"/>
      <c r="AS501" s="30">
        <v>4.4000000000000003E-3</v>
      </c>
      <c r="AT501" s="45">
        <v>5.8760683760000001E-3</v>
      </c>
      <c r="AU501" s="30">
        <v>5.0299999999999997E-3</v>
      </c>
      <c r="AV501" s="45">
        <v>5.3539116549999998E-3</v>
      </c>
      <c r="AW501" s="30">
        <v>5.5500000000000002E-3</v>
      </c>
      <c r="AX501" s="45">
        <v>6.4109968809999999E-3</v>
      </c>
      <c r="AY501" s="30">
        <v>5.0600000000000003E-3</v>
      </c>
      <c r="AZ501" s="30">
        <v>5.1988081780000002E-3</v>
      </c>
      <c r="BA501" s="28" t="s">
        <v>48</v>
      </c>
      <c r="BB501" s="29">
        <v>1.34E+18</v>
      </c>
      <c r="BC501" s="30">
        <v>1.108E-2</v>
      </c>
      <c r="BD501" s="45">
        <v>1.6009247220000002E-2</v>
      </c>
      <c r="BE501" s="30">
        <v>1.2930000000000001E-2</v>
      </c>
      <c r="BF501" s="45">
        <v>1.4826281389999999E-2</v>
      </c>
      <c r="BG501" s="19" t="s">
        <v>42</v>
      </c>
      <c r="BH501" s="45">
        <v>1.34E+18</v>
      </c>
      <c r="BI501" s="30">
        <v>2.9049999999999999E-2</v>
      </c>
      <c r="BJ501" s="45">
        <v>8.4217545079999998E-3</v>
      </c>
      <c r="BK501" s="30">
        <v>4.1099999999999999E-3</v>
      </c>
      <c r="BL501" s="30">
        <v>4.7377521610000002E-3</v>
      </c>
    </row>
    <row r="502" spans="1:64" ht="15.75" thickBot="1">
      <c r="A502" s="28" t="s">
        <v>49</v>
      </c>
      <c r="B502" s="29">
        <v>1.54E+18</v>
      </c>
      <c r="C502" s="30">
        <v>0.23050000000000001</v>
      </c>
      <c r="D502" s="45">
        <v>3.5620460520000001E-2</v>
      </c>
      <c r="E502" s="30">
        <v>0.63200000000000001</v>
      </c>
      <c r="F502" s="29">
        <v>2.379249332E-2</v>
      </c>
      <c r="G502" s="19" t="s">
        <v>43</v>
      </c>
      <c r="H502" s="29">
        <v>1.54E+18</v>
      </c>
      <c r="I502" s="30">
        <v>6.4689999999999998E-2</v>
      </c>
      <c r="J502" s="29">
        <v>1.0009283609999999E-2</v>
      </c>
      <c r="K502" s="30">
        <v>7.9939999999999997E-2</v>
      </c>
      <c r="L502" s="30">
        <v>1.484769688E-2</v>
      </c>
      <c r="M502" s="30">
        <v>8.319E-2</v>
      </c>
      <c r="N502" s="30">
        <v>1.4465310380000001E-2</v>
      </c>
      <c r="O502" s="30">
        <v>4.4319999999999998E-2</v>
      </c>
      <c r="P502" s="29">
        <v>1.6455038240000001E-2</v>
      </c>
      <c r="Q502" s="30"/>
      <c r="R502" s="29"/>
      <c r="S502" s="28" t="s">
        <v>49</v>
      </c>
      <c r="T502" s="29">
        <v>1.49E+18</v>
      </c>
      <c r="U502" s="30">
        <v>0.25119999999999998</v>
      </c>
      <c r="V502" s="30">
        <v>3.6432197239999999E-2</v>
      </c>
      <c r="W502" s="30">
        <v>0.23119999999999999</v>
      </c>
      <c r="X502" s="30">
        <v>3.6215538849999999E-2</v>
      </c>
      <c r="Y502" s="30">
        <v>0.24679999999999999</v>
      </c>
      <c r="Z502" s="30">
        <v>3.6487285629999998E-2</v>
      </c>
      <c r="AA502" s="30">
        <v>0.2404</v>
      </c>
      <c r="AB502" s="30">
        <v>3.6101516739999999E-2</v>
      </c>
      <c r="AC502" s="19" t="s">
        <v>43</v>
      </c>
      <c r="AD502" s="45">
        <v>1.49E+18</v>
      </c>
      <c r="AE502" s="30">
        <v>9.4990000000000005E-2</v>
      </c>
      <c r="AF502" s="45">
        <v>1.46929621E-2</v>
      </c>
      <c r="AG502" s="30">
        <v>9.1389999999999999E-2</v>
      </c>
      <c r="AH502" s="45">
        <v>1.495744681E-2</v>
      </c>
      <c r="AI502" s="28" t="s">
        <v>49</v>
      </c>
      <c r="AJ502" s="29">
        <v>1.54E+18</v>
      </c>
      <c r="AK502" s="30">
        <v>1.4749999999999999E-2</v>
      </c>
      <c r="AL502" s="30">
        <v>1.7528223410000002E-2</v>
      </c>
      <c r="AM502" s="30">
        <v>1.9429999999999999E-2</v>
      </c>
      <c r="AN502" s="29">
        <v>1.887690664E-2</v>
      </c>
      <c r="AO502" s="28" t="s">
        <v>43</v>
      </c>
      <c r="AP502" s="29">
        <v>1.54E+18</v>
      </c>
      <c r="AQ502" s="30">
        <v>7.5000000000000002E-4</v>
      </c>
      <c r="AR502" s="45">
        <v>6.8580833939999996E-4</v>
      </c>
      <c r="AS502" s="30">
        <v>5.9699999999999996E-3</v>
      </c>
      <c r="AT502" s="45">
        <v>7.9727564100000002E-3</v>
      </c>
      <c r="AU502" s="30">
        <v>7.0200000000000002E-3</v>
      </c>
      <c r="AV502" s="45">
        <v>7.4720596059999998E-3</v>
      </c>
      <c r="AW502" s="30">
        <v>6.5300000000000002E-3</v>
      </c>
      <c r="AX502" s="45">
        <v>7.5430287630000002E-3</v>
      </c>
      <c r="AY502" s="30">
        <v>6.6699999999999997E-3</v>
      </c>
      <c r="AZ502" s="30">
        <v>6.852974417E-3</v>
      </c>
      <c r="BA502" s="28" t="s">
        <v>49</v>
      </c>
      <c r="BB502" s="29">
        <v>1.49E+18</v>
      </c>
      <c r="BC502" s="30">
        <v>1.242E-2</v>
      </c>
      <c r="BD502" s="45">
        <v>1.7945383620000002E-2</v>
      </c>
      <c r="BE502" s="30">
        <v>1.6299999999999999E-2</v>
      </c>
      <c r="BF502" s="45">
        <v>1.8690517140000001E-2</v>
      </c>
      <c r="BG502" s="19" t="s">
        <v>43</v>
      </c>
      <c r="BH502" s="45">
        <v>1.49E+18</v>
      </c>
      <c r="BI502" s="30">
        <v>3.7039999999999997E-2</v>
      </c>
      <c r="BJ502" s="45">
        <v>1.0738099379999999E-2</v>
      </c>
      <c r="BK502" s="30">
        <v>5.5799999999999999E-3</v>
      </c>
      <c r="BL502" s="30">
        <v>6.4322766570000002E-3</v>
      </c>
    </row>
    <row r="503" spans="1:64" ht="15.75" thickBot="1">
      <c r="A503" s="28" t="s">
        <v>50</v>
      </c>
      <c r="B503" s="29">
        <v>1.7E+18</v>
      </c>
      <c r="C503" s="30">
        <v>0.23519999999999999</v>
      </c>
      <c r="D503" s="45">
        <v>3.6346777929999997E-2</v>
      </c>
      <c r="E503" s="30">
        <v>0.65849999999999997</v>
      </c>
      <c r="F503" s="29">
        <v>2.4790121599999999E-2</v>
      </c>
      <c r="G503" s="19" t="s">
        <v>44</v>
      </c>
      <c r="H503" s="29">
        <v>1.7E+18</v>
      </c>
      <c r="I503" s="19"/>
      <c r="J503" s="53"/>
      <c r="K503" s="19"/>
      <c r="L503" s="19"/>
      <c r="M503" s="19"/>
      <c r="N503" s="19"/>
      <c r="O503" s="19"/>
      <c r="P503" s="53"/>
      <c r="Q503" s="30"/>
      <c r="R503" s="29"/>
      <c r="S503" s="28" t="s">
        <v>50</v>
      </c>
      <c r="T503" s="29">
        <v>1.64E+18</v>
      </c>
      <c r="U503" s="30">
        <v>0.26150000000000001</v>
      </c>
      <c r="V503" s="30">
        <v>3.792603336E-2</v>
      </c>
      <c r="W503" s="30">
        <v>0.23699999999999999</v>
      </c>
      <c r="X503" s="30">
        <v>3.7124060149999999E-2</v>
      </c>
      <c r="Y503" s="30">
        <v>0.2581</v>
      </c>
      <c r="Z503" s="30">
        <v>3.8157894739999997E-2</v>
      </c>
      <c r="AA503" s="30">
        <v>0.24809999999999999</v>
      </c>
      <c r="AB503" s="30">
        <v>3.7257846519999999E-2</v>
      </c>
      <c r="AC503" s="19" t="s">
        <v>44</v>
      </c>
      <c r="AD503" s="45">
        <v>1.64E+18</v>
      </c>
      <c r="AE503" s="30">
        <v>0.1148</v>
      </c>
      <c r="AF503" s="45">
        <v>1.775715391E-2</v>
      </c>
      <c r="AG503" s="30">
        <v>0.10922999999999999</v>
      </c>
      <c r="AH503" s="45">
        <v>1.787725041E-2</v>
      </c>
      <c r="AI503" s="28" t="s">
        <v>50</v>
      </c>
      <c r="AJ503" s="29">
        <v>1.7E+18</v>
      </c>
      <c r="AK503" s="30">
        <v>1.507E-2</v>
      </c>
      <c r="AL503" s="30">
        <v>1.7908496730000001E-2</v>
      </c>
      <c r="AM503" s="30">
        <v>2.2870000000000001E-2</v>
      </c>
      <c r="AN503" s="29">
        <v>2.221898378E-2</v>
      </c>
      <c r="AO503" s="28" t="s">
        <v>44</v>
      </c>
      <c r="AP503" s="29">
        <v>1.7E+18</v>
      </c>
      <c r="AQ503" s="19"/>
      <c r="AR503" s="19"/>
      <c r="AS503" s="30">
        <v>6.8999999999999999E-3</v>
      </c>
      <c r="AT503" s="45">
        <v>9.2147435899999994E-3</v>
      </c>
      <c r="AU503" s="30">
        <v>7.62E-3</v>
      </c>
      <c r="AV503" s="45">
        <v>8.1106971790000006E-3</v>
      </c>
      <c r="AW503" s="30">
        <v>8.2100000000000003E-3</v>
      </c>
      <c r="AX503" s="45">
        <v>9.4836548460000003E-3</v>
      </c>
      <c r="AY503" s="30">
        <v>7.0400000000000003E-3</v>
      </c>
      <c r="AZ503" s="30">
        <v>7.2331244219999997E-3</v>
      </c>
      <c r="BA503" s="28" t="s">
        <v>50</v>
      </c>
      <c r="BB503" s="29">
        <v>1.64E+18</v>
      </c>
      <c r="BC503" s="30">
        <v>1.516E-2</v>
      </c>
      <c r="BD503" s="45">
        <v>2.190434908E-2</v>
      </c>
      <c r="BE503" s="30">
        <v>1.8429999999999998E-2</v>
      </c>
      <c r="BF503" s="45">
        <v>2.1132897599999999E-2</v>
      </c>
      <c r="BG503" s="19" t="s">
        <v>44</v>
      </c>
      <c r="BH503" s="45">
        <v>1.64E+18</v>
      </c>
      <c r="BI503" s="30">
        <v>4.444E-2</v>
      </c>
      <c r="BJ503" s="45">
        <v>1.2883400010000001E-2</v>
      </c>
      <c r="BK503" s="30">
        <v>6.4400000000000004E-3</v>
      </c>
      <c r="BL503" s="30">
        <v>7.4236311240000004E-3</v>
      </c>
    </row>
    <row r="504" spans="1:64" ht="15.75" thickBot="1">
      <c r="A504" s="28" t="s">
        <v>51</v>
      </c>
      <c r="B504" s="29">
        <v>1.85E+18</v>
      </c>
      <c r="C504" s="30">
        <v>0.23449999999999999</v>
      </c>
      <c r="D504" s="45">
        <v>3.6238603000000001E-2</v>
      </c>
      <c r="E504" s="30">
        <v>0.63100000000000001</v>
      </c>
      <c r="F504" s="29">
        <v>2.375484697E-2</v>
      </c>
      <c r="G504" s="19" t="s">
        <v>45</v>
      </c>
      <c r="H504" s="29">
        <v>1.85E+18</v>
      </c>
      <c r="I504" s="30">
        <v>8.9099999999999999E-2</v>
      </c>
      <c r="J504" s="29">
        <v>1.3786167409999999E-2</v>
      </c>
      <c r="K504" s="30">
        <v>0.1118</v>
      </c>
      <c r="L504" s="30">
        <v>2.076523031E-2</v>
      </c>
      <c r="M504" s="30">
        <v>0.1173</v>
      </c>
      <c r="N504" s="30">
        <v>2.0396452789999998E-2</v>
      </c>
      <c r="O504" s="30">
        <v>5.9990000000000002E-2</v>
      </c>
      <c r="P504" s="29">
        <v>2.2272963539999999E-2</v>
      </c>
      <c r="Q504" s="30"/>
      <c r="R504" s="29"/>
      <c r="S504" s="28" t="s">
        <v>51</v>
      </c>
      <c r="T504" s="29">
        <v>1.78E+18</v>
      </c>
      <c r="U504" s="30">
        <v>0.25740000000000002</v>
      </c>
      <c r="V504" s="30">
        <v>3.7331399559999999E-2</v>
      </c>
      <c r="W504" s="30">
        <v>0.2349</v>
      </c>
      <c r="X504" s="30">
        <v>3.679511278E-2</v>
      </c>
      <c r="Y504" s="30">
        <v>0.25929999999999997</v>
      </c>
      <c r="Z504" s="30">
        <v>3.8335304549999998E-2</v>
      </c>
      <c r="AA504" s="30">
        <v>0.25230000000000002</v>
      </c>
      <c r="AB504" s="30">
        <v>3.7888571859999998E-2</v>
      </c>
      <c r="AC504" s="19" t="s">
        <v>45</v>
      </c>
      <c r="AD504" s="45">
        <v>1.78E+18</v>
      </c>
      <c r="AE504" s="30">
        <v>0.1353</v>
      </c>
      <c r="AF504" s="45">
        <v>2.0928074250000001E-2</v>
      </c>
      <c r="AG504" s="30">
        <v>0.128</v>
      </c>
      <c r="AH504" s="45">
        <v>2.0949263499999999E-2</v>
      </c>
      <c r="AI504" s="28" t="s">
        <v>51</v>
      </c>
      <c r="AJ504" s="29">
        <v>1.85E+18</v>
      </c>
      <c r="AK504" s="30">
        <v>1.47E-2</v>
      </c>
      <c r="AL504" s="30">
        <v>1.7468805699999999E-2</v>
      </c>
      <c r="AM504" s="30">
        <v>2.4750000000000001E-2</v>
      </c>
      <c r="AN504" s="29">
        <v>2.404546779E-2</v>
      </c>
      <c r="AO504" s="28" t="s">
        <v>45</v>
      </c>
      <c r="AP504" s="29">
        <v>1.85E+18</v>
      </c>
      <c r="AQ504" s="30">
        <v>1.1800000000000001E-3</v>
      </c>
      <c r="AR504" s="45">
        <v>1.079005121E-3</v>
      </c>
      <c r="AS504" s="30">
        <v>8.0999999999999996E-3</v>
      </c>
      <c r="AT504" s="45">
        <v>1.081730769E-2</v>
      </c>
      <c r="AU504" s="30">
        <v>9.0600000000000003E-3</v>
      </c>
      <c r="AV504" s="45">
        <v>9.6434273549999994E-3</v>
      </c>
      <c r="AW504" s="30">
        <v>9.2099999999999994E-3</v>
      </c>
      <c r="AX504" s="45">
        <v>1.0638789419999999E-2</v>
      </c>
      <c r="AY504" s="30">
        <v>9.6799999999999994E-3</v>
      </c>
      <c r="AZ504" s="30">
        <v>9.9455460799999992E-3</v>
      </c>
      <c r="BA504" s="28" t="s">
        <v>51</v>
      </c>
      <c r="BB504" s="29">
        <v>1.78E+18</v>
      </c>
      <c r="BC504" s="30">
        <v>1.6209999999999999E-2</v>
      </c>
      <c r="BD504" s="45">
        <v>2.3421470890000001E-2</v>
      </c>
      <c r="BE504" s="30">
        <v>2.1659999999999999E-2</v>
      </c>
      <c r="BF504" s="45">
        <v>2.4836601310000001E-2</v>
      </c>
      <c r="BG504" s="19" t="s">
        <v>45</v>
      </c>
      <c r="BH504" s="45">
        <v>1.78E+18</v>
      </c>
      <c r="BI504" s="30">
        <v>5.203E-2</v>
      </c>
      <c r="BJ504" s="45">
        <v>1.508378269E-2</v>
      </c>
      <c r="BK504" s="30">
        <v>7.8499999999999993E-3</v>
      </c>
      <c r="BL504" s="30">
        <v>9.0489913540000005E-3</v>
      </c>
    </row>
    <row r="505" spans="1:64" ht="15.75" thickBot="1">
      <c r="A505" s="28" t="s">
        <v>52</v>
      </c>
      <c r="B505" s="29">
        <v>2.01E+18</v>
      </c>
      <c r="C505" s="30">
        <v>0.20979999999999999</v>
      </c>
      <c r="D505" s="45">
        <v>3.2421573170000002E-2</v>
      </c>
      <c r="E505" s="30">
        <v>0.60309999999999997</v>
      </c>
      <c r="F505" s="29">
        <v>2.2704513799999999E-2</v>
      </c>
      <c r="G505" s="19" t="s">
        <v>46</v>
      </c>
      <c r="H505" s="29">
        <v>2.01E+18</v>
      </c>
      <c r="I505" s="19"/>
      <c r="J505" s="53"/>
      <c r="K505" s="19"/>
      <c r="L505" s="19"/>
      <c r="M505" s="19"/>
      <c r="N505" s="19"/>
      <c r="O505" s="19"/>
      <c r="P505" s="53"/>
      <c r="Q505" s="30"/>
      <c r="R505" s="29"/>
      <c r="S505" s="28" t="s">
        <v>52</v>
      </c>
      <c r="T505" s="29">
        <v>1.93E+18</v>
      </c>
      <c r="U505" s="30">
        <v>0.2387</v>
      </c>
      <c r="V505" s="30">
        <v>3.4619289339999998E-2</v>
      </c>
      <c r="W505" s="30">
        <v>0.21790000000000001</v>
      </c>
      <c r="X505" s="30">
        <v>3.4132205509999999E-2</v>
      </c>
      <c r="Y505" s="30">
        <v>0.24030000000000001</v>
      </c>
      <c r="Z505" s="30">
        <v>3.5526315789999999E-2</v>
      </c>
      <c r="AA505" s="30">
        <v>0.23449999999999999</v>
      </c>
      <c r="AB505" s="30">
        <v>3.5215497819999997E-2</v>
      </c>
      <c r="AC505" s="19" t="s">
        <v>46</v>
      </c>
      <c r="AD505" s="45">
        <v>1.93E+18</v>
      </c>
      <c r="AE505" s="30">
        <v>0.15570000000000001</v>
      </c>
      <c r="AF505" s="45">
        <v>2.4083526680000002E-2</v>
      </c>
      <c r="AG505" s="30">
        <v>0.14910000000000001</v>
      </c>
      <c r="AH505" s="45">
        <v>2.440261866E-2</v>
      </c>
      <c r="AI505" s="28" t="s">
        <v>52</v>
      </c>
      <c r="AJ505" s="29">
        <v>2.01E+18</v>
      </c>
      <c r="AK505" s="30">
        <v>1.52E-2</v>
      </c>
      <c r="AL505" s="30">
        <v>1.806298277E-2</v>
      </c>
      <c r="AM505" s="30">
        <v>2.5430000000000001E-2</v>
      </c>
      <c r="AN505" s="30">
        <v>2.4706110949999999E-2</v>
      </c>
      <c r="AO505" s="28" t="s">
        <v>46</v>
      </c>
      <c r="AP505" s="29">
        <v>2.01E+18</v>
      </c>
      <c r="AQ505" s="19"/>
      <c r="AR505" s="19"/>
      <c r="AS505" s="30">
        <v>9.3200000000000002E-3</v>
      </c>
      <c r="AT505" s="45">
        <v>1.2446581199999999E-2</v>
      </c>
      <c r="AU505" s="30">
        <v>1.073E-2</v>
      </c>
      <c r="AV505" s="45">
        <v>1.1420968599999999E-2</v>
      </c>
      <c r="AW505" s="30">
        <v>1.0319999999999999E-2</v>
      </c>
      <c r="AX505" s="45">
        <v>1.1920988800000001E-2</v>
      </c>
      <c r="AY505" s="30">
        <v>1.0880000000000001E-2</v>
      </c>
      <c r="AZ505" s="30">
        <v>1.117846502E-2</v>
      </c>
      <c r="BA505" s="28" t="s">
        <v>52</v>
      </c>
      <c r="BB505" s="29">
        <v>1.93E+18</v>
      </c>
      <c r="BC505" s="30">
        <v>1.9E-2</v>
      </c>
      <c r="BD505" s="45">
        <v>2.745268025E-2</v>
      </c>
      <c r="BE505" s="30">
        <v>2.299E-2</v>
      </c>
      <c r="BF505" s="45">
        <v>2.6361655769999999E-2</v>
      </c>
      <c r="BG505" s="19" t="s">
        <v>46</v>
      </c>
      <c r="BH505" s="45">
        <v>1.93E+18</v>
      </c>
      <c r="BI505" s="30">
        <v>6.1159999999999999E-2</v>
      </c>
      <c r="BJ505" s="45">
        <v>1.7730619820000001E-2</v>
      </c>
      <c r="BK505" s="30">
        <v>1.0059999999999999E-2</v>
      </c>
      <c r="BL505" s="30">
        <v>1.159654179E-2</v>
      </c>
    </row>
    <row r="506" spans="1:64" ht="15.75" thickBot="1">
      <c r="A506" s="28" t="s">
        <v>53</v>
      </c>
      <c r="B506" s="29">
        <v>2.16E+18</v>
      </c>
      <c r="C506" s="30">
        <v>0.18970000000000001</v>
      </c>
      <c r="D506" s="45">
        <v>2.9315407200000001E-2</v>
      </c>
      <c r="E506" s="30">
        <v>0.4385</v>
      </c>
      <c r="F506" s="29">
        <v>1.6507924560000001E-2</v>
      </c>
      <c r="G506" s="19" t="s">
        <v>47</v>
      </c>
      <c r="H506" s="29">
        <v>2.16E+18</v>
      </c>
      <c r="I506" s="30">
        <v>0.11119999999999999</v>
      </c>
      <c r="J506" s="29">
        <v>1.720563206E-2</v>
      </c>
      <c r="K506" s="30">
        <v>0.14380000000000001</v>
      </c>
      <c r="L506" s="30">
        <v>2.6708766719999999E-2</v>
      </c>
      <c r="M506" s="30">
        <v>0.15590000000000001</v>
      </c>
      <c r="N506" s="30">
        <v>2.710832899E-2</v>
      </c>
      <c r="O506" s="30">
        <v>7.6560000000000003E-2</v>
      </c>
      <c r="P506" s="29">
        <v>2.8425038980000001E-2</v>
      </c>
      <c r="Q506" s="30"/>
      <c r="R506" s="29"/>
      <c r="S506" s="28" t="s">
        <v>53</v>
      </c>
      <c r="T506" s="29">
        <v>2.08E+18</v>
      </c>
      <c r="U506" s="30">
        <v>0.20730000000000001</v>
      </c>
      <c r="V506" s="30">
        <v>3.0065264679999999E-2</v>
      </c>
      <c r="W506" s="30">
        <v>0.18959999999999999</v>
      </c>
      <c r="X506" s="30">
        <v>2.9699248120000001E-2</v>
      </c>
      <c r="Y506" s="30">
        <v>0.20710000000000001</v>
      </c>
      <c r="Z506" s="30">
        <v>3.061797753E-2</v>
      </c>
      <c r="AA506" s="30">
        <v>0.20499999999999999</v>
      </c>
      <c r="AB506" s="30">
        <v>3.0785403209999999E-2</v>
      </c>
      <c r="AC506" s="19" t="s">
        <v>47</v>
      </c>
      <c r="AD506" s="45">
        <v>2.08E+18</v>
      </c>
      <c r="AE506" s="30">
        <v>0.17630000000000001</v>
      </c>
      <c r="AF506" s="45">
        <v>2.726991493E-2</v>
      </c>
      <c r="AG506" s="30">
        <v>0.16900000000000001</v>
      </c>
      <c r="AH506" s="45">
        <v>2.765957447E-2</v>
      </c>
      <c r="AI506" s="28" t="s">
        <v>53</v>
      </c>
      <c r="AJ506" s="29">
        <v>2.16E+18</v>
      </c>
      <c r="AK506" s="30">
        <v>1.3270000000000001E-2</v>
      </c>
      <c r="AL506" s="30">
        <v>1.57694593E-2</v>
      </c>
      <c r="AM506" s="30">
        <v>2.232E-2</v>
      </c>
      <c r="AN506" s="29">
        <v>2.1684640049999999E-2</v>
      </c>
      <c r="AO506" s="28" t="s">
        <v>47</v>
      </c>
      <c r="AP506" s="29">
        <v>2.16E+18</v>
      </c>
      <c r="AQ506" s="30">
        <v>3.2699999999999999E-3</v>
      </c>
      <c r="AR506" s="45">
        <v>2.9901243600000001E-3</v>
      </c>
      <c r="AS506" s="30">
        <v>1.0869999999999999E-2</v>
      </c>
      <c r="AT506" s="45">
        <v>1.4516559829999999E-2</v>
      </c>
      <c r="AU506" s="30">
        <v>1.225E-2</v>
      </c>
      <c r="AV506" s="45">
        <v>1.303885045E-2</v>
      </c>
      <c r="AW506" s="30">
        <v>1.155E-2</v>
      </c>
      <c r="AX506" s="45">
        <v>1.3341804319999999E-2</v>
      </c>
      <c r="AY506" s="30">
        <v>1.243E-2</v>
      </c>
      <c r="AZ506" s="30">
        <v>1.277098531E-2</v>
      </c>
      <c r="BA506" s="28" t="s">
        <v>53</v>
      </c>
      <c r="BB506" s="29">
        <v>2.08E+18</v>
      </c>
      <c r="BC506" s="30">
        <v>1.6379999999999999E-2</v>
      </c>
      <c r="BD506" s="45">
        <v>2.366710013E-2</v>
      </c>
      <c r="BE506" s="30">
        <v>2.07E-2</v>
      </c>
      <c r="BF506" s="45">
        <v>2.3735810110000002E-2</v>
      </c>
      <c r="BG506" s="19" t="s">
        <v>47</v>
      </c>
      <c r="BH506" s="45">
        <v>2.08E+18</v>
      </c>
      <c r="BI506" s="30">
        <v>7.0029999999999995E-2</v>
      </c>
      <c r="BJ506" s="45">
        <v>2.0302081520000001E-2</v>
      </c>
      <c r="BK506" s="30">
        <v>1.1440000000000001E-2</v>
      </c>
      <c r="BL506" s="30">
        <v>1.3187319879999999E-2</v>
      </c>
    </row>
    <row r="507" spans="1:64" ht="15.75" thickBot="1">
      <c r="A507" s="28" t="s">
        <v>54</v>
      </c>
      <c r="B507" s="29">
        <v>2.31E+18</v>
      </c>
      <c r="C507" s="30">
        <v>0.1608</v>
      </c>
      <c r="D507" s="45">
        <v>2.4849327769999999E-2</v>
      </c>
      <c r="E507" s="30">
        <v>0.32869999999999999</v>
      </c>
      <c r="F507" s="29">
        <v>1.237435531E-2</v>
      </c>
      <c r="G507" s="19" t="s">
        <v>48</v>
      </c>
      <c r="H507" s="29">
        <v>2.31E+18</v>
      </c>
      <c r="I507" s="19"/>
      <c r="J507" s="53"/>
      <c r="K507" s="19"/>
      <c r="L507" s="19"/>
      <c r="M507" s="19"/>
      <c r="N507" s="19"/>
      <c r="O507" s="19"/>
      <c r="P507" s="53"/>
      <c r="Q507" s="30"/>
      <c r="R507" s="29"/>
      <c r="S507" s="28" t="s">
        <v>54</v>
      </c>
      <c r="T507" s="29">
        <v>2.23E+18</v>
      </c>
      <c r="U507" s="30">
        <v>0.17530000000000001</v>
      </c>
      <c r="V507" s="30">
        <v>2.542422045E-2</v>
      </c>
      <c r="W507" s="30">
        <v>0.1615</v>
      </c>
      <c r="X507" s="30">
        <v>2.5297619050000001E-2</v>
      </c>
      <c r="Y507" s="30">
        <v>0.1739</v>
      </c>
      <c r="Z507" s="30">
        <v>2.5709639270000001E-2</v>
      </c>
      <c r="AA507" s="30">
        <v>0.17</v>
      </c>
      <c r="AB507" s="30">
        <v>2.5529358759999999E-2</v>
      </c>
      <c r="AC507" s="19" t="s">
        <v>48</v>
      </c>
      <c r="AD507" s="45">
        <v>2.23E+18</v>
      </c>
      <c r="AE507" s="30">
        <v>0.1928</v>
      </c>
      <c r="AF507" s="45">
        <v>2.9822119099999999E-2</v>
      </c>
      <c r="AG507" s="30">
        <v>0.18790000000000001</v>
      </c>
      <c r="AH507" s="45">
        <v>3.0752864160000001E-2</v>
      </c>
      <c r="AI507" s="28" t="s">
        <v>54</v>
      </c>
      <c r="AJ507" s="29">
        <v>2.31E+18</v>
      </c>
      <c r="AK507" s="30">
        <v>1.051E-2</v>
      </c>
      <c r="AL507" s="30">
        <v>1.2489601899999999E-2</v>
      </c>
      <c r="AM507" s="30">
        <v>1.806E-2</v>
      </c>
      <c r="AN507" s="29">
        <v>1.7545904979999999E-2</v>
      </c>
      <c r="AO507" s="28" t="s">
        <v>48</v>
      </c>
      <c r="AP507" s="29">
        <v>2.31E+18</v>
      </c>
      <c r="AQ507" s="19"/>
      <c r="AR507" s="19"/>
      <c r="AS507" s="30">
        <v>1.158E-2</v>
      </c>
      <c r="AT507" s="45">
        <v>1.546474359E-2</v>
      </c>
      <c r="AU507" s="30">
        <v>1.438E-2</v>
      </c>
      <c r="AV507" s="45">
        <v>1.530601384E-2</v>
      </c>
      <c r="AW507" s="30">
        <v>1.328E-2</v>
      </c>
      <c r="AX507" s="45">
        <v>1.534018713E-2</v>
      </c>
      <c r="AY507" s="30">
        <v>1.4189999999999999E-2</v>
      </c>
      <c r="AZ507" s="30">
        <v>1.457926641E-2</v>
      </c>
      <c r="BA507" s="28" t="s">
        <v>54</v>
      </c>
      <c r="BB507" s="29">
        <v>2.23E+18</v>
      </c>
      <c r="BC507" s="30">
        <v>1.2460000000000001E-2</v>
      </c>
      <c r="BD507" s="45">
        <v>1.800317873E-2</v>
      </c>
      <c r="BE507" s="30">
        <v>1.52E-2</v>
      </c>
      <c r="BF507" s="45">
        <v>1.7429193900000001E-2</v>
      </c>
      <c r="BG507" s="19" t="s">
        <v>48</v>
      </c>
      <c r="BH507" s="45">
        <v>2.23E+18</v>
      </c>
      <c r="BI507" s="30">
        <v>7.7909999999999993E-2</v>
      </c>
      <c r="BJ507" s="45">
        <v>2.258653679E-2</v>
      </c>
      <c r="BK507" s="30">
        <v>1.3220000000000001E-2</v>
      </c>
      <c r="BL507" s="30">
        <v>1.523919308E-2</v>
      </c>
    </row>
    <row r="508" spans="1:64" ht="15.75" thickBot="1">
      <c r="A508" s="28" t="s">
        <v>55</v>
      </c>
      <c r="B508" s="29">
        <v>2.47E+18</v>
      </c>
      <c r="C508" s="30">
        <v>0.1246</v>
      </c>
      <c r="D508" s="45">
        <v>1.9255138309999999E-2</v>
      </c>
      <c r="E508" s="30">
        <v>0.26590000000000003</v>
      </c>
      <c r="F508" s="29">
        <v>1.0010164510000001E-2</v>
      </c>
      <c r="G508" s="19" t="s">
        <v>49</v>
      </c>
      <c r="H508" s="29">
        <v>2.47E+18</v>
      </c>
      <c r="I508" s="30">
        <v>0.1192</v>
      </c>
      <c r="J508" s="29">
        <v>1.844344732E-2</v>
      </c>
      <c r="K508" s="30">
        <v>0.1603</v>
      </c>
      <c r="L508" s="30">
        <v>2.9773402670000001E-2</v>
      </c>
      <c r="M508" s="30">
        <v>0.18</v>
      </c>
      <c r="N508" s="30">
        <v>3.1298904539999998E-2</v>
      </c>
      <c r="O508" s="30">
        <v>8.2339999999999997E-2</v>
      </c>
      <c r="P508" s="29">
        <v>3.0571025469999999E-2</v>
      </c>
      <c r="Q508" s="30"/>
      <c r="R508" s="29"/>
      <c r="S508" s="28" t="s">
        <v>55</v>
      </c>
      <c r="T508" s="29">
        <v>2.38E+18</v>
      </c>
      <c r="U508" s="30">
        <v>0.14149999999999999</v>
      </c>
      <c r="V508" s="30">
        <v>2.0522117480000001E-2</v>
      </c>
      <c r="W508" s="30">
        <v>0.13159999999999999</v>
      </c>
      <c r="X508" s="30">
        <v>2.061403509E-2</v>
      </c>
      <c r="Y508" s="30">
        <v>0.13669999999999999</v>
      </c>
      <c r="Z508" s="30">
        <v>2.0209934950000001E-2</v>
      </c>
      <c r="AA508" s="30">
        <v>0.1211</v>
      </c>
      <c r="AB508" s="30">
        <v>1.8185913799999998E-2</v>
      </c>
      <c r="AC508" s="19" t="s">
        <v>49</v>
      </c>
      <c r="AD508" s="45">
        <v>2.38E+18</v>
      </c>
      <c r="AE508" s="30">
        <v>0.20369999999999999</v>
      </c>
      <c r="AF508" s="45">
        <v>3.1508120649999999E-2</v>
      </c>
      <c r="AG508" s="30">
        <v>0.20050000000000001</v>
      </c>
      <c r="AH508" s="45">
        <v>3.2815057279999997E-2</v>
      </c>
      <c r="AI508" s="28" t="s">
        <v>55</v>
      </c>
      <c r="AJ508" s="29">
        <v>2.47E+18</v>
      </c>
      <c r="AK508" s="30">
        <v>6.1700000000000001E-3</v>
      </c>
      <c r="AL508" s="30">
        <v>7.3321449789999996E-3</v>
      </c>
      <c r="AM508" s="30">
        <v>9.9799999999999993E-3</v>
      </c>
      <c r="AN508" s="29">
        <v>9.6959098420000001E-3</v>
      </c>
      <c r="AO508" s="28" t="s">
        <v>49</v>
      </c>
      <c r="AP508" s="29">
        <v>2.47E+18</v>
      </c>
      <c r="AQ508" s="30">
        <v>5.2199999999999998E-3</v>
      </c>
      <c r="AR508" s="45">
        <v>4.773226042E-3</v>
      </c>
      <c r="AS508" s="30">
        <v>1.264E-2</v>
      </c>
      <c r="AT508" s="45">
        <v>1.688034188E-2</v>
      </c>
      <c r="AU508" s="30">
        <v>1.5990000000000001E-2</v>
      </c>
      <c r="AV508" s="45">
        <v>1.701969133E-2</v>
      </c>
      <c r="AW508" s="30">
        <v>1.3849999999999999E-2</v>
      </c>
      <c r="AX508" s="45">
        <v>1.5998613839999998E-2</v>
      </c>
      <c r="AY508" s="30">
        <v>1.6420000000000001E-2</v>
      </c>
      <c r="AZ508" s="30">
        <v>1.6870440770000002E-2</v>
      </c>
      <c r="BA508" s="28" t="s">
        <v>55</v>
      </c>
      <c r="BB508" s="29">
        <v>2.38E+18</v>
      </c>
      <c r="BC508" s="30">
        <v>5.9500000000000004E-3</v>
      </c>
      <c r="BD508" s="45">
        <v>8.597023552E-3</v>
      </c>
      <c r="BE508" s="30">
        <v>8.9800000000000001E-3</v>
      </c>
      <c r="BF508" s="45">
        <v>1.029698429E-2</v>
      </c>
      <c r="BG508" s="19" t="s">
        <v>49</v>
      </c>
      <c r="BH508" s="45">
        <v>2.38E+18</v>
      </c>
      <c r="BI508" s="30">
        <v>8.7349999999999997E-2</v>
      </c>
      <c r="BJ508" s="45">
        <v>2.5323244620000001E-2</v>
      </c>
      <c r="BK508" s="30">
        <v>1.55E-2</v>
      </c>
      <c r="BL508" s="30">
        <v>1.786743516E-2</v>
      </c>
    </row>
    <row r="509" spans="1:64" ht="15.75" thickBot="1">
      <c r="A509" s="28" t="s">
        <v>56</v>
      </c>
      <c r="B509" s="29">
        <v>2.62E+18</v>
      </c>
      <c r="C509" s="30">
        <v>9.2600000000000002E-2</v>
      </c>
      <c r="D509" s="45">
        <v>1.430999845E-2</v>
      </c>
      <c r="E509" s="30">
        <v>0.2082</v>
      </c>
      <c r="F509" s="29">
        <v>7.8379701089999997E-3</v>
      </c>
      <c r="G509" s="19" t="s">
        <v>50</v>
      </c>
      <c r="H509" s="29">
        <v>2.62E+18</v>
      </c>
      <c r="I509" s="19"/>
      <c r="J509" s="53"/>
      <c r="K509" s="19"/>
      <c r="L509" s="19"/>
      <c r="M509" s="19"/>
      <c r="N509" s="19"/>
      <c r="O509" s="19"/>
      <c r="P509" s="53"/>
      <c r="Q509" s="30"/>
      <c r="R509" s="29"/>
      <c r="S509" s="28" t="s">
        <v>56</v>
      </c>
      <c r="T509" s="29">
        <v>2.53E+18</v>
      </c>
      <c r="U509" s="30">
        <v>0.1124</v>
      </c>
      <c r="V509" s="30">
        <v>1.6301667879999999E-2</v>
      </c>
      <c r="W509" s="30">
        <v>0.10249999999999999</v>
      </c>
      <c r="X509" s="30">
        <v>1.6055764409999999E-2</v>
      </c>
      <c r="Y509" s="30">
        <v>0.10829999999999999</v>
      </c>
      <c r="Z509" s="30">
        <v>1.6011235959999998E-2</v>
      </c>
      <c r="AA509" s="30">
        <v>0.1079</v>
      </c>
      <c r="AB509" s="30">
        <v>1.6203634179999999E-2</v>
      </c>
      <c r="AC509" s="19" t="s">
        <v>50</v>
      </c>
      <c r="AD509" s="45">
        <v>2.53E+18</v>
      </c>
      <c r="AE509" s="30">
        <v>0.20830000000000001</v>
      </c>
      <c r="AF509" s="45">
        <v>3.2219644239999998E-2</v>
      </c>
      <c r="AG509" s="30">
        <v>0.20610000000000001</v>
      </c>
      <c r="AH509" s="45">
        <v>3.3731587559999998E-2</v>
      </c>
      <c r="AI509" s="28" t="s">
        <v>56</v>
      </c>
      <c r="AJ509" s="29">
        <v>2.62E+18</v>
      </c>
      <c r="AK509" s="30">
        <v>2.5100000000000001E-3</v>
      </c>
      <c r="AL509" s="30">
        <v>2.9827688649999998E-3</v>
      </c>
      <c r="AM509" s="30">
        <v>4.4099999999999999E-3</v>
      </c>
      <c r="AN509" s="29">
        <v>4.2844651710000001E-3</v>
      </c>
      <c r="AO509" s="28" t="s">
        <v>50</v>
      </c>
      <c r="AP509" s="29">
        <v>2.62E+18</v>
      </c>
      <c r="AQ509" s="19"/>
      <c r="AR509" s="19"/>
      <c r="AS509" s="30">
        <v>1.374E-2</v>
      </c>
      <c r="AT509" s="45">
        <v>1.834935897E-2</v>
      </c>
      <c r="AU509" s="30">
        <v>1.7559999999999999E-2</v>
      </c>
      <c r="AV509" s="45">
        <v>1.8690792970000002E-2</v>
      </c>
      <c r="AW509" s="30">
        <v>1.465E-2</v>
      </c>
      <c r="AX509" s="45">
        <v>1.6922721500000001E-2</v>
      </c>
      <c r="AY509" s="30">
        <v>1.8519999999999998E-2</v>
      </c>
      <c r="AZ509" s="30">
        <v>1.9028048910000001E-2</v>
      </c>
      <c r="BA509" s="28" t="s">
        <v>56</v>
      </c>
      <c r="BB509" s="29">
        <v>2.53E+18</v>
      </c>
      <c r="BC509" s="30">
        <v>3.2299999999999998E-3</v>
      </c>
      <c r="BD509" s="45">
        <v>4.6669556419999996E-3</v>
      </c>
      <c r="BE509" s="30">
        <v>4.6699999999999997E-3</v>
      </c>
      <c r="BF509" s="45">
        <v>5.3548904939999999E-3</v>
      </c>
      <c r="BG509" s="19" t="s">
        <v>50</v>
      </c>
      <c r="BH509" s="45">
        <v>2.53E+18</v>
      </c>
      <c r="BI509" s="30">
        <v>9.2259999999999995E-2</v>
      </c>
      <c r="BJ509" s="45">
        <v>2.6746680580000001E-2</v>
      </c>
      <c r="BK509" s="30">
        <v>1.737E-2</v>
      </c>
      <c r="BL509" s="30">
        <v>2.0023054759999999E-2</v>
      </c>
    </row>
    <row r="510" spans="1:64" ht="15.75" thickBot="1">
      <c r="A510" s="28" t="s">
        <v>57</v>
      </c>
      <c r="B510" s="29">
        <v>2.78E+18</v>
      </c>
      <c r="C510" s="30">
        <v>7.0580000000000004E-2</v>
      </c>
      <c r="D510" s="45">
        <v>1.0907124089999999E-2</v>
      </c>
      <c r="E510" s="30">
        <v>0.16919999999999999</v>
      </c>
      <c r="F510" s="29">
        <v>6.3697624520000001E-3</v>
      </c>
      <c r="G510" s="19" t="s">
        <v>51</v>
      </c>
      <c r="H510" s="29">
        <v>2.78E+18</v>
      </c>
      <c r="I510" s="30">
        <v>0.11269999999999999</v>
      </c>
      <c r="J510" s="29">
        <v>1.7437722419999999E-2</v>
      </c>
      <c r="K510" s="30">
        <v>0.15629999999999999</v>
      </c>
      <c r="L510" s="30">
        <v>2.903046062E-2</v>
      </c>
      <c r="M510" s="30">
        <v>0.17130000000000001</v>
      </c>
      <c r="N510" s="30">
        <v>2.9786124149999999E-2</v>
      </c>
      <c r="O510" s="30">
        <v>7.4899999999999994E-2</v>
      </c>
      <c r="P510" s="29">
        <v>2.7808717609999999E-2</v>
      </c>
      <c r="Q510" s="30"/>
      <c r="R510" s="29"/>
      <c r="S510" s="28" t="s">
        <v>57</v>
      </c>
      <c r="T510" s="29">
        <v>2.68E+18</v>
      </c>
      <c r="U510" s="30">
        <v>8.8080000000000006E-2</v>
      </c>
      <c r="V510" s="30">
        <v>1.277447426E-2</v>
      </c>
      <c r="W510" s="30">
        <v>7.8329999999999997E-2</v>
      </c>
      <c r="X510" s="30">
        <v>1.226973684E-2</v>
      </c>
      <c r="Y510" s="30">
        <v>8.3330000000000001E-2</v>
      </c>
      <c r="Z510" s="30">
        <v>1.2319633349999999E-2</v>
      </c>
      <c r="AA510" s="30">
        <v>8.1420000000000006E-2</v>
      </c>
      <c r="AB510" s="30">
        <v>1.222706112E-2</v>
      </c>
      <c r="AC510" s="19" t="s">
        <v>51</v>
      </c>
      <c r="AD510" s="45">
        <v>2.68E+18</v>
      </c>
      <c r="AE510" s="30">
        <v>0.2069</v>
      </c>
      <c r="AF510" s="45">
        <v>3.2003093580000003E-2</v>
      </c>
      <c r="AG510" s="30">
        <v>0.20749999999999999</v>
      </c>
      <c r="AH510" s="45">
        <v>3.3960720129999997E-2</v>
      </c>
      <c r="AI510" s="28" t="s">
        <v>57</v>
      </c>
      <c r="AJ510" s="29">
        <v>2.78E+18</v>
      </c>
      <c r="AK510" s="30">
        <v>1.1100000000000001E-3</v>
      </c>
      <c r="AL510" s="30">
        <v>1.3190730839999999E-3</v>
      </c>
      <c r="AM510" s="30">
        <v>1.92E-3</v>
      </c>
      <c r="AN510" s="29">
        <v>1.86534538E-3</v>
      </c>
      <c r="AO510" s="28" t="s">
        <v>51</v>
      </c>
      <c r="AP510" s="29">
        <v>2.78E+18</v>
      </c>
      <c r="AQ510" s="30">
        <v>5.9300000000000004E-3</v>
      </c>
      <c r="AR510" s="45">
        <v>5.4224579369999996E-3</v>
      </c>
      <c r="AS510" s="30">
        <v>1.528E-2</v>
      </c>
      <c r="AT510" s="45">
        <v>2.0405982909999999E-2</v>
      </c>
      <c r="AU510" s="30">
        <v>1.8429999999999998E-2</v>
      </c>
      <c r="AV510" s="45">
        <v>1.9616817460000002E-2</v>
      </c>
      <c r="AW510" s="30">
        <v>1.487E-2</v>
      </c>
      <c r="AX510" s="45">
        <v>1.7176851100000001E-2</v>
      </c>
      <c r="AY510" s="30">
        <v>2.0279999999999999E-2</v>
      </c>
      <c r="AZ510" s="30">
        <v>2.0836330010000001E-2</v>
      </c>
      <c r="BA510" s="28" t="s">
        <v>57</v>
      </c>
      <c r="BB510" s="29">
        <v>2.68E+18</v>
      </c>
      <c r="BC510" s="30">
        <v>2.0799999999999998E-3</v>
      </c>
      <c r="BD510" s="45">
        <v>3.0053460480000001E-3</v>
      </c>
      <c r="BE510" s="30">
        <v>2.49E-3</v>
      </c>
      <c r="BF510" s="45">
        <v>2.8551771590000002E-3</v>
      </c>
      <c r="BG510" s="19" t="s">
        <v>51</v>
      </c>
      <c r="BH510" s="45">
        <v>2.68E+18</v>
      </c>
      <c r="BI510" s="30">
        <v>9.3429999999999999E-2</v>
      </c>
      <c r="BJ510" s="45">
        <v>2.7085870009999999E-2</v>
      </c>
      <c r="BK510" s="30">
        <v>2.0060000000000001E-2</v>
      </c>
      <c r="BL510" s="30">
        <v>2.3123919310000001E-2</v>
      </c>
    </row>
    <row r="511" spans="1:64" ht="15.75" thickBot="1">
      <c r="A511" s="28" t="s">
        <v>58</v>
      </c>
      <c r="B511" s="29">
        <v>2.93E+18</v>
      </c>
      <c r="C511" s="30">
        <v>5.7880000000000001E-2</v>
      </c>
      <c r="D511" s="45">
        <v>8.9445217119999993E-3</v>
      </c>
      <c r="E511" s="30">
        <v>0.1346</v>
      </c>
      <c r="F511" s="29">
        <v>5.0671987350000003E-3</v>
      </c>
      <c r="G511" s="19" t="s">
        <v>52</v>
      </c>
      <c r="H511" s="29">
        <v>2.93E+18</v>
      </c>
      <c r="I511" s="19"/>
      <c r="J511" s="53"/>
      <c r="K511" s="19"/>
      <c r="L511" s="19"/>
      <c r="M511" s="19"/>
      <c r="N511" s="19"/>
      <c r="O511" s="19"/>
      <c r="P511" s="53"/>
      <c r="Q511" s="30"/>
      <c r="R511" s="29"/>
      <c r="S511" s="28" t="s">
        <v>58</v>
      </c>
      <c r="T511" s="29">
        <v>2.83E+18</v>
      </c>
      <c r="U511" s="30">
        <v>6.6009999999999999E-2</v>
      </c>
      <c r="V511" s="30">
        <v>9.5736040609999996E-3</v>
      </c>
      <c r="W511" s="30">
        <v>6.2509999999999996E-2</v>
      </c>
      <c r="X511" s="30">
        <v>9.7916666669999996E-3</v>
      </c>
      <c r="Y511" s="30">
        <v>6.4659999999999995E-2</v>
      </c>
      <c r="Z511" s="30">
        <v>9.5594322890000007E-3</v>
      </c>
      <c r="AA511" s="30">
        <v>6.268E-2</v>
      </c>
      <c r="AB511" s="30">
        <v>9.4128247480000007E-3</v>
      </c>
      <c r="AC511" s="19" t="s">
        <v>52</v>
      </c>
      <c r="AD511" s="45">
        <v>2.83E+18</v>
      </c>
      <c r="AE511" s="30">
        <v>0.191</v>
      </c>
      <c r="AF511" s="45">
        <v>2.9543696830000001E-2</v>
      </c>
      <c r="AG511" s="19"/>
      <c r="AH511" s="30"/>
      <c r="AI511" s="28" t="s">
        <v>58</v>
      </c>
      <c r="AJ511" s="29">
        <v>2.93E+18</v>
      </c>
      <c r="AK511" s="30">
        <v>-5.5000000000000003E-4</v>
      </c>
      <c r="AL511" s="30">
        <v>-6.5359477119999998E-4</v>
      </c>
      <c r="AM511" s="30">
        <v>1.14E-3</v>
      </c>
      <c r="AN511" s="29">
        <v>1.1075488200000001E-3</v>
      </c>
      <c r="AO511" s="28" t="s">
        <v>52</v>
      </c>
      <c r="AP511" s="29">
        <v>2.93E+18</v>
      </c>
      <c r="AQ511" s="19"/>
      <c r="AR511" s="19"/>
      <c r="AS511" s="30">
        <v>1.575E-2</v>
      </c>
      <c r="AT511" s="45">
        <v>2.103365385E-2</v>
      </c>
      <c r="AU511" s="30">
        <v>1.899E-2</v>
      </c>
      <c r="AV511" s="45">
        <v>2.0212879190000001E-2</v>
      </c>
      <c r="AW511" s="30">
        <v>1.5259999999999999E-2</v>
      </c>
      <c r="AX511" s="45">
        <v>1.7627353589999999E-2</v>
      </c>
      <c r="AY511" s="30">
        <v>2.121E-2</v>
      </c>
      <c r="AZ511" s="30">
        <v>2.1791842190000001E-2</v>
      </c>
      <c r="BA511" s="28" t="s">
        <v>58</v>
      </c>
      <c r="BB511" s="29">
        <v>2.83E+18</v>
      </c>
      <c r="BC511" s="30">
        <v>5.6999999999999998E-4</v>
      </c>
      <c r="BD511" s="45">
        <v>8.2358040749999997E-4</v>
      </c>
      <c r="BE511" s="30">
        <v>1.1800000000000001E-3</v>
      </c>
      <c r="BF511" s="45">
        <v>1.353055842E-3</v>
      </c>
      <c r="BG511" s="19" t="s">
        <v>52</v>
      </c>
      <c r="BH511" s="45">
        <v>2.83E+18</v>
      </c>
      <c r="BI511" s="30">
        <v>9.0870000000000006E-2</v>
      </c>
      <c r="BJ511" s="45">
        <v>2.6343711950000001E-2</v>
      </c>
      <c r="BK511" s="30">
        <v>2.069E-2</v>
      </c>
      <c r="BL511" s="30">
        <v>2.3850144090000001E-2</v>
      </c>
    </row>
    <row r="512" spans="1:64" ht="15.75" thickBot="1">
      <c r="A512" s="28" t="s">
        <v>59</v>
      </c>
      <c r="B512" s="29">
        <v>3.09E+18</v>
      </c>
      <c r="C512" s="30">
        <v>4.2020000000000002E-2</v>
      </c>
      <c r="D512" s="45">
        <v>6.4935867720000004E-3</v>
      </c>
      <c r="E512" s="30">
        <v>8.8900000000000007E-2</v>
      </c>
      <c r="F512" s="29">
        <v>3.3467605319999999E-3</v>
      </c>
      <c r="G512" s="19" t="s">
        <v>53</v>
      </c>
      <c r="H512" s="29">
        <v>3.09E+18</v>
      </c>
      <c r="I512" s="30">
        <v>9.5130000000000006E-2</v>
      </c>
      <c r="J512" s="29">
        <v>1.4719170659999999E-2</v>
      </c>
      <c r="K512" s="30">
        <v>0.12130000000000001</v>
      </c>
      <c r="L512" s="30">
        <v>2.2529717679999998E-2</v>
      </c>
      <c r="M512" s="30">
        <v>0.13719999999999999</v>
      </c>
      <c r="N512" s="30">
        <v>2.385672057E-2</v>
      </c>
      <c r="O512" s="30">
        <v>5.7070000000000003E-2</v>
      </c>
      <c r="P512" s="29">
        <v>2.1188831960000001E-2</v>
      </c>
      <c r="Q512" s="30"/>
      <c r="R512" s="29"/>
      <c r="S512" s="28" t="s">
        <v>59</v>
      </c>
      <c r="T512" s="29">
        <v>2.97E+18</v>
      </c>
      <c r="U512" s="30">
        <v>4.9369999999999997E-2</v>
      </c>
      <c r="V512" s="30">
        <v>7.1602610590000004E-3</v>
      </c>
      <c r="W512" s="30">
        <v>4.6519999999999999E-2</v>
      </c>
      <c r="X512" s="30">
        <v>7.2869674189999997E-3</v>
      </c>
      <c r="Y512" s="30">
        <v>4.4229999999999998E-2</v>
      </c>
      <c r="Z512" s="30">
        <v>6.5390301599999997E-3</v>
      </c>
      <c r="AA512" s="30">
        <v>4.972E-2</v>
      </c>
      <c r="AB512" s="30">
        <v>7.4665865749999998E-3</v>
      </c>
      <c r="AC512" s="19" t="s">
        <v>53</v>
      </c>
      <c r="AD512" s="45">
        <v>2.97E+18</v>
      </c>
      <c r="AE512" s="30">
        <v>0.16719999999999999</v>
      </c>
      <c r="AF512" s="45">
        <v>2.5862335649999998E-2</v>
      </c>
      <c r="AG512" s="30">
        <v>0.1666</v>
      </c>
      <c r="AH512" s="45">
        <v>2.7266775779999999E-2</v>
      </c>
      <c r="AI512" s="28" t="s">
        <v>59</v>
      </c>
      <c r="AJ512" s="29">
        <v>3.09E+18</v>
      </c>
      <c r="AK512" s="30">
        <v>-5.9000000000000003E-4</v>
      </c>
      <c r="AL512" s="30">
        <v>-7.0112893640000005E-4</v>
      </c>
      <c r="AM512" s="30">
        <v>-2.5999999999999998E-4</v>
      </c>
      <c r="AN512" s="29">
        <v>-2.5259885360000002E-4</v>
      </c>
      <c r="AO512" s="28" t="s">
        <v>53</v>
      </c>
      <c r="AP512" s="29">
        <v>3.09E+18</v>
      </c>
      <c r="AQ512" s="30">
        <v>7.6800000000000002E-3</v>
      </c>
      <c r="AR512" s="45">
        <v>7.0226773959999999E-3</v>
      </c>
      <c r="AS512" s="30">
        <v>1.3950000000000001E-2</v>
      </c>
      <c r="AT512" s="45">
        <v>1.862980769E-2</v>
      </c>
      <c r="AU512" s="30">
        <v>1.763E-2</v>
      </c>
      <c r="AV512" s="45">
        <v>1.876530069E-2</v>
      </c>
      <c r="AW512" s="30">
        <v>1.3259999999999999E-2</v>
      </c>
      <c r="AX512" s="45">
        <v>1.531708444E-2</v>
      </c>
      <c r="AY512" s="30">
        <v>1.8460000000000001E-2</v>
      </c>
      <c r="AZ512" s="30">
        <v>1.896640296E-2</v>
      </c>
      <c r="BA512" s="28" t="s">
        <v>59</v>
      </c>
      <c r="BB512" s="29">
        <v>2.97E+18</v>
      </c>
      <c r="BC512" s="30">
        <v>-2.3000000000000001E-4</v>
      </c>
      <c r="BD512" s="45">
        <v>-3.3232191880000001E-4</v>
      </c>
      <c r="BE512" s="30">
        <v>-4.8000000000000001E-4</v>
      </c>
      <c r="BF512" s="45">
        <v>-5.5039559680000001E-4</v>
      </c>
      <c r="BG512" s="19" t="s">
        <v>53</v>
      </c>
      <c r="BH512" s="45">
        <v>2.97E+18</v>
      </c>
      <c r="BI512" s="30">
        <v>8.4709999999999994E-2</v>
      </c>
      <c r="BJ512" s="45">
        <v>2.4557894130000001E-2</v>
      </c>
      <c r="BK512" s="30">
        <v>1.8890000000000001E-2</v>
      </c>
      <c r="BL512" s="30">
        <v>2.1775216140000001E-2</v>
      </c>
    </row>
    <row r="513" spans="1:64" ht="15.75" thickBot="1">
      <c r="A513" s="28" t="s">
        <v>60</v>
      </c>
      <c r="B513" s="29">
        <v>3.24E+18</v>
      </c>
      <c r="C513" s="30">
        <v>3.7249999999999998E-2</v>
      </c>
      <c r="D513" s="45">
        <v>5.7564518620000001E-3</v>
      </c>
      <c r="E513" s="30">
        <v>6.8400000000000002E-2</v>
      </c>
      <c r="F513" s="29">
        <v>2.5750103529999999E-3</v>
      </c>
      <c r="G513" s="19" t="s">
        <v>54</v>
      </c>
      <c r="H513" s="29">
        <v>3.24E+18</v>
      </c>
      <c r="I513" s="19"/>
      <c r="J513" s="53"/>
      <c r="K513" s="19"/>
      <c r="L513" s="19"/>
      <c r="M513" s="19"/>
      <c r="N513" s="19"/>
      <c r="O513" s="19"/>
      <c r="P513" s="53"/>
      <c r="Q513" s="30"/>
      <c r="R513" s="29"/>
      <c r="S513" s="28" t="s">
        <v>60</v>
      </c>
      <c r="T513" s="29">
        <v>3.12E+18</v>
      </c>
      <c r="U513" s="30">
        <v>3.32E-2</v>
      </c>
      <c r="V513" s="30">
        <v>4.8150833939999997E-3</v>
      </c>
      <c r="W513" s="30">
        <v>3.005E-2</v>
      </c>
      <c r="X513" s="30">
        <v>4.7070802010000003E-3</v>
      </c>
      <c r="Y513" s="30">
        <v>2.5010000000000001E-2</v>
      </c>
      <c r="Z513" s="30">
        <v>3.6975162629999999E-3</v>
      </c>
      <c r="AA513" s="30">
        <v>3.27E-2</v>
      </c>
      <c r="AB513" s="30">
        <v>4.9106472439999996E-3</v>
      </c>
      <c r="AC513" s="19" t="s">
        <v>54</v>
      </c>
      <c r="AD513" s="45">
        <v>3.12E+18</v>
      </c>
      <c r="AE513" s="30">
        <v>0.14349999999999999</v>
      </c>
      <c r="AF513" s="45">
        <v>2.219644238E-2</v>
      </c>
      <c r="AG513" s="30">
        <v>0.14530000000000001</v>
      </c>
      <c r="AH513" s="45">
        <v>2.37806874E-2</v>
      </c>
      <c r="AI513" s="28" t="s">
        <v>60</v>
      </c>
      <c r="AJ513" s="29">
        <v>3.24E+18</v>
      </c>
      <c r="AK513" s="30">
        <v>-1.39E-3</v>
      </c>
      <c r="AL513" s="30">
        <v>-1.65181224E-3</v>
      </c>
      <c r="AM513" s="30">
        <v>-2.1000000000000001E-4</v>
      </c>
      <c r="AN513" s="29">
        <v>-2.0402215100000001E-4</v>
      </c>
      <c r="AO513" s="28" t="s">
        <v>54</v>
      </c>
      <c r="AP513" s="29">
        <v>3.24E+18</v>
      </c>
      <c r="AQ513" s="19"/>
      <c r="AR513" s="19"/>
      <c r="AS513" s="30">
        <v>1.0240000000000001E-2</v>
      </c>
      <c r="AT513" s="45">
        <v>1.3675213679999999E-2</v>
      </c>
      <c r="AU513" s="30">
        <v>1.349E-2</v>
      </c>
      <c r="AV513" s="45">
        <v>1.435870144E-2</v>
      </c>
      <c r="AW513" s="30">
        <v>9.9500000000000005E-3</v>
      </c>
      <c r="AX513" s="45">
        <v>1.1493589E-2</v>
      </c>
      <c r="AY513" s="30">
        <v>1.5389999999999999E-2</v>
      </c>
      <c r="AZ513" s="30">
        <v>1.5812185350000001E-2</v>
      </c>
      <c r="BA513" s="28" t="s">
        <v>60</v>
      </c>
      <c r="BB513" s="29">
        <v>3.12E+18</v>
      </c>
      <c r="BC513" s="30">
        <v>-5.4000000000000001E-4</v>
      </c>
      <c r="BD513" s="45">
        <v>-7.8023407019999999E-4</v>
      </c>
      <c r="BE513" s="30">
        <v>-7.2000000000000005E-4</v>
      </c>
      <c r="BF513" s="45">
        <v>-8.2559339529999999E-4</v>
      </c>
      <c r="BG513" s="19" t="s">
        <v>54</v>
      </c>
      <c r="BH513" s="45">
        <v>3.12E+18</v>
      </c>
      <c r="BI513" s="30">
        <v>7.5209999999999999E-2</v>
      </c>
      <c r="BJ513" s="45">
        <v>2.1803791959999999E-2</v>
      </c>
      <c r="BK513" s="30">
        <v>1.529E-2</v>
      </c>
      <c r="BL513" s="30">
        <v>1.7625360230000001E-2</v>
      </c>
    </row>
    <row r="514" spans="1:64" ht="15.75" thickBot="1">
      <c r="A514" s="28" t="s">
        <v>61</v>
      </c>
      <c r="B514" s="29">
        <v>3.39E+18</v>
      </c>
      <c r="C514" s="30">
        <v>2.8910000000000002E-2</v>
      </c>
      <c r="D514" s="45">
        <v>4.4676247880000002E-3</v>
      </c>
      <c r="E514" s="30">
        <v>4.07E-2</v>
      </c>
      <c r="F514" s="29">
        <v>1.5322064530000001E-3</v>
      </c>
      <c r="G514" s="19" t="s">
        <v>55</v>
      </c>
      <c r="H514" s="29">
        <v>3.39E+18</v>
      </c>
      <c r="I514" s="30">
        <v>6.9510000000000002E-2</v>
      </c>
      <c r="J514" s="29">
        <v>1.075506731E-2</v>
      </c>
      <c r="K514" s="30">
        <v>7.7170000000000002E-2</v>
      </c>
      <c r="L514" s="30">
        <v>1.433320951E-2</v>
      </c>
      <c r="M514" s="30">
        <v>9.4490000000000005E-2</v>
      </c>
      <c r="N514" s="30">
        <v>1.643018605E-2</v>
      </c>
      <c r="O514" s="30">
        <v>4.326E-2</v>
      </c>
      <c r="P514" s="29">
        <v>1.6061483630000001E-2</v>
      </c>
      <c r="Q514" s="30"/>
      <c r="R514" s="29"/>
      <c r="S514" s="28" t="s">
        <v>61</v>
      </c>
      <c r="T514" s="29">
        <v>3.27E+18</v>
      </c>
      <c r="U514" s="30">
        <v>1.7170000000000001E-2</v>
      </c>
      <c r="V514" s="30">
        <v>2.4902102970000002E-3</v>
      </c>
      <c r="W514" s="30">
        <v>1.9619999999999999E-2</v>
      </c>
      <c r="X514" s="30">
        <v>3.0733082710000001E-3</v>
      </c>
      <c r="Y514" s="30">
        <v>1.4290000000000001E-2</v>
      </c>
      <c r="Z514" s="30">
        <v>2.1126552340000001E-3</v>
      </c>
      <c r="AA514" s="30">
        <v>1.8790000000000001E-2</v>
      </c>
      <c r="AB514" s="30">
        <v>2.821745007E-3</v>
      </c>
      <c r="AC514" s="19" t="s">
        <v>55</v>
      </c>
      <c r="AD514" s="45">
        <v>3.27E+18</v>
      </c>
      <c r="AE514" s="30">
        <v>0.1172</v>
      </c>
      <c r="AF514" s="45">
        <v>1.8128383599999999E-2</v>
      </c>
      <c r="AG514" s="30">
        <v>0.1196</v>
      </c>
      <c r="AH514" s="45">
        <v>1.9574468090000002E-2</v>
      </c>
      <c r="AI514" s="28" t="s">
        <v>61</v>
      </c>
      <c r="AJ514" s="29">
        <v>3.39E+18</v>
      </c>
      <c r="AK514" s="30">
        <v>-9.7999999999999997E-4</v>
      </c>
      <c r="AL514" s="30">
        <v>-1.1645870469999999E-3</v>
      </c>
      <c r="AM514" s="30">
        <v>-1.41E-3</v>
      </c>
      <c r="AN514" s="29">
        <v>-1.369863014E-3</v>
      </c>
      <c r="AO514" s="28" t="s">
        <v>55</v>
      </c>
      <c r="AP514" s="29">
        <v>3.39E+18</v>
      </c>
      <c r="AQ514" s="30">
        <v>3.4299999999999999E-3</v>
      </c>
      <c r="AR514" s="45">
        <v>3.1364301389999998E-3</v>
      </c>
      <c r="AS514" s="30">
        <v>5.0400000000000002E-3</v>
      </c>
      <c r="AT514" s="45">
        <v>6.7307692309999997E-3</v>
      </c>
      <c r="AU514" s="30">
        <v>6.9800000000000001E-3</v>
      </c>
      <c r="AV514" s="45">
        <v>7.4294837680000001E-3</v>
      </c>
      <c r="AW514" s="30">
        <v>5.0200000000000002E-3</v>
      </c>
      <c r="AX514" s="45">
        <v>5.7987755569999999E-3</v>
      </c>
      <c r="AY514" s="30">
        <v>8.25E-4</v>
      </c>
      <c r="AZ514" s="30">
        <v>8.4763176819999998E-4</v>
      </c>
      <c r="BA514" s="28" t="s">
        <v>61</v>
      </c>
      <c r="BB514" s="29">
        <v>3.27E+18</v>
      </c>
      <c r="BC514" s="30">
        <v>-1.1900000000000001E-3</v>
      </c>
      <c r="BD514" s="45">
        <v>-1.7194047100000001E-3</v>
      </c>
      <c r="BE514" s="30">
        <v>-1.6199999999999999E-3</v>
      </c>
      <c r="BF514" s="45">
        <v>-1.857585139E-3</v>
      </c>
      <c r="BG514" s="19" t="s">
        <v>55</v>
      </c>
      <c r="BH514" s="45">
        <v>3.27E+18</v>
      </c>
      <c r="BI514" s="30">
        <v>6.1650000000000003E-2</v>
      </c>
      <c r="BJ514" s="45">
        <v>1.7872673509999999E-2</v>
      </c>
      <c r="BK514" s="30">
        <v>9.4000000000000004E-3</v>
      </c>
      <c r="BL514" s="30">
        <v>1.0835734870000001E-2</v>
      </c>
    </row>
    <row r="515" spans="1:64" ht="15.75" thickBot="1">
      <c r="A515" s="28" t="s">
        <v>62</v>
      </c>
      <c r="B515" s="29">
        <v>3.55E+18</v>
      </c>
      <c r="C515" s="30">
        <v>1.532E-2</v>
      </c>
      <c r="D515" s="45">
        <v>2.3674857050000001E-3</v>
      </c>
      <c r="E515" s="30">
        <v>2.29E-2</v>
      </c>
      <c r="F515" s="29">
        <v>8.6210141929999999E-4</v>
      </c>
      <c r="G515" s="19" t="s">
        <v>56</v>
      </c>
      <c r="H515" s="29">
        <v>3.55E+18</v>
      </c>
      <c r="I515" s="19"/>
      <c r="J515" s="53"/>
      <c r="K515" s="19"/>
      <c r="L515" s="19"/>
      <c r="M515" s="19"/>
      <c r="N515" s="19"/>
      <c r="O515" s="19"/>
      <c r="P515" s="53"/>
      <c r="Q515" s="30"/>
      <c r="R515" s="29"/>
      <c r="S515" s="28" t="s">
        <v>62</v>
      </c>
      <c r="T515" s="29">
        <v>3.42E+18</v>
      </c>
      <c r="U515" s="30">
        <v>1.0489999999999999E-2</v>
      </c>
      <c r="V515" s="30">
        <v>1.5213923129999999E-3</v>
      </c>
      <c r="W515" s="30">
        <v>1.222E-2</v>
      </c>
      <c r="X515" s="30">
        <v>1.914160401E-3</v>
      </c>
      <c r="Y515" s="30">
        <v>8.7299999999999999E-3</v>
      </c>
      <c r="Z515" s="30">
        <v>1.2906564159999999E-3</v>
      </c>
      <c r="AA515" s="30">
        <v>1.004E-2</v>
      </c>
      <c r="AB515" s="30">
        <v>1.5077338939999999E-3</v>
      </c>
      <c r="AC515" s="19" t="s">
        <v>56</v>
      </c>
      <c r="AD515" s="45">
        <v>3.42E+18</v>
      </c>
      <c r="AE515" s="30">
        <v>8.6199999999999999E-2</v>
      </c>
      <c r="AF515" s="45">
        <v>1.3333333330000001E-2</v>
      </c>
      <c r="AG515" s="30">
        <v>9.4210000000000002E-2</v>
      </c>
      <c r="AH515" s="45">
        <v>1.5418985269999999E-2</v>
      </c>
      <c r="AI515" s="28" t="s">
        <v>62</v>
      </c>
      <c r="AJ515" s="29">
        <v>3.55E+18</v>
      </c>
      <c r="AK515" s="30">
        <v>-1.66E-3</v>
      </c>
      <c r="AL515" s="30">
        <v>-1.972667855E-3</v>
      </c>
      <c r="AM515" s="30">
        <v>-1.09E-3</v>
      </c>
      <c r="AN515" s="29">
        <v>-1.058972117E-3</v>
      </c>
      <c r="AO515" s="28" t="s">
        <v>56</v>
      </c>
      <c r="AP515" s="29">
        <v>3.55E+18</v>
      </c>
      <c r="AQ515" s="19"/>
      <c r="AR515" s="19"/>
      <c r="AS515" s="30">
        <v>2.8700000000000002E-3</v>
      </c>
      <c r="AT515" s="45">
        <v>3.8327991449999999E-3</v>
      </c>
      <c r="AU515" s="30">
        <v>3.2200000000000002E-3</v>
      </c>
      <c r="AV515" s="45">
        <v>3.4273549760000001E-3</v>
      </c>
      <c r="AW515" s="30">
        <v>1.91E-3</v>
      </c>
      <c r="AX515" s="45">
        <v>2.2063070350000001E-3</v>
      </c>
      <c r="AY515" s="30">
        <v>5.0899999999999999E-3</v>
      </c>
      <c r="AZ515" s="30">
        <v>5.2296311519999996E-3</v>
      </c>
      <c r="BA515" s="28" t="s">
        <v>62</v>
      </c>
      <c r="BB515" s="29">
        <v>3.42E+18</v>
      </c>
      <c r="BC515" s="30">
        <v>-1.1100000000000001E-3</v>
      </c>
      <c r="BD515" s="45">
        <v>-1.6038144780000001E-3</v>
      </c>
      <c r="BE515" s="30">
        <v>-1.3799999999999999E-3</v>
      </c>
      <c r="BF515" s="45">
        <v>-1.5823873409999999E-3</v>
      </c>
      <c r="BG515" s="19" t="s">
        <v>56</v>
      </c>
      <c r="BH515" s="45">
        <v>3.42E+18</v>
      </c>
      <c r="BI515" s="30">
        <v>4.8890000000000003E-2</v>
      </c>
      <c r="BJ515" s="45">
        <v>1.417347945E-2</v>
      </c>
      <c r="BK515" s="30">
        <v>5.7200000000000003E-3</v>
      </c>
      <c r="BL515" s="30">
        <v>6.5936599419999997E-3</v>
      </c>
    </row>
    <row r="516" spans="1:64" ht="15.75" thickBot="1">
      <c r="A516" s="28" t="s">
        <v>63</v>
      </c>
      <c r="B516" s="29">
        <v>3.7E+18</v>
      </c>
      <c r="C516" s="30">
        <v>9.5999999999999992E-3</v>
      </c>
      <c r="D516" s="45">
        <v>1.483541956E-3</v>
      </c>
      <c r="E516" s="30">
        <v>1.669E-2</v>
      </c>
      <c r="F516" s="29">
        <v>6.2831758460000001E-4</v>
      </c>
      <c r="G516" s="19" t="s">
        <v>57</v>
      </c>
      <c r="H516" s="29">
        <v>3.7E+18</v>
      </c>
      <c r="I516" s="30">
        <v>4.0489999999999998E-2</v>
      </c>
      <c r="J516" s="29">
        <v>6.2648924649999996E-3</v>
      </c>
      <c r="K516" s="30">
        <v>5.0509999999999999E-2</v>
      </c>
      <c r="L516" s="30">
        <v>9.3815007429999993E-3</v>
      </c>
      <c r="M516" s="30">
        <v>5.8349999999999999E-2</v>
      </c>
      <c r="N516" s="30">
        <v>1.014606155E-2</v>
      </c>
      <c r="O516" s="30">
        <v>2.785E-2</v>
      </c>
      <c r="P516" s="29">
        <v>1.034009059E-2</v>
      </c>
      <c r="Q516" s="30"/>
      <c r="R516" s="29"/>
      <c r="S516" s="28" t="s">
        <v>63</v>
      </c>
      <c r="T516" s="29">
        <v>3.57E+18</v>
      </c>
      <c r="U516" s="30">
        <v>5.13E-3</v>
      </c>
      <c r="V516" s="30">
        <v>7.4401740389999995E-4</v>
      </c>
      <c r="W516" s="30">
        <v>7.28E-3</v>
      </c>
      <c r="X516" s="30">
        <v>1.140350877E-3</v>
      </c>
      <c r="Y516" s="30">
        <v>2.96E-3</v>
      </c>
      <c r="Z516" s="30">
        <v>4.3761088109999999E-4</v>
      </c>
      <c r="AA516" s="30">
        <v>6.0400000000000002E-3</v>
      </c>
      <c r="AB516" s="30">
        <v>9.0704309959999997E-4</v>
      </c>
      <c r="AC516" s="19" t="s">
        <v>57</v>
      </c>
      <c r="AD516" s="45">
        <v>3.57E+18</v>
      </c>
      <c r="AE516" s="30">
        <v>6.8449999999999997E-2</v>
      </c>
      <c r="AF516" s="45">
        <v>1.058778036E-2</v>
      </c>
      <c r="AG516" s="30">
        <v>7.5060000000000002E-2</v>
      </c>
      <c r="AH516" s="45">
        <v>1.228477905E-2</v>
      </c>
      <c r="AI516" s="28" t="s">
        <v>63</v>
      </c>
      <c r="AJ516" s="29">
        <v>3.7E+18</v>
      </c>
      <c r="AK516" s="30">
        <v>-1.2800000000000001E-3</v>
      </c>
      <c r="AL516" s="30">
        <v>-1.521093286E-3</v>
      </c>
      <c r="AM516" s="30">
        <v>-1.5200000000000001E-3</v>
      </c>
      <c r="AN516" s="29">
        <v>-1.476731759E-3</v>
      </c>
      <c r="AO516" s="28" t="s">
        <v>57</v>
      </c>
      <c r="AP516" s="29">
        <v>3.7E+18</v>
      </c>
      <c r="AQ516" s="30">
        <v>-5.8E-4</v>
      </c>
      <c r="AR516" s="45">
        <v>-5.3035844919999998E-4</v>
      </c>
      <c r="AS516" s="30">
        <v>7.3999999999999999E-4</v>
      </c>
      <c r="AT516" s="45">
        <v>9.8824786320000002E-4</v>
      </c>
      <c r="AU516" s="30">
        <v>1.6800000000000001E-3</v>
      </c>
      <c r="AV516" s="45">
        <v>1.7881852049999999E-3</v>
      </c>
      <c r="AW516" s="30">
        <v>9.6000000000000002E-4</v>
      </c>
      <c r="AX516" s="45">
        <v>1.1089291899999999E-3</v>
      </c>
      <c r="AY516" s="30">
        <v>3.0100000000000001E-3</v>
      </c>
      <c r="AZ516" s="30">
        <v>3.0925716630000001E-3</v>
      </c>
      <c r="BA516" s="28" t="s">
        <v>63</v>
      </c>
      <c r="BB516" s="29">
        <v>3.57E+18</v>
      </c>
      <c r="BC516" s="30">
        <v>-5.6999999999999998E-4</v>
      </c>
      <c r="BD516" s="45">
        <v>-8.2358040749999997E-4</v>
      </c>
      <c r="BE516" s="30">
        <v>-1.33E-3</v>
      </c>
      <c r="BF516" s="45">
        <v>-1.525054466E-3</v>
      </c>
      <c r="BG516" s="19" t="s">
        <v>57</v>
      </c>
      <c r="BH516" s="45">
        <v>3.57E+18</v>
      </c>
      <c r="BI516" s="30">
        <v>3.8100000000000002E-2</v>
      </c>
      <c r="BJ516" s="45">
        <v>1.10453992E-2</v>
      </c>
      <c r="BK516" s="30">
        <v>3.7799999999999999E-3</v>
      </c>
      <c r="BL516" s="30">
        <v>4.3573487029999998E-3</v>
      </c>
    </row>
    <row r="517" spans="1:64" ht="15.75" thickBot="1">
      <c r="A517" s="28" t="s">
        <v>64</v>
      </c>
      <c r="B517" s="29">
        <v>3.86E+18</v>
      </c>
      <c r="C517" s="30">
        <v>3.5899999999999999E-3</v>
      </c>
      <c r="D517" s="45">
        <v>5.5478287750000005E-4</v>
      </c>
      <c r="E517" s="30">
        <v>8.4499999999999992E-3</v>
      </c>
      <c r="F517" s="29">
        <v>3.1811165909999999E-4</v>
      </c>
      <c r="G517" s="19" t="s">
        <v>58</v>
      </c>
      <c r="H517" s="29">
        <v>3.86E+18</v>
      </c>
      <c r="I517" s="19"/>
      <c r="J517" s="53"/>
      <c r="K517" s="19"/>
      <c r="L517" s="19"/>
      <c r="M517" s="19"/>
      <c r="N517" s="19"/>
      <c r="O517" s="19"/>
      <c r="P517" s="53"/>
      <c r="Q517" s="30"/>
      <c r="R517" s="29"/>
      <c r="S517" s="28" t="s">
        <v>64</v>
      </c>
      <c r="T517" s="29">
        <v>3.72E+18</v>
      </c>
      <c r="U517" s="30">
        <v>4.3E-3</v>
      </c>
      <c r="V517" s="30">
        <v>6.2364031909999996E-4</v>
      </c>
      <c r="W517" s="30">
        <v>2.5400000000000002E-3</v>
      </c>
      <c r="X517" s="30">
        <v>3.978696742E-4</v>
      </c>
      <c r="Y517" s="30">
        <v>8.8000000000000003E-4</v>
      </c>
      <c r="Z517" s="30">
        <v>1.3010053219999999E-4</v>
      </c>
      <c r="AA517" s="30">
        <v>4.1799999999999997E-3</v>
      </c>
      <c r="AB517" s="30">
        <v>6.2772188020000005E-4</v>
      </c>
      <c r="AC517" s="19" t="s">
        <v>58</v>
      </c>
      <c r="AD517" s="45">
        <v>3.72E+18</v>
      </c>
      <c r="AE517" s="30">
        <v>4.9970000000000001E-2</v>
      </c>
      <c r="AF517" s="45">
        <v>7.7293116779999999E-3</v>
      </c>
      <c r="AG517" s="30">
        <v>5.6050000000000003E-2</v>
      </c>
      <c r="AH517" s="45">
        <v>9.1734860879999994E-3</v>
      </c>
      <c r="AI517" s="28" t="s">
        <v>64</v>
      </c>
      <c r="AJ517" s="29">
        <v>3.86E+18</v>
      </c>
      <c r="AK517" s="30">
        <v>-1.2999999999999999E-3</v>
      </c>
      <c r="AL517" s="30">
        <v>-1.5448603679999999E-3</v>
      </c>
      <c r="AM517" s="30">
        <v>-8.8999999999999995E-4</v>
      </c>
      <c r="AN517" s="29">
        <v>-8.646653065E-4</v>
      </c>
      <c r="AO517" s="28" t="s">
        <v>58</v>
      </c>
      <c r="AP517" s="29">
        <v>3.86E+18</v>
      </c>
      <c r="AQ517" s="19"/>
      <c r="AR517" s="19"/>
      <c r="AS517" s="30">
        <v>-8.3000000000000001E-4</v>
      </c>
      <c r="AT517" s="45">
        <v>-1.108440171E-3</v>
      </c>
      <c r="AU517" s="30">
        <v>5.1999999999999995E-4</v>
      </c>
      <c r="AV517" s="45">
        <v>5.5348589679999997E-4</v>
      </c>
      <c r="AW517" s="30">
        <v>3.0000000000000001E-5</v>
      </c>
      <c r="AX517" s="45">
        <v>3.4654037200000002E-5</v>
      </c>
      <c r="AY517" s="30">
        <v>1.33E-3</v>
      </c>
      <c r="AZ517" s="30">
        <v>1.366485154E-3</v>
      </c>
      <c r="BA517" s="28" t="s">
        <v>64</v>
      </c>
      <c r="BB517" s="29">
        <v>3.72E+18</v>
      </c>
      <c r="BC517" s="30">
        <v>-8.5999999999999998E-4</v>
      </c>
      <c r="BD517" s="45">
        <v>-1.242595001E-3</v>
      </c>
      <c r="BE517" s="30">
        <v>-1.6000000000000001E-3</v>
      </c>
      <c r="BF517" s="45">
        <v>-1.834651989E-3</v>
      </c>
      <c r="BG517" s="19" t="s">
        <v>58</v>
      </c>
      <c r="BH517" s="45">
        <v>3.72E+18</v>
      </c>
      <c r="BI517" s="30">
        <v>2.8119999999999999E-2</v>
      </c>
      <c r="BJ517" s="45">
        <v>8.1521424020000004E-3</v>
      </c>
      <c r="BK517" s="30">
        <v>1.5200000000000001E-3</v>
      </c>
      <c r="BL517" s="30">
        <v>1.7521613829999999E-3</v>
      </c>
    </row>
    <row r="518" spans="1:64" ht="15.75" thickBot="1">
      <c r="A518" s="28" t="s">
        <v>65</v>
      </c>
      <c r="B518" s="29">
        <v>4.01E+18</v>
      </c>
      <c r="C518" s="30">
        <v>2.5300000000000001E-3</v>
      </c>
      <c r="D518" s="45">
        <v>3.909751198E-4</v>
      </c>
      <c r="E518" s="30">
        <v>5.9300000000000004E-3</v>
      </c>
      <c r="F518" s="29">
        <v>2.2324285660000001E-4</v>
      </c>
      <c r="G518" s="19" t="s">
        <v>59</v>
      </c>
      <c r="H518" s="29">
        <v>4.01E+18</v>
      </c>
      <c r="I518" s="30">
        <v>1.6799999999999999E-2</v>
      </c>
      <c r="J518" s="29">
        <v>2.599412038E-3</v>
      </c>
      <c r="K518" s="30">
        <v>2.162E-2</v>
      </c>
      <c r="L518" s="30">
        <v>4.0156017829999996E-3</v>
      </c>
      <c r="M518" s="30">
        <v>3.2230000000000002E-2</v>
      </c>
      <c r="N518" s="30">
        <v>5.6042427400000002E-3</v>
      </c>
      <c r="O518" s="30">
        <v>1.3950000000000001E-2</v>
      </c>
      <c r="P518" s="29">
        <v>5.179327244E-3</v>
      </c>
      <c r="Q518" s="30"/>
      <c r="R518" s="29"/>
      <c r="S518" s="28" t="s">
        <v>65</v>
      </c>
      <c r="T518" s="29">
        <v>3.87E+18</v>
      </c>
      <c r="U518" s="30">
        <v>5.3400000000000001E-3</v>
      </c>
      <c r="V518" s="30">
        <v>7.7447425669999995E-4</v>
      </c>
      <c r="W518" s="30">
        <v>2.4099999999999998E-3</v>
      </c>
      <c r="X518" s="30">
        <v>3.7750626569999998E-4</v>
      </c>
      <c r="Y518" s="30">
        <v>1.67E-3</v>
      </c>
      <c r="Z518" s="30">
        <v>2.4689532820000001E-4</v>
      </c>
      <c r="AA518" s="30">
        <v>1.83E-3</v>
      </c>
      <c r="AB518" s="30">
        <v>2.7481603840000002E-4</v>
      </c>
      <c r="AC518" s="19" t="s">
        <v>59</v>
      </c>
      <c r="AD518" s="45">
        <v>3.87E+18</v>
      </c>
      <c r="AE518" s="30">
        <v>3.6330000000000001E-2</v>
      </c>
      <c r="AF518" s="45">
        <v>5.619489559E-3</v>
      </c>
      <c r="AG518" s="30">
        <v>4.0779999999999997E-2</v>
      </c>
      <c r="AH518" s="45">
        <v>6.6743044190000003E-3</v>
      </c>
      <c r="AI518" s="28" t="s">
        <v>65</v>
      </c>
      <c r="AJ518" s="29">
        <v>4.01E+18</v>
      </c>
      <c r="AK518" s="30">
        <v>-1.4300000000000001E-3</v>
      </c>
      <c r="AL518" s="30">
        <v>-1.6993464049999999E-3</v>
      </c>
      <c r="AM518" s="30">
        <v>-1.4300000000000001E-3</v>
      </c>
      <c r="AN518" s="29">
        <v>-1.389293695E-3</v>
      </c>
      <c r="AO518" s="28" t="s">
        <v>59</v>
      </c>
      <c r="AP518" s="29">
        <v>4.01E+18</v>
      </c>
      <c r="AQ518" s="30">
        <v>-1.25E-3</v>
      </c>
      <c r="AR518" s="45">
        <v>-1.1430138989999999E-3</v>
      </c>
      <c r="AS518" s="30">
        <v>-4.0999999999999999E-4</v>
      </c>
      <c r="AT518" s="45">
        <v>-5.4754273500000003E-4</v>
      </c>
      <c r="AU518" s="30">
        <v>4.0000000000000002E-4</v>
      </c>
      <c r="AV518" s="45">
        <v>4.2575838210000001E-4</v>
      </c>
      <c r="AW518" s="30">
        <v>-1.1E-4</v>
      </c>
      <c r="AX518" s="45">
        <v>-1.2706480299999999E-4</v>
      </c>
      <c r="AY518" s="30">
        <v>5.0000000000000001E-4</v>
      </c>
      <c r="AZ518" s="30">
        <v>5.1371622320000004E-4</v>
      </c>
      <c r="BA518" s="28" t="s">
        <v>65</v>
      </c>
      <c r="BB518" s="29">
        <v>3.87E+18</v>
      </c>
      <c r="BC518" s="30">
        <v>-7.3999999999999999E-4</v>
      </c>
      <c r="BD518" s="45">
        <v>-1.069209652E-3</v>
      </c>
      <c r="BE518" s="30">
        <v>-8.0000000000000004E-4</v>
      </c>
      <c r="BF518" s="45">
        <v>-9.1732599469999997E-4</v>
      </c>
      <c r="BG518" s="19" t="s">
        <v>59</v>
      </c>
      <c r="BH518" s="45">
        <v>3.87E+18</v>
      </c>
      <c r="BI518" s="30">
        <v>1.9050000000000001E-2</v>
      </c>
      <c r="BJ518" s="45">
        <v>5.5226996E-3</v>
      </c>
      <c r="BK518" s="30">
        <v>3.6000000000000002E-4</v>
      </c>
      <c r="BL518" s="30">
        <v>4.149855908E-4</v>
      </c>
    </row>
    <row r="519" spans="1:64" ht="15.75" thickBot="1">
      <c r="A519" s="28" t="s">
        <v>66</v>
      </c>
      <c r="B519" s="29">
        <v>4.17E+18</v>
      </c>
      <c r="C519" s="30">
        <v>1.67E-3</v>
      </c>
      <c r="D519" s="45">
        <v>2.5807448619999997E-4</v>
      </c>
      <c r="E519" s="30">
        <v>3.7399999999999998E-3</v>
      </c>
      <c r="F519" s="29">
        <v>1.4079734970000001E-4</v>
      </c>
      <c r="G519" s="19" t="s">
        <v>60</v>
      </c>
      <c r="H519" s="29">
        <v>4.17E+18</v>
      </c>
      <c r="I519" s="19"/>
      <c r="J519" s="53"/>
      <c r="K519" s="19"/>
      <c r="L519" s="19"/>
      <c r="M519" s="19"/>
      <c r="N519" s="19"/>
      <c r="O519" s="19"/>
      <c r="P519" s="53"/>
      <c r="Q519" s="30"/>
      <c r="R519" s="29"/>
      <c r="S519" s="28" t="s">
        <v>66</v>
      </c>
      <c r="T519" s="29">
        <v>4.02E+18</v>
      </c>
      <c r="U519" s="30">
        <v>3.8999999999999998E-3</v>
      </c>
      <c r="V519" s="30">
        <v>5.6562726609999997E-4</v>
      </c>
      <c r="W519" s="30">
        <v>1.7799999999999999E-3</v>
      </c>
      <c r="X519" s="30">
        <v>2.788220551E-4</v>
      </c>
      <c r="Y519" s="30">
        <v>3.6999999999999999E-4</v>
      </c>
      <c r="Z519" s="30">
        <v>5.4701360139999999E-5</v>
      </c>
      <c r="AA519" s="30">
        <v>1.4300000000000001E-3</v>
      </c>
      <c r="AB519" s="30">
        <v>2.14746959E-4</v>
      </c>
      <c r="AC519" s="19" t="s">
        <v>60</v>
      </c>
      <c r="AD519" s="45">
        <v>4.02E+18</v>
      </c>
      <c r="AE519" s="30">
        <v>2.222E-2</v>
      </c>
      <c r="AF519" s="45">
        <v>3.436968291E-3</v>
      </c>
      <c r="AG519" s="30">
        <v>2.2870000000000001E-2</v>
      </c>
      <c r="AH519" s="45">
        <v>3.7430441900000002E-3</v>
      </c>
      <c r="AI519" s="28" t="s">
        <v>66</v>
      </c>
      <c r="AJ519" s="29">
        <v>4.17E+18</v>
      </c>
      <c r="AK519" s="30">
        <v>-1.1999999999999999E-3</v>
      </c>
      <c r="AL519" s="30">
        <v>-1.426024955E-3</v>
      </c>
      <c r="AM519" s="30">
        <v>-1.5299999999999999E-3</v>
      </c>
      <c r="AN519" s="29">
        <v>-1.4864470999999999E-3</v>
      </c>
      <c r="AO519" s="28" t="s">
        <v>60</v>
      </c>
      <c r="AP519" s="29">
        <v>4.17E+18</v>
      </c>
      <c r="AQ519" s="19"/>
      <c r="AR519" s="19"/>
      <c r="AS519" s="30">
        <v>-1.0499999999999999E-3</v>
      </c>
      <c r="AT519" s="45">
        <v>-1.4022435900000001E-3</v>
      </c>
      <c r="AU519" s="30">
        <v>-1.0499999999999999E-3</v>
      </c>
      <c r="AV519" s="45">
        <v>-1.117615753E-3</v>
      </c>
      <c r="AW519" s="30">
        <v>3.3E-4</v>
      </c>
      <c r="AX519" s="45">
        <v>3.8119440909999998E-4</v>
      </c>
      <c r="AY519" s="30">
        <v>-3.2000000000000003E-4</v>
      </c>
      <c r="AZ519" s="30">
        <v>-3.2877838279999998E-4</v>
      </c>
      <c r="BA519" s="28" t="s">
        <v>66</v>
      </c>
      <c r="BB519" s="29">
        <v>4.02E+18</v>
      </c>
      <c r="BC519" s="30">
        <v>-4.8999999999999998E-4</v>
      </c>
      <c r="BD519" s="45">
        <v>-7.0799017480000003E-4</v>
      </c>
      <c r="BE519" s="30">
        <v>-1.23E-3</v>
      </c>
      <c r="BF519" s="45">
        <v>-1.410388717E-3</v>
      </c>
      <c r="BG519" s="19" t="s">
        <v>60</v>
      </c>
      <c r="BH519" s="45">
        <v>4.02E+18</v>
      </c>
      <c r="BI519" s="30">
        <v>1.2930000000000001E-2</v>
      </c>
      <c r="BJ519" s="45">
        <v>3.748477996E-3</v>
      </c>
      <c r="BK519" s="30">
        <v>3.0000000000000001E-5</v>
      </c>
      <c r="BL519" s="30">
        <v>3.458213256E-5</v>
      </c>
    </row>
    <row r="520" spans="1:64" ht="15.75" thickBot="1">
      <c r="A520" s="28" t="s">
        <v>67</v>
      </c>
      <c r="B520" s="29">
        <v>4.32E+18</v>
      </c>
      <c r="C520" s="30">
        <v>1.25E-3</v>
      </c>
      <c r="D520" s="45">
        <v>1.931695256E-4</v>
      </c>
      <c r="E520" s="30">
        <v>2.2399999999999998E-3</v>
      </c>
      <c r="F520" s="29">
        <v>8.4327824419999994E-5</v>
      </c>
      <c r="G520" s="19" t="s">
        <v>61</v>
      </c>
      <c r="H520" s="29">
        <v>4.32E+18</v>
      </c>
      <c r="I520" s="30">
        <v>6.62E-3</v>
      </c>
      <c r="J520" s="29">
        <v>1.0242921239999999E-3</v>
      </c>
      <c r="K520" s="30">
        <v>2.4410000000000001E-2</v>
      </c>
      <c r="L520" s="30">
        <v>4.5338038629999999E-3</v>
      </c>
      <c r="M520" s="30">
        <v>1.4330000000000001E-2</v>
      </c>
      <c r="N520" s="30">
        <v>2.491740567E-3</v>
      </c>
      <c r="O520" s="30">
        <v>6.0400000000000002E-3</v>
      </c>
      <c r="P520" s="29">
        <v>2.2425187499999998E-3</v>
      </c>
      <c r="Q520" s="30"/>
      <c r="R520" s="29"/>
      <c r="S520" s="28" t="s">
        <v>67</v>
      </c>
      <c r="T520" s="29">
        <v>4.16E+18</v>
      </c>
      <c r="U520" s="30">
        <v>3.46E-3</v>
      </c>
      <c r="V520" s="30">
        <v>5.018129079E-4</v>
      </c>
      <c r="W520" s="30">
        <v>2.1800000000000001E-3</v>
      </c>
      <c r="X520" s="30">
        <v>3.4147869669999998E-4</v>
      </c>
      <c r="Y520" s="30">
        <v>7.2999999999999996E-4</v>
      </c>
      <c r="Z520" s="30">
        <v>1.079243051E-4</v>
      </c>
      <c r="AA520" s="30">
        <v>2.2899999999999999E-3</v>
      </c>
      <c r="AB520" s="30">
        <v>3.4389547980000001E-4</v>
      </c>
      <c r="AC520" s="19" t="s">
        <v>61</v>
      </c>
      <c r="AD520" s="45">
        <v>4.16E+18</v>
      </c>
      <c r="AE520" s="30">
        <v>8.8500000000000002E-3</v>
      </c>
      <c r="AF520" s="45">
        <v>1.3689095130000001E-3</v>
      </c>
      <c r="AG520" s="30">
        <v>1.4279999999999999E-2</v>
      </c>
      <c r="AH520" s="45">
        <v>2.3371522089999999E-3</v>
      </c>
      <c r="AI520" s="28" t="s">
        <v>67</v>
      </c>
      <c r="AJ520" s="29">
        <v>4.32E+18</v>
      </c>
      <c r="AK520" s="30">
        <v>-8.4000000000000003E-4</v>
      </c>
      <c r="AL520" s="30">
        <v>-9.9821746879999993E-4</v>
      </c>
      <c r="AM520" s="30">
        <v>-3.4000000000000002E-4</v>
      </c>
      <c r="AN520" s="29">
        <v>-3.3032157780000002E-4</v>
      </c>
      <c r="AO520" s="28" t="s">
        <v>61</v>
      </c>
      <c r="AP520" s="29">
        <v>4.32E+18</v>
      </c>
      <c r="AQ520" s="30">
        <v>-1.4E-3</v>
      </c>
      <c r="AR520" s="45">
        <v>-1.2801755670000001E-3</v>
      </c>
      <c r="AS520" s="30">
        <v>-1.65E-3</v>
      </c>
      <c r="AT520" s="45">
        <v>-2.2035256410000001E-3</v>
      </c>
      <c r="AU520" s="30">
        <v>-4.8000000000000001E-4</v>
      </c>
      <c r="AV520" s="45">
        <v>-5.1091005850000004E-4</v>
      </c>
      <c r="AW520" s="30">
        <v>-6.2E-4</v>
      </c>
      <c r="AX520" s="45">
        <v>-7.1618343540000003E-4</v>
      </c>
      <c r="AY520" s="30">
        <v>-9.8999999999999999E-4</v>
      </c>
      <c r="AZ520" s="30">
        <v>-1.0171581219999999E-3</v>
      </c>
      <c r="BA520" s="28" t="s">
        <v>67</v>
      </c>
      <c r="BB520" s="29">
        <v>4.16E+18</v>
      </c>
      <c r="BC520" s="30">
        <v>-5.5999999999999995E-4</v>
      </c>
      <c r="BD520" s="45">
        <v>-8.0913162840000005E-4</v>
      </c>
      <c r="BE520" s="30">
        <v>-1.39E-3</v>
      </c>
      <c r="BF520" s="45">
        <v>-1.5938539159999999E-3</v>
      </c>
      <c r="BG520" s="19" t="s">
        <v>61</v>
      </c>
      <c r="BH520" s="45">
        <v>4.16E+18</v>
      </c>
      <c r="BI520" s="30">
        <v>7.8899999999999994E-3</v>
      </c>
      <c r="BJ520" s="45">
        <v>2.2873543220000001E-3</v>
      </c>
      <c r="BK520" s="30">
        <v>-7.6000000000000004E-4</v>
      </c>
      <c r="BL520" s="30">
        <v>-8.7608069160000003E-4</v>
      </c>
    </row>
    <row r="521" spans="1:64" ht="15.75" thickBot="1">
      <c r="A521" s="28" t="s">
        <v>68</v>
      </c>
      <c r="B521" s="29">
        <v>4.47E+18</v>
      </c>
      <c r="C521" s="30">
        <v>1.16E-3</v>
      </c>
      <c r="D521" s="45">
        <v>1.7926131970000001E-4</v>
      </c>
      <c r="E521" s="30">
        <v>1.83E-3</v>
      </c>
      <c r="F521" s="29">
        <v>6.8892820840000006E-5</v>
      </c>
      <c r="G521" s="19" t="s">
        <v>62</v>
      </c>
      <c r="H521" s="29">
        <v>4.47E+18</v>
      </c>
      <c r="I521" s="19"/>
      <c r="J521" s="53"/>
      <c r="K521" s="19"/>
      <c r="L521" s="19"/>
      <c r="M521" s="19"/>
      <c r="N521" s="19"/>
      <c r="O521" s="19"/>
      <c r="P521" s="53"/>
      <c r="Q521" s="30"/>
      <c r="R521" s="29"/>
      <c r="S521" s="28" t="s">
        <v>68</v>
      </c>
      <c r="T521" s="29">
        <v>4.31E+18</v>
      </c>
      <c r="U521" s="30">
        <v>5.1399999999999996E-3</v>
      </c>
      <c r="V521" s="30">
        <v>7.4546773019999995E-4</v>
      </c>
      <c r="W521" s="30">
        <v>2.14E-3</v>
      </c>
      <c r="X521" s="30">
        <v>3.3521303260000001E-4</v>
      </c>
      <c r="Y521" s="30">
        <v>2.2100000000000002E-3</v>
      </c>
      <c r="Z521" s="30">
        <v>3.2672974570000001E-4</v>
      </c>
      <c r="AA521" s="30">
        <v>2.8E-3</v>
      </c>
      <c r="AB521" s="30">
        <v>4.2048355610000001E-4</v>
      </c>
      <c r="AC521" s="19" t="s">
        <v>62</v>
      </c>
      <c r="AD521" s="45">
        <v>4.31E+18</v>
      </c>
      <c r="AE521" s="30">
        <v>4.8700000000000002E-3</v>
      </c>
      <c r="AF521" s="45">
        <v>7.5328692959999999E-4</v>
      </c>
      <c r="AG521" s="30">
        <v>7.8600000000000007E-3</v>
      </c>
      <c r="AH521" s="45">
        <v>1.2864157119999999E-3</v>
      </c>
      <c r="AI521" s="28" t="s">
        <v>68</v>
      </c>
      <c r="AJ521" s="29">
        <v>4.47E+18</v>
      </c>
      <c r="AK521" s="30">
        <v>-1.1100000000000001E-3</v>
      </c>
      <c r="AL521" s="30">
        <v>-1.3190730839999999E-3</v>
      </c>
      <c r="AM521" s="30">
        <v>-1.1999999999999999E-3</v>
      </c>
      <c r="AN521" s="29">
        <v>-1.165840863E-3</v>
      </c>
      <c r="AO521" s="28" t="s">
        <v>62</v>
      </c>
      <c r="AP521" s="29">
        <v>4.47E+18</v>
      </c>
      <c r="AQ521" s="19"/>
      <c r="AR521" s="19"/>
      <c r="AS521" s="30">
        <v>-8.8999999999999995E-4</v>
      </c>
      <c r="AT521" s="45">
        <v>-1.1885683760000001E-3</v>
      </c>
      <c r="AU521" s="30">
        <v>-1.2899999999999999E-3</v>
      </c>
      <c r="AV521" s="45">
        <v>-1.373070782E-3</v>
      </c>
      <c r="AW521" s="30">
        <v>-5.5999999999999995E-4</v>
      </c>
      <c r="AX521" s="45">
        <v>-6.4687536099999996E-4</v>
      </c>
      <c r="AY521" s="30">
        <v>-1.1299999999999999E-3</v>
      </c>
      <c r="AZ521" s="30">
        <v>-1.1609986640000001E-3</v>
      </c>
      <c r="BA521" s="28" t="s">
        <v>68</v>
      </c>
      <c r="BB521" s="29">
        <v>4.31E+18</v>
      </c>
      <c r="BC521" s="30">
        <v>-2.4000000000000001E-4</v>
      </c>
      <c r="BD521" s="45">
        <v>-3.4677069789999999E-4</v>
      </c>
      <c r="BE521" s="30">
        <v>-8.8000000000000003E-4</v>
      </c>
      <c r="BF521" s="45">
        <v>-1.009058594E-3</v>
      </c>
      <c r="BG521" s="19" t="s">
        <v>62</v>
      </c>
      <c r="BH521" s="45">
        <v>4.31E+18</v>
      </c>
      <c r="BI521" s="30">
        <v>4.0699999999999998E-3</v>
      </c>
      <c r="BJ521" s="45">
        <v>1.179915348E-3</v>
      </c>
      <c r="BK521" s="30">
        <v>-1.23E-3</v>
      </c>
      <c r="BL521" s="30">
        <v>-1.417867435E-3</v>
      </c>
    </row>
    <row r="522" spans="1:64" ht="15.75" thickBot="1">
      <c r="A522" s="79" t="s">
        <v>69</v>
      </c>
      <c r="B522" s="80">
        <v>4.63E+18</v>
      </c>
      <c r="C522" s="81">
        <v>4.6999999999999999E-4</v>
      </c>
      <c r="D522" s="82">
        <v>7.2631741620000006E-5</v>
      </c>
      <c r="E522" s="81">
        <v>4.1799999999999997E-3</v>
      </c>
      <c r="F522" s="80">
        <v>1.5736174380000001E-4</v>
      </c>
      <c r="G522" s="19" t="s">
        <v>63</v>
      </c>
      <c r="H522" s="29">
        <v>4.63E+18</v>
      </c>
      <c r="I522" s="30">
        <v>2.2100000000000002E-3</v>
      </c>
      <c r="J522" s="29">
        <v>3.4194646450000002E-4</v>
      </c>
      <c r="K522" s="30">
        <v>1.67E-3</v>
      </c>
      <c r="L522" s="30">
        <v>3.1017830609999999E-4</v>
      </c>
      <c r="M522" s="30">
        <v>5.4200000000000003E-3</v>
      </c>
      <c r="N522" s="30">
        <v>9.4244479220000001E-4</v>
      </c>
      <c r="O522" s="30">
        <v>2.2200000000000002E-3</v>
      </c>
      <c r="P522" s="29">
        <v>8.2423702379999996E-4</v>
      </c>
      <c r="Q522" s="30"/>
      <c r="R522" s="29"/>
      <c r="S522" s="33" t="s">
        <v>69</v>
      </c>
      <c r="T522" s="34">
        <v>4.46E+18</v>
      </c>
      <c r="U522" s="30">
        <v>4.5999999999999999E-3</v>
      </c>
      <c r="V522" s="30">
        <v>6.6715010879999997E-4</v>
      </c>
      <c r="W522" s="30">
        <v>-1.9000000000000001E-4</v>
      </c>
      <c r="X522" s="30">
        <v>-2.9761904760000002E-5</v>
      </c>
      <c r="Y522" s="30">
        <v>1.5399999999999999E-3</v>
      </c>
      <c r="Z522" s="30">
        <v>2.276759314E-4</v>
      </c>
      <c r="AA522" s="35">
        <v>4.6299999999999996E-3</v>
      </c>
      <c r="AB522" s="60">
        <v>6.9529959450000004E-4</v>
      </c>
      <c r="AC522" s="19" t="s">
        <v>63</v>
      </c>
      <c r="AD522" s="45">
        <v>4.46E+18</v>
      </c>
      <c r="AE522" s="30">
        <v>2.2799999999999999E-3</v>
      </c>
      <c r="AF522" s="45">
        <v>3.5266821350000001E-4</v>
      </c>
      <c r="AG522" s="30">
        <v>4.1000000000000003E-3</v>
      </c>
      <c r="AH522" s="45">
        <v>6.7103109660000002E-4</v>
      </c>
      <c r="AI522" s="33" t="s">
        <v>69</v>
      </c>
      <c r="AJ522" s="34">
        <v>4.63E+18</v>
      </c>
      <c r="AK522" s="30">
        <v>-1.2700000000000001E-3</v>
      </c>
      <c r="AL522" s="30">
        <v>-1.5092097449999999E-3</v>
      </c>
      <c r="AM522" s="30">
        <v>-1.23E-3</v>
      </c>
      <c r="AN522" s="54">
        <v>-1.194986884E-3</v>
      </c>
      <c r="AO522" s="28" t="s">
        <v>63</v>
      </c>
      <c r="AP522" s="29">
        <v>4.63E+18</v>
      </c>
      <c r="AQ522" s="30">
        <v>-1.5499999999999999E-3</v>
      </c>
      <c r="AR522" s="45">
        <v>-1.417337235E-3</v>
      </c>
      <c r="AS522" s="30">
        <v>-1.15E-3</v>
      </c>
      <c r="AT522" s="45">
        <v>-1.535790598E-3</v>
      </c>
      <c r="AU522" s="30">
        <v>-1.34E-3</v>
      </c>
      <c r="AV522" s="45">
        <v>-1.42629058E-3</v>
      </c>
      <c r="AW522" s="30">
        <v>-3.2000000000000003E-4</v>
      </c>
      <c r="AX522" s="45">
        <v>-3.696430634E-4</v>
      </c>
      <c r="AY522" s="30">
        <v>-9.3000000000000005E-4</v>
      </c>
      <c r="AZ522" s="30">
        <v>-9.5551217509999998E-4</v>
      </c>
      <c r="BA522" s="33" t="s">
        <v>69</v>
      </c>
      <c r="BB522" s="34">
        <v>4.46E+18</v>
      </c>
      <c r="BC522" s="30">
        <v>-8.0000000000000004E-4</v>
      </c>
      <c r="BD522" s="45">
        <v>-1.1559023260000001E-3</v>
      </c>
      <c r="BE522" s="30"/>
      <c r="BF522" s="45"/>
      <c r="BG522" s="19" t="s">
        <v>63</v>
      </c>
      <c r="BH522" s="45">
        <v>4.46E+18</v>
      </c>
      <c r="BI522" s="30">
        <v>7.3999999999999999E-4</v>
      </c>
      <c r="BJ522" s="45">
        <v>2.145300632E-4</v>
      </c>
      <c r="BK522" s="30">
        <v>-1.0200000000000001E-3</v>
      </c>
      <c r="BL522" s="30">
        <v>-1.1757925070000001E-3</v>
      </c>
    </row>
    <row r="523" spans="1:64" ht="15.75" thickBot="1">
      <c r="A523" s="6"/>
      <c r="B523" s="6"/>
      <c r="C523" s="6"/>
      <c r="D523" s="6"/>
      <c r="E523" s="6"/>
      <c r="F523" s="6"/>
      <c r="G523" s="77" t="s">
        <v>64</v>
      </c>
      <c r="H523" s="29">
        <v>4.78E+18</v>
      </c>
      <c r="I523" s="19"/>
      <c r="J523" s="53"/>
      <c r="K523" s="19"/>
      <c r="L523" s="19"/>
      <c r="M523" s="19"/>
      <c r="N523" s="19"/>
      <c r="O523" s="19"/>
      <c r="P523" s="31"/>
      <c r="Q523" s="30"/>
      <c r="R523" s="29"/>
      <c r="AC523" s="19" t="s">
        <v>64</v>
      </c>
      <c r="AD523" s="45">
        <v>4.61E+18</v>
      </c>
      <c r="AE523" s="30">
        <v>5.4000000000000001E-4</v>
      </c>
      <c r="AF523" s="45">
        <v>8.352668213E-5</v>
      </c>
      <c r="AG523" s="30">
        <v>1.7099999999999999E-3</v>
      </c>
      <c r="AH523" s="29">
        <v>2.7986906710000001E-4</v>
      </c>
      <c r="AO523" s="28" t="s">
        <v>64</v>
      </c>
      <c r="AP523" s="29">
        <v>4.78E+18</v>
      </c>
      <c r="AQ523" s="19"/>
      <c r="AR523" s="19"/>
      <c r="AS523" s="30">
        <v>-1.09E-3</v>
      </c>
      <c r="AT523" s="45">
        <v>-1.4556623930000001E-3</v>
      </c>
      <c r="AU523" s="30">
        <v>-8.1999999999999998E-4</v>
      </c>
      <c r="AV523" s="45">
        <v>-8.7280468330000005E-4</v>
      </c>
      <c r="AW523" s="30">
        <v>-5.8E-4</v>
      </c>
      <c r="AX523" s="45">
        <v>-6.6997805240000003E-4</v>
      </c>
      <c r="AY523" s="30">
        <v>-4.8000000000000001E-4</v>
      </c>
      <c r="AZ523" s="30">
        <v>-4.9316757420000002E-4</v>
      </c>
      <c r="BG523" s="19" t="s">
        <v>64</v>
      </c>
      <c r="BH523" s="45">
        <v>4.61E+18</v>
      </c>
      <c r="BI523" s="30">
        <v>-1.5299999999999999E-3</v>
      </c>
      <c r="BJ523" s="45">
        <v>-4.4355540089999998E-4</v>
      </c>
      <c r="BK523" s="30">
        <v>-2.5000000000000001E-4</v>
      </c>
      <c r="BL523" s="30">
        <v>-2.8818443800000002E-4</v>
      </c>
    </row>
    <row r="524" spans="1:64" ht="15.75" thickBot="1">
      <c r="A524" s="6"/>
      <c r="B524" s="6"/>
      <c r="C524" s="6"/>
      <c r="D524" s="6"/>
      <c r="E524" s="6"/>
      <c r="F524" s="6"/>
      <c r="G524" s="77" t="s">
        <v>65</v>
      </c>
      <c r="H524" s="29">
        <v>4.94E+18</v>
      </c>
      <c r="I524" s="30">
        <v>2.32E-3</v>
      </c>
      <c r="J524" s="29">
        <v>3.5896642429999998E-4</v>
      </c>
      <c r="K524" s="30">
        <v>6.8999999999999997E-4</v>
      </c>
      <c r="L524" s="30">
        <v>1.281575037E-4</v>
      </c>
      <c r="M524" s="30">
        <v>1.8600000000000001E-3</v>
      </c>
      <c r="N524" s="30">
        <v>3.234220136E-4</v>
      </c>
      <c r="O524" s="19"/>
      <c r="P524" s="31"/>
      <c r="Q524" s="30"/>
      <c r="R524" s="29"/>
      <c r="AC524" s="19" t="s">
        <v>65</v>
      </c>
      <c r="AD524" s="45">
        <v>4.76E+18</v>
      </c>
      <c r="AE524" s="30">
        <v>-6.9999999999999994E-5</v>
      </c>
      <c r="AF524" s="45">
        <v>-1.082753287E-5</v>
      </c>
      <c r="AG524" s="30">
        <v>2.7100000000000002E-3</v>
      </c>
      <c r="AH524" s="29">
        <v>4.4353518820000002E-4</v>
      </c>
      <c r="AO524" s="28" t="s">
        <v>65</v>
      </c>
      <c r="AP524" s="29">
        <v>4.94E+18</v>
      </c>
      <c r="AQ524" s="30">
        <v>-1.2800000000000001E-3</v>
      </c>
      <c r="AR524" s="45">
        <v>-1.1704462330000001E-3</v>
      </c>
      <c r="AS524" s="30">
        <v>-6.8000000000000005E-4</v>
      </c>
      <c r="AT524" s="45">
        <v>-9.0811965810000004E-4</v>
      </c>
      <c r="AU524" s="30">
        <v>-1.5900000000000001E-3</v>
      </c>
      <c r="AV524" s="45">
        <v>-1.692389569E-3</v>
      </c>
      <c r="AW524" s="30">
        <v>-2.7E-4</v>
      </c>
      <c r="AX524" s="45">
        <v>-3.1188633479999999E-4</v>
      </c>
      <c r="AY524" s="30">
        <v>-1.2999999999999999E-4</v>
      </c>
      <c r="AZ524" s="30">
        <v>-1.33566218E-4</v>
      </c>
      <c r="BG524" s="19" t="s">
        <v>65</v>
      </c>
      <c r="BH524" s="45">
        <v>4.76E+18</v>
      </c>
      <c r="BI524" s="30">
        <v>-2.0500000000000002E-3</v>
      </c>
      <c r="BJ524" s="45">
        <v>-5.9430625619999997E-4</v>
      </c>
      <c r="BK524" s="30">
        <v>-1.08E-3</v>
      </c>
      <c r="BL524" s="30">
        <v>-1.2449567719999999E-3</v>
      </c>
    </row>
    <row r="525" spans="1:64" ht="15.75" thickBot="1">
      <c r="A525" s="6"/>
      <c r="B525" s="6"/>
      <c r="C525" s="6"/>
      <c r="D525" s="6"/>
      <c r="E525" s="6"/>
      <c r="F525" s="6"/>
      <c r="G525" s="77" t="s">
        <v>66</v>
      </c>
      <c r="H525" s="29">
        <v>5.09E+18</v>
      </c>
      <c r="I525" s="19"/>
      <c r="J525" s="53"/>
      <c r="K525" s="19"/>
      <c r="L525" s="19"/>
      <c r="M525" s="19"/>
      <c r="N525" s="19"/>
      <c r="O525" s="19"/>
      <c r="P525" s="31"/>
      <c r="Q525" s="30"/>
      <c r="R525" s="29"/>
      <c r="AC525" s="19" t="s">
        <v>66</v>
      </c>
      <c r="AD525" s="45">
        <v>4.91E+18</v>
      </c>
      <c r="AE525" s="30">
        <v>1.0200000000000001E-3</v>
      </c>
      <c r="AF525" s="45">
        <v>1.577726218E-4</v>
      </c>
      <c r="AG525" s="30">
        <v>2.1900000000000001E-3</v>
      </c>
      <c r="AH525" s="29">
        <v>3.5842880519999998E-4</v>
      </c>
      <c r="AO525" s="28" t="s">
        <v>66</v>
      </c>
      <c r="AP525" s="29">
        <v>5.09E+18</v>
      </c>
      <c r="AQ525" s="19"/>
      <c r="AR525" s="19"/>
      <c r="AS525" s="30">
        <v>-5.9999999999999995E-4</v>
      </c>
      <c r="AT525" s="45">
        <v>-8.012820513E-4</v>
      </c>
      <c r="AU525" s="30">
        <v>-9.1E-4</v>
      </c>
      <c r="AV525" s="45">
        <v>-9.6860031929999998E-4</v>
      </c>
      <c r="AW525" s="30">
        <v>-6.8999999999999997E-4</v>
      </c>
      <c r="AX525" s="45">
        <v>-7.9704285550000003E-4</v>
      </c>
      <c r="AY525" s="30">
        <v>-6.4000000000000005E-4</v>
      </c>
      <c r="AZ525" s="30">
        <v>-6.5755676559999996E-4</v>
      </c>
      <c r="BG525" s="19" t="s">
        <v>66</v>
      </c>
      <c r="BH525" s="45">
        <v>4.91E+18</v>
      </c>
      <c r="BI525" s="30">
        <v>-1.6999999999999999E-3</v>
      </c>
      <c r="BJ525" s="45">
        <v>-4.928393344E-4</v>
      </c>
      <c r="BK525" s="30">
        <v>-6.8000000000000005E-4</v>
      </c>
      <c r="BL525" s="30">
        <v>-7.8386167149999998E-4</v>
      </c>
    </row>
    <row r="526" spans="1:64" ht="15.75" thickBot="1">
      <c r="A526" s="6"/>
      <c r="B526" s="6"/>
      <c r="C526" s="6"/>
      <c r="D526" s="6"/>
      <c r="E526" s="6"/>
      <c r="F526" s="6"/>
      <c r="G526" s="77" t="s">
        <v>67</v>
      </c>
      <c r="H526" s="29">
        <v>5.24E+18</v>
      </c>
      <c r="I526" s="30">
        <v>3.98E-3</v>
      </c>
      <c r="J526" s="29">
        <v>6.1581308989999998E-4</v>
      </c>
      <c r="K526" s="30">
        <v>1.9300000000000001E-3</v>
      </c>
      <c r="L526" s="30">
        <v>3.5846953940000002E-4</v>
      </c>
      <c r="M526" s="30">
        <v>-2.5999999999999998E-4</v>
      </c>
      <c r="N526" s="30">
        <v>-4.5209528779999998E-5</v>
      </c>
      <c r="O526" s="19"/>
      <c r="P526" s="31"/>
      <c r="Q526" s="19"/>
      <c r="R526" s="53"/>
      <c r="AC526" s="19" t="s">
        <v>67</v>
      </c>
      <c r="AD526" s="45">
        <v>5.06E+18</v>
      </c>
      <c r="AE526" s="30">
        <v>9.5E-4</v>
      </c>
      <c r="AF526" s="45">
        <v>1.4694508889999999E-4</v>
      </c>
      <c r="AG526" s="30">
        <v>2.2000000000000001E-3</v>
      </c>
      <c r="AH526" s="29">
        <v>3.6006546640000002E-4</v>
      </c>
      <c r="AO526" s="28" t="s">
        <v>67</v>
      </c>
      <c r="AP526" s="29">
        <v>5.24E+18</v>
      </c>
      <c r="AQ526" s="30">
        <v>-1.48E-3</v>
      </c>
      <c r="AR526" s="45">
        <v>-1.3533284559999999E-3</v>
      </c>
      <c r="AS526" s="30">
        <v>-4.0000000000000002E-4</v>
      </c>
      <c r="AT526" s="45">
        <v>-5.3418803420000004E-4</v>
      </c>
      <c r="AU526" s="30">
        <v>-1.4999999999999999E-4</v>
      </c>
      <c r="AV526" s="45">
        <v>-1.596593933E-4</v>
      </c>
      <c r="AW526" s="30">
        <v>-2.1000000000000001E-4</v>
      </c>
      <c r="AX526" s="45">
        <v>-2.4257826040000001E-4</v>
      </c>
      <c r="AY526" s="30">
        <v>-1.6000000000000001E-4</v>
      </c>
      <c r="AZ526" s="30">
        <v>-1.6438919139999999E-4</v>
      </c>
      <c r="BG526" s="19" t="s">
        <v>67</v>
      </c>
      <c r="BH526" s="45">
        <v>5.06E+18</v>
      </c>
      <c r="BI526" s="30">
        <v>-1.8699999999999999E-3</v>
      </c>
      <c r="BJ526" s="45">
        <v>-5.4212326779999999E-4</v>
      </c>
      <c r="BK526" s="30">
        <v>-7.2999999999999996E-4</v>
      </c>
      <c r="BL526" s="30">
        <v>-8.4149855910000001E-4</v>
      </c>
    </row>
    <row r="527" spans="1:64" ht="15.75" thickBot="1">
      <c r="A527" s="6"/>
      <c r="B527" s="6"/>
      <c r="C527" s="6"/>
      <c r="D527" s="6"/>
      <c r="E527" s="6"/>
      <c r="F527" s="6"/>
      <c r="G527" s="77" t="s">
        <v>68</v>
      </c>
      <c r="H527" s="29">
        <v>5.4E+18</v>
      </c>
      <c r="I527" s="19"/>
      <c r="J527" s="53"/>
      <c r="K527" s="19"/>
      <c r="L527" s="19"/>
      <c r="M527" s="19"/>
      <c r="N527" s="19"/>
      <c r="O527" s="19"/>
      <c r="P527" s="31"/>
      <c r="Q527" s="30"/>
      <c r="R527" s="29"/>
      <c r="AC527" s="19" t="s">
        <v>68</v>
      </c>
      <c r="AD527" s="45">
        <v>5.21E+18</v>
      </c>
      <c r="AE527" s="30">
        <v>1.2999999999999999E-3</v>
      </c>
      <c r="AF527" s="45">
        <v>2.0108275330000001E-4</v>
      </c>
      <c r="AG527" s="30">
        <v>3.5000000000000001E-3</v>
      </c>
      <c r="AH527" s="29">
        <v>5.7283142390000005E-4</v>
      </c>
      <c r="AO527" s="28" t="s">
        <v>68</v>
      </c>
      <c r="AP527" s="29">
        <v>5.4E+18</v>
      </c>
      <c r="AQ527" s="19"/>
      <c r="AR527" s="19"/>
      <c r="AS527" s="30">
        <v>-4.6999999999999999E-4</v>
      </c>
      <c r="AT527" s="45">
        <v>-6.2767094019999998E-4</v>
      </c>
      <c r="AU527" s="30">
        <v>-8.1999999999999998E-4</v>
      </c>
      <c r="AV527" s="45">
        <v>-8.7280468330000005E-4</v>
      </c>
      <c r="AW527" s="30">
        <v>-3.5E-4</v>
      </c>
      <c r="AX527" s="45">
        <v>-4.0429710059999998E-4</v>
      </c>
      <c r="AY527" s="30">
        <v>1.3999999999999999E-4</v>
      </c>
      <c r="AZ527" s="30">
        <v>1.4384054250000001E-4</v>
      </c>
      <c r="BG527" s="19" t="s">
        <v>68</v>
      </c>
      <c r="BH527" s="45">
        <v>5.21E+18</v>
      </c>
      <c r="BI527" s="30">
        <v>-1.73E-3</v>
      </c>
      <c r="BJ527" s="45">
        <v>-5.0153649909999995E-4</v>
      </c>
      <c r="BK527" s="30">
        <v>-5.2999999999999998E-4</v>
      </c>
      <c r="BL527" s="30">
        <v>-6.1095100860000004E-4</v>
      </c>
    </row>
    <row r="528" spans="1:64" ht="15.75" thickBot="1">
      <c r="A528" s="6"/>
      <c r="B528" s="6"/>
      <c r="C528" s="6"/>
      <c r="D528" s="6"/>
      <c r="E528" s="6"/>
      <c r="F528" s="6"/>
      <c r="G528" s="78" t="s">
        <v>69</v>
      </c>
      <c r="H528" s="34">
        <v>5.55E+18</v>
      </c>
      <c r="I528" s="35">
        <v>3.13E-3</v>
      </c>
      <c r="J528" s="34">
        <v>4.842952189E-4</v>
      </c>
      <c r="K528" s="30">
        <v>1.0499999999999999E-3</v>
      </c>
      <c r="L528" s="30">
        <v>1.9502228829999999E-4</v>
      </c>
      <c r="M528" s="30">
        <v>1.3500000000000001E-3</v>
      </c>
      <c r="N528" s="30">
        <v>2.3474178399999999E-4</v>
      </c>
      <c r="O528" s="26"/>
      <c r="P528" s="21"/>
      <c r="Q528" s="35"/>
      <c r="R528" s="34"/>
      <c r="AC528" s="19" t="s">
        <v>69</v>
      </c>
      <c r="AD528" s="45">
        <v>5.35E+18</v>
      </c>
      <c r="AE528" s="30">
        <v>1.6800000000000001E-3</v>
      </c>
      <c r="AF528" s="45">
        <v>2.5986078890000001E-4</v>
      </c>
      <c r="AG528" s="30">
        <v>3.9100000000000003E-3</v>
      </c>
      <c r="AH528" s="34">
        <v>6.399345336E-4</v>
      </c>
      <c r="AO528" s="33" t="s">
        <v>69</v>
      </c>
      <c r="AP528" s="34">
        <v>5.55E+18</v>
      </c>
      <c r="AQ528" s="30">
        <v>-1.2700000000000001E-3</v>
      </c>
      <c r="AR528" s="45">
        <v>-1.1613021210000001E-3</v>
      </c>
      <c r="AS528">
        <v>-7.9000000000000001E-4</v>
      </c>
      <c r="AT528" s="45">
        <v>-1.055021368E-3</v>
      </c>
      <c r="AU528" s="30">
        <v>-8.1999999999999998E-4</v>
      </c>
      <c r="AV528" s="45">
        <v>-8.7280468330000005E-4</v>
      </c>
      <c r="AW528" s="30">
        <v>-5.2999999999999998E-4</v>
      </c>
      <c r="AX528" s="45">
        <v>-6.1222132379999997E-4</v>
      </c>
      <c r="AY528" s="30">
        <v>1.6000000000000001E-4</v>
      </c>
      <c r="AZ528" s="30">
        <v>1.6438919139999999E-4</v>
      </c>
      <c r="BG528" s="19" t="s">
        <v>69</v>
      </c>
      <c r="BH528" s="45">
        <v>5.35E+18</v>
      </c>
      <c r="BI528" s="30">
        <v>-1.89E-3</v>
      </c>
      <c r="BJ528" s="45">
        <v>-5.4792137760000003E-4</v>
      </c>
      <c r="BK528" s="30">
        <v>-6.7000000000000002E-4</v>
      </c>
      <c r="BL528" s="30">
        <v>-7.7233429389999999E-4</v>
      </c>
    </row>
  </sheetData>
  <mergeCells count="266">
    <mergeCell ref="AW490:AX490"/>
    <mergeCell ref="AY490:AZ490"/>
    <mergeCell ref="BC490:BD490"/>
    <mergeCell ref="BE490:BF490"/>
    <mergeCell ref="BI490:BJ490"/>
    <mergeCell ref="BK490:BL490"/>
    <mergeCell ref="Y490:Z490"/>
    <mergeCell ref="AA490:AB490"/>
    <mergeCell ref="AE490:AF490"/>
    <mergeCell ref="AG490:AH490"/>
    <mergeCell ref="AK490:AL490"/>
    <mergeCell ref="AM490:AN490"/>
    <mergeCell ref="AQ490:AR490"/>
    <mergeCell ref="AS490:AT490"/>
    <mergeCell ref="AU490:AV490"/>
    <mergeCell ref="C490:D490"/>
    <mergeCell ref="E490:F490"/>
    <mergeCell ref="I490:J490"/>
    <mergeCell ref="K490:L490"/>
    <mergeCell ref="M490:N490"/>
    <mergeCell ref="O490:P490"/>
    <mergeCell ref="Q490:R490"/>
    <mergeCell ref="U490:V490"/>
    <mergeCell ref="W490:X490"/>
    <mergeCell ref="A487:BL487"/>
    <mergeCell ref="A488:AH488"/>
    <mergeCell ref="A489:F489"/>
    <mergeCell ref="S489:AB489"/>
    <mergeCell ref="AC489:AH489"/>
    <mergeCell ref="AI489:AN489"/>
    <mergeCell ref="AO489:AZ489"/>
    <mergeCell ref="BA489:BH489"/>
    <mergeCell ref="BI489:BL489"/>
    <mergeCell ref="AW432:AX432"/>
    <mergeCell ref="AY432:AZ432"/>
    <mergeCell ref="BC432:BD432"/>
    <mergeCell ref="BE432:BF432"/>
    <mergeCell ref="BI432:BJ432"/>
    <mergeCell ref="BK432:BL432"/>
    <mergeCell ref="Y432:Z432"/>
    <mergeCell ref="AA432:AB432"/>
    <mergeCell ref="AE432:AF432"/>
    <mergeCell ref="AG432:AH432"/>
    <mergeCell ref="AK432:AL432"/>
    <mergeCell ref="AM432:AN432"/>
    <mergeCell ref="AQ432:AR432"/>
    <mergeCell ref="AS432:AT432"/>
    <mergeCell ref="AU432:AV432"/>
    <mergeCell ref="C432:D432"/>
    <mergeCell ref="E432:F432"/>
    <mergeCell ref="I432:J432"/>
    <mergeCell ref="K432:L432"/>
    <mergeCell ref="M432:N432"/>
    <mergeCell ref="O432:P432"/>
    <mergeCell ref="Q432:R432"/>
    <mergeCell ref="U432:V432"/>
    <mergeCell ref="W432:X432"/>
    <mergeCell ref="AW376:AX376"/>
    <mergeCell ref="AY376:AZ376"/>
    <mergeCell ref="BC376:BD376"/>
    <mergeCell ref="BE376:BF376"/>
    <mergeCell ref="BI376:BJ376"/>
    <mergeCell ref="BK376:BL376"/>
    <mergeCell ref="A429:BL429"/>
    <mergeCell ref="A430:AH430"/>
    <mergeCell ref="A431:F431"/>
    <mergeCell ref="S431:AB431"/>
    <mergeCell ref="AC431:AH431"/>
    <mergeCell ref="AI431:AN431"/>
    <mergeCell ref="AO431:AZ431"/>
    <mergeCell ref="BA431:BH431"/>
    <mergeCell ref="BI431:BL431"/>
    <mergeCell ref="Y376:Z376"/>
    <mergeCell ref="AA376:AB376"/>
    <mergeCell ref="AE376:AF376"/>
    <mergeCell ref="AG376:AH376"/>
    <mergeCell ref="AK376:AL376"/>
    <mergeCell ref="AM376:AN376"/>
    <mergeCell ref="AQ376:AR376"/>
    <mergeCell ref="AS376:AT376"/>
    <mergeCell ref="AU376:AV376"/>
    <mergeCell ref="C376:D376"/>
    <mergeCell ref="E376:F376"/>
    <mergeCell ref="I376:J376"/>
    <mergeCell ref="K376:L376"/>
    <mergeCell ref="M376:N376"/>
    <mergeCell ref="O376:P376"/>
    <mergeCell ref="Q376:R376"/>
    <mergeCell ref="U376:V376"/>
    <mergeCell ref="W376:X376"/>
    <mergeCell ref="A373:BL373"/>
    <mergeCell ref="A374:AH374"/>
    <mergeCell ref="A375:F375"/>
    <mergeCell ref="S375:AB375"/>
    <mergeCell ref="AC375:AH375"/>
    <mergeCell ref="AI375:AN375"/>
    <mergeCell ref="AO375:AZ375"/>
    <mergeCell ref="BA375:BH375"/>
    <mergeCell ref="BI375:BL375"/>
    <mergeCell ref="AW317:AX317"/>
    <mergeCell ref="AY317:AZ317"/>
    <mergeCell ref="BC317:BD317"/>
    <mergeCell ref="BE317:BF317"/>
    <mergeCell ref="BI317:BJ317"/>
    <mergeCell ref="BK317:BL317"/>
    <mergeCell ref="Y317:Z317"/>
    <mergeCell ref="AA317:AB317"/>
    <mergeCell ref="AE317:AF317"/>
    <mergeCell ref="AG317:AH317"/>
    <mergeCell ref="AK317:AL317"/>
    <mergeCell ref="AM317:AN317"/>
    <mergeCell ref="AQ317:AR317"/>
    <mergeCell ref="AS317:AT317"/>
    <mergeCell ref="AU317:AV317"/>
    <mergeCell ref="C317:D317"/>
    <mergeCell ref="E317:F317"/>
    <mergeCell ref="I317:J317"/>
    <mergeCell ref="K317:L317"/>
    <mergeCell ref="M317:N317"/>
    <mergeCell ref="O317:P317"/>
    <mergeCell ref="Q317:R317"/>
    <mergeCell ref="U317:V317"/>
    <mergeCell ref="W317:X317"/>
    <mergeCell ref="A314:BL314"/>
    <mergeCell ref="A315:AH315"/>
    <mergeCell ref="A316:F316"/>
    <mergeCell ref="S316:AB316"/>
    <mergeCell ref="AI316:AN316"/>
    <mergeCell ref="AO316:AZ316"/>
    <mergeCell ref="BA316:BH316"/>
    <mergeCell ref="BI316:BL316"/>
    <mergeCell ref="AC316:AH316"/>
    <mergeCell ref="AW259:AX259"/>
    <mergeCell ref="AY259:AZ259"/>
    <mergeCell ref="BC259:BD259"/>
    <mergeCell ref="BE259:BF259"/>
    <mergeCell ref="BI259:BJ259"/>
    <mergeCell ref="BK259:BL259"/>
    <mergeCell ref="Y259:Z259"/>
    <mergeCell ref="AA259:AB259"/>
    <mergeCell ref="AE259:AF259"/>
    <mergeCell ref="AG259:AH259"/>
    <mergeCell ref="AK259:AL259"/>
    <mergeCell ref="AM259:AN259"/>
    <mergeCell ref="AQ259:AR259"/>
    <mergeCell ref="AS259:AT259"/>
    <mergeCell ref="AU259:AV259"/>
    <mergeCell ref="C259:D259"/>
    <mergeCell ref="E259:F259"/>
    <mergeCell ref="I259:J259"/>
    <mergeCell ref="K259:L259"/>
    <mergeCell ref="M259:N259"/>
    <mergeCell ref="O259:P259"/>
    <mergeCell ref="Q259:R259"/>
    <mergeCell ref="U259:V259"/>
    <mergeCell ref="W259:X259"/>
    <mergeCell ref="A256:BL256"/>
    <mergeCell ref="A257:AH257"/>
    <mergeCell ref="A258:F258"/>
    <mergeCell ref="S258:AB258"/>
    <mergeCell ref="AC258:AH258"/>
    <mergeCell ref="AI258:AN258"/>
    <mergeCell ref="AO258:AZ258"/>
    <mergeCell ref="BA258:BH258"/>
    <mergeCell ref="BI258:BL258"/>
    <mergeCell ref="BC201:BD201"/>
    <mergeCell ref="BE201:BF201"/>
    <mergeCell ref="BI201:BJ201"/>
    <mergeCell ref="BK201:BL201"/>
    <mergeCell ref="AQ201:AR201"/>
    <mergeCell ref="AS201:AT201"/>
    <mergeCell ref="AU201:AV201"/>
    <mergeCell ref="AW201:AX201"/>
    <mergeCell ref="AY201:AZ201"/>
    <mergeCell ref="C201:D201"/>
    <mergeCell ref="E201:F201"/>
    <mergeCell ref="I201:J201"/>
    <mergeCell ref="K201:L201"/>
    <mergeCell ref="M201:N201"/>
    <mergeCell ref="A198:BL198"/>
    <mergeCell ref="A199:AH199"/>
    <mergeCell ref="A200:F200"/>
    <mergeCell ref="S200:AB200"/>
    <mergeCell ref="AC200:AH200"/>
    <mergeCell ref="AI200:AN200"/>
    <mergeCell ref="AO200:AZ200"/>
    <mergeCell ref="BA200:BH200"/>
    <mergeCell ref="BI200:BL200"/>
    <mergeCell ref="AA201:AB201"/>
    <mergeCell ref="AE201:AF201"/>
    <mergeCell ref="AG201:AH201"/>
    <mergeCell ref="AK201:AL201"/>
    <mergeCell ref="AM201:AN201"/>
    <mergeCell ref="O201:P201"/>
    <mergeCell ref="Q201:R201"/>
    <mergeCell ref="U201:V201"/>
    <mergeCell ref="W201:X201"/>
    <mergeCell ref="Y201:Z201"/>
    <mergeCell ref="A141:AH141"/>
    <mergeCell ref="A142:F142"/>
    <mergeCell ref="S142:AB142"/>
    <mergeCell ref="AC142:AH142"/>
    <mergeCell ref="AY83:AZ83"/>
    <mergeCell ref="A71:D71"/>
    <mergeCell ref="E71:H71"/>
    <mergeCell ref="A82:F82"/>
    <mergeCell ref="C83:D83"/>
    <mergeCell ref="E83:F83"/>
    <mergeCell ref="I83:J83"/>
    <mergeCell ref="K83:L83"/>
    <mergeCell ref="M83:N83"/>
    <mergeCell ref="O83:P83"/>
    <mergeCell ref="A81:AH81"/>
    <mergeCell ref="A80:BL80"/>
    <mergeCell ref="AQ83:AR83"/>
    <mergeCell ref="AS83:AT83"/>
    <mergeCell ref="AU83:AV83"/>
    <mergeCell ref="AW83:AX83"/>
    <mergeCell ref="AA83:AB83"/>
    <mergeCell ref="S82:AB82"/>
    <mergeCell ref="AO82:AZ82"/>
    <mergeCell ref="A140:BL140"/>
    <mergeCell ref="BC83:BD83"/>
    <mergeCell ref="BE83:BF83"/>
    <mergeCell ref="BI83:BJ83"/>
    <mergeCell ref="BK83:BL83"/>
    <mergeCell ref="AK83:AL83"/>
    <mergeCell ref="AM83:AN83"/>
    <mergeCell ref="AC82:AH82"/>
    <mergeCell ref="Q83:R83"/>
    <mergeCell ref="U83:V83"/>
    <mergeCell ref="W83:X83"/>
    <mergeCell ref="Y83:Z83"/>
    <mergeCell ref="AE83:AF83"/>
    <mergeCell ref="AG83:AH83"/>
    <mergeCell ref="AI82:AN82"/>
    <mergeCell ref="BA82:BF82"/>
    <mergeCell ref="BG82:BL82"/>
    <mergeCell ref="C143:D143"/>
    <mergeCell ref="E143:F143"/>
    <mergeCell ref="I143:J143"/>
    <mergeCell ref="K143:L143"/>
    <mergeCell ref="M143:N143"/>
    <mergeCell ref="O143:P143"/>
    <mergeCell ref="Q143:R143"/>
    <mergeCell ref="U143:V143"/>
    <mergeCell ref="W143:X143"/>
    <mergeCell ref="Y143:Z143"/>
    <mergeCell ref="AA143:AB143"/>
    <mergeCell ref="AE143:AF143"/>
    <mergeCell ref="AG143:AH143"/>
    <mergeCell ref="AK143:AL143"/>
    <mergeCell ref="AM143:AN143"/>
    <mergeCell ref="BI142:BL142"/>
    <mergeCell ref="BA142:BH142"/>
    <mergeCell ref="AO142:AZ142"/>
    <mergeCell ref="AY143:AZ143"/>
    <mergeCell ref="BC143:BD143"/>
    <mergeCell ref="BE143:BF143"/>
    <mergeCell ref="BI143:BJ143"/>
    <mergeCell ref="BK143:BL143"/>
    <mergeCell ref="AQ143:AR143"/>
    <mergeCell ref="AS143:AT143"/>
    <mergeCell ref="AU143:AV143"/>
    <mergeCell ref="AW143:AX143"/>
    <mergeCell ref="AI142:AN14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805E-4732-4458-BB97-A62AC85F6ED3}">
  <dimension ref="A1:DJ1081"/>
  <sheetViews>
    <sheetView tabSelected="1" topLeftCell="A7" zoomScale="85" zoomScaleNormal="85" workbookViewId="0">
      <selection activeCell="D8" sqref="D8"/>
    </sheetView>
  </sheetViews>
  <sheetFormatPr defaultRowHeight="15"/>
  <cols>
    <col min="1" max="1" width="9.28515625" bestFit="1" customWidth="1"/>
    <col min="2" max="2" width="11.85546875" bestFit="1" customWidth="1"/>
    <col min="3" max="3" width="11.5703125" bestFit="1" customWidth="1"/>
    <col min="4" max="4" width="14.140625" bestFit="1" customWidth="1"/>
    <col min="5" max="5" width="11.28515625" customWidth="1"/>
    <col min="6" max="6" width="11.85546875" bestFit="1" customWidth="1"/>
    <col min="7" max="7" width="10.5703125" bestFit="1" customWidth="1"/>
    <col min="8" max="8" width="14.42578125" bestFit="1" customWidth="1"/>
    <col min="9" max="9" width="9.28515625" bestFit="1" customWidth="1"/>
    <col min="10" max="10" width="14.140625" bestFit="1" customWidth="1"/>
    <col min="11" max="11" width="9.28515625" bestFit="1" customWidth="1"/>
    <col min="12" max="12" width="14.140625" bestFit="1" customWidth="1"/>
    <col min="13" max="13" width="9.28515625" bestFit="1" customWidth="1"/>
    <col min="14" max="14" width="12.28515625" bestFit="1" customWidth="1"/>
    <col min="15" max="15" width="12.28515625" style="99" bestFit="1" customWidth="1"/>
    <col min="16" max="16" width="13.5703125" style="100" bestFit="1" customWidth="1"/>
    <col min="17" max="17" width="12.7109375" bestFit="1" customWidth="1"/>
    <col min="18" max="18" width="15.7109375" bestFit="1" customWidth="1"/>
    <col min="20" max="20" width="11.85546875" bestFit="1" customWidth="1"/>
    <col min="21" max="21" width="11.5703125" bestFit="1" customWidth="1"/>
    <col min="22" max="22" width="14.140625" bestFit="1" customWidth="1"/>
    <col min="23" max="23" width="10.5703125" bestFit="1" customWidth="1"/>
    <col min="24" max="24" width="14.42578125" bestFit="1" customWidth="1"/>
    <col min="25" max="25" width="9.28515625" bestFit="1" customWidth="1"/>
    <col min="26" max="26" width="14.140625" bestFit="1" customWidth="1"/>
    <col min="27" max="27" width="9.28515625" bestFit="1" customWidth="1"/>
    <col min="28" max="28" width="14.140625" bestFit="1" customWidth="1"/>
    <col min="29" max="30" width="15.7109375" bestFit="1" customWidth="1"/>
    <col min="31" max="31" width="9.28515625" bestFit="1" customWidth="1"/>
    <col min="32" max="32" width="11.85546875" bestFit="1" customWidth="1"/>
    <col min="33" max="33" width="11.5703125" bestFit="1" customWidth="1"/>
    <col min="34" max="34" width="14.140625" bestFit="1" customWidth="1"/>
    <col min="35" max="35" width="9.28515625" bestFit="1" customWidth="1"/>
    <col min="36" max="36" width="14.140625" bestFit="1" customWidth="1"/>
    <col min="37" max="38" width="14.42578125" bestFit="1" customWidth="1"/>
    <col min="40" max="40" width="11.85546875" bestFit="1" customWidth="1"/>
    <col min="41" max="41" width="11.5703125" bestFit="1" customWidth="1"/>
    <col min="42" max="42" width="14.140625" bestFit="1" customWidth="1"/>
    <col min="43" max="43" width="10.5703125" bestFit="1" customWidth="1"/>
    <col min="44" max="45" width="13.140625" bestFit="1" customWidth="1"/>
    <col min="46" max="46" width="15.7109375" bestFit="1" customWidth="1"/>
    <col min="47" max="47" width="9.28515625" bestFit="1" customWidth="1"/>
    <col min="48" max="48" width="11.85546875" bestFit="1" customWidth="1"/>
    <col min="49" max="49" width="10.28515625" bestFit="1" customWidth="1"/>
    <col min="50" max="50" width="14.140625" bestFit="1" customWidth="1"/>
    <col min="51" max="51" width="11.5703125" bestFit="1" customWidth="1"/>
    <col min="52" max="52" width="14.140625" bestFit="1" customWidth="1"/>
    <col min="53" max="53" width="11.5703125" bestFit="1" customWidth="1"/>
    <col min="54" max="54" width="14.140625" bestFit="1" customWidth="1"/>
    <col min="55" max="55" width="11.85546875" bestFit="1" customWidth="1"/>
    <col min="56" max="56" width="14.140625" bestFit="1" customWidth="1"/>
    <col min="57" max="57" width="11.5703125" bestFit="1" customWidth="1"/>
    <col min="58" max="58" width="14.140625" bestFit="1" customWidth="1"/>
    <col min="59" max="59" width="10.7109375" customWidth="1"/>
    <col min="60" max="60" width="9.28515625" bestFit="1" customWidth="1"/>
    <col min="62" max="62" width="11.85546875" bestFit="1" customWidth="1"/>
    <col min="63" max="63" width="11.5703125" bestFit="1" customWidth="1"/>
    <col min="64" max="64" width="13.140625" bestFit="1" customWidth="1"/>
    <col min="65" max="65" width="11.85546875" bestFit="1" customWidth="1"/>
    <col min="66" max="66" width="17" bestFit="1" customWidth="1"/>
    <col min="67" max="67" width="14.42578125" bestFit="1" customWidth="1"/>
    <col min="68" max="68" width="15.7109375" bestFit="1" customWidth="1"/>
    <col min="69" max="69" width="9.28515625" bestFit="1" customWidth="1"/>
    <col min="70" max="70" width="11.85546875" bestFit="1" customWidth="1"/>
    <col min="71" max="71" width="11.5703125" bestFit="1" customWidth="1"/>
    <col min="72" max="72" width="13.140625" bestFit="1" customWidth="1"/>
    <col min="75" max="75" width="16.5703125" bestFit="1" customWidth="1"/>
    <col min="76" max="76" width="17.5703125" bestFit="1" customWidth="1"/>
    <col min="77" max="77" width="13.7109375" bestFit="1" customWidth="1"/>
    <col min="78" max="78" width="15.7109375" bestFit="1" customWidth="1"/>
    <col min="79" max="79" width="13.7109375" bestFit="1" customWidth="1"/>
    <col min="80" max="81" width="15.7109375" bestFit="1" customWidth="1"/>
    <col min="82" max="84" width="14.7109375" bestFit="1" customWidth="1"/>
    <col min="85" max="85" width="15.7109375" bestFit="1" customWidth="1"/>
    <col min="86" max="86" width="13.5703125" bestFit="1" customWidth="1"/>
    <col min="87" max="87" width="14.5703125" bestFit="1" customWidth="1"/>
    <col min="88" max="88" width="11.28515625" customWidth="1"/>
    <col min="89" max="90" width="13.5703125" bestFit="1" customWidth="1"/>
    <col min="91" max="91" width="11.140625" customWidth="1"/>
    <col min="92" max="94" width="13.5703125" bestFit="1" customWidth="1"/>
    <col min="95" max="96" width="14.5703125" bestFit="1" customWidth="1"/>
    <col min="97" max="97" width="10.7109375" customWidth="1"/>
    <col min="98" max="99" width="13.5703125" bestFit="1" customWidth="1"/>
    <col min="100" max="100" width="11.42578125" customWidth="1"/>
    <col min="101" max="101" width="17.7109375" bestFit="1" customWidth="1"/>
    <col min="102" max="102" width="12.28515625" bestFit="1" customWidth="1"/>
    <col min="103" max="103" width="11.85546875" bestFit="1" customWidth="1"/>
    <col min="104" max="104" width="15.5703125" bestFit="1" customWidth="1"/>
    <col min="105" max="105" width="10.5703125" customWidth="1"/>
    <col min="107" max="107" width="12" customWidth="1"/>
    <col min="108" max="108" width="12.140625" customWidth="1"/>
    <col min="111" max="111" width="11" customWidth="1"/>
    <col min="112" max="112" width="12.42578125" customWidth="1"/>
  </cols>
  <sheetData>
    <row r="1" spans="1:114">
      <c r="A1" t="s">
        <v>104</v>
      </c>
      <c r="O1" s="86"/>
      <c r="P1" s="87"/>
    </row>
    <row r="2" spans="1:114" ht="15.75" thickBot="1">
      <c r="A2" s="188" t="s">
        <v>70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9" t="s">
        <v>89</v>
      </c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W2" t="s">
        <v>127</v>
      </c>
    </row>
    <row r="3" spans="1:114" ht="15" customHeight="1" thickBot="1">
      <c r="A3" s="169" t="s">
        <v>6</v>
      </c>
      <c r="B3" s="147"/>
      <c r="C3" s="190"/>
      <c r="D3" s="190"/>
      <c r="E3" s="144" t="s">
        <v>4</v>
      </c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6"/>
      <c r="S3" s="170" t="s">
        <v>7</v>
      </c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44" t="s">
        <v>8</v>
      </c>
      <c r="AF3" s="145"/>
      <c r="AG3" s="145"/>
      <c r="AH3" s="145"/>
      <c r="AI3" s="145"/>
      <c r="AJ3" s="145"/>
      <c r="AK3" s="145"/>
      <c r="AL3" s="146"/>
      <c r="AM3" s="144" t="s">
        <v>72</v>
      </c>
      <c r="AN3" s="145"/>
      <c r="AO3" s="145"/>
      <c r="AP3" s="145"/>
      <c r="AQ3" s="145"/>
      <c r="AR3" s="145"/>
      <c r="AS3" s="145"/>
      <c r="AT3" s="145"/>
      <c r="AU3" s="144" t="s">
        <v>73</v>
      </c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6"/>
      <c r="BI3" s="144" t="s">
        <v>7</v>
      </c>
      <c r="BJ3" s="145"/>
      <c r="BK3" s="145"/>
      <c r="BL3" s="145"/>
      <c r="BM3" s="145"/>
      <c r="BN3" s="145"/>
      <c r="BO3" s="145"/>
      <c r="BP3" s="145"/>
      <c r="BQ3" s="144" t="s">
        <v>8</v>
      </c>
      <c r="BR3" s="145"/>
      <c r="BS3" s="145"/>
      <c r="BT3" s="146"/>
      <c r="BU3" s="6"/>
      <c r="BV3" s="6"/>
      <c r="BW3" s="86" t="s">
        <v>121</v>
      </c>
      <c r="BX3" s="86" t="s">
        <v>122</v>
      </c>
      <c r="BY3" s="88"/>
      <c r="BZ3" s="88"/>
      <c r="CA3" s="88"/>
      <c r="CB3" s="87"/>
      <c r="CC3" s="86" t="s">
        <v>124</v>
      </c>
      <c r="CD3" s="88"/>
      <c r="CE3" s="88"/>
      <c r="CF3" s="88"/>
      <c r="CG3" s="88"/>
      <c r="CH3" s="86" t="s">
        <v>125</v>
      </c>
      <c r="CI3" s="88"/>
      <c r="CJ3" s="87"/>
      <c r="CK3" s="86" t="s">
        <v>126</v>
      </c>
      <c r="CL3" s="88"/>
      <c r="CM3" s="88"/>
      <c r="CN3" s="86" t="s">
        <v>128</v>
      </c>
      <c r="CO3" s="88"/>
      <c r="CP3" s="88"/>
      <c r="CQ3" s="88"/>
      <c r="CR3" s="88"/>
      <c r="CS3" s="88"/>
      <c r="CT3" s="86" t="s">
        <v>129</v>
      </c>
      <c r="CU3" s="88"/>
      <c r="CV3" s="88"/>
      <c r="CW3" s="89" t="s">
        <v>130</v>
      </c>
      <c r="CY3" s="32"/>
      <c r="DA3">
        <v>1020</v>
      </c>
    </row>
    <row r="4" spans="1:114" ht="15" customHeight="1" thickBot="1">
      <c r="A4" s="26"/>
      <c r="B4" s="90"/>
      <c r="C4" s="183">
        <v>110923</v>
      </c>
      <c r="D4" s="184"/>
      <c r="E4" s="91"/>
      <c r="F4" s="40"/>
      <c r="G4" s="157">
        <v>101223</v>
      </c>
      <c r="H4" s="158"/>
      <c r="I4" s="157" t="s">
        <v>91</v>
      </c>
      <c r="J4" s="158"/>
      <c r="K4" s="157">
        <v>91523</v>
      </c>
      <c r="L4" s="158"/>
      <c r="M4" s="157">
        <v>83123</v>
      </c>
      <c r="N4" s="158"/>
      <c r="O4" s="185">
        <v>102824</v>
      </c>
      <c r="P4" s="186"/>
      <c r="Q4" s="92" t="s">
        <v>101</v>
      </c>
      <c r="R4" s="93" t="s">
        <v>102</v>
      </c>
      <c r="S4" s="41"/>
      <c r="T4" s="40"/>
      <c r="U4" s="149" t="s">
        <v>76</v>
      </c>
      <c r="V4" s="150"/>
      <c r="W4" s="136" t="s">
        <v>80</v>
      </c>
      <c r="X4" s="137"/>
      <c r="Y4" s="136" t="s">
        <v>84</v>
      </c>
      <c r="Z4" s="137"/>
      <c r="AA4" s="138" t="s">
        <v>86</v>
      </c>
      <c r="AB4" s="182"/>
      <c r="AC4" s="94" t="s">
        <v>101</v>
      </c>
      <c r="AD4" s="95" t="s">
        <v>102</v>
      </c>
      <c r="AE4" s="96"/>
      <c r="AF4" s="40"/>
      <c r="AG4" s="149" t="s">
        <v>99</v>
      </c>
      <c r="AH4" s="150"/>
      <c r="AI4" s="136" t="s">
        <v>81</v>
      </c>
      <c r="AJ4" s="137"/>
      <c r="AK4" s="94" t="s">
        <v>101</v>
      </c>
      <c r="AL4" s="97" t="s">
        <v>102</v>
      </c>
      <c r="AM4" s="96"/>
      <c r="AN4" s="40"/>
      <c r="AO4" s="149">
        <v>81524</v>
      </c>
      <c r="AP4" s="150"/>
      <c r="AQ4" s="149">
        <v>81624</v>
      </c>
      <c r="AR4" s="150"/>
      <c r="AS4" s="94" t="s">
        <v>101</v>
      </c>
      <c r="AT4" s="95" t="s">
        <v>102</v>
      </c>
      <c r="AU4" s="96"/>
      <c r="AV4" s="40"/>
      <c r="AW4" s="149">
        <v>71824</v>
      </c>
      <c r="AX4" s="150"/>
      <c r="AY4" s="136" t="s">
        <v>82</v>
      </c>
      <c r="AZ4" s="137"/>
      <c r="BA4" s="149">
        <v>92424</v>
      </c>
      <c r="BB4" s="150"/>
      <c r="BC4" s="136" t="s">
        <v>87</v>
      </c>
      <c r="BD4" s="137"/>
      <c r="BE4" s="149">
        <v>101524</v>
      </c>
      <c r="BF4" s="150"/>
      <c r="BG4" s="94" t="s">
        <v>101</v>
      </c>
      <c r="BH4" s="97" t="s">
        <v>102</v>
      </c>
      <c r="BI4" s="96"/>
      <c r="BJ4" s="40"/>
      <c r="BK4" s="149">
        <v>82724</v>
      </c>
      <c r="BL4" s="150"/>
      <c r="BM4" s="136" t="s">
        <v>83</v>
      </c>
      <c r="BN4" s="137"/>
      <c r="BO4" s="94" t="s">
        <v>101</v>
      </c>
      <c r="BP4" s="95" t="s">
        <v>102</v>
      </c>
      <c r="BQ4" s="96"/>
      <c r="BR4" s="40"/>
      <c r="BS4" s="149">
        <v>91724</v>
      </c>
      <c r="BT4" s="181"/>
      <c r="BW4" s="98">
        <v>110923</v>
      </c>
      <c r="BX4" s="99">
        <v>101223</v>
      </c>
      <c r="BY4">
        <v>92823</v>
      </c>
      <c r="BZ4">
        <v>91523</v>
      </c>
      <c r="CA4">
        <v>83123</v>
      </c>
      <c r="CB4" s="100" t="s">
        <v>123</v>
      </c>
      <c r="CC4" s="99">
        <v>10324</v>
      </c>
      <c r="CD4">
        <v>122123</v>
      </c>
      <c r="CE4">
        <v>122723</v>
      </c>
      <c r="CF4">
        <v>121823</v>
      </c>
      <c r="CG4" t="s">
        <v>123</v>
      </c>
      <c r="CH4" s="99">
        <v>10524</v>
      </c>
      <c r="CI4">
        <v>122923</v>
      </c>
      <c r="CJ4" s="100" t="s">
        <v>123</v>
      </c>
      <c r="CK4" s="99">
        <v>81524</v>
      </c>
      <c r="CL4">
        <v>81624</v>
      </c>
      <c r="CM4" t="s">
        <v>123</v>
      </c>
      <c r="CN4" s="99">
        <v>71824</v>
      </c>
      <c r="CO4">
        <v>90324</v>
      </c>
      <c r="CP4">
        <v>92424</v>
      </c>
      <c r="CQ4">
        <v>100824</v>
      </c>
      <c r="CR4">
        <v>101524</v>
      </c>
      <c r="CS4" t="s">
        <v>123</v>
      </c>
      <c r="CT4" s="99">
        <v>82724</v>
      </c>
      <c r="CU4">
        <v>83024</v>
      </c>
      <c r="CV4" t="s">
        <v>123</v>
      </c>
      <c r="CW4" s="101">
        <v>91724</v>
      </c>
      <c r="CY4" s="32"/>
      <c r="DA4" s="128">
        <v>1</v>
      </c>
      <c r="DE4" s="128" t="s">
        <v>158</v>
      </c>
      <c r="DI4" t="s">
        <v>159</v>
      </c>
      <c r="DJ4" t="s">
        <v>160</v>
      </c>
    </row>
    <row r="5" spans="1:114" ht="52.5" thickBot="1">
      <c r="A5" s="20" t="s">
        <v>92</v>
      </c>
      <c r="B5" s="21" t="s">
        <v>93</v>
      </c>
      <c r="C5" s="102" t="s">
        <v>94</v>
      </c>
      <c r="D5" s="102" t="s">
        <v>95</v>
      </c>
      <c r="E5" s="26" t="s">
        <v>96</v>
      </c>
      <c r="F5" s="21" t="s">
        <v>93</v>
      </c>
      <c r="G5" s="21" t="s">
        <v>94</v>
      </c>
      <c r="H5" s="21" t="s">
        <v>95</v>
      </c>
      <c r="I5" s="21" t="s">
        <v>94</v>
      </c>
      <c r="J5" s="21" t="s">
        <v>95</v>
      </c>
      <c r="K5" s="21" t="s">
        <v>94</v>
      </c>
      <c r="L5" s="21" t="s">
        <v>95</v>
      </c>
      <c r="M5" s="21" t="s">
        <v>94</v>
      </c>
      <c r="N5" s="90" t="s">
        <v>95</v>
      </c>
      <c r="O5" s="103" t="s">
        <v>94</v>
      </c>
      <c r="P5" s="104" t="s">
        <v>95</v>
      </c>
      <c r="Q5" s="105" t="s">
        <v>95</v>
      </c>
      <c r="R5" s="106" t="s">
        <v>95</v>
      </c>
      <c r="S5" s="107" t="s">
        <v>92</v>
      </c>
      <c r="T5" s="21" t="s">
        <v>93</v>
      </c>
      <c r="U5" s="21" t="s">
        <v>94</v>
      </c>
      <c r="V5" s="21" t="s">
        <v>95</v>
      </c>
      <c r="W5" s="21" t="s">
        <v>94</v>
      </c>
      <c r="X5" s="21" t="s">
        <v>95</v>
      </c>
      <c r="Y5" s="21" t="s">
        <v>94</v>
      </c>
      <c r="Z5" s="21" t="s">
        <v>95</v>
      </c>
      <c r="AA5" s="21" t="s">
        <v>94</v>
      </c>
      <c r="AB5" s="90" t="s">
        <v>95</v>
      </c>
      <c r="AC5" s="108" t="s">
        <v>95</v>
      </c>
      <c r="AD5" s="109" t="s">
        <v>95</v>
      </c>
      <c r="AE5" s="110" t="s">
        <v>96</v>
      </c>
      <c r="AF5" s="21" t="s">
        <v>93</v>
      </c>
      <c r="AG5" s="21" t="s">
        <v>94</v>
      </c>
      <c r="AH5" s="21" t="s">
        <v>95</v>
      </c>
      <c r="AI5" s="21" t="s">
        <v>94</v>
      </c>
      <c r="AJ5" s="90" t="s">
        <v>95</v>
      </c>
      <c r="AK5" s="108" t="s">
        <v>95</v>
      </c>
      <c r="AL5" s="109" t="s">
        <v>95</v>
      </c>
      <c r="AM5" s="103" t="s">
        <v>92</v>
      </c>
      <c r="AN5" s="21" t="s">
        <v>93</v>
      </c>
      <c r="AO5" s="21" t="s">
        <v>94</v>
      </c>
      <c r="AP5" s="21" t="s">
        <v>95</v>
      </c>
      <c r="AQ5" s="21" t="s">
        <v>94</v>
      </c>
      <c r="AR5" s="21" t="s">
        <v>95</v>
      </c>
      <c r="AS5" s="108" t="s">
        <v>95</v>
      </c>
      <c r="AT5" s="111" t="s">
        <v>95</v>
      </c>
      <c r="AU5" s="110" t="s">
        <v>96</v>
      </c>
      <c r="AV5" s="21" t="s">
        <v>93</v>
      </c>
      <c r="AW5" s="21" t="s">
        <v>94</v>
      </c>
      <c r="AX5" s="21" t="s">
        <v>95</v>
      </c>
      <c r="AY5" s="21" t="s">
        <v>94</v>
      </c>
      <c r="AZ5" s="21" t="s">
        <v>95</v>
      </c>
      <c r="BA5" s="21" t="s">
        <v>94</v>
      </c>
      <c r="BB5" s="21" t="s">
        <v>95</v>
      </c>
      <c r="BC5" s="21" t="s">
        <v>94</v>
      </c>
      <c r="BD5" s="21" t="s">
        <v>95</v>
      </c>
      <c r="BE5" s="21" t="s">
        <v>94</v>
      </c>
      <c r="BF5" s="21" t="s">
        <v>95</v>
      </c>
      <c r="BG5" s="108" t="s">
        <v>95</v>
      </c>
      <c r="BH5" s="109" t="s">
        <v>95</v>
      </c>
      <c r="BI5" s="103" t="s">
        <v>92</v>
      </c>
      <c r="BJ5" s="21" t="s">
        <v>93</v>
      </c>
      <c r="BK5" s="21" t="s">
        <v>94</v>
      </c>
      <c r="BL5" s="21" t="s">
        <v>95</v>
      </c>
      <c r="BM5" s="21" t="s">
        <v>94</v>
      </c>
      <c r="BN5" s="21" t="s">
        <v>95</v>
      </c>
      <c r="BO5" s="108" t="s">
        <v>95</v>
      </c>
      <c r="BP5" s="111" t="s">
        <v>95</v>
      </c>
      <c r="BQ5" s="110" t="s">
        <v>96</v>
      </c>
      <c r="BR5" s="21" t="s">
        <v>93</v>
      </c>
      <c r="BS5" s="112" t="s">
        <v>94</v>
      </c>
      <c r="BT5" s="113" t="s">
        <v>95</v>
      </c>
      <c r="BW5" s="114" t="s">
        <v>169</v>
      </c>
      <c r="BX5" s="114" t="s">
        <v>169</v>
      </c>
      <c r="BY5" s="115" t="s">
        <v>169</v>
      </c>
      <c r="BZ5" s="115" t="s">
        <v>169</v>
      </c>
      <c r="CA5" s="115" t="s">
        <v>169</v>
      </c>
      <c r="CB5" s="116" t="s">
        <v>169</v>
      </c>
      <c r="CC5" s="114" t="s">
        <v>169</v>
      </c>
      <c r="CD5" s="115" t="s">
        <v>169</v>
      </c>
      <c r="CE5" s="115" t="s">
        <v>169</v>
      </c>
      <c r="CF5" s="115" t="s">
        <v>169</v>
      </c>
      <c r="CG5" s="115" t="s">
        <v>169</v>
      </c>
      <c r="CH5" s="114" t="s">
        <v>169</v>
      </c>
      <c r="CI5" s="115" t="s">
        <v>169</v>
      </c>
      <c r="CJ5" s="116" t="s">
        <v>169</v>
      </c>
      <c r="CK5" s="114" t="s">
        <v>169</v>
      </c>
      <c r="CL5" s="115" t="s">
        <v>169</v>
      </c>
      <c r="CM5" s="115" t="s">
        <v>169</v>
      </c>
      <c r="CN5" s="114" t="s">
        <v>169</v>
      </c>
      <c r="CO5" s="115" t="s">
        <v>169</v>
      </c>
      <c r="CP5" s="115" t="s">
        <v>169</v>
      </c>
      <c r="CQ5" s="115" t="s">
        <v>169</v>
      </c>
      <c r="CR5" s="115" t="s">
        <v>169</v>
      </c>
      <c r="CS5" s="115" t="s">
        <v>169</v>
      </c>
      <c r="CT5" s="114" t="s">
        <v>169</v>
      </c>
      <c r="CU5" s="115" t="s">
        <v>169</v>
      </c>
      <c r="CV5" s="115" t="s">
        <v>169</v>
      </c>
      <c r="CW5" s="117" t="s">
        <v>169</v>
      </c>
      <c r="CX5" s="115"/>
      <c r="CY5" s="32"/>
      <c r="DA5" t="s">
        <v>155</v>
      </c>
      <c r="DB5" t="s">
        <v>108</v>
      </c>
      <c r="DC5" s="115" t="s">
        <v>157</v>
      </c>
      <c r="DD5" t="s">
        <v>156</v>
      </c>
      <c r="DE5" t="s">
        <v>155</v>
      </c>
      <c r="DF5" t="s">
        <v>108</v>
      </c>
      <c r="DG5" s="115" t="s">
        <v>157</v>
      </c>
      <c r="DH5" t="s">
        <v>156</v>
      </c>
    </row>
    <row r="6" spans="1:114" ht="15.75" thickBot="1">
      <c r="A6">
        <v>10</v>
      </c>
      <c r="B6">
        <v>0</v>
      </c>
      <c r="C6">
        <v>6.4710000000000001</v>
      </c>
      <c r="D6">
        <v>1</v>
      </c>
      <c r="E6">
        <v>10</v>
      </c>
      <c r="F6">
        <v>0</v>
      </c>
      <c r="G6">
        <v>6.4630000000000001</v>
      </c>
      <c r="H6">
        <v>1</v>
      </c>
      <c r="I6">
        <v>5.3840000000000003</v>
      </c>
      <c r="J6">
        <v>1</v>
      </c>
      <c r="K6">
        <v>5.7510000000000003</v>
      </c>
      <c r="L6">
        <v>1</v>
      </c>
      <c r="M6">
        <v>2.6934</v>
      </c>
      <c r="N6">
        <v>1</v>
      </c>
      <c r="P6" s="100">
        <v>0</v>
      </c>
      <c r="Q6">
        <f>+AVERAGE(H6,J6,L6,N6)</f>
        <v>1</v>
      </c>
      <c r="R6" s="100"/>
      <c r="S6" t="s">
        <v>39</v>
      </c>
      <c r="T6">
        <v>0</v>
      </c>
      <c r="U6">
        <v>6.8949999999999996</v>
      </c>
      <c r="V6">
        <v>1</v>
      </c>
      <c r="W6">
        <v>6.3840000000000003</v>
      </c>
      <c r="X6">
        <v>1</v>
      </c>
      <c r="Y6">
        <v>6.7640000000000002</v>
      </c>
      <c r="Z6">
        <v>1</v>
      </c>
      <c r="AA6">
        <v>6.6589999999999998</v>
      </c>
      <c r="AB6">
        <v>1</v>
      </c>
      <c r="AC6" s="99">
        <f>AVERAGE(V6,X6,Z6,AB6)</f>
        <v>1</v>
      </c>
      <c r="AE6">
        <v>0</v>
      </c>
      <c r="AF6">
        <v>0</v>
      </c>
      <c r="AG6">
        <v>6.4649999999999999</v>
      </c>
      <c r="AH6">
        <v>1</v>
      </c>
      <c r="AI6">
        <v>6.11</v>
      </c>
      <c r="AJ6">
        <v>1</v>
      </c>
      <c r="AK6" s="99">
        <f>AVERAGE(AH6,AJ6)</f>
        <v>1</v>
      </c>
      <c r="AL6" s="100"/>
      <c r="AM6" t="s">
        <v>39</v>
      </c>
      <c r="AN6">
        <v>0</v>
      </c>
      <c r="AO6">
        <v>0.84150000000000003</v>
      </c>
      <c r="AP6">
        <v>1</v>
      </c>
      <c r="AQ6">
        <v>1.0293000000000001</v>
      </c>
      <c r="AR6">
        <v>1</v>
      </c>
      <c r="AS6">
        <f>AVERAGE(AP6,AR6)</f>
        <v>1</v>
      </c>
      <c r="AU6">
        <v>0</v>
      </c>
      <c r="AV6">
        <v>0</v>
      </c>
      <c r="AW6">
        <v>1.0935999999999999</v>
      </c>
      <c r="AX6">
        <v>1</v>
      </c>
      <c r="AY6">
        <v>0.74880000000000002</v>
      </c>
      <c r="AZ6">
        <v>1</v>
      </c>
      <c r="BA6">
        <v>0.9395</v>
      </c>
      <c r="BB6">
        <v>1</v>
      </c>
      <c r="BC6">
        <v>0.86570000000000003</v>
      </c>
      <c r="BD6">
        <v>1</v>
      </c>
      <c r="BE6">
        <v>0.97330000000000005</v>
      </c>
      <c r="BF6">
        <v>1</v>
      </c>
      <c r="BG6">
        <f>AVERAGE(AX6,AZ6,BB6,BD6,BF6)</f>
        <v>1</v>
      </c>
      <c r="BH6" s="100"/>
      <c r="BI6" t="s">
        <v>39</v>
      </c>
      <c r="BJ6">
        <v>0</v>
      </c>
      <c r="BK6">
        <v>0.69210000000000005</v>
      </c>
      <c r="BL6">
        <v>1</v>
      </c>
      <c r="BM6">
        <v>0.87209999999999999</v>
      </c>
      <c r="BN6">
        <v>1</v>
      </c>
      <c r="BO6">
        <f>AVERAGE(BL6,BN6)</f>
        <v>1</v>
      </c>
      <c r="BQ6">
        <v>0</v>
      </c>
      <c r="BR6">
        <v>0</v>
      </c>
      <c r="BS6">
        <v>0.86750000000000005</v>
      </c>
      <c r="BT6">
        <v>1</v>
      </c>
      <c r="BV6" s="6"/>
      <c r="BW6" s="30">
        <v>4.8647447689999998E-2</v>
      </c>
      <c r="BX6" s="30">
        <v>3.4398940150000001E-2</v>
      </c>
      <c r="BY6" s="30">
        <v>4.8647447689999998E-2</v>
      </c>
      <c r="BZ6" s="30">
        <v>4.8647447689999998E-2</v>
      </c>
      <c r="CA6" s="30">
        <v>4.8647447689999998E-2</v>
      </c>
      <c r="CB6" s="100">
        <f>AVERAGE(BX6:CA6)</f>
        <v>4.5085320804999995E-2</v>
      </c>
      <c r="CC6" s="30">
        <v>4.8647447689999998E-2</v>
      </c>
      <c r="CD6" s="30">
        <v>4.8647447689999998E-2</v>
      </c>
      <c r="CE6" s="30">
        <v>4.8647447689999998E-2</v>
      </c>
      <c r="CF6" s="30">
        <v>4.8647447689999998E-2</v>
      </c>
      <c r="CG6">
        <f>AVERAGE(CC6:CF6)</f>
        <v>4.8647447689999998E-2</v>
      </c>
      <c r="CH6" s="30">
        <v>4.8647447689999998E-2</v>
      </c>
      <c r="CI6" s="30">
        <v>4.8647447689999998E-2</v>
      </c>
      <c r="CJ6" s="100">
        <f>AVERAGE(CH6:CI6)</f>
        <v>4.8647447689999998E-2</v>
      </c>
      <c r="CK6" s="30">
        <v>4.8647447689999998E-2</v>
      </c>
      <c r="CL6" s="30">
        <v>4.8647447689999998E-2</v>
      </c>
      <c r="CM6">
        <f>AVERAGE(CK6:CL6)</f>
        <v>4.8647447689999998E-2</v>
      </c>
      <c r="CN6" s="30">
        <v>4.8647447689999998E-2</v>
      </c>
      <c r="CO6" s="30">
        <v>4.8647447689999998E-2</v>
      </c>
      <c r="CP6" s="30">
        <v>4.8647447689999998E-2</v>
      </c>
      <c r="CQ6" s="30">
        <v>4.8647447689999998E-2</v>
      </c>
      <c r="CR6" s="30">
        <v>4.8647447689999998E-2</v>
      </c>
      <c r="CS6">
        <f>AVERAGE(CN6:CR6)</f>
        <v>4.8647447689999998E-2</v>
      </c>
      <c r="CT6" s="30">
        <v>4.8647447689999998E-2</v>
      </c>
      <c r="CU6" s="30">
        <v>4.8647447689999998E-2</v>
      </c>
      <c r="CV6">
        <f>AVERAGE(CT6:CU6)</f>
        <v>4.8647447689999998E-2</v>
      </c>
      <c r="CW6" s="30">
        <v>4.8647447689999998E-2</v>
      </c>
      <c r="CY6">
        <v>0</v>
      </c>
      <c r="CZ6">
        <f t="shared" ref="CZ6:CZ12" si="0">Q6</f>
        <v>1</v>
      </c>
      <c r="DA6">
        <v>20</v>
      </c>
      <c r="DB6">
        <v>1.54E+17</v>
      </c>
      <c r="DC6" s="18">
        <v>0.86270000000000002</v>
      </c>
      <c r="DD6" s="18">
        <v>4.1967357419999997E-2</v>
      </c>
      <c r="DE6">
        <v>20</v>
      </c>
      <c r="DF6">
        <v>1.54E+17</v>
      </c>
      <c r="DG6" s="18">
        <v>0.76119999999999999</v>
      </c>
      <c r="DH6" s="18">
        <v>3.7031853599999998E-2</v>
      </c>
      <c r="DI6" s="18">
        <v>16.7</v>
      </c>
      <c r="DJ6" s="18">
        <v>1010</v>
      </c>
    </row>
    <row r="7" spans="1:114" ht="15.75" thickBot="1">
      <c r="A7">
        <v>20</v>
      </c>
      <c r="B7">
        <v>1.54E+17</v>
      </c>
      <c r="C7">
        <v>5.76</v>
      </c>
      <c r="D7">
        <v>0.89012517400000002</v>
      </c>
      <c r="E7">
        <v>10</v>
      </c>
      <c r="F7">
        <v>1.54E+17</v>
      </c>
      <c r="G7">
        <v>5.0149999999999997</v>
      </c>
      <c r="H7">
        <v>0.77595543899999997</v>
      </c>
      <c r="I7">
        <v>4.7110000000000003</v>
      </c>
      <c r="J7">
        <v>0.875</v>
      </c>
      <c r="K7">
        <v>5.101</v>
      </c>
      <c r="L7">
        <v>0.88697617799999995</v>
      </c>
      <c r="M7">
        <v>2.3906000000000001</v>
      </c>
      <c r="N7">
        <v>0.88757704000000004</v>
      </c>
      <c r="O7" s="99">
        <f>P7/(10*60)</f>
        <v>256666666666666.66</v>
      </c>
      <c r="P7" s="100">
        <v>1.54E+17</v>
      </c>
      <c r="Q7">
        <f t="shared" ref="Q7:Q42" si="1">+AVERAGE(H7,J7,L7,N7)</f>
        <v>0.85637716424999999</v>
      </c>
      <c r="R7" s="100"/>
      <c r="S7" t="s">
        <v>40</v>
      </c>
      <c r="T7">
        <v>1.49E+17</v>
      </c>
      <c r="U7">
        <v>6.2619999999999996</v>
      </c>
      <c r="V7">
        <v>0.90819434399999999</v>
      </c>
      <c r="W7">
        <v>5.8049999999999997</v>
      </c>
      <c r="X7">
        <v>0.90930451099999998</v>
      </c>
      <c r="Y7">
        <v>6.1159999999999997</v>
      </c>
      <c r="Z7">
        <v>0.90419869900000005</v>
      </c>
      <c r="AA7">
        <v>5.9710000000000001</v>
      </c>
      <c r="AB7">
        <v>0.89668118299999999</v>
      </c>
      <c r="AC7" s="99">
        <f t="shared" ref="AC7:AC36" si="2">AVERAGE(V7,X7,Z7,AB7)</f>
        <v>0.90459468425</v>
      </c>
      <c r="AE7">
        <v>12.5</v>
      </c>
      <c r="AF7">
        <v>1.49E+17</v>
      </c>
      <c r="AG7">
        <v>5.819</v>
      </c>
      <c r="AH7">
        <v>0.90007733999999995</v>
      </c>
      <c r="AI7">
        <v>5.5540000000000003</v>
      </c>
      <c r="AJ7">
        <v>0.90900163700000003</v>
      </c>
      <c r="AK7" s="99">
        <f t="shared" ref="AK7:AK42" si="3">AVERAGE(AH7,AJ7)</f>
        <v>0.90453948849999999</v>
      </c>
      <c r="AL7" s="100"/>
      <c r="AM7" t="s">
        <v>40</v>
      </c>
      <c r="AN7">
        <v>1.54E+17</v>
      </c>
      <c r="AO7">
        <v>0.68930000000000002</v>
      </c>
      <c r="AP7">
        <v>0.81913250199999998</v>
      </c>
      <c r="AQ7">
        <v>0.86299999999999999</v>
      </c>
      <c r="AR7">
        <v>0.83843388699999999</v>
      </c>
      <c r="AS7">
        <f t="shared" ref="AS7:AS36" si="4">AVERAGE(AP7,AR7)</f>
        <v>0.82878319449999993</v>
      </c>
      <c r="AU7">
        <v>10</v>
      </c>
      <c r="AV7">
        <v>1.54E+17</v>
      </c>
      <c r="AW7">
        <v>0.90139999999999998</v>
      </c>
      <c r="AX7">
        <v>0.82425018299999997</v>
      </c>
      <c r="AY7">
        <v>0.62390000000000001</v>
      </c>
      <c r="AZ7">
        <v>0.833199786</v>
      </c>
      <c r="BA7">
        <v>0.7913</v>
      </c>
      <c r="BB7">
        <v>0.84225651899999998</v>
      </c>
      <c r="BC7">
        <v>0.67620000000000002</v>
      </c>
      <c r="BD7">
        <v>0.78110199800000002</v>
      </c>
      <c r="BE7">
        <v>0.80930000000000002</v>
      </c>
      <c r="BF7">
        <v>0.83150107900000003</v>
      </c>
      <c r="BG7">
        <f t="shared" ref="BG7:BG42" si="5">AVERAGE(AX7,AZ7,BB7,BD7,BF7)</f>
        <v>0.82246191300000004</v>
      </c>
      <c r="BH7" s="100"/>
      <c r="BI7" t="s">
        <v>40</v>
      </c>
      <c r="BJ7">
        <v>1.49E+17</v>
      </c>
      <c r="BK7">
        <v>0.62390000000000001</v>
      </c>
      <c r="BL7">
        <v>0.90145932699999998</v>
      </c>
      <c r="BM7">
        <v>0.78149999999999997</v>
      </c>
      <c r="BN7">
        <v>0.89611283100000005</v>
      </c>
      <c r="BO7">
        <f t="shared" ref="BO7:BO36" si="6">AVERAGE(BL7,BN7)</f>
        <v>0.89878607899999996</v>
      </c>
      <c r="BQ7">
        <v>12.5</v>
      </c>
      <c r="BR7">
        <v>1.49E+17</v>
      </c>
      <c r="BS7">
        <v>0.76659999999999995</v>
      </c>
      <c r="BT7">
        <v>0.88368876100000004</v>
      </c>
      <c r="BV7" s="6"/>
      <c r="BW7" s="30">
        <v>4.3302317829999999E-2</v>
      </c>
      <c r="BX7" s="30">
        <v>2.669204469E-2</v>
      </c>
      <c r="BY7" s="30">
        <v>4.2566516729999997E-2</v>
      </c>
      <c r="BZ7" s="30">
        <v>4.3149127230000001E-2</v>
      </c>
      <c r="CA7" s="30">
        <v>4.3178357629999997E-2</v>
      </c>
      <c r="CB7" s="100">
        <f t="shared" ref="CB7:CB40" si="7">AVERAGE(BX7:CA7)</f>
        <v>3.889651157E-2</v>
      </c>
      <c r="CC7" s="30">
        <v>4.4181336830000001E-2</v>
      </c>
      <c r="CD7" s="30">
        <v>4.4235343650000002E-2</v>
      </c>
      <c r="CE7" s="30">
        <v>4.3986958909999999E-2</v>
      </c>
      <c r="CF7" s="30">
        <v>4.3621250960000003E-2</v>
      </c>
      <c r="CG7">
        <f t="shared" ref="CG7:CG36" si="8">AVERAGE(CC7:CF7)</f>
        <v>4.4006222587499998E-2</v>
      </c>
      <c r="CH7" s="30">
        <v>4.378646529E-2</v>
      </c>
      <c r="CI7" s="30">
        <v>4.422060957E-2</v>
      </c>
      <c r="CJ7" s="100">
        <f t="shared" ref="CJ7:CJ42" si="9">AVERAGE(CH7:CI7)</f>
        <v>4.4003537430000003E-2</v>
      </c>
      <c r="CK7" s="30">
        <v>3.984870552E-2</v>
      </c>
      <c r="CL7" s="30">
        <v>4.0787668669999999E-2</v>
      </c>
      <c r="CM7">
        <f>AVERAGE(CK7:CL7)</f>
        <v>4.0318187094999999E-2</v>
      </c>
      <c r="CN7" s="30">
        <v>4.0097667660000003E-2</v>
      </c>
      <c r="CO7" s="30">
        <v>4.0533043019999999E-2</v>
      </c>
      <c r="CP7" s="30">
        <v>4.0973629970000001E-2</v>
      </c>
      <c r="CQ7" s="30">
        <v>3.799861861E-2</v>
      </c>
      <c r="CR7" s="30">
        <v>4.0450405240000001E-2</v>
      </c>
      <c r="CS7">
        <f t="shared" ref="CS7:CS42" si="10">AVERAGE(CN7:CR7)</f>
        <v>4.0010672900000002E-2</v>
      </c>
      <c r="CT7" s="30">
        <v>4.385369544E-2</v>
      </c>
      <c r="CU7" s="30">
        <v>4.3593602080000002E-2</v>
      </c>
      <c r="CV7">
        <f t="shared" ref="CV7:CV36" si="11">AVERAGE(CT7:CU7)</f>
        <v>4.3723648759999997E-2</v>
      </c>
      <c r="CW7" s="30">
        <v>4.2989202769999998E-2</v>
      </c>
      <c r="CY7">
        <v>1.54E+17</v>
      </c>
      <c r="CZ7">
        <f t="shared" si="0"/>
        <v>0.85637716424999999</v>
      </c>
      <c r="DA7">
        <v>50</v>
      </c>
      <c r="DB7">
        <v>6.17E+17</v>
      </c>
      <c r="DC7" s="18">
        <v>0.75249999999999995</v>
      </c>
      <c r="DD7" s="18">
        <v>3.6608079340000002E-2</v>
      </c>
      <c r="DE7">
        <v>50</v>
      </c>
      <c r="DF7">
        <v>6.17E+17</v>
      </c>
      <c r="DG7">
        <v>0.44819999999999999</v>
      </c>
      <c r="DH7" s="18">
        <v>2.1803530299999999E-2</v>
      </c>
      <c r="DI7">
        <v>17.7</v>
      </c>
      <c r="DJ7">
        <v>784</v>
      </c>
    </row>
    <row r="8" spans="1:114" ht="15.75" thickBot="1">
      <c r="A8">
        <v>30</v>
      </c>
      <c r="B8">
        <v>3.09E+17</v>
      </c>
      <c r="C8">
        <v>5.4489999999999998</v>
      </c>
      <c r="D8">
        <v>0.84206459600000005</v>
      </c>
      <c r="E8">
        <v>10</v>
      </c>
      <c r="F8">
        <v>3.09E+17</v>
      </c>
      <c r="G8">
        <v>4.5599999999999996</v>
      </c>
      <c r="H8">
        <v>0.70555469599999998</v>
      </c>
      <c r="I8">
        <v>4.4260000000000002</v>
      </c>
      <c r="J8">
        <v>0.82206537899999998</v>
      </c>
      <c r="K8">
        <v>4.8540000000000001</v>
      </c>
      <c r="L8">
        <v>0.84402712599999996</v>
      </c>
      <c r="M8">
        <v>2.2378</v>
      </c>
      <c r="N8">
        <v>0.83084577100000001</v>
      </c>
      <c r="O8" s="99">
        <f>P8/(20*60)</f>
        <v>257500000000000</v>
      </c>
      <c r="P8" s="100">
        <v>3.09E+17</v>
      </c>
      <c r="Q8">
        <f t="shared" si="1"/>
        <v>0.80062324299999998</v>
      </c>
      <c r="R8" s="100"/>
      <c r="S8" t="s">
        <v>41</v>
      </c>
      <c r="T8">
        <v>2.97E+17</v>
      </c>
      <c r="U8">
        <v>5.9409999999999998</v>
      </c>
      <c r="V8">
        <v>0.86163886899999997</v>
      </c>
      <c r="W8">
        <v>5.5330000000000004</v>
      </c>
      <c r="X8">
        <v>0.866697995</v>
      </c>
      <c r="Y8">
        <v>5.8360000000000003</v>
      </c>
      <c r="Z8">
        <v>0.86280307499999997</v>
      </c>
      <c r="AA8">
        <v>5.6820000000000004</v>
      </c>
      <c r="AB8">
        <v>0.85328127399999998</v>
      </c>
      <c r="AC8" s="99">
        <f t="shared" si="2"/>
        <v>0.86110530325000001</v>
      </c>
      <c r="AE8">
        <v>25</v>
      </c>
      <c r="AF8">
        <v>2.97E+17</v>
      </c>
      <c r="AG8">
        <v>5.4320000000000004</v>
      </c>
      <c r="AH8">
        <v>0.84021655100000003</v>
      </c>
      <c r="AI8">
        <v>5.242</v>
      </c>
      <c r="AJ8">
        <v>0.857937807</v>
      </c>
      <c r="AK8" s="99">
        <f t="shared" si="3"/>
        <v>0.84907717900000002</v>
      </c>
      <c r="AL8" s="100"/>
      <c r="AM8" t="s">
        <v>41</v>
      </c>
      <c r="AN8">
        <v>3.09E+17</v>
      </c>
      <c r="AO8">
        <v>0.60850000000000004</v>
      </c>
      <c r="AP8">
        <v>0.72311348799999997</v>
      </c>
      <c r="AQ8">
        <v>0.8115</v>
      </c>
      <c r="AR8">
        <v>0.78839988299999997</v>
      </c>
      <c r="AS8">
        <f t="shared" si="4"/>
        <v>0.75575668549999997</v>
      </c>
      <c r="AU8">
        <v>20</v>
      </c>
      <c r="AV8">
        <v>3.09E+17</v>
      </c>
      <c r="AW8">
        <v>0.81410000000000005</v>
      </c>
      <c r="AX8">
        <v>0.74442209199999998</v>
      </c>
      <c r="AY8">
        <v>0.57120000000000004</v>
      </c>
      <c r="AZ8">
        <v>0.76282051299999998</v>
      </c>
      <c r="BA8">
        <v>0.72399999999999998</v>
      </c>
      <c r="BB8">
        <v>0.77062267200000001</v>
      </c>
      <c r="BC8">
        <v>0.60499999999999998</v>
      </c>
      <c r="BD8">
        <v>0.69885641700000001</v>
      </c>
      <c r="BE8">
        <v>0.73560000000000003</v>
      </c>
      <c r="BF8">
        <v>0.75577930800000004</v>
      </c>
      <c r="BG8">
        <f t="shared" si="5"/>
        <v>0.74650020040000009</v>
      </c>
      <c r="BH8" s="100"/>
      <c r="BI8" t="s">
        <v>41</v>
      </c>
      <c r="BJ8">
        <v>2.97E+17</v>
      </c>
      <c r="BK8">
        <v>0.58889999999999998</v>
      </c>
      <c r="BL8">
        <v>0.85088859999999999</v>
      </c>
      <c r="BM8">
        <v>0.73250000000000004</v>
      </c>
      <c r="BN8">
        <v>0.83992661400000002</v>
      </c>
      <c r="BO8">
        <f t="shared" si="6"/>
        <v>0.84540760700000006</v>
      </c>
      <c r="BQ8">
        <v>25</v>
      </c>
      <c r="BR8">
        <v>2.97E+17</v>
      </c>
      <c r="BS8">
        <v>0.71930000000000005</v>
      </c>
      <c r="BT8">
        <v>0.82916426499999996</v>
      </c>
      <c r="BV8" s="6"/>
      <c r="BW8" s="30">
        <v>4.0964293380000003E-2</v>
      </c>
      <c r="BX8" s="30">
        <v>2.4270333759999999E-2</v>
      </c>
      <c r="BY8" s="30">
        <v>3.999138252E-2</v>
      </c>
      <c r="BZ8" s="30">
        <v>4.1059765450000001E-2</v>
      </c>
      <c r="CA8" s="30">
        <v>4.0418526189999998E-2</v>
      </c>
      <c r="CB8" s="100">
        <f t="shared" si="7"/>
        <v>3.6435001979999999E-2</v>
      </c>
      <c r="CC8" s="30">
        <v>4.1916531799999997E-2</v>
      </c>
      <c r="CD8" s="30">
        <v>4.2162645380000002E-2</v>
      </c>
      <c r="CE8" s="30">
        <v>4.1973167460000002E-2</v>
      </c>
      <c r="CF8" s="30">
        <v>4.1509956119999997E-2</v>
      </c>
      <c r="CG8">
        <f t="shared" si="8"/>
        <v>4.1890575189999994E-2</v>
      </c>
      <c r="CH8" s="30">
        <v>4.0874390699999999E-2</v>
      </c>
      <c r="CI8" s="30">
        <v>4.1736484579999997E-2</v>
      </c>
      <c r="CJ8" s="100">
        <f t="shared" si="9"/>
        <v>4.1305437639999998E-2</v>
      </c>
      <c r="CK8" s="30">
        <v>3.5177625570000003E-2</v>
      </c>
      <c r="CL8" s="30">
        <v>3.8353642090000001E-2</v>
      </c>
      <c r="CM8">
        <f t="shared" ref="CM8:CM36" si="12">AVERAGE(CK8:CL8)</f>
        <v>3.6765633830000005E-2</v>
      </c>
      <c r="CN8" s="30">
        <v>3.6214234790000001E-2</v>
      </c>
      <c r="CO8" s="30">
        <v>3.7109270999999999E-2</v>
      </c>
      <c r="CP8" s="30">
        <v>3.7488826109999998E-2</v>
      </c>
      <c r="CQ8" s="30">
        <v>3.3997580979999997E-2</v>
      </c>
      <c r="CR8" s="30">
        <v>3.6766734330000002E-2</v>
      </c>
      <c r="CS8">
        <f t="shared" si="10"/>
        <v>3.6315329441999999E-2</v>
      </c>
      <c r="CT8" s="30">
        <v>4.1393558660000003E-2</v>
      </c>
      <c r="CU8" s="30">
        <v>4.0860286019999997E-2</v>
      </c>
      <c r="CV8">
        <f t="shared" si="11"/>
        <v>4.1126922339999997E-2</v>
      </c>
      <c r="CW8" s="30">
        <v>4.0336725220000001E-2</v>
      </c>
      <c r="CY8">
        <v>3.09E+17</v>
      </c>
      <c r="CZ8">
        <f t="shared" si="0"/>
        <v>0.80062324299999998</v>
      </c>
      <c r="DA8">
        <v>100</v>
      </c>
      <c r="DB8">
        <v>1.39E+18</v>
      </c>
      <c r="DC8" s="18">
        <v>0.62180000000000002</v>
      </c>
      <c r="DD8" s="18">
        <v>3.0250627370000002E-2</v>
      </c>
      <c r="DE8">
        <v>70</v>
      </c>
      <c r="DF8">
        <v>9.26E+17</v>
      </c>
      <c r="DG8">
        <v>0.40899999999999997</v>
      </c>
      <c r="DH8" s="18">
        <v>1.9895835309999998E-2</v>
      </c>
      <c r="DI8">
        <v>14.6</v>
      </c>
      <c r="DJ8">
        <v>879</v>
      </c>
    </row>
    <row r="9" spans="1:114" ht="15.75" thickBot="1">
      <c r="A9">
        <v>40</v>
      </c>
      <c r="B9">
        <v>4.63E+17</v>
      </c>
      <c r="C9">
        <v>5.1909999999999998</v>
      </c>
      <c r="D9">
        <v>0.80219440600000003</v>
      </c>
      <c r="E9">
        <v>10</v>
      </c>
      <c r="F9">
        <v>4.63E+17</v>
      </c>
      <c r="G9">
        <v>4.2119999999999997</v>
      </c>
      <c r="H9">
        <v>0.65170973200000004</v>
      </c>
      <c r="I9">
        <v>4.1920000000000002</v>
      </c>
      <c r="J9">
        <v>0.77860326899999999</v>
      </c>
      <c r="K9">
        <v>4.657</v>
      </c>
      <c r="L9">
        <v>0.80977221399999999</v>
      </c>
      <c r="M9">
        <v>2.1074000000000002</v>
      </c>
      <c r="N9">
        <v>0.78243112800000003</v>
      </c>
      <c r="P9" s="100">
        <v>4.63E+17</v>
      </c>
      <c r="Q9">
        <f t="shared" si="1"/>
        <v>0.7556290857500001</v>
      </c>
      <c r="R9" s="100"/>
      <c r="S9" t="s">
        <v>42</v>
      </c>
      <c r="T9">
        <v>4.46E+17</v>
      </c>
      <c r="U9">
        <v>5.6879999999999997</v>
      </c>
      <c r="V9">
        <v>0.82494561300000002</v>
      </c>
      <c r="W9">
        <v>5.3159999999999998</v>
      </c>
      <c r="X9">
        <v>0.83270676700000001</v>
      </c>
      <c r="Y9">
        <v>5.5869999999999997</v>
      </c>
      <c r="Z9">
        <v>0.825990538</v>
      </c>
      <c r="AA9">
        <v>5.4139999999999997</v>
      </c>
      <c r="AB9">
        <v>0.81303499000000001</v>
      </c>
      <c r="AC9" s="99">
        <f t="shared" si="2"/>
        <v>0.82416947700000009</v>
      </c>
      <c r="AE9">
        <v>37.5</v>
      </c>
      <c r="AF9">
        <v>4.46E+17</v>
      </c>
      <c r="AG9">
        <v>5.1449999999999996</v>
      </c>
      <c r="AH9">
        <v>0.79582366599999999</v>
      </c>
      <c r="AI9">
        <v>5.0010000000000003</v>
      </c>
      <c r="AJ9">
        <v>0.81849427200000002</v>
      </c>
      <c r="AK9" s="99">
        <f t="shared" si="3"/>
        <v>0.80715896900000006</v>
      </c>
      <c r="AL9" s="100"/>
      <c r="AM9" t="s">
        <v>42</v>
      </c>
      <c r="AN9">
        <v>4.63E+17</v>
      </c>
      <c r="AO9">
        <v>0.54</v>
      </c>
      <c r="AP9">
        <v>0.64171122999999997</v>
      </c>
      <c r="AQ9">
        <v>0.75929999999999997</v>
      </c>
      <c r="AR9">
        <v>0.737685806</v>
      </c>
      <c r="AS9">
        <f t="shared" si="4"/>
        <v>0.68969851799999993</v>
      </c>
      <c r="AU9">
        <v>30</v>
      </c>
      <c r="AV9">
        <v>4.63E+17</v>
      </c>
      <c r="AW9">
        <v>0.75570000000000004</v>
      </c>
      <c r="AX9">
        <v>0.69102048299999996</v>
      </c>
      <c r="AY9">
        <v>0.53290000000000004</v>
      </c>
      <c r="AZ9">
        <v>0.71167200900000005</v>
      </c>
      <c r="BA9">
        <v>0.66149999999999998</v>
      </c>
      <c r="BB9">
        <v>0.70409792400000004</v>
      </c>
      <c r="BC9">
        <v>0.5464</v>
      </c>
      <c r="BD9">
        <v>0.63116553099999995</v>
      </c>
      <c r="BE9">
        <v>0.68440000000000001</v>
      </c>
      <c r="BF9">
        <v>0.70317476599999995</v>
      </c>
      <c r="BG9">
        <f t="shared" si="5"/>
        <v>0.68822614259999992</v>
      </c>
      <c r="BH9" s="100"/>
      <c r="BI9" t="s">
        <v>42</v>
      </c>
      <c r="BJ9">
        <v>4.46E+17</v>
      </c>
      <c r="BK9">
        <v>0.56079999999999997</v>
      </c>
      <c r="BL9">
        <v>0.81028753099999995</v>
      </c>
      <c r="BM9">
        <v>0.69499999999999995</v>
      </c>
      <c r="BN9">
        <v>0.79692695800000002</v>
      </c>
      <c r="BO9">
        <f t="shared" si="6"/>
        <v>0.80360724449999998</v>
      </c>
      <c r="BQ9">
        <v>37.5</v>
      </c>
      <c r="BR9">
        <v>4.46E+17</v>
      </c>
      <c r="BS9">
        <v>0.68569999999999998</v>
      </c>
      <c r="BT9">
        <v>0.79043227699999996</v>
      </c>
      <c r="BV9" s="6"/>
      <c r="BW9" s="30">
        <v>3.9024710390000002E-2</v>
      </c>
      <c r="BX9" s="30">
        <v>2.2418124080000001E-2</v>
      </c>
      <c r="BY9" s="30">
        <v>3.78770618E-2</v>
      </c>
      <c r="BZ9" s="30">
        <v>3.9393351399999998E-2</v>
      </c>
      <c r="CA9" s="30">
        <v>3.8063277370000002E-2</v>
      </c>
      <c r="CB9" s="100">
        <f t="shared" si="7"/>
        <v>3.44379536625E-2</v>
      </c>
      <c r="CC9" s="30">
        <v>4.0131498549999998E-2</v>
      </c>
      <c r="CD9" s="30">
        <v>4.0509058889999998E-2</v>
      </c>
      <c r="CE9" s="30">
        <v>4.0182331500000001E-2</v>
      </c>
      <c r="CF9" s="30">
        <v>3.9552077159999997E-2</v>
      </c>
      <c r="CG9">
        <f t="shared" si="8"/>
        <v>4.0093741524999997E-2</v>
      </c>
      <c r="CH9" s="30">
        <v>3.8714790159999998E-2</v>
      </c>
      <c r="CI9" s="30">
        <v>3.9817657270000001E-2</v>
      </c>
      <c r="CJ9" s="100">
        <f t="shared" si="9"/>
        <v>3.9266223715E-2</v>
      </c>
      <c r="CK9" s="30">
        <v>3.1217613490000001E-2</v>
      </c>
      <c r="CL9" s="30">
        <v>3.5886531649999998E-2</v>
      </c>
      <c r="CM9">
        <f t="shared" si="12"/>
        <v>3.3552072570000001E-2</v>
      </c>
      <c r="CN9" s="30">
        <v>3.3616382790000003E-2</v>
      </c>
      <c r="CO9" s="30">
        <v>3.4621026809999997E-2</v>
      </c>
      <c r="CP9" s="30">
        <v>3.425256695E-2</v>
      </c>
      <c r="CQ9" s="30">
        <v>3.070459214E-2</v>
      </c>
      <c r="CR9" s="30">
        <v>3.4207657660000002E-2</v>
      </c>
      <c r="CS9">
        <f t="shared" si="10"/>
        <v>3.3480445270000006E-2</v>
      </c>
      <c r="CT9" s="30">
        <v>3.9418420260000003E-2</v>
      </c>
      <c r="CU9" s="30">
        <v>3.8768462500000003E-2</v>
      </c>
      <c r="CV9">
        <f t="shared" si="11"/>
        <v>3.9093441380000003E-2</v>
      </c>
      <c r="CW9" s="30">
        <v>3.845251283E-2</v>
      </c>
      <c r="CY9">
        <v>4.63E+17</v>
      </c>
      <c r="CZ9">
        <f t="shared" si="0"/>
        <v>0.7556290857500001</v>
      </c>
      <c r="DA9">
        <v>130</v>
      </c>
      <c r="DB9">
        <v>1.85E+18</v>
      </c>
      <c r="DC9" s="18">
        <v>0.5575</v>
      </c>
      <c r="DD9" s="18">
        <v>2.711997159E-2</v>
      </c>
      <c r="DE9">
        <v>100</v>
      </c>
      <c r="DF9">
        <v>1.39E+18</v>
      </c>
      <c r="DG9" s="18">
        <v>0.20200000000000001</v>
      </c>
      <c r="DH9" s="18">
        <v>1.0550287829999999E-2</v>
      </c>
      <c r="DI9" s="18">
        <v>14.7</v>
      </c>
      <c r="DJ9" s="18">
        <v>856</v>
      </c>
    </row>
    <row r="10" spans="1:114" ht="15.75" thickBot="1">
      <c r="A10">
        <v>50</v>
      </c>
      <c r="B10">
        <v>6.17E+17</v>
      </c>
      <c r="C10">
        <v>4.9649999999999999</v>
      </c>
      <c r="D10">
        <v>0.76726935600000001</v>
      </c>
      <c r="E10">
        <v>10</v>
      </c>
      <c r="F10">
        <v>6.17E+17</v>
      </c>
      <c r="G10">
        <v>3.6989999999999998</v>
      </c>
      <c r="H10">
        <v>0.57233482899999999</v>
      </c>
      <c r="I10">
        <v>4.01</v>
      </c>
      <c r="J10">
        <v>0.74479940600000005</v>
      </c>
      <c r="K10">
        <v>4.4960000000000004</v>
      </c>
      <c r="L10">
        <v>0.78177708199999996</v>
      </c>
      <c r="M10">
        <v>2.0089999999999999</v>
      </c>
      <c r="N10">
        <v>0.74589737899999997</v>
      </c>
      <c r="P10" s="100">
        <v>6.17E+17</v>
      </c>
      <c r="Q10">
        <f t="shared" si="1"/>
        <v>0.71120217400000008</v>
      </c>
      <c r="R10" s="100"/>
      <c r="S10" t="s">
        <v>43</v>
      </c>
      <c r="T10">
        <v>5.95E+17</v>
      </c>
      <c r="U10">
        <v>5.4539999999999997</v>
      </c>
      <c r="V10">
        <v>0.79100797700000003</v>
      </c>
      <c r="W10">
        <v>5.1269999999999998</v>
      </c>
      <c r="X10">
        <v>0.80310150400000002</v>
      </c>
      <c r="Y10">
        <v>5.3710000000000004</v>
      </c>
      <c r="Z10">
        <v>0.79405677100000005</v>
      </c>
      <c r="AA10">
        <v>5.1840000000000002</v>
      </c>
      <c r="AB10">
        <v>0.77849526999999996</v>
      </c>
      <c r="AC10" s="99">
        <f t="shared" si="2"/>
        <v>0.79166538050000002</v>
      </c>
      <c r="AE10">
        <v>50</v>
      </c>
      <c r="AF10">
        <v>5.95E+17</v>
      </c>
      <c r="AG10">
        <v>4.9219999999999997</v>
      </c>
      <c r="AH10">
        <v>0.76133024000000005</v>
      </c>
      <c r="AI10">
        <v>4.78</v>
      </c>
      <c r="AJ10">
        <v>0.78232405900000002</v>
      </c>
      <c r="AK10" s="99">
        <f t="shared" si="3"/>
        <v>0.77182714949999998</v>
      </c>
      <c r="AL10" s="100"/>
      <c r="AM10" t="s">
        <v>43</v>
      </c>
      <c r="AN10">
        <v>6.17E+17</v>
      </c>
      <c r="AO10">
        <v>0.48870000000000002</v>
      </c>
      <c r="AP10">
        <v>0.58074866300000005</v>
      </c>
      <c r="AQ10">
        <v>0.71120000000000005</v>
      </c>
      <c r="AR10">
        <v>0.69095501800000003</v>
      </c>
      <c r="AS10">
        <f t="shared" si="4"/>
        <v>0.63585184049999999</v>
      </c>
      <c r="AU10">
        <v>40</v>
      </c>
      <c r="AV10">
        <v>6.17E+17</v>
      </c>
      <c r="AW10">
        <v>0.70660000000000001</v>
      </c>
      <c r="AX10">
        <v>0.64612289700000003</v>
      </c>
      <c r="AY10">
        <v>0.49959999999999999</v>
      </c>
      <c r="AZ10">
        <v>0.66720085500000004</v>
      </c>
      <c r="BA10">
        <v>0.62150000000000005</v>
      </c>
      <c r="BB10">
        <v>0.66152208599999995</v>
      </c>
      <c r="BC10">
        <v>0.50149999999999995</v>
      </c>
      <c r="BD10">
        <v>0.57929998800000004</v>
      </c>
      <c r="BE10">
        <v>0.6431</v>
      </c>
      <c r="BF10">
        <v>0.66074180599999999</v>
      </c>
      <c r="BG10">
        <f t="shared" si="5"/>
        <v>0.64297752639999994</v>
      </c>
      <c r="BH10" s="100"/>
      <c r="BI10" t="s">
        <v>43</v>
      </c>
      <c r="BJ10">
        <v>5.95E+17</v>
      </c>
      <c r="BK10">
        <v>0.53100000000000003</v>
      </c>
      <c r="BL10">
        <v>0.76723016899999996</v>
      </c>
      <c r="BM10">
        <v>0.66379999999999995</v>
      </c>
      <c r="BN10">
        <v>0.761151244</v>
      </c>
      <c r="BO10">
        <f t="shared" si="6"/>
        <v>0.76419070649999998</v>
      </c>
      <c r="BQ10">
        <v>50</v>
      </c>
      <c r="BR10">
        <v>5.95E+17</v>
      </c>
      <c r="BS10">
        <v>0.65</v>
      </c>
      <c r="BT10">
        <v>0.74927953899999999</v>
      </c>
      <c r="BV10" s="6"/>
      <c r="BW10" s="30">
        <v>3.7325695839999999E-2</v>
      </c>
      <c r="BX10" s="30">
        <v>1.9687711529999999E-2</v>
      </c>
      <c r="BY10" s="30">
        <v>3.6232590129999999E-2</v>
      </c>
      <c r="BZ10" s="30">
        <v>3.803145971E-2</v>
      </c>
      <c r="CA10" s="30">
        <v>3.6286003720000001E-2</v>
      </c>
      <c r="CB10" s="100">
        <f t="shared" si="7"/>
        <v>3.2559441272500003E-2</v>
      </c>
      <c r="CC10" s="30">
        <v>3.8480519169999998E-2</v>
      </c>
      <c r="CD10" s="30">
        <v>3.90688384E-2</v>
      </c>
      <c r="CE10" s="30">
        <v>3.8628835239999999E-2</v>
      </c>
      <c r="CF10" s="30">
        <v>3.7871807899999999E-2</v>
      </c>
      <c r="CG10">
        <f t="shared" si="8"/>
        <v>3.8512500177499999E-2</v>
      </c>
      <c r="CH10" s="30">
        <v>3.7036773010000003E-2</v>
      </c>
      <c r="CI10" s="30">
        <v>3.8058068729999998E-2</v>
      </c>
      <c r="CJ10" s="100">
        <f t="shared" si="9"/>
        <v>3.7547420870000001E-2</v>
      </c>
      <c r="CK10" s="30">
        <v>2.825194021E-2</v>
      </c>
      <c r="CL10" s="30">
        <v>3.3613198089999997E-2</v>
      </c>
      <c r="CM10">
        <f t="shared" si="12"/>
        <v>3.0932569149999999E-2</v>
      </c>
      <c r="CN10" s="30">
        <v>3.1432229829999998E-2</v>
      </c>
      <c r="CO10" s="30">
        <v>3.2457618680000001E-2</v>
      </c>
      <c r="CP10" s="30">
        <v>3.2181361089999999E-2</v>
      </c>
      <c r="CQ10" s="30">
        <v>2.818146589E-2</v>
      </c>
      <c r="CR10" s="30">
        <v>3.2143402459999998E-2</v>
      </c>
      <c r="CS10">
        <f t="shared" si="10"/>
        <v>3.1279215589999999E-2</v>
      </c>
      <c r="CT10" s="30">
        <v>3.7323789519999997E-2</v>
      </c>
      <c r="CU10" s="30">
        <v>3.7028065329999998E-2</v>
      </c>
      <c r="CV10">
        <f t="shared" si="11"/>
        <v>3.7175927424999998E-2</v>
      </c>
      <c r="CW10" s="30">
        <v>3.6450537179999999E-2</v>
      </c>
      <c r="CY10">
        <v>6.17E+17</v>
      </c>
      <c r="CZ10">
        <f t="shared" si="0"/>
        <v>0.71120217400000008</v>
      </c>
      <c r="DA10">
        <v>150</v>
      </c>
      <c r="DB10">
        <v>2.16E+18</v>
      </c>
      <c r="DC10" s="18">
        <v>0.2009</v>
      </c>
      <c r="DD10" s="18">
        <v>9.7752753709999998E-3</v>
      </c>
      <c r="DE10">
        <v>130</v>
      </c>
      <c r="DF10">
        <v>1.85E+18</v>
      </c>
      <c r="DG10" s="18">
        <v>0.31540000000000001</v>
      </c>
      <c r="DH10" s="18">
        <v>1.534478337E-2</v>
      </c>
      <c r="DI10" s="18">
        <v>18.3</v>
      </c>
      <c r="DJ10" s="18">
        <v>1020</v>
      </c>
    </row>
    <row r="11" spans="1:114" ht="15.75" thickBot="1">
      <c r="A11">
        <v>60</v>
      </c>
      <c r="B11">
        <v>7.71E+17</v>
      </c>
      <c r="C11">
        <v>4.7290000000000001</v>
      </c>
      <c r="D11">
        <v>0.73079894899999998</v>
      </c>
      <c r="E11">
        <v>10</v>
      </c>
      <c r="F11">
        <v>7.71E+17</v>
      </c>
      <c r="H11">
        <f>(AVERAGE(H10,H12))</f>
        <v>0.557635773</v>
      </c>
      <c r="I11">
        <v>3.855</v>
      </c>
      <c r="J11">
        <v>0.71601040100000002</v>
      </c>
      <c r="K11">
        <v>4.3330000000000002</v>
      </c>
      <c r="L11">
        <v>0.75343418500000003</v>
      </c>
      <c r="M11">
        <v>1.9092</v>
      </c>
      <c r="N11">
        <v>0.70884384099999997</v>
      </c>
      <c r="P11" s="100">
        <v>7.71E+17</v>
      </c>
      <c r="Q11">
        <f t="shared" si="1"/>
        <v>0.68398105000000009</v>
      </c>
      <c r="R11" s="100"/>
      <c r="S11" t="s">
        <v>44</v>
      </c>
      <c r="T11">
        <v>7.44E+17</v>
      </c>
      <c r="U11">
        <v>5.2409999999999997</v>
      </c>
      <c r="V11">
        <v>0.76011602599999994</v>
      </c>
      <c r="W11">
        <v>4.9489999999999998</v>
      </c>
      <c r="X11">
        <v>0.775219298</v>
      </c>
      <c r="Y11">
        <v>5.1840000000000002</v>
      </c>
      <c r="Z11">
        <v>0.76641040800000004</v>
      </c>
      <c r="AA11">
        <v>4.9859999999999998</v>
      </c>
      <c r="AB11">
        <v>0.748761075</v>
      </c>
      <c r="AC11" s="99">
        <f t="shared" si="2"/>
        <v>0.76262670175000002</v>
      </c>
      <c r="AE11">
        <v>62.5</v>
      </c>
      <c r="AF11">
        <v>7.44E+17</v>
      </c>
      <c r="AG11">
        <v>4.7249999999999996</v>
      </c>
      <c r="AH11">
        <v>0.73085846899999996</v>
      </c>
      <c r="AI11">
        <v>4.6239999999999997</v>
      </c>
      <c r="AJ11">
        <v>0.75679214400000006</v>
      </c>
      <c r="AK11" s="99">
        <f t="shared" si="3"/>
        <v>0.74382530650000001</v>
      </c>
      <c r="AL11" s="100"/>
      <c r="AM11" t="s">
        <v>44</v>
      </c>
      <c r="AN11">
        <v>7.71E+17</v>
      </c>
      <c r="AO11">
        <v>0.44130000000000003</v>
      </c>
      <c r="AP11">
        <v>0.52442067699999995</v>
      </c>
      <c r="AQ11">
        <v>0.67120000000000002</v>
      </c>
      <c r="AR11">
        <v>0.65209365600000002</v>
      </c>
      <c r="AS11">
        <f t="shared" si="4"/>
        <v>0.58825716650000004</v>
      </c>
      <c r="AU11">
        <v>50</v>
      </c>
      <c r="AV11">
        <v>7.71E+17</v>
      </c>
      <c r="AW11">
        <v>0.66479999999999995</v>
      </c>
      <c r="AX11">
        <v>0.60790051199999995</v>
      </c>
      <c r="AY11">
        <v>0.48</v>
      </c>
      <c r="AZ11">
        <v>0.64102564100000003</v>
      </c>
      <c r="BA11">
        <v>0.58830000000000005</v>
      </c>
      <c r="BB11">
        <v>0.62618414099999997</v>
      </c>
      <c r="BC11">
        <v>0.46379999999999999</v>
      </c>
      <c r="BD11">
        <v>0.53575141500000001</v>
      </c>
      <c r="BE11">
        <v>0.60929999999999995</v>
      </c>
      <c r="BF11">
        <v>0.62601459000000004</v>
      </c>
      <c r="BG11">
        <f t="shared" si="5"/>
        <v>0.60737525979999996</v>
      </c>
      <c r="BH11" s="100"/>
      <c r="BI11" t="s">
        <v>44</v>
      </c>
      <c r="BJ11">
        <v>7.44E+17</v>
      </c>
      <c r="BK11">
        <v>0.51870000000000005</v>
      </c>
      <c r="BL11">
        <v>0.74945817100000001</v>
      </c>
      <c r="BM11">
        <v>0.6331</v>
      </c>
      <c r="BN11">
        <v>0.72594885899999995</v>
      </c>
      <c r="BO11">
        <f t="shared" si="6"/>
        <v>0.73770351499999998</v>
      </c>
      <c r="BQ11">
        <v>62.5</v>
      </c>
      <c r="BR11">
        <v>7.44E+17</v>
      </c>
      <c r="BS11">
        <v>0.62439999999999996</v>
      </c>
      <c r="BT11">
        <v>0.71976945199999998</v>
      </c>
      <c r="BV11" s="6"/>
      <c r="BW11" s="30">
        <v>3.5551503650000003E-2</v>
      </c>
      <c r="BX11" s="19"/>
      <c r="BY11" s="30">
        <v>3.4832078539999999E-2</v>
      </c>
      <c r="BZ11" s="30">
        <v>3.6652650119999998E-2</v>
      </c>
      <c r="CA11" s="30">
        <v>3.4483443650000001E-2</v>
      </c>
      <c r="CB11" s="100"/>
      <c r="CC11" s="30">
        <v>3.6977704620000003E-2</v>
      </c>
      <c r="CD11" s="30">
        <v>3.7712440260000001E-2</v>
      </c>
      <c r="CE11" s="30">
        <v>3.7283910240000002E-2</v>
      </c>
      <c r="CF11" s="30">
        <v>3.6425315239999999E-2</v>
      </c>
      <c r="CG11">
        <f t="shared" si="8"/>
        <v>3.7099842590000001E-2</v>
      </c>
      <c r="CH11" s="30">
        <v>3.5554399120000003E-2</v>
      </c>
      <c r="CI11" s="30">
        <v>3.6816006239999997E-2</v>
      </c>
      <c r="CJ11" s="100">
        <f t="shared" si="9"/>
        <v>3.618520268E-2</v>
      </c>
      <c r="CK11" s="30">
        <v>2.5511727469999999E-2</v>
      </c>
      <c r="CL11" s="30">
        <v>3.1722692009999998E-2</v>
      </c>
      <c r="CM11">
        <f t="shared" si="12"/>
        <v>2.8617209739999996E-2</v>
      </c>
      <c r="CN11" s="30">
        <v>2.9572808360000001E-2</v>
      </c>
      <c r="CO11" s="30">
        <v>3.1184261340000002E-2</v>
      </c>
      <c r="CP11" s="30">
        <v>3.0462260219999999E-2</v>
      </c>
      <c r="CQ11" s="30">
        <v>2.6062938939999999E-2</v>
      </c>
      <c r="CR11" s="30">
        <v>3.0454011999999999E-2</v>
      </c>
      <c r="CS11">
        <f t="shared" si="10"/>
        <v>2.9547256171999998E-2</v>
      </c>
      <c r="CT11" s="30">
        <v>3.6459227160000003E-2</v>
      </c>
      <c r="CU11" s="30">
        <v>3.5315559150000002E-2</v>
      </c>
      <c r="CV11">
        <f t="shared" si="11"/>
        <v>3.5887393155000002E-2</v>
      </c>
      <c r="CW11" s="30">
        <v>3.5014946790000001E-2</v>
      </c>
      <c r="CY11">
        <v>7.71E+17</v>
      </c>
      <c r="CZ11">
        <f t="shared" si="0"/>
        <v>0.68398105000000009</v>
      </c>
      <c r="DE11">
        <v>150</v>
      </c>
      <c r="DF11">
        <v>2.16E+18</v>
      </c>
      <c r="DG11" s="18">
        <v>9.64E-2</v>
      </c>
      <c r="DH11" s="18">
        <v>4.6886844789999996E-3</v>
      </c>
      <c r="DI11" s="18">
        <v>20.3</v>
      </c>
      <c r="DJ11" s="18">
        <v>981</v>
      </c>
    </row>
    <row r="12" spans="1:114" ht="15.75" thickBot="1">
      <c r="A12">
        <v>70</v>
      </c>
      <c r="B12">
        <v>9.26E+17</v>
      </c>
      <c r="C12">
        <v>4.4379999999999997</v>
      </c>
      <c r="D12">
        <v>0.68582908399999998</v>
      </c>
      <c r="E12">
        <v>10</v>
      </c>
      <c r="F12">
        <v>9.26E+17</v>
      </c>
      <c r="G12">
        <v>3.5089999999999999</v>
      </c>
      <c r="H12">
        <v>0.54293671700000001</v>
      </c>
      <c r="I12">
        <v>3.7410000000000001</v>
      </c>
      <c r="J12">
        <v>0.69483655300000002</v>
      </c>
      <c r="K12">
        <v>4.2069999999999999</v>
      </c>
      <c r="L12">
        <v>0.73152495200000001</v>
      </c>
      <c r="M12">
        <v>1.8378000000000001</v>
      </c>
      <c r="N12">
        <v>0.68233459600000002</v>
      </c>
      <c r="P12" s="100">
        <v>9.26E+17</v>
      </c>
      <c r="Q12">
        <f t="shared" si="1"/>
        <v>0.66290820449999999</v>
      </c>
      <c r="R12" s="100"/>
      <c r="S12" t="s">
        <v>45</v>
      </c>
      <c r="T12">
        <v>8.92E+17</v>
      </c>
      <c r="U12">
        <v>5.0309999999999997</v>
      </c>
      <c r="V12">
        <v>0.72965917300000005</v>
      </c>
      <c r="W12">
        <v>4.7690000000000001</v>
      </c>
      <c r="X12">
        <v>0.74702380999999995</v>
      </c>
      <c r="Y12">
        <v>4.9859999999999998</v>
      </c>
      <c r="Z12">
        <v>0.73713778799999996</v>
      </c>
      <c r="AA12">
        <v>4.78</v>
      </c>
      <c r="AB12">
        <v>0.71782549900000003</v>
      </c>
      <c r="AC12" s="99">
        <f t="shared" si="2"/>
        <v>0.73291156749999997</v>
      </c>
      <c r="AE12">
        <v>75</v>
      </c>
      <c r="AF12">
        <v>8.92E+17</v>
      </c>
      <c r="AG12">
        <v>4.5549999999999997</v>
      </c>
      <c r="AH12">
        <v>0.70456303200000003</v>
      </c>
      <c r="AI12">
        <v>4.492</v>
      </c>
      <c r="AJ12">
        <v>0.73518821599999995</v>
      </c>
      <c r="AK12" s="99">
        <f t="shared" si="3"/>
        <v>0.71987562399999994</v>
      </c>
      <c r="AL12" s="100"/>
      <c r="AM12" t="s">
        <v>45</v>
      </c>
      <c r="AN12">
        <v>9.26E+17</v>
      </c>
      <c r="AO12">
        <v>0.40160000000000001</v>
      </c>
      <c r="AP12">
        <v>0.47724301800000002</v>
      </c>
      <c r="AQ12">
        <v>0.62949999999999995</v>
      </c>
      <c r="AR12">
        <v>0.61158068600000004</v>
      </c>
      <c r="AS12">
        <f t="shared" si="4"/>
        <v>0.54441185200000008</v>
      </c>
      <c r="AU12">
        <v>60</v>
      </c>
      <c r="AV12">
        <v>9.26E+17</v>
      </c>
      <c r="AW12">
        <v>0.62680000000000002</v>
      </c>
      <c r="AX12">
        <v>0.57315289000000003</v>
      </c>
      <c r="AY12">
        <v>0.45860000000000001</v>
      </c>
      <c r="AZ12">
        <v>0.61244658100000005</v>
      </c>
      <c r="BA12">
        <v>0.55759999999999998</v>
      </c>
      <c r="BB12">
        <v>0.59350718499999999</v>
      </c>
      <c r="BC12">
        <v>0.44069999999999998</v>
      </c>
      <c r="BD12">
        <v>0.50906780600000001</v>
      </c>
      <c r="BE12">
        <v>0.5786</v>
      </c>
      <c r="BF12">
        <v>0.59447241299999998</v>
      </c>
      <c r="BG12">
        <f t="shared" si="5"/>
        <v>0.57652937500000001</v>
      </c>
      <c r="BH12" s="100"/>
      <c r="BI12" t="s">
        <v>45</v>
      </c>
      <c r="BJ12">
        <v>8.92E+17</v>
      </c>
      <c r="BK12">
        <v>0.49830000000000002</v>
      </c>
      <c r="BL12">
        <v>0.71998266200000005</v>
      </c>
      <c r="BM12">
        <v>0.60370000000000001</v>
      </c>
      <c r="BN12">
        <v>0.69223712900000001</v>
      </c>
      <c r="BO12">
        <f t="shared" si="6"/>
        <v>0.70610989550000003</v>
      </c>
      <c r="BQ12">
        <v>75</v>
      </c>
      <c r="BR12">
        <v>8.92E+17</v>
      </c>
      <c r="BS12">
        <v>0.60109999999999997</v>
      </c>
      <c r="BT12">
        <v>0.69291066300000004</v>
      </c>
      <c r="BV12" s="6"/>
      <c r="BW12" s="30">
        <v>3.3363834469999999E-2</v>
      </c>
      <c r="BX12" s="30">
        <v>1.8676447620000002E-2</v>
      </c>
      <c r="BY12" s="30">
        <v>3.3802024850000001E-2</v>
      </c>
      <c r="BZ12" s="30">
        <v>3.5586821849999999E-2</v>
      </c>
      <c r="CA12" s="30">
        <v>3.3193836550000001E-2</v>
      </c>
      <c r="CB12" s="100">
        <f t="shared" si="7"/>
        <v>3.0314782717500002E-2</v>
      </c>
      <c r="CC12" s="30">
        <v>3.5496056470000002E-2</v>
      </c>
      <c r="CD12" s="30">
        <v>3.6340801700000001E-2</v>
      </c>
      <c r="CE12" s="30">
        <v>3.5859872000000001E-2</v>
      </c>
      <c r="CF12" s="30">
        <v>3.4920378430000003E-2</v>
      </c>
      <c r="CG12">
        <f t="shared" si="8"/>
        <v>3.5654277150000004E-2</v>
      </c>
      <c r="CH12" s="30">
        <v>3.4275193230000001E-2</v>
      </c>
      <c r="CI12" s="30">
        <v>3.5765030279999999E-2</v>
      </c>
      <c r="CJ12" s="100">
        <f t="shared" si="9"/>
        <v>3.5020111755E-2</v>
      </c>
      <c r="CK12" s="30">
        <v>2.3216654770000001E-2</v>
      </c>
      <c r="CL12" s="30">
        <v>2.975183943E-2</v>
      </c>
      <c r="CM12">
        <f t="shared" si="12"/>
        <v>2.64842471E-2</v>
      </c>
      <c r="CN12" s="30">
        <v>2.7882425209999999E-2</v>
      </c>
      <c r="CO12" s="30">
        <v>2.9793963020000001E-2</v>
      </c>
      <c r="CP12" s="30">
        <v>2.8872609720000001E-2</v>
      </c>
      <c r="CQ12" s="30">
        <v>2.476484948E-2</v>
      </c>
      <c r="CR12" s="30">
        <v>2.8919565639999999E-2</v>
      </c>
      <c r="CS12">
        <f t="shared" si="10"/>
        <v>2.8046682614E-2</v>
      </c>
      <c r="CT12" s="30">
        <v>3.5025318860000001E-2</v>
      </c>
      <c r="CU12" s="30">
        <v>3.3675569510000003E-2</v>
      </c>
      <c r="CV12">
        <f t="shared" si="11"/>
        <v>3.4350444185000002E-2</v>
      </c>
      <c r="CW12" s="30">
        <v>3.3708335220000003E-2</v>
      </c>
      <c r="CY12">
        <v>9.26E+17</v>
      </c>
      <c r="CZ12">
        <f t="shared" si="0"/>
        <v>0.66290820449999999</v>
      </c>
    </row>
    <row r="13" spans="1:114" ht="15.75" thickBot="1">
      <c r="A13">
        <v>80</v>
      </c>
      <c r="B13">
        <v>1.08E+18</v>
      </c>
      <c r="C13">
        <v>4.26</v>
      </c>
      <c r="D13">
        <v>0.65832174300000001</v>
      </c>
      <c r="E13">
        <v>20</v>
      </c>
      <c r="F13">
        <v>1.08E+18</v>
      </c>
      <c r="R13" s="100"/>
      <c r="S13" t="s">
        <v>46</v>
      </c>
      <c r="T13">
        <v>1.04E+18</v>
      </c>
      <c r="U13">
        <v>4.8259999999999996</v>
      </c>
      <c r="V13">
        <v>0.69992748400000004</v>
      </c>
      <c r="W13">
        <v>4.5990000000000002</v>
      </c>
      <c r="X13">
        <v>0.72039473700000001</v>
      </c>
      <c r="Y13">
        <v>4.7939999999999996</v>
      </c>
      <c r="Z13">
        <v>0.70875221799999999</v>
      </c>
      <c r="AA13">
        <v>4.593</v>
      </c>
      <c r="AB13">
        <v>0.68974320499999997</v>
      </c>
      <c r="AC13" s="99">
        <f t="shared" si="2"/>
        <v>0.70470441100000003</v>
      </c>
      <c r="AE13" t="s">
        <v>40</v>
      </c>
      <c r="AF13">
        <v>1.04E+18</v>
      </c>
      <c r="AG13">
        <v>4.415</v>
      </c>
      <c r="AH13">
        <v>0.68290796600000003</v>
      </c>
      <c r="AI13">
        <v>4.3659999999999997</v>
      </c>
      <c r="AJ13">
        <v>0.71456628499999997</v>
      </c>
      <c r="AK13" s="99">
        <f t="shared" si="3"/>
        <v>0.6987371255</v>
      </c>
      <c r="AL13" s="100"/>
      <c r="AM13" t="s">
        <v>46</v>
      </c>
      <c r="AN13">
        <v>1.08E+18</v>
      </c>
      <c r="AO13">
        <v>0.36130000000000001</v>
      </c>
      <c r="AP13">
        <v>0.42935234700000002</v>
      </c>
      <c r="AQ13">
        <v>0.59340000000000004</v>
      </c>
      <c r="AR13">
        <v>0.576508307</v>
      </c>
      <c r="AS13">
        <f t="shared" si="4"/>
        <v>0.50293032700000007</v>
      </c>
      <c r="AU13" t="s">
        <v>40</v>
      </c>
      <c r="AV13">
        <v>1.08E+18</v>
      </c>
      <c r="AY13">
        <v>0.43959999999999999</v>
      </c>
      <c r="AZ13">
        <v>0.58707264999999997</v>
      </c>
      <c r="BA13">
        <v>0.52470000000000006</v>
      </c>
      <c r="BB13">
        <v>0.55848855799999997</v>
      </c>
      <c r="BC13">
        <v>0.41320000000000001</v>
      </c>
      <c r="BD13">
        <v>0.47730160599999999</v>
      </c>
      <c r="BE13">
        <v>0.55389999999999995</v>
      </c>
      <c r="BF13">
        <v>0.56909483199999999</v>
      </c>
      <c r="BG13">
        <f t="shared" si="5"/>
        <v>0.54798941149999991</v>
      </c>
      <c r="BH13" s="100"/>
      <c r="BI13" t="s">
        <v>46</v>
      </c>
      <c r="BJ13">
        <v>1.04E+18</v>
      </c>
      <c r="BK13">
        <v>0.4778</v>
      </c>
      <c r="BL13">
        <v>0.69036266400000001</v>
      </c>
      <c r="BM13">
        <v>0.57579999999999998</v>
      </c>
      <c r="BN13">
        <v>0.66024538499999996</v>
      </c>
      <c r="BO13">
        <f t="shared" si="6"/>
        <v>0.67530402449999993</v>
      </c>
      <c r="BQ13" t="s">
        <v>40</v>
      </c>
      <c r="BR13">
        <v>1.04E+18</v>
      </c>
      <c r="BS13">
        <v>0.58069999999999999</v>
      </c>
      <c r="BT13">
        <v>0.66939481300000003</v>
      </c>
      <c r="BV13" s="6"/>
      <c r="BW13" s="30">
        <v>3.2025672560000003E-2</v>
      </c>
      <c r="BX13" s="19"/>
      <c r="BY13" s="19"/>
      <c r="BZ13" s="19"/>
      <c r="CA13" s="19"/>
      <c r="CB13" s="100"/>
      <c r="CC13" s="30">
        <v>3.4049685650000001E-2</v>
      </c>
      <c r="CD13" s="30">
        <v>3.5045365279999997E-2</v>
      </c>
      <c r="CE13" s="30">
        <v>3.4478986429999997E-2</v>
      </c>
      <c r="CF13" s="30">
        <v>3.355424647E-2</v>
      </c>
      <c r="CG13">
        <f t="shared" si="8"/>
        <v>3.4282070957500001E-2</v>
      </c>
      <c r="CH13" s="30">
        <v>3.3221729550000002E-2</v>
      </c>
      <c r="CI13" s="30">
        <v>3.4761825959999999E-2</v>
      </c>
      <c r="CJ13" s="100">
        <f t="shared" si="9"/>
        <v>3.3991777755000001E-2</v>
      </c>
      <c r="CK13" s="30">
        <v>2.0886895839999999E-2</v>
      </c>
      <c r="CL13" s="30">
        <v>2.804565769E-2</v>
      </c>
      <c r="CM13">
        <f t="shared" si="12"/>
        <v>2.4466276764999999E-2</v>
      </c>
      <c r="CN13" s="19"/>
      <c r="CO13" s="30">
        <v>2.8559586009999999E-2</v>
      </c>
      <c r="CP13" s="30">
        <v>2.7169042899999999E-2</v>
      </c>
      <c r="CQ13" s="30">
        <v>2.3219504889999999E-2</v>
      </c>
      <c r="CR13" s="30">
        <v>2.7685011070000001E-2</v>
      </c>
      <c r="CS13">
        <f t="shared" si="10"/>
        <v>2.6658286217499997E-2</v>
      </c>
      <c r="CT13" s="30">
        <v>3.3584381599999998E-2</v>
      </c>
      <c r="CU13" s="30">
        <v>3.2119252819999999E-2</v>
      </c>
      <c r="CV13">
        <f t="shared" si="11"/>
        <v>3.2851817209999995E-2</v>
      </c>
      <c r="CW13" s="30">
        <v>3.2564349130000003E-2</v>
      </c>
      <c r="CY13">
        <v>1.23E+18</v>
      </c>
      <c r="CZ13">
        <f>Q14</f>
        <v>0.63204205975000005</v>
      </c>
    </row>
    <row r="14" spans="1:114" ht="15.75" thickBot="1">
      <c r="A14">
        <v>90</v>
      </c>
      <c r="B14">
        <v>1.23E+18</v>
      </c>
      <c r="C14">
        <v>4.085</v>
      </c>
      <c r="D14">
        <v>0.63127800999999995</v>
      </c>
      <c r="E14">
        <v>30</v>
      </c>
      <c r="F14">
        <v>1.23E+18</v>
      </c>
      <c r="G14">
        <v>3.2469999999999999</v>
      </c>
      <c r="H14">
        <v>0.50239826700000001</v>
      </c>
      <c r="I14">
        <v>3.5760000000000001</v>
      </c>
      <c r="J14">
        <v>0.66419019300000004</v>
      </c>
      <c r="K14">
        <v>4.0810000000000004</v>
      </c>
      <c r="L14">
        <v>0.70961571899999998</v>
      </c>
      <c r="M14">
        <v>1.756</v>
      </c>
      <c r="N14">
        <v>0.65196405999999996</v>
      </c>
      <c r="P14" s="100">
        <v>1.23E+18</v>
      </c>
      <c r="Q14">
        <f t="shared" si="1"/>
        <v>0.63204205975000005</v>
      </c>
      <c r="R14" s="100"/>
      <c r="S14" t="s">
        <v>47</v>
      </c>
      <c r="T14">
        <v>1.19E+18</v>
      </c>
      <c r="U14">
        <v>4.6109999999999998</v>
      </c>
      <c r="V14">
        <v>0.66874546800000001</v>
      </c>
      <c r="W14">
        <v>4.42</v>
      </c>
      <c r="X14">
        <v>0.69235588999999997</v>
      </c>
      <c r="Y14">
        <v>4.5990000000000002</v>
      </c>
      <c r="Z14">
        <v>0.67992312200000005</v>
      </c>
      <c r="AA14">
        <v>4.38</v>
      </c>
      <c r="AB14">
        <v>0.65775642000000001</v>
      </c>
      <c r="AC14" s="99">
        <f t="shared" si="2"/>
        <v>0.67469522500000001</v>
      </c>
      <c r="AE14" t="s">
        <v>41</v>
      </c>
      <c r="AF14">
        <v>1.19E+18</v>
      </c>
      <c r="AG14">
        <v>4.3339999999999996</v>
      </c>
      <c r="AH14">
        <v>0.67037896399999997</v>
      </c>
      <c r="AI14">
        <v>4.2960000000000003</v>
      </c>
      <c r="AJ14">
        <v>0.70310965599999997</v>
      </c>
      <c r="AK14" s="99">
        <f t="shared" si="3"/>
        <v>0.68674430999999991</v>
      </c>
      <c r="AL14" s="100"/>
      <c r="AM14" t="s">
        <v>47</v>
      </c>
      <c r="AN14">
        <v>1.23E+18</v>
      </c>
      <c r="AO14">
        <v>0.32519999999999999</v>
      </c>
      <c r="AP14">
        <v>0.38645276299999998</v>
      </c>
      <c r="AQ14">
        <v>0.56110000000000004</v>
      </c>
      <c r="AR14">
        <v>0.54512775700000005</v>
      </c>
      <c r="AS14">
        <f t="shared" si="4"/>
        <v>0.46579026000000001</v>
      </c>
      <c r="AU14" t="s">
        <v>41</v>
      </c>
      <c r="AV14">
        <v>1.23E+18</v>
      </c>
      <c r="AW14">
        <v>0.56630000000000003</v>
      </c>
      <c r="AX14">
        <v>0.517831017</v>
      </c>
      <c r="AY14">
        <v>0.41870000000000002</v>
      </c>
      <c r="AZ14">
        <v>0.55916132500000004</v>
      </c>
      <c r="BA14">
        <v>0.50549999999999995</v>
      </c>
      <c r="BB14">
        <v>0.53805215500000003</v>
      </c>
      <c r="BC14">
        <v>0.3911</v>
      </c>
      <c r="BD14">
        <v>0.45177313200000002</v>
      </c>
      <c r="BE14">
        <v>0.53539999999999999</v>
      </c>
      <c r="BF14">
        <v>0.55008733200000004</v>
      </c>
      <c r="BG14">
        <f t="shared" si="5"/>
        <v>0.52338099220000001</v>
      </c>
      <c r="BH14" s="100"/>
      <c r="BI14" t="s">
        <v>47</v>
      </c>
      <c r="BJ14">
        <v>1.19E+18</v>
      </c>
      <c r="BK14">
        <v>0.46460000000000001</v>
      </c>
      <c r="BL14">
        <v>0.67129027600000002</v>
      </c>
      <c r="BM14">
        <v>0.54949999999999999</v>
      </c>
      <c r="BN14">
        <v>0.63008829300000002</v>
      </c>
      <c r="BO14">
        <f t="shared" si="6"/>
        <v>0.65068928450000008</v>
      </c>
      <c r="BQ14" t="s">
        <v>41</v>
      </c>
      <c r="BR14">
        <v>1.19E+18</v>
      </c>
      <c r="BS14">
        <v>0.56140000000000001</v>
      </c>
      <c r="BT14">
        <v>0.64714697399999999</v>
      </c>
      <c r="BV14" s="6"/>
      <c r="BW14" s="30">
        <v>3.0710063950000002E-2</v>
      </c>
      <c r="BX14" s="30">
        <v>1.7281967919999999E-2</v>
      </c>
      <c r="BY14" s="30">
        <v>3.2311157680000001E-2</v>
      </c>
      <c r="BZ14" s="30">
        <v>3.4520993569999998E-2</v>
      </c>
      <c r="CA14" s="30">
        <v>3.171638752E-2</v>
      </c>
      <c r="CB14" s="100">
        <f t="shared" si="7"/>
        <v>2.89576266725E-2</v>
      </c>
      <c r="CC14" s="30">
        <v>3.253276016E-2</v>
      </c>
      <c r="CD14" s="30">
        <v>3.3681346930000002E-2</v>
      </c>
      <c r="CE14" s="30">
        <v>3.3076524529999998E-2</v>
      </c>
      <c r="CF14" s="30">
        <v>3.1998171030000001E-2</v>
      </c>
      <c r="CG14">
        <f t="shared" si="8"/>
        <v>3.2822200662500002E-2</v>
      </c>
      <c r="CH14" s="30">
        <v>3.261222557E-2</v>
      </c>
      <c r="CI14" s="30">
        <v>3.4204490230000002E-2</v>
      </c>
      <c r="CJ14" s="100">
        <f t="shared" si="9"/>
        <v>3.3408357900000005E-2</v>
      </c>
      <c r="CK14" s="30">
        <v>1.879994057E-2</v>
      </c>
      <c r="CL14" s="30">
        <v>2.6519074029999999E-2</v>
      </c>
      <c r="CM14">
        <f t="shared" si="12"/>
        <v>2.2659507299999999E-2</v>
      </c>
      <c r="CN14" s="30">
        <v>2.5191157299999999E-2</v>
      </c>
      <c r="CO14" s="30">
        <v>2.72017713E-2</v>
      </c>
      <c r="CP14" s="30">
        <v>2.617486409E-2</v>
      </c>
      <c r="CQ14" s="30">
        <v>2.1977609790000002E-2</v>
      </c>
      <c r="CR14" s="30">
        <v>2.6760344700000001E-2</v>
      </c>
      <c r="CS14">
        <f t="shared" si="10"/>
        <v>2.5461149436000002E-2</v>
      </c>
      <c r="CT14" s="30">
        <v>3.2656558590000002E-2</v>
      </c>
      <c r="CU14" s="30">
        <v>3.0652187260000002E-2</v>
      </c>
      <c r="CV14">
        <f t="shared" si="11"/>
        <v>3.1654372925E-2</v>
      </c>
      <c r="CW14" s="30">
        <v>3.1482048569999997E-2</v>
      </c>
      <c r="CY14">
        <v>1.54E+18</v>
      </c>
      <c r="CZ14">
        <f>Q16</f>
        <v>0.59370241299999993</v>
      </c>
    </row>
    <row r="15" spans="1:114" ht="15.75" thickBot="1">
      <c r="A15">
        <v>100</v>
      </c>
      <c r="B15">
        <v>1.39E+18</v>
      </c>
      <c r="C15">
        <v>3.8980000000000001</v>
      </c>
      <c r="D15">
        <v>0.60237984899999997</v>
      </c>
      <c r="E15">
        <v>40</v>
      </c>
      <c r="F15">
        <v>1.39E+18</v>
      </c>
      <c r="R15" s="100"/>
      <c r="S15" t="s">
        <v>48</v>
      </c>
      <c r="T15">
        <v>1.34E+18</v>
      </c>
      <c r="U15">
        <v>4.4009999999999998</v>
      </c>
      <c r="V15">
        <v>0.638288615</v>
      </c>
      <c r="W15">
        <v>4.2590000000000003</v>
      </c>
      <c r="X15">
        <v>0.66713659199999997</v>
      </c>
      <c r="Y15">
        <v>4.4029999999999996</v>
      </c>
      <c r="Z15">
        <v>0.65094618599999998</v>
      </c>
      <c r="AA15">
        <v>4.2089999999999996</v>
      </c>
      <c r="AB15">
        <v>0.63207688799999995</v>
      </c>
      <c r="AC15" s="99">
        <f t="shared" si="2"/>
        <v>0.64711207024999995</v>
      </c>
      <c r="AE15" t="s">
        <v>42</v>
      </c>
      <c r="AF15">
        <v>1.34E+18</v>
      </c>
      <c r="AG15">
        <v>4.2549999999999999</v>
      </c>
      <c r="AH15">
        <v>0.65815931900000002</v>
      </c>
      <c r="AI15">
        <v>4.24</v>
      </c>
      <c r="AJ15">
        <v>0.69394435399999999</v>
      </c>
      <c r="AK15" s="99">
        <f t="shared" si="3"/>
        <v>0.6760518365</v>
      </c>
      <c r="AL15" s="100"/>
      <c r="AM15" t="s">
        <v>48</v>
      </c>
      <c r="AN15">
        <v>1.39E+18</v>
      </c>
      <c r="AO15">
        <v>0.28989999999999999</v>
      </c>
      <c r="AP15">
        <v>0.34450386199999999</v>
      </c>
      <c r="AQ15">
        <v>0.52459999999999996</v>
      </c>
      <c r="AR15">
        <v>0.50966676399999999</v>
      </c>
      <c r="AS15">
        <f t="shared" si="4"/>
        <v>0.42708531299999997</v>
      </c>
      <c r="AU15" t="s">
        <v>42</v>
      </c>
      <c r="AV15">
        <v>1.39E+18</v>
      </c>
      <c r="AY15">
        <v>0.40329999999999999</v>
      </c>
      <c r="AZ15">
        <v>0.53859508599999995</v>
      </c>
      <c r="BA15">
        <v>0.48499999999999999</v>
      </c>
      <c r="BB15">
        <v>0.51623203799999995</v>
      </c>
      <c r="BC15">
        <v>0.36699999999999999</v>
      </c>
      <c r="BD15">
        <v>0.423934388</v>
      </c>
      <c r="BE15">
        <v>0.51800000000000002</v>
      </c>
      <c r="BF15">
        <v>0.53221000699999998</v>
      </c>
      <c r="BG15">
        <f t="shared" si="5"/>
        <v>0.50274287974999998</v>
      </c>
      <c r="BH15" s="100"/>
      <c r="BI15" t="s">
        <v>48</v>
      </c>
      <c r="BJ15">
        <v>1.34E+18</v>
      </c>
      <c r="BK15">
        <v>0.44290000000000002</v>
      </c>
      <c r="BL15">
        <v>0.63993642500000003</v>
      </c>
      <c r="BM15">
        <v>0.52359999999999995</v>
      </c>
      <c r="BN15">
        <v>0.60038986400000005</v>
      </c>
      <c r="BO15">
        <f t="shared" si="6"/>
        <v>0.62016314449999999</v>
      </c>
      <c r="BQ15" t="s">
        <v>42</v>
      </c>
      <c r="BR15">
        <v>1.34E+18</v>
      </c>
      <c r="BS15">
        <v>0.54930000000000001</v>
      </c>
      <c r="BT15">
        <v>0.63319884699999995</v>
      </c>
      <c r="BV15" s="6"/>
      <c r="BW15" s="30">
        <v>2.9304242170000001E-2</v>
      </c>
      <c r="BX15" s="19"/>
      <c r="BY15" s="19"/>
      <c r="BZ15" s="19"/>
      <c r="CA15" s="19"/>
      <c r="CB15" s="100"/>
      <c r="CC15" s="30">
        <v>3.105111201E-2</v>
      </c>
      <c r="CD15" s="30">
        <v>3.2454492440000003E-2</v>
      </c>
      <c r="CE15" s="30">
        <v>3.1666870520000001E-2</v>
      </c>
      <c r="CF15" s="30">
        <v>3.0748927370000002E-2</v>
      </c>
      <c r="CG15">
        <f t="shared" si="8"/>
        <v>3.1480350585000004E-2</v>
      </c>
      <c r="CH15" s="30">
        <v>3.2017771059999998E-2</v>
      </c>
      <c r="CI15" s="30">
        <v>3.375862164E-2</v>
      </c>
      <c r="CJ15" s="100">
        <f t="shared" si="9"/>
        <v>3.2888196349999996E-2</v>
      </c>
      <c r="CK15" s="30">
        <v>1.675923361E-2</v>
      </c>
      <c r="CL15" s="30">
        <v>2.4793987230000002E-2</v>
      </c>
      <c r="CM15">
        <f t="shared" si="12"/>
        <v>2.0776610420000001E-2</v>
      </c>
      <c r="CN15" s="19"/>
      <c r="CO15" s="30">
        <v>2.6201276249999999E-2</v>
      </c>
      <c r="CP15" s="30">
        <v>2.5113371079999999E-2</v>
      </c>
      <c r="CQ15" s="30">
        <v>2.0623325979999999E-2</v>
      </c>
      <c r="CR15" s="30">
        <v>2.5890658489999999E-2</v>
      </c>
      <c r="CS15">
        <f t="shared" si="10"/>
        <v>2.4457157949999999E-2</v>
      </c>
      <c r="CT15" s="30">
        <v>3.113127378E-2</v>
      </c>
      <c r="CU15" s="30">
        <v>2.9207434479999999E-2</v>
      </c>
      <c r="CV15">
        <f t="shared" si="11"/>
        <v>3.0169354129999999E-2</v>
      </c>
      <c r="CW15" s="30">
        <v>3.0803507800000001E-2</v>
      </c>
      <c r="CY15">
        <v>1.85E+18</v>
      </c>
      <c r="CZ15">
        <f>Q18</f>
        <v>0.55333374999999996</v>
      </c>
    </row>
    <row r="16" spans="1:114" ht="15.75" thickBot="1">
      <c r="A16">
        <v>110</v>
      </c>
      <c r="B16">
        <v>1.54E+18</v>
      </c>
      <c r="C16">
        <v>3.73</v>
      </c>
      <c r="D16">
        <v>0.57641786399999995</v>
      </c>
      <c r="E16">
        <v>50</v>
      </c>
      <c r="F16">
        <v>1.54E+18</v>
      </c>
      <c r="G16">
        <v>2.923</v>
      </c>
      <c r="H16">
        <v>0.45226674900000002</v>
      </c>
      <c r="I16">
        <v>3.4039999999999999</v>
      </c>
      <c r="J16">
        <v>0.63224368500000006</v>
      </c>
      <c r="K16">
        <v>3.9289999999999998</v>
      </c>
      <c r="L16">
        <v>0.68318553299999996</v>
      </c>
      <c r="M16">
        <v>1.6352</v>
      </c>
      <c r="N16">
        <v>0.60711368499999996</v>
      </c>
      <c r="P16" s="100">
        <v>1.54E+18</v>
      </c>
      <c r="Q16">
        <f t="shared" si="1"/>
        <v>0.59370241299999993</v>
      </c>
      <c r="R16" s="100"/>
      <c r="S16" t="s">
        <v>49</v>
      </c>
      <c r="T16">
        <v>1.49E+18</v>
      </c>
      <c r="U16">
        <v>4.1920000000000002</v>
      </c>
      <c r="V16">
        <v>0.60797679500000001</v>
      </c>
      <c r="W16">
        <v>3.89</v>
      </c>
      <c r="X16">
        <v>0.60933583999999996</v>
      </c>
      <c r="Y16">
        <v>4.2069999999999999</v>
      </c>
      <c r="Z16">
        <v>0.62196924899999995</v>
      </c>
      <c r="AA16">
        <v>4.0199999999999996</v>
      </c>
      <c r="AB16">
        <v>0.60369424800000004</v>
      </c>
      <c r="AC16" s="99">
        <f t="shared" si="2"/>
        <v>0.61074403300000002</v>
      </c>
      <c r="AE16" t="s">
        <v>43</v>
      </c>
      <c r="AF16">
        <v>1.49E+18</v>
      </c>
      <c r="AG16">
        <v>4.16</v>
      </c>
      <c r="AH16">
        <v>0.64346481099999997</v>
      </c>
      <c r="AI16">
        <v>4.1509999999999998</v>
      </c>
      <c r="AJ16">
        <v>0.67937806899999997</v>
      </c>
      <c r="AK16" s="99">
        <f t="shared" si="3"/>
        <v>0.66142144000000003</v>
      </c>
      <c r="AL16" s="100"/>
      <c r="AM16" t="s">
        <v>49</v>
      </c>
      <c r="AN16">
        <v>1.54E+18</v>
      </c>
      <c r="AO16">
        <v>0.25819999999999999</v>
      </c>
      <c r="AP16">
        <v>0.306833036</v>
      </c>
      <c r="AQ16">
        <v>0.48599999999999999</v>
      </c>
      <c r="AR16">
        <v>0.47216554900000002</v>
      </c>
      <c r="AS16">
        <f t="shared" si="4"/>
        <v>0.38949929250000004</v>
      </c>
      <c r="AU16" t="s">
        <v>43</v>
      </c>
      <c r="AV16">
        <v>1.54E+18</v>
      </c>
      <c r="AW16">
        <v>0.49959999999999999</v>
      </c>
      <c r="AX16">
        <v>0.45683979499999999</v>
      </c>
      <c r="AY16">
        <v>0.3911</v>
      </c>
      <c r="AZ16">
        <v>0.52230235000000003</v>
      </c>
      <c r="BA16">
        <v>0.46539999999999998</v>
      </c>
      <c r="BB16">
        <v>0.49536987799999999</v>
      </c>
      <c r="BC16">
        <v>0.35010000000000002</v>
      </c>
      <c r="BD16">
        <v>0.404412614</v>
      </c>
      <c r="BE16">
        <v>0.49459999999999998</v>
      </c>
      <c r="BF16">
        <v>0.50816808800000002</v>
      </c>
      <c r="BG16">
        <f t="shared" si="5"/>
        <v>0.47741854500000003</v>
      </c>
      <c r="BH16" s="100"/>
      <c r="BI16" t="s">
        <v>49</v>
      </c>
      <c r="BJ16">
        <v>1.49E+18</v>
      </c>
      <c r="BK16">
        <v>0.41830000000000001</v>
      </c>
      <c r="BL16">
        <v>0.60439242900000001</v>
      </c>
      <c r="BM16">
        <v>0.49340000000000001</v>
      </c>
      <c r="BN16">
        <v>0.56576080699999998</v>
      </c>
      <c r="BO16">
        <f t="shared" si="6"/>
        <v>0.58507661799999999</v>
      </c>
      <c r="BQ16" t="s">
        <v>43</v>
      </c>
      <c r="BR16">
        <v>1.49E+18</v>
      </c>
      <c r="BS16">
        <v>0.52829999999999999</v>
      </c>
      <c r="BT16">
        <v>0.60899135500000001</v>
      </c>
      <c r="BV16" s="6"/>
      <c r="BW16" s="30">
        <v>2.8041257900000002E-2</v>
      </c>
      <c r="BX16" s="30">
        <v>1.5557496840000001E-2</v>
      </c>
      <c r="BY16" s="30">
        <v>3.0757041589999999E-2</v>
      </c>
      <c r="BZ16" s="30">
        <v>3.3235232480000002E-2</v>
      </c>
      <c r="CA16" s="30">
        <v>2.9534531249999999E-2</v>
      </c>
      <c r="CB16" s="100">
        <f t="shared" si="7"/>
        <v>2.7271075539999998E-2</v>
      </c>
      <c r="CC16" s="30">
        <v>2.9576519320000001E-2</v>
      </c>
      <c r="CD16" s="30">
        <v>2.9642633379999998E-2</v>
      </c>
      <c r="CE16" s="30">
        <v>3.02572165E-2</v>
      </c>
      <c r="CF16" s="30">
        <v>2.9368184370000001E-2</v>
      </c>
      <c r="CG16">
        <f t="shared" si="8"/>
        <v>2.9711138392500003E-2</v>
      </c>
      <c r="CH16" s="30">
        <v>3.1302920710000001E-2</v>
      </c>
      <c r="CI16" s="30">
        <v>3.3050009060000003E-2</v>
      </c>
      <c r="CJ16" s="100">
        <f t="shared" si="9"/>
        <v>3.2176464885000006E-2</v>
      </c>
      <c r="CK16" s="30">
        <v>1.4926644080000001E-2</v>
      </c>
      <c r="CL16" s="30">
        <v>2.2969648870000001E-2</v>
      </c>
      <c r="CM16">
        <f t="shared" si="12"/>
        <v>1.8948146475E-2</v>
      </c>
      <c r="CN16" s="30">
        <v>2.2224090039999998E-2</v>
      </c>
      <c r="CO16" s="30">
        <v>2.540867627E-2</v>
      </c>
      <c r="CP16" s="30">
        <v>2.4098480209999999E-2</v>
      </c>
      <c r="CQ16" s="30">
        <v>1.9673641490000001E-2</v>
      </c>
      <c r="CR16" s="30">
        <v>2.4721080480000001E-2</v>
      </c>
      <c r="CS16">
        <f t="shared" si="10"/>
        <v>2.3225193698000003E-2</v>
      </c>
      <c r="CT16" s="30">
        <v>2.9402149070000001E-2</v>
      </c>
      <c r="CU16" s="30">
        <v>2.7522819279999999E-2</v>
      </c>
      <c r="CV16">
        <f t="shared" si="11"/>
        <v>2.8462484175E-2</v>
      </c>
      <c r="CW16" s="30">
        <v>2.9625875060000001E-2</v>
      </c>
      <c r="CY16">
        <v>2.16E+18</v>
      </c>
      <c r="CZ16">
        <f>Q20</f>
        <v>0.50748584699999999</v>
      </c>
    </row>
    <row r="17" spans="1:104" ht="15.75" thickBot="1">
      <c r="A17">
        <v>120</v>
      </c>
      <c r="B17">
        <v>1.7E+18</v>
      </c>
      <c r="C17">
        <v>3.5670000000000002</v>
      </c>
      <c r="D17">
        <v>0.55122855800000004</v>
      </c>
      <c r="E17">
        <v>60</v>
      </c>
      <c r="F17">
        <v>1.7E+18</v>
      </c>
      <c r="R17" s="100"/>
      <c r="S17" t="s">
        <v>50</v>
      </c>
      <c r="T17">
        <v>1.64E+18</v>
      </c>
      <c r="U17">
        <v>4.0529999999999999</v>
      </c>
      <c r="V17">
        <v>0.58781725900000004</v>
      </c>
      <c r="W17">
        <v>3.7959999999999998</v>
      </c>
      <c r="X17">
        <v>0.59461152900000003</v>
      </c>
      <c r="Y17">
        <v>4.1020000000000003</v>
      </c>
      <c r="Z17">
        <v>0.60644589000000004</v>
      </c>
      <c r="AA17">
        <v>3.91</v>
      </c>
      <c r="AB17">
        <v>0.58717525199999998</v>
      </c>
      <c r="AC17" s="99">
        <f t="shared" si="2"/>
        <v>0.59401248250000005</v>
      </c>
      <c r="AE17" t="s">
        <v>44</v>
      </c>
      <c r="AF17">
        <v>1.64E+18</v>
      </c>
      <c r="AG17">
        <v>4.0570000000000004</v>
      </c>
      <c r="AH17">
        <v>0.62753286900000005</v>
      </c>
      <c r="AI17">
        <v>4.0570000000000004</v>
      </c>
      <c r="AJ17">
        <v>0.66399345300000001</v>
      </c>
      <c r="AK17" s="99">
        <f t="shared" si="3"/>
        <v>0.64576316100000009</v>
      </c>
      <c r="AL17" s="100"/>
      <c r="AM17" t="s">
        <v>50</v>
      </c>
      <c r="AN17">
        <v>1.7E+18</v>
      </c>
      <c r="AO17">
        <v>0.22839999999999999</v>
      </c>
      <c r="AP17">
        <v>0.27142008299999998</v>
      </c>
      <c r="AQ17">
        <v>0.44080000000000003</v>
      </c>
      <c r="AR17">
        <v>0.42825221000000002</v>
      </c>
      <c r="AS17">
        <f t="shared" si="4"/>
        <v>0.3498361465</v>
      </c>
      <c r="AU17" t="s">
        <v>44</v>
      </c>
      <c r="AV17">
        <v>1.7E+18</v>
      </c>
      <c r="AY17">
        <v>0.37959999999999999</v>
      </c>
      <c r="AZ17">
        <v>0.50694444400000005</v>
      </c>
      <c r="BA17">
        <v>0.4461</v>
      </c>
      <c r="BB17">
        <v>0.47482703599999998</v>
      </c>
      <c r="BC17">
        <v>0.3347</v>
      </c>
      <c r="BD17">
        <v>0.38662354199999999</v>
      </c>
      <c r="BE17">
        <v>0.47589999999999999</v>
      </c>
      <c r="BF17">
        <v>0.488955101</v>
      </c>
      <c r="BG17">
        <f t="shared" si="5"/>
        <v>0.46433753075</v>
      </c>
      <c r="BH17" s="100"/>
      <c r="BI17" t="s">
        <v>50</v>
      </c>
      <c r="BJ17">
        <v>1.64E+18</v>
      </c>
      <c r="BK17">
        <v>0.38129999999999997</v>
      </c>
      <c r="BL17">
        <v>0.55093194599999995</v>
      </c>
      <c r="BM17">
        <v>0.4531</v>
      </c>
      <c r="BN17">
        <v>0.51955050999999997</v>
      </c>
      <c r="BO17">
        <f t="shared" si="6"/>
        <v>0.53524122799999996</v>
      </c>
      <c r="BQ17" t="s">
        <v>44</v>
      </c>
      <c r="BR17">
        <v>1.64E+18</v>
      </c>
      <c r="BS17">
        <v>0.51370000000000005</v>
      </c>
      <c r="BT17">
        <v>0.59216138299999999</v>
      </c>
      <c r="BV17" s="6"/>
      <c r="BW17" s="30">
        <v>2.6815862449999998E-2</v>
      </c>
      <c r="BX17" s="19"/>
      <c r="BY17" s="19"/>
      <c r="BZ17" s="19"/>
      <c r="CA17" s="19"/>
      <c r="CB17" s="100"/>
      <c r="CC17" s="30">
        <v>2.8595809350000001E-2</v>
      </c>
      <c r="CD17" s="30">
        <v>2.8926333249999998E-2</v>
      </c>
      <c r="CE17" s="30">
        <v>2.9502044710000001E-2</v>
      </c>
      <c r="CF17" s="30">
        <v>2.856457733E-2</v>
      </c>
      <c r="CG17">
        <f t="shared" si="8"/>
        <v>2.8897191160000002E-2</v>
      </c>
      <c r="CH17" s="30">
        <v>3.0527872429999998E-2</v>
      </c>
      <c r="CI17" s="30">
        <v>3.2301586790000003E-2</v>
      </c>
      <c r="CJ17" s="100">
        <f t="shared" si="9"/>
        <v>3.1414729609999997E-2</v>
      </c>
      <c r="CK17" s="30">
        <v>1.32038943E-2</v>
      </c>
      <c r="CL17" s="30">
        <v>2.0833377E-2</v>
      </c>
      <c r="CM17">
        <f t="shared" si="12"/>
        <v>1.7018635649999999E-2</v>
      </c>
      <c r="CN17" s="19"/>
      <c r="CO17" s="30">
        <v>2.466155334E-2</v>
      </c>
      <c r="CP17" s="30">
        <v>2.3099123379999999E-2</v>
      </c>
      <c r="CQ17" s="30">
        <v>1.8808248520000001E-2</v>
      </c>
      <c r="CR17" s="30">
        <v>2.378641771E-2</v>
      </c>
      <c r="CS17">
        <f t="shared" si="10"/>
        <v>2.25888357375E-2</v>
      </c>
      <c r="CT17" s="30">
        <v>2.6801433039999999E-2</v>
      </c>
      <c r="CU17" s="30">
        <v>2.5274806269999998E-2</v>
      </c>
      <c r="CV17">
        <f t="shared" si="11"/>
        <v>2.6038119654999997E-2</v>
      </c>
      <c r="CW17" s="30">
        <v>2.8807139919999999E-2</v>
      </c>
      <c r="CY17">
        <v>2.47E+18</v>
      </c>
      <c r="CZ17">
        <f>Q22</f>
        <v>0.45671744474999998</v>
      </c>
    </row>
    <row r="18" spans="1:104" ht="15.75" thickBot="1">
      <c r="A18">
        <v>130</v>
      </c>
      <c r="B18">
        <v>1.85E+18</v>
      </c>
      <c r="C18">
        <v>3.452</v>
      </c>
      <c r="D18">
        <v>0.53345696200000003</v>
      </c>
      <c r="E18">
        <v>70</v>
      </c>
      <c r="F18">
        <v>1.85E+18</v>
      </c>
      <c r="G18">
        <v>2.6139999999999999</v>
      </c>
      <c r="H18">
        <v>0.40445613499999999</v>
      </c>
      <c r="I18">
        <v>3.2029999999999998</v>
      </c>
      <c r="J18">
        <v>0.59491084699999996</v>
      </c>
      <c r="K18">
        <v>3.7549999999999999</v>
      </c>
      <c r="L18">
        <v>0.65292992500000002</v>
      </c>
      <c r="M18">
        <v>1.5111000000000001</v>
      </c>
      <c r="N18">
        <v>0.56103809299999996</v>
      </c>
      <c r="P18" s="100">
        <v>1.85E+18</v>
      </c>
      <c r="Q18">
        <f t="shared" si="1"/>
        <v>0.55333374999999996</v>
      </c>
      <c r="R18" s="100"/>
      <c r="S18" t="s">
        <v>51</v>
      </c>
      <c r="T18">
        <v>1.78E+18</v>
      </c>
      <c r="U18">
        <v>3.8660000000000001</v>
      </c>
      <c r="V18">
        <v>0.56069615699999997</v>
      </c>
      <c r="W18">
        <v>3.6339999999999999</v>
      </c>
      <c r="X18">
        <v>0.56923558900000004</v>
      </c>
      <c r="Y18">
        <v>3.9369999999999998</v>
      </c>
      <c r="Z18">
        <v>0.58205203999999999</v>
      </c>
      <c r="AA18">
        <v>3.798</v>
      </c>
      <c r="AB18">
        <v>0.57035590899999999</v>
      </c>
      <c r="AC18" s="99">
        <f t="shared" si="2"/>
        <v>0.57058492375000003</v>
      </c>
      <c r="AE18" t="s">
        <v>45</v>
      </c>
      <c r="AF18">
        <v>1.78E+18</v>
      </c>
      <c r="AG18">
        <v>3.9279999999999999</v>
      </c>
      <c r="AH18">
        <v>0.60757927300000003</v>
      </c>
      <c r="AI18">
        <v>3.9550000000000001</v>
      </c>
      <c r="AJ18">
        <v>0.647299509</v>
      </c>
      <c r="AK18" s="99">
        <f t="shared" si="3"/>
        <v>0.62743939100000001</v>
      </c>
      <c r="AL18" s="100"/>
      <c r="AM18" t="s">
        <v>51</v>
      </c>
      <c r="AN18">
        <v>1.85E+18</v>
      </c>
      <c r="AO18">
        <v>0.20030000000000001</v>
      </c>
      <c r="AP18">
        <v>0.23802733200000001</v>
      </c>
      <c r="AQ18">
        <v>0.39200000000000002</v>
      </c>
      <c r="AR18">
        <v>0.380841349</v>
      </c>
      <c r="AS18">
        <f t="shared" si="4"/>
        <v>0.30943434050000002</v>
      </c>
      <c r="AU18" t="s">
        <v>45</v>
      </c>
      <c r="AV18">
        <v>1.85E+18</v>
      </c>
      <c r="AW18">
        <v>0.4556</v>
      </c>
      <c r="AX18">
        <v>0.41660570600000002</v>
      </c>
      <c r="AY18">
        <v>0.3594</v>
      </c>
      <c r="AZ18">
        <v>0.479967949</v>
      </c>
      <c r="BA18">
        <v>0.42499999999999999</v>
      </c>
      <c r="BB18">
        <v>0.45236828099999998</v>
      </c>
      <c r="BC18">
        <v>0.31490000000000001</v>
      </c>
      <c r="BD18">
        <v>0.363751877</v>
      </c>
      <c r="BE18">
        <v>0.45519999999999999</v>
      </c>
      <c r="BF18">
        <v>0.46768725</v>
      </c>
      <c r="BG18">
        <f t="shared" si="5"/>
        <v>0.43607621260000001</v>
      </c>
      <c r="BH18" s="100"/>
      <c r="BI18" t="s">
        <v>51</v>
      </c>
      <c r="BJ18">
        <v>1.78E+18</v>
      </c>
      <c r="BK18">
        <v>0.33600000000000002</v>
      </c>
      <c r="BL18">
        <v>0.48547897699999998</v>
      </c>
      <c r="BM18">
        <v>0.40500000000000003</v>
      </c>
      <c r="BN18">
        <v>0.46439628500000002</v>
      </c>
      <c r="BO18">
        <f t="shared" si="6"/>
        <v>0.47493763099999997</v>
      </c>
      <c r="BQ18" t="s">
        <v>45</v>
      </c>
      <c r="BR18">
        <v>1.78E+18</v>
      </c>
      <c r="BS18">
        <v>0.49469999999999997</v>
      </c>
      <c r="BT18">
        <v>0.57025936600000005</v>
      </c>
      <c r="BV18" s="6"/>
      <c r="BW18" s="30">
        <v>2.5951319649999999E-2</v>
      </c>
      <c r="BX18" s="30">
        <v>1.391286238E-2</v>
      </c>
      <c r="BY18" s="30">
        <v>2.894089431E-2</v>
      </c>
      <c r="BZ18" s="30">
        <v>3.1763374380000001E-2</v>
      </c>
      <c r="CA18" s="30">
        <v>2.7293071289999998E-2</v>
      </c>
      <c r="CB18" s="100">
        <f t="shared" si="7"/>
        <v>2.5477550590000002E-2</v>
      </c>
      <c r="CC18" s="30">
        <v>2.727643695E-2</v>
      </c>
      <c r="CD18" s="30">
        <v>2.7691858539999999E-2</v>
      </c>
      <c r="CE18" s="30">
        <v>2.8315346179999999E-2</v>
      </c>
      <c r="CF18" s="30">
        <v>2.7746359259999999E-2</v>
      </c>
      <c r="CG18">
        <f t="shared" si="8"/>
        <v>2.7757500232499996E-2</v>
      </c>
      <c r="CH18" s="30">
        <v>2.95571809E-2</v>
      </c>
      <c r="CI18" s="30">
        <v>3.1489468999999999E-2</v>
      </c>
      <c r="CJ18" s="100">
        <f t="shared" si="9"/>
        <v>3.052332495E-2</v>
      </c>
      <c r="CK18" s="30">
        <v>1.1579422190000001E-2</v>
      </c>
      <c r="CL18" s="30">
        <v>1.8526959579999999E-2</v>
      </c>
      <c r="CM18">
        <f t="shared" si="12"/>
        <v>1.5053190885E-2</v>
      </c>
      <c r="CN18" s="30">
        <v>2.0266804289999999E-2</v>
      </c>
      <c r="CO18" s="30">
        <v>2.334921568E-2</v>
      </c>
      <c r="CP18" s="30">
        <v>2.200656229E-2</v>
      </c>
      <c r="CQ18" s="30">
        <v>1.7695600410000002E-2</v>
      </c>
      <c r="CR18" s="30">
        <v>2.2751791010000001E-2</v>
      </c>
      <c r="CS18">
        <f t="shared" si="10"/>
        <v>2.1213994736000004E-2</v>
      </c>
      <c r="CT18" s="30">
        <v>2.3617313139999999E-2</v>
      </c>
      <c r="CU18" s="30">
        <v>2.259169397E-2</v>
      </c>
      <c r="CV18">
        <f t="shared" si="11"/>
        <v>2.3104503554999999E-2</v>
      </c>
      <c r="CW18" s="30">
        <v>2.7741662680000001E-2</v>
      </c>
      <c r="CY18">
        <v>2.78E+18</v>
      </c>
      <c r="CZ18">
        <f>Q24</f>
        <v>0.41014758525000006</v>
      </c>
    </row>
    <row r="19" spans="1:104" ht="15.75" thickBot="1">
      <c r="A19">
        <v>140</v>
      </c>
      <c r="B19">
        <v>2.01E+18</v>
      </c>
      <c r="C19">
        <v>3.109</v>
      </c>
      <c r="D19">
        <v>0.480451244</v>
      </c>
      <c r="E19">
        <v>80</v>
      </c>
      <c r="F19">
        <v>2.01E+18</v>
      </c>
      <c r="R19" s="100"/>
      <c r="S19" t="s">
        <v>52</v>
      </c>
      <c r="T19">
        <v>1.93E+18</v>
      </c>
      <c r="U19">
        <v>3.532</v>
      </c>
      <c r="V19">
        <v>0.51225525699999996</v>
      </c>
      <c r="W19">
        <v>3.3540000000000001</v>
      </c>
      <c r="X19">
        <v>0.52537593999999999</v>
      </c>
      <c r="Y19">
        <v>3.585</v>
      </c>
      <c r="Z19">
        <v>0.53001182700000005</v>
      </c>
      <c r="AA19">
        <v>3.4630000000000001</v>
      </c>
      <c r="AB19">
        <v>0.52004805499999995</v>
      </c>
      <c r="AC19" s="99">
        <f t="shared" si="2"/>
        <v>0.52192276974999996</v>
      </c>
      <c r="AE19" t="s">
        <v>46</v>
      </c>
      <c r="AF19">
        <v>1.93E+18</v>
      </c>
      <c r="AG19">
        <v>3.7810000000000001</v>
      </c>
      <c r="AH19">
        <v>0.58484145399999998</v>
      </c>
      <c r="AI19">
        <v>3.8330000000000002</v>
      </c>
      <c r="AJ19">
        <v>0.62733224200000004</v>
      </c>
      <c r="AK19" s="99">
        <f t="shared" si="3"/>
        <v>0.60608684800000001</v>
      </c>
      <c r="AL19" s="100"/>
      <c r="AM19" t="s">
        <v>52</v>
      </c>
      <c r="AN19">
        <v>2.01E+18</v>
      </c>
      <c r="AO19">
        <v>0.15429999999999999</v>
      </c>
      <c r="AP19">
        <v>0.183363042</v>
      </c>
      <c r="AQ19">
        <v>0.2989</v>
      </c>
      <c r="AR19">
        <v>0.29039152800000001</v>
      </c>
      <c r="AS19">
        <f t="shared" si="4"/>
        <v>0.23687728499999999</v>
      </c>
      <c r="AU19" t="s">
        <v>46</v>
      </c>
      <c r="AV19">
        <v>2.01E+18</v>
      </c>
      <c r="AY19">
        <v>0.34499999999999997</v>
      </c>
      <c r="AZ19">
        <v>0.46073718000000002</v>
      </c>
      <c r="BA19">
        <v>0.40600000000000003</v>
      </c>
      <c r="BB19">
        <v>0.43214475800000002</v>
      </c>
      <c r="BC19">
        <v>0.29909999999999998</v>
      </c>
      <c r="BD19">
        <v>0.34550075099999999</v>
      </c>
      <c r="BE19">
        <v>0.438</v>
      </c>
      <c r="BF19">
        <v>0.450015412</v>
      </c>
      <c r="BG19">
        <f t="shared" si="5"/>
        <v>0.42209952525</v>
      </c>
      <c r="BH19" s="100"/>
      <c r="BI19" t="s">
        <v>52</v>
      </c>
      <c r="BJ19">
        <v>1.93E+18</v>
      </c>
      <c r="BK19">
        <v>0.2185</v>
      </c>
      <c r="BL19">
        <v>0.315705823</v>
      </c>
      <c r="BM19">
        <v>0.29339999999999999</v>
      </c>
      <c r="BN19">
        <v>0.33642930900000001</v>
      </c>
      <c r="BO19">
        <f t="shared" si="6"/>
        <v>0.32606756599999998</v>
      </c>
      <c r="BQ19" t="s">
        <v>46</v>
      </c>
      <c r="BR19">
        <v>1.93E+18</v>
      </c>
      <c r="BS19">
        <v>0.47820000000000001</v>
      </c>
      <c r="BT19">
        <v>0.55123919300000002</v>
      </c>
      <c r="BV19" s="6"/>
      <c r="BW19" s="30">
        <v>2.337272676E-2</v>
      </c>
      <c r="BX19" s="19"/>
      <c r="BY19" s="19"/>
      <c r="BZ19" s="19"/>
      <c r="CA19" s="19"/>
      <c r="CB19" s="100"/>
      <c r="CC19" s="30">
        <v>2.491991084E-2</v>
      </c>
      <c r="CD19" s="30">
        <v>2.5558198550000001E-2</v>
      </c>
      <c r="CE19" s="30">
        <v>2.578372265E-2</v>
      </c>
      <c r="CF19" s="30">
        <v>2.5299010569999999E-2</v>
      </c>
      <c r="CG19">
        <f t="shared" si="8"/>
        <v>2.5390210652500002E-2</v>
      </c>
      <c r="CH19" s="30">
        <v>2.8451044040000002E-2</v>
      </c>
      <c r="CI19" s="30">
        <v>3.0518112440000002E-2</v>
      </c>
      <c r="CJ19" s="100">
        <f t="shared" si="9"/>
        <v>2.9484578240000003E-2</v>
      </c>
      <c r="CK19" s="30">
        <v>8.9201440029999992E-3</v>
      </c>
      <c r="CL19" s="30">
        <v>1.4126806679999999E-2</v>
      </c>
      <c r="CM19">
        <f t="shared" si="12"/>
        <v>1.15234753415E-2</v>
      </c>
      <c r="CN19" s="19"/>
      <c r="CO19" s="30">
        <v>2.2413687840000002E-2</v>
      </c>
      <c r="CP19" s="30">
        <v>2.1022739499999998E-2</v>
      </c>
      <c r="CQ19" s="30">
        <v>1.6807729699999999E-2</v>
      </c>
      <c r="CR19" s="30">
        <v>2.1892101189999999E-2</v>
      </c>
      <c r="CS19">
        <f t="shared" si="10"/>
        <v>2.0534064557499999E-2</v>
      </c>
      <c r="CT19" s="30">
        <v>1.5358282500000001E-2</v>
      </c>
      <c r="CU19" s="30">
        <v>1.6366427190000001E-2</v>
      </c>
      <c r="CV19">
        <f t="shared" si="11"/>
        <v>1.5862354845000003E-2</v>
      </c>
      <c r="CW19" s="30">
        <v>2.6816379809999999E-2</v>
      </c>
      <c r="CY19">
        <v>3.09E+18</v>
      </c>
      <c r="CZ19">
        <f>Q26</f>
        <v>0.27321149374999998</v>
      </c>
    </row>
    <row r="20" spans="1:104" ht="15.75" thickBot="1">
      <c r="A20">
        <v>150</v>
      </c>
      <c r="B20">
        <v>2.16E+18</v>
      </c>
      <c r="C20">
        <v>2.823</v>
      </c>
      <c r="D20">
        <v>0.43625405699999997</v>
      </c>
      <c r="E20">
        <v>90</v>
      </c>
      <c r="F20">
        <v>2.16E+18</v>
      </c>
      <c r="G20">
        <v>2.2810000000000001</v>
      </c>
      <c r="H20">
        <v>0.35293207500000001</v>
      </c>
      <c r="I20">
        <v>2.9729999999999999</v>
      </c>
      <c r="J20">
        <v>0.55219167899999999</v>
      </c>
      <c r="K20">
        <v>3.528</v>
      </c>
      <c r="L20">
        <v>0.61345852899999997</v>
      </c>
      <c r="M20">
        <v>1.3773</v>
      </c>
      <c r="N20">
        <v>0.51136110499999998</v>
      </c>
      <c r="P20" s="100">
        <v>2.16E+18</v>
      </c>
      <c r="Q20">
        <f t="shared" si="1"/>
        <v>0.50748584699999999</v>
      </c>
      <c r="R20" s="100"/>
      <c r="S20" t="s">
        <v>53</v>
      </c>
      <c r="T20">
        <v>2.08E+18</v>
      </c>
      <c r="U20">
        <v>3.0720000000000001</v>
      </c>
      <c r="V20">
        <v>0.445540247</v>
      </c>
      <c r="W20">
        <v>2.8279999999999998</v>
      </c>
      <c r="X20">
        <v>0.44298245600000002</v>
      </c>
      <c r="Y20">
        <v>3.077</v>
      </c>
      <c r="Z20">
        <v>0.45490833800000002</v>
      </c>
      <c r="AA20">
        <v>3.0680000000000001</v>
      </c>
      <c r="AB20">
        <v>0.46072983899999997</v>
      </c>
      <c r="AC20" s="99">
        <f t="shared" si="2"/>
        <v>0.45104021999999999</v>
      </c>
      <c r="AE20" t="s">
        <v>47</v>
      </c>
      <c r="AF20">
        <v>2.08E+18</v>
      </c>
      <c r="AG20">
        <v>3.6320000000000001</v>
      </c>
      <c r="AH20">
        <v>0.56179427699999995</v>
      </c>
      <c r="AI20">
        <v>3.7109999999999999</v>
      </c>
      <c r="AJ20">
        <v>0.60736497599999995</v>
      </c>
      <c r="AK20" s="99">
        <f t="shared" si="3"/>
        <v>0.58457962649999995</v>
      </c>
      <c r="AL20" s="100"/>
      <c r="AM20" t="s">
        <v>53</v>
      </c>
      <c r="AN20">
        <v>2.16E+18</v>
      </c>
      <c r="AO20">
        <v>0.1004</v>
      </c>
      <c r="AP20">
        <v>0.119310755</v>
      </c>
      <c r="AQ20">
        <v>0.1835</v>
      </c>
      <c r="AR20">
        <v>0.178276499</v>
      </c>
      <c r="AS20">
        <f t="shared" si="4"/>
        <v>0.14879362700000001</v>
      </c>
      <c r="AU20" t="s">
        <v>47</v>
      </c>
      <c r="AV20">
        <v>2.16E+18</v>
      </c>
      <c r="AW20">
        <v>0.41470000000000001</v>
      </c>
      <c r="AX20">
        <v>0.37920629099999997</v>
      </c>
      <c r="AY20">
        <v>0.3256</v>
      </c>
      <c r="AZ20">
        <v>0.43482905999999999</v>
      </c>
      <c r="BA20">
        <v>0.38400000000000001</v>
      </c>
      <c r="BB20">
        <v>0.40872804699999998</v>
      </c>
      <c r="BC20">
        <v>0.27479999999999999</v>
      </c>
      <c r="BD20">
        <v>0.317430981</v>
      </c>
      <c r="BE20">
        <v>0.41539999999999999</v>
      </c>
      <c r="BF20">
        <v>0.42679543800000003</v>
      </c>
      <c r="BG20">
        <f t="shared" si="5"/>
        <v>0.39339796340000005</v>
      </c>
      <c r="BH20" s="100"/>
      <c r="BI20" t="s">
        <v>53</v>
      </c>
      <c r="BJ20">
        <v>2.08E+18</v>
      </c>
      <c r="BK20">
        <v>0.10929999999999999</v>
      </c>
      <c r="BL20">
        <v>0.15792515500000001</v>
      </c>
      <c r="BM20">
        <v>0.15590000000000001</v>
      </c>
      <c r="BN20">
        <v>0.178763903</v>
      </c>
      <c r="BO20">
        <f t="shared" si="6"/>
        <v>0.16834452900000002</v>
      </c>
      <c r="BQ20" t="s">
        <v>47</v>
      </c>
      <c r="BR20">
        <v>2.08E+18</v>
      </c>
      <c r="BS20">
        <v>0.46339999999999998</v>
      </c>
      <c r="BT20">
        <v>0.53417867399999996</v>
      </c>
      <c r="BV20" s="6"/>
      <c r="BW20" s="30">
        <v>2.12226464E-2</v>
      </c>
      <c r="BX20" s="30">
        <v>1.214048932E-2</v>
      </c>
      <c r="BY20" s="30">
        <v>2.6862715820000001E-2</v>
      </c>
      <c r="BZ20" s="30">
        <v>2.98431917E-2</v>
      </c>
      <c r="CA20" s="30">
        <v>2.4876412600000002E-2</v>
      </c>
      <c r="CB20" s="100">
        <f t="shared" si="7"/>
        <v>2.343070236E-2</v>
      </c>
      <c r="CC20" s="30">
        <v>2.1674395839999999E-2</v>
      </c>
      <c r="CD20" s="30">
        <v>2.1549965859999999E-2</v>
      </c>
      <c r="CE20" s="30">
        <v>2.2130129589999999E-2</v>
      </c>
      <c r="CF20" s="30">
        <v>2.2413330759999999E-2</v>
      </c>
      <c r="CG20">
        <f t="shared" si="8"/>
        <v>2.19419555125E-2</v>
      </c>
      <c r="CH20" s="30">
        <v>2.7329857700000001E-2</v>
      </c>
      <c r="CI20" s="30">
        <v>2.954675587E-2</v>
      </c>
      <c r="CJ20" s="100">
        <f t="shared" si="9"/>
        <v>2.8438306784999999E-2</v>
      </c>
      <c r="CK20" s="30">
        <v>5.804163694E-3</v>
      </c>
      <c r="CL20" s="30">
        <v>8.6726966399999997E-3</v>
      </c>
      <c r="CM20">
        <f t="shared" si="12"/>
        <v>7.2384301669999995E-3</v>
      </c>
      <c r="CN20" s="30">
        <v>1.844741821E-2</v>
      </c>
      <c r="CO20" s="30">
        <v>2.115332394E-2</v>
      </c>
      <c r="CP20" s="30">
        <v>1.9883576279999999E-2</v>
      </c>
      <c r="CQ20" s="30">
        <v>1.544220703E-2</v>
      </c>
      <c r="CR20" s="30">
        <v>2.0762508749999999E-2</v>
      </c>
      <c r="CS20">
        <f t="shared" si="10"/>
        <v>1.9137806841999998E-2</v>
      </c>
      <c r="CT20" s="30">
        <v>7.6826557330000001E-3</v>
      </c>
      <c r="CU20" s="30">
        <v>8.6964076310000003E-3</v>
      </c>
      <c r="CV20">
        <f t="shared" si="11"/>
        <v>8.1895316819999998E-3</v>
      </c>
      <c r="CW20" s="30">
        <v>2.5986429120000001E-2</v>
      </c>
      <c r="CY20">
        <v>3.39E+18</v>
      </c>
      <c r="CZ20">
        <f>Q28</f>
        <v>0.1593092995</v>
      </c>
    </row>
    <row r="21" spans="1:104" ht="15.75" thickBot="1">
      <c r="A21">
        <v>160</v>
      </c>
      <c r="B21">
        <v>2.31E+18</v>
      </c>
      <c r="C21">
        <v>2.1101999999999999</v>
      </c>
      <c r="D21">
        <v>0.32610106599999999</v>
      </c>
      <c r="E21">
        <v>100</v>
      </c>
      <c r="F21">
        <v>2.31E+18</v>
      </c>
      <c r="R21" s="100"/>
      <c r="S21" t="s">
        <v>54</v>
      </c>
      <c r="T21">
        <v>2.23E+18</v>
      </c>
      <c r="U21">
        <v>2.2120000000000002</v>
      </c>
      <c r="V21">
        <v>0.32081218299999997</v>
      </c>
      <c r="W21">
        <v>1.996</v>
      </c>
      <c r="X21">
        <v>0.31265664199999998</v>
      </c>
      <c r="Y21">
        <v>2.09</v>
      </c>
      <c r="Z21">
        <v>0.30898876400000003</v>
      </c>
      <c r="AA21">
        <v>2.1320000000000001</v>
      </c>
      <c r="AB21">
        <v>0.32016819299999999</v>
      </c>
      <c r="AC21" s="99">
        <f t="shared" si="2"/>
        <v>0.31565644549999999</v>
      </c>
      <c r="AE21" t="s">
        <v>48</v>
      </c>
      <c r="AF21">
        <v>2.23E+18</v>
      </c>
      <c r="AG21">
        <v>3.4780000000000002</v>
      </c>
      <c r="AH21">
        <v>0.53797370499999997</v>
      </c>
      <c r="AI21">
        <v>3.5720000000000001</v>
      </c>
      <c r="AJ21">
        <v>0.58461538499999999</v>
      </c>
      <c r="AK21" s="99">
        <f t="shared" si="3"/>
        <v>0.56129454499999998</v>
      </c>
      <c r="AL21" s="100"/>
      <c r="AM21" t="s">
        <v>54</v>
      </c>
      <c r="AN21">
        <v>2.31E+18</v>
      </c>
      <c r="AO21">
        <v>4.7500000000000001E-2</v>
      </c>
      <c r="AP21">
        <v>5.6446821000000001E-2</v>
      </c>
      <c r="AQ21">
        <v>9.6699999999999994E-2</v>
      </c>
      <c r="AR21">
        <v>9.3947343000000003E-2</v>
      </c>
      <c r="AS21">
        <f t="shared" si="4"/>
        <v>7.5197081999999998E-2</v>
      </c>
      <c r="AU21" t="s">
        <v>48</v>
      </c>
      <c r="AV21">
        <v>2.31E+18</v>
      </c>
      <c r="AY21">
        <v>0.3095</v>
      </c>
      <c r="AZ21">
        <v>0.41332799199999998</v>
      </c>
      <c r="BA21">
        <v>0.36399999999999999</v>
      </c>
      <c r="BB21">
        <v>0.38744012799999999</v>
      </c>
      <c r="BC21">
        <v>0.2571</v>
      </c>
      <c r="BD21">
        <v>0.29698509899999997</v>
      </c>
      <c r="BE21">
        <v>0.39479999999999998</v>
      </c>
      <c r="BF21">
        <v>0.40563032999999998</v>
      </c>
      <c r="BG21">
        <f t="shared" si="5"/>
        <v>0.37584588724999995</v>
      </c>
      <c r="BH21" s="100"/>
      <c r="BI21" t="s">
        <v>54</v>
      </c>
      <c r="BJ21">
        <v>2.23E+18</v>
      </c>
      <c r="BK21">
        <v>3.61E-2</v>
      </c>
      <c r="BL21">
        <v>5.2160091999999998E-2</v>
      </c>
      <c r="BM21">
        <v>4.8300000000000003E-2</v>
      </c>
      <c r="BN21">
        <v>5.5383557E-2</v>
      </c>
      <c r="BO21">
        <f t="shared" si="6"/>
        <v>5.3771824499999996E-2</v>
      </c>
      <c r="BQ21" t="s">
        <v>48</v>
      </c>
      <c r="BR21">
        <v>2.23E+18</v>
      </c>
      <c r="BS21">
        <v>0.44409999999999999</v>
      </c>
      <c r="BT21">
        <v>0.511930836</v>
      </c>
      <c r="BV21" s="6"/>
      <c r="BW21" s="30">
        <v>1.5863984559999999E-2</v>
      </c>
      <c r="BX21" s="19"/>
      <c r="BY21" s="19"/>
      <c r="BZ21" s="19"/>
      <c r="CA21" s="19"/>
      <c r="CB21" s="100"/>
      <c r="CC21" s="30">
        <v>1.560669388E-2</v>
      </c>
      <c r="CD21" s="30">
        <v>1.5209947620000001E-2</v>
      </c>
      <c r="CE21" s="30">
        <v>1.503151474E-2</v>
      </c>
      <c r="CF21" s="30">
        <v>1.5575365440000001E-2</v>
      </c>
      <c r="CG21">
        <f t="shared" si="8"/>
        <v>1.5355880420000001E-2</v>
      </c>
      <c r="CH21" s="30">
        <v>2.6171047650000001E-2</v>
      </c>
      <c r="CI21" s="30">
        <v>2.844004634E-2</v>
      </c>
      <c r="CJ21" s="100">
        <f t="shared" si="9"/>
        <v>2.7305546994999999E-2</v>
      </c>
      <c r="CK21" s="30">
        <v>2.7459937789999999E-3</v>
      </c>
      <c r="CL21" s="30">
        <v>4.5702984469999999E-3</v>
      </c>
      <c r="CM21">
        <f t="shared" si="12"/>
        <v>3.6581461130000001E-3</v>
      </c>
      <c r="CN21" s="19"/>
      <c r="CO21" s="30">
        <v>2.0107351839999999E-2</v>
      </c>
      <c r="CP21" s="30">
        <v>1.8847973350000002E-2</v>
      </c>
      <c r="CQ21" s="30">
        <v>1.4447567059999999E-2</v>
      </c>
      <c r="CR21" s="30">
        <v>1.9732880250000001E-2</v>
      </c>
      <c r="CS21">
        <f t="shared" si="10"/>
        <v>1.8283943125E-2</v>
      </c>
      <c r="CT21" s="30">
        <v>2.5374553699999999E-3</v>
      </c>
      <c r="CU21" s="30">
        <v>2.6942686889999999E-3</v>
      </c>
      <c r="CV21">
        <f t="shared" si="11"/>
        <v>2.6158620294999997E-3</v>
      </c>
      <c r="CW21" s="30">
        <v>2.4904128550000001E-2</v>
      </c>
      <c r="CY21">
        <v>3.7E+18</v>
      </c>
      <c r="CZ21">
        <f>Q30</f>
        <v>9.0574054249999994E-2</v>
      </c>
    </row>
    <row r="22" spans="1:104" ht="15.75" thickBot="1">
      <c r="A22">
        <v>170</v>
      </c>
      <c r="B22">
        <v>2.47E+18</v>
      </c>
      <c r="C22">
        <v>1.4590000000000001</v>
      </c>
      <c r="D22">
        <v>0.22546747</v>
      </c>
      <c r="E22">
        <v>110</v>
      </c>
      <c r="F22">
        <v>2.47E+18</v>
      </c>
      <c r="G22">
        <v>1.96</v>
      </c>
      <c r="H22">
        <v>0.30326473799999998</v>
      </c>
      <c r="I22">
        <v>2.7090000000000001</v>
      </c>
      <c r="J22">
        <v>0.50315750400000003</v>
      </c>
      <c r="K22">
        <v>3.2189999999999999</v>
      </c>
      <c r="L22">
        <v>0.55972874299999997</v>
      </c>
      <c r="M22">
        <v>1.2408999999999999</v>
      </c>
      <c r="N22">
        <v>0.46071879399999999</v>
      </c>
      <c r="P22" s="100">
        <v>2.47E+18</v>
      </c>
      <c r="Q22">
        <f t="shared" si="1"/>
        <v>0.45671744474999998</v>
      </c>
      <c r="R22" s="100"/>
      <c r="S22" t="s">
        <v>55</v>
      </c>
      <c r="T22">
        <v>2.38E+18</v>
      </c>
      <c r="U22">
        <v>1.542</v>
      </c>
      <c r="V22">
        <v>0.223640319</v>
      </c>
      <c r="W22">
        <v>1.367</v>
      </c>
      <c r="X22">
        <v>0.214129073</v>
      </c>
      <c r="Y22">
        <v>1.4139999999999999</v>
      </c>
      <c r="Z22">
        <v>0.20904790100000001</v>
      </c>
      <c r="AA22">
        <v>1.145</v>
      </c>
      <c r="AB22">
        <v>0.17194773999999999</v>
      </c>
      <c r="AC22" s="99">
        <f t="shared" si="2"/>
        <v>0.20469125825000001</v>
      </c>
      <c r="AE22" t="s">
        <v>49</v>
      </c>
      <c r="AF22">
        <v>2.38E+18</v>
      </c>
      <c r="AG22">
        <v>3.3039999999999998</v>
      </c>
      <c r="AH22">
        <v>0.511059551</v>
      </c>
      <c r="AI22">
        <v>3.4289999999999998</v>
      </c>
      <c r="AJ22">
        <v>0.56121112900000003</v>
      </c>
      <c r="AK22" s="99">
        <f t="shared" si="3"/>
        <v>0.53613533999999996</v>
      </c>
      <c r="AL22" s="100"/>
      <c r="AM22" t="s">
        <v>55</v>
      </c>
      <c r="AN22">
        <v>2.47E+18</v>
      </c>
      <c r="AO22">
        <v>1.61E-2</v>
      </c>
      <c r="AP22">
        <v>1.9132501E-2</v>
      </c>
      <c r="AQ22">
        <v>4.41E-2</v>
      </c>
      <c r="AR22">
        <v>4.2844651999999997E-2</v>
      </c>
      <c r="AS22">
        <f t="shared" si="4"/>
        <v>3.0988576499999997E-2</v>
      </c>
      <c r="AU22" t="s">
        <v>49</v>
      </c>
      <c r="AV22">
        <v>2.47E+18</v>
      </c>
      <c r="AW22">
        <v>0.36940000000000001</v>
      </c>
      <c r="AX22">
        <v>0.337783467</v>
      </c>
      <c r="AY22">
        <v>0.29289999999999999</v>
      </c>
      <c r="AZ22">
        <v>0.39115918799999999</v>
      </c>
      <c r="BA22">
        <v>0.33939999999999998</v>
      </c>
      <c r="BB22">
        <v>0.361255987</v>
      </c>
      <c r="BC22">
        <v>0.22770000000000001</v>
      </c>
      <c r="BD22">
        <v>0.26302414200000002</v>
      </c>
      <c r="BE22">
        <v>0.36959999999999998</v>
      </c>
      <c r="BF22">
        <v>0.37973903199999998</v>
      </c>
      <c r="BG22">
        <f t="shared" si="5"/>
        <v>0.34659236320000003</v>
      </c>
      <c r="BH22" s="100"/>
      <c r="BI22" t="s">
        <v>55</v>
      </c>
      <c r="BJ22">
        <v>2.38E+18</v>
      </c>
      <c r="BK22">
        <v>1.2200000000000001E-2</v>
      </c>
      <c r="BL22">
        <v>1.7627509999999999E-2</v>
      </c>
      <c r="BM22">
        <v>6.0000000000000001E-3</v>
      </c>
      <c r="BN22">
        <v>6.8799450000000002E-3</v>
      </c>
      <c r="BO22">
        <f t="shared" si="6"/>
        <v>1.2253727499999999E-2</v>
      </c>
      <c r="BQ22" t="s">
        <v>49</v>
      </c>
      <c r="BR22">
        <v>2.38E+18</v>
      </c>
      <c r="BS22">
        <v>0.4219</v>
      </c>
      <c r="BT22">
        <v>0.48634005800000002</v>
      </c>
      <c r="BV22" s="6"/>
      <c r="BW22" s="30">
        <v>1.096841697E-2</v>
      </c>
      <c r="BX22" s="30">
        <v>1.0431985560000001E-2</v>
      </c>
      <c r="BY22" s="30">
        <v>2.447732834E-2</v>
      </c>
      <c r="BZ22" s="30">
        <v>2.7229374739999999E-2</v>
      </c>
      <c r="CA22" s="30">
        <v>2.2412793439999999E-2</v>
      </c>
      <c r="CB22" s="100">
        <f t="shared" si="7"/>
        <v>2.1137870520000001E-2</v>
      </c>
      <c r="CC22" s="30">
        <v>1.0879530720000001E-2</v>
      </c>
      <c r="CD22" s="30">
        <v>1.0416832859999999E-2</v>
      </c>
      <c r="CE22" s="30">
        <v>1.016964681E-2</v>
      </c>
      <c r="CF22" s="30">
        <v>8.3648186819999994E-3</v>
      </c>
      <c r="CG22">
        <f t="shared" si="8"/>
        <v>9.9577072680000003E-3</v>
      </c>
      <c r="CH22" s="30">
        <v>2.4861742799999999E-2</v>
      </c>
      <c r="CI22" s="30">
        <v>2.730148906E-2</v>
      </c>
      <c r="CJ22" s="100">
        <f t="shared" si="9"/>
        <v>2.608161593E-2</v>
      </c>
      <c r="CK22" s="30">
        <v>9.3074736520000001E-4</v>
      </c>
      <c r="CL22" s="30">
        <v>2.0842829529999999E-3</v>
      </c>
      <c r="CM22">
        <f t="shared" si="12"/>
        <v>1.5075151591E-3</v>
      </c>
      <c r="CN22" s="30">
        <v>1.643230356E-2</v>
      </c>
      <c r="CO22" s="30">
        <v>1.9028896140000001E-2</v>
      </c>
      <c r="CP22" s="30">
        <v>1.757418174E-2</v>
      </c>
      <c r="CQ22" s="30">
        <v>1.2795453199999999E-2</v>
      </c>
      <c r="CR22" s="30">
        <v>1.84733347E-2</v>
      </c>
      <c r="CS22">
        <f t="shared" si="10"/>
        <v>1.6860833868E-2</v>
      </c>
      <c r="CT22" s="30">
        <v>8.5753339380000005E-4</v>
      </c>
      <c r="CU22" s="30">
        <v>3.3469176259999999E-4</v>
      </c>
      <c r="CV22">
        <f t="shared" si="11"/>
        <v>5.9611257820000002E-4</v>
      </c>
      <c r="CW22" s="30">
        <v>2.3659202510000001E-2</v>
      </c>
      <c r="CY22">
        <v>4.01E+18</v>
      </c>
      <c r="CZ22">
        <f>Q32</f>
        <v>5.8302570499999998E-2</v>
      </c>
    </row>
    <row r="23" spans="1:104" ht="15.75" thickBot="1">
      <c r="A23">
        <v>180</v>
      </c>
      <c r="B23">
        <v>2.62E+18</v>
      </c>
      <c r="C23">
        <v>0.97199999999999998</v>
      </c>
      <c r="D23">
        <v>0.15020862300000001</v>
      </c>
      <c r="E23">
        <v>120</v>
      </c>
      <c r="F23">
        <v>2.62E+18</v>
      </c>
      <c r="R23" s="100"/>
      <c r="S23" t="s">
        <v>56</v>
      </c>
      <c r="T23">
        <v>2.53E+18</v>
      </c>
      <c r="U23">
        <v>1.077</v>
      </c>
      <c r="V23">
        <v>0.15620014500000001</v>
      </c>
      <c r="W23">
        <v>0.91700000000000004</v>
      </c>
      <c r="X23">
        <v>0.143640351</v>
      </c>
      <c r="Y23">
        <v>1.004</v>
      </c>
      <c r="Z23">
        <v>0.14843287999999999</v>
      </c>
      <c r="AA23">
        <v>0.96</v>
      </c>
      <c r="AB23">
        <v>0.14416579099999999</v>
      </c>
      <c r="AC23" s="99">
        <f t="shared" si="2"/>
        <v>0.14810979175</v>
      </c>
      <c r="AE23" t="s">
        <v>50</v>
      </c>
      <c r="AF23">
        <v>2.53E+18</v>
      </c>
      <c r="AG23">
        <v>3.206</v>
      </c>
      <c r="AH23">
        <v>0.49590100500000001</v>
      </c>
      <c r="AI23">
        <v>3.3650000000000002</v>
      </c>
      <c r="AJ23">
        <v>0.55073649800000002</v>
      </c>
      <c r="AK23" s="99">
        <f t="shared" si="3"/>
        <v>0.52331875149999996</v>
      </c>
      <c r="AL23" s="100"/>
      <c r="AM23" t="s">
        <v>56</v>
      </c>
      <c r="AN23">
        <v>2.62E+18</v>
      </c>
      <c r="AO23">
        <v>2.7799999999999998E-2</v>
      </c>
      <c r="AP23">
        <v>3.3036244999999999E-2</v>
      </c>
      <c r="AQ23">
        <v>3.4099999999999998E-2</v>
      </c>
      <c r="AR23">
        <v>3.3129311000000002E-2</v>
      </c>
      <c r="AS23">
        <f t="shared" si="4"/>
        <v>3.3082778E-2</v>
      </c>
      <c r="AU23" t="s">
        <v>50</v>
      </c>
      <c r="AV23">
        <v>2.62E+18</v>
      </c>
      <c r="AY23">
        <v>0.27129999999999999</v>
      </c>
      <c r="AZ23">
        <v>0.36231303399999998</v>
      </c>
      <c r="BA23">
        <v>0.31069999999999998</v>
      </c>
      <c r="BB23">
        <v>0.33070782300000001</v>
      </c>
      <c r="BC23">
        <v>0.2039</v>
      </c>
      <c r="BD23">
        <v>0.23553194</v>
      </c>
      <c r="BE23">
        <v>0.33950000000000002</v>
      </c>
      <c r="BF23">
        <v>0.34881331599999998</v>
      </c>
      <c r="BG23">
        <f t="shared" si="5"/>
        <v>0.31934152825000001</v>
      </c>
      <c r="BH23" s="100"/>
      <c r="BI23" t="s">
        <v>56</v>
      </c>
      <c r="BJ23">
        <v>2.53E+18</v>
      </c>
      <c r="BK23">
        <v>8.3999999999999995E-3</v>
      </c>
      <c r="BL23">
        <v>1.2136974E-2</v>
      </c>
      <c r="BM23">
        <v>1.0500000000000001E-2</v>
      </c>
      <c r="BN23">
        <v>1.2039904000000001E-2</v>
      </c>
      <c r="BO23">
        <f t="shared" si="6"/>
        <v>1.2088438999999999E-2</v>
      </c>
      <c r="BQ23" t="s">
        <v>50</v>
      </c>
      <c r="BR23">
        <v>2.53E+18</v>
      </c>
      <c r="BS23">
        <v>0.39319999999999999</v>
      </c>
      <c r="BT23">
        <v>0.45325648400000002</v>
      </c>
      <c r="BV23" s="6"/>
      <c r="BW23" s="30">
        <v>7.3072661340000001E-3</v>
      </c>
      <c r="BX23" s="19"/>
      <c r="BY23" s="19"/>
      <c r="BZ23" s="19"/>
      <c r="CA23" s="19"/>
      <c r="CB23" s="100"/>
      <c r="CC23" s="30">
        <v>7.5987383849999996E-3</v>
      </c>
      <c r="CD23" s="30">
        <v>6.9877364560000004E-3</v>
      </c>
      <c r="CE23" s="30">
        <v>7.2208807629999998E-3</v>
      </c>
      <c r="CF23" s="30">
        <v>7.0132977600000004E-3</v>
      </c>
      <c r="CG23">
        <f t="shared" si="8"/>
        <v>7.2051633409999996E-3</v>
      </c>
      <c r="CH23" s="30">
        <v>2.412431822E-2</v>
      </c>
      <c r="CI23" s="30">
        <v>2.6791924960000001E-2</v>
      </c>
      <c r="CJ23" s="100">
        <f t="shared" si="9"/>
        <v>2.545812159E-2</v>
      </c>
      <c r="CK23" s="30">
        <v>1.6071289909999999E-3</v>
      </c>
      <c r="CL23" s="30">
        <v>1.6116564329999999E-3</v>
      </c>
      <c r="CM23">
        <f t="shared" si="12"/>
        <v>1.609392712E-3</v>
      </c>
      <c r="CN23" s="19"/>
      <c r="CO23" s="30">
        <v>1.762560438E-2</v>
      </c>
      <c r="CP23" s="30">
        <v>1.6088091539999998E-2</v>
      </c>
      <c r="CQ23" s="30">
        <v>1.1458027710000001E-2</v>
      </c>
      <c r="CR23" s="30">
        <v>1.6968877520000002E-2</v>
      </c>
      <c r="CS23">
        <f t="shared" si="10"/>
        <v>1.5535150287499999E-2</v>
      </c>
      <c r="CT23" s="30">
        <v>5.9043282850000005E-4</v>
      </c>
      <c r="CU23" s="30">
        <v>5.8571058449999997E-4</v>
      </c>
      <c r="CV23">
        <f t="shared" si="11"/>
        <v>5.8807170650000001E-4</v>
      </c>
      <c r="CW23" s="30">
        <v>2.2049771100000001E-2</v>
      </c>
      <c r="CY23">
        <v>4.32E+18</v>
      </c>
      <c r="CZ23">
        <f>Q34</f>
        <v>5.1995606749999999E-2</v>
      </c>
    </row>
    <row r="24" spans="1:104" ht="15.75" thickBot="1">
      <c r="A24">
        <v>190</v>
      </c>
      <c r="B24">
        <v>2.78E+18</v>
      </c>
      <c r="C24">
        <v>0.70850000000000002</v>
      </c>
      <c r="D24">
        <v>0.109488487</v>
      </c>
      <c r="E24">
        <v>130</v>
      </c>
      <c r="F24">
        <v>2.78E+18</v>
      </c>
      <c r="G24">
        <v>1.649</v>
      </c>
      <c r="H24">
        <v>0.25514467000000002</v>
      </c>
      <c r="I24">
        <v>2.4870000000000001</v>
      </c>
      <c r="J24">
        <v>0.46192422</v>
      </c>
      <c r="K24">
        <v>2.9430000000000001</v>
      </c>
      <c r="L24">
        <v>0.51173708900000003</v>
      </c>
      <c r="M24">
        <v>1.1091</v>
      </c>
      <c r="N24">
        <v>0.41178436200000001</v>
      </c>
      <c r="P24" s="100">
        <v>2.78E+18</v>
      </c>
      <c r="Q24">
        <f t="shared" si="1"/>
        <v>0.41014758525000006</v>
      </c>
      <c r="R24" s="100"/>
      <c r="S24" t="s">
        <v>57</v>
      </c>
      <c r="T24">
        <v>2.68E+18</v>
      </c>
      <c r="U24">
        <v>0.79300000000000004</v>
      </c>
      <c r="V24">
        <v>0.115010877</v>
      </c>
      <c r="W24">
        <v>0.66400000000000003</v>
      </c>
      <c r="X24">
        <v>0.10401002500000001</v>
      </c>
      <c r="Y24">
        <v>0.73199999999999998</v>
      </c>
      <c r="Z24">
        <v>0.108219988</v>
      </c>
      <c r="AA24">
        <v>0.69399999999999995</v>
      </c>
      <c r="AB24">
        <v>0.104219853</v>
      </c>
      <c r="AC24" s="99">
        <f t="shared" si="2"/>
        <v>0.10786518575000001</v>
      </c>
      <c r="AE24" t="s">
        <v>51</v>
      </c>
      <c r="AF24">
        <v>2.68E+18</v>
      </c>
      <c r="AG24">
        <v>3.1059999999999999</v>
      </c>
      <c r="AH24">
        <v>0.48043310099999997</v>
      </c>
      <c r="AI24">
        <v>3.3119999999999998</v>
      </c>
      <c r="AJ24">
        <v>0.54206219300000003</v>
      </c>
      <c r="AK24" s="99">
        <f t="shared" si="3"/>
        <v>0.51124764700000003</v>
      </c>
      <c r="AL24" s="100"/>
      <c r="AM24" t="s">
        <v>57</v>
      </c>
      <c r="AN24">
        <v>2.78E+18</v>
      </c>
      <c r="AO24">
        <v>3.0499999999999999E-2</v>
      </c>
      <c r="AP24">
        <v>3.6244801E-2</v>
      </c>
      <c r="AQ24">
        <v>2.64E-2</v>
      </c>
      <c r="AR24">
        <v>2.5648499000000002E-2</v>
      </c>
      <c r="AS24">
        <f t="shared" si="4"/>
        <v>3.0946649999999999E-2</v>
      </c>
      <c r="AU24" t="s">
        <v>51</v>
      </c>
      <c r="AV24">
        <v>2.78E+18</v>
      </c>
      <c r="AW24">
        <v>0.30220000000000002</v>
      </c>
      <c r="AX24">
        <v>0.27633503999999998</v>
      </c>
      <c r="AY24">
        <v>0.2331</v>
      </c>
      <c r="AZ24">
        <v>0.31129807700000001</v>
      </c>
      <c r="BA24">
        <v>0.27410000000000001</v>
      </c>
      <c r="BB24">
        <v>0.29175093099999999</v>
      </c>
      <c r="BC24">
        <v>0.17249999999999999</v>
      </c>
      <c r="BD24">
        <v>0.19926071400000001</v>
      </c>
      <c r="BE24">
        <v>0.29849999999999999</v>
      </c>
      <c r="BF24">
        <v>0.30668858500000001</v>
      </c>
      <c r="BG24">
        <f t="shared" si="5"/>
        <v>0.27706666940000002</v>
      </c>
      <c r="BH24" s="100"/>
      <c r="BI24" t="s">
        <v>57</v>
      </c>
      <c r="BJ24">
        <v>2.68E+18</v>
      </c>
      <c r="BK24">
        <v>9.5999999999999992E-3</v>
      </c>
      <c r="BL24">
        <v>1.3870828E-2</v>
      </c>
      <c r="BM24">
        <v>5.5999999999999999E-3</v>
      </c>
      <c r="BN24">
        <v>6.4212820000000004E-3</v>
      </c>
      <c r="BO24">
        <f t="shared" si="6"/>
        <v>1.0146055000000001E-2</v>
      </c>
      <c r="BQ24" t="s">
        <v>51</v>
      </c>
      <c r="BR24">
        <v>2.68E+18</v>
      </c>
      <c r="BS24">
        <v>0.35709999999999997</v>
      </c>
      <c r="BT24">
        <v>0.41164265100000003</v>
      </c>
      <c r="BV24" s="6"/>
      <c r="BW24" s="30">
        <v>5.3263354490000001E-3</v>
      </c>
      <c r="BX24" s="30">
        <v>8.776706221E-3</v>
      </c>
      <c r="BY24" s="30">
        <v>2.2471434330000001E-2</v>
      </c>
      <c r="BZ24" s="30">
        <v>2.489470328E-2</v>
      </c>
      <c r="CA24" s="30">
        <v>2.00322582E-2</v>
      </c>
      <c r="CB24" s="100">
        <f t="shared" si="7"/>
        <v>1.9043775507750001E-2</v>
      </c>
      <c r="CC24" s="30">
        <v>5.5949856449999998E-3</v>
      </c>
      <c r="CD24" s="30">
        <v>5.0598222540000001E-3</v>
      </c>
      <c r="CE24" s="30">
        <v>5.2646262139999997E-3</v>
      </c>
      <c r="CF24" s="30">
        <v>5.0700298389999999E-3</v>
      </c>
      <c r="CG24">
        <f t="shared" si="8"/>
        <v>5.2473659879999999E-3</v>
      </c>
      <c r="CH24" s="30">
        <v>2.3371844169999999E-2</v>
      </c>
      <c r="CI24" s="30">
        <v>2.6369942189999999E-2</v>
      </c>
      <c r="CJ24" s="100">
        <f t="shared" si="9"/>
        <v>2.4870893179999999E-2</v>
      </c>
      <c r="CK24" s="30">
        <v>1.7632170580000001E-3</v>
      </c>
      <c r="CL24" s="30">
        <v>1.2477340120000001E-3</v>
      </c>
      <c r="CM24">
        <f t="shared" si="12"/>
        <v>1.5054755350000001E-3</v>
      </c>
      <c r="CN24" s="30">
        <v>1.344299442E-2</v>
      </c>
      <c r="CO24" s="30">
        <v>1.514385691E-2</v>
      </c>
      <c r="CP24" s="30">
        <v>1.4192938170000001E-2</v>
      </c>
      <c r="CQ24" s="30">
        <v>9.6935251550000004E-3</v>
      </c>
      <c r="CR24" s="30">
        <v>1.4919616910000001E-2</v>
      </c>
      <c r="CS24">
        <f t="shared" si="10"/>
        <v>1.3478586312999998E-2</v>
      </c>
      <c r="CT24" s="30">
        <v>6.7478037539999997E-4</v>
      </c>
      <c r="CU24" s="30">
        <v>3.123789784E-4</v>
      </c>
      <c r="CV24">
        <f t="shared" si="11"/>
        <v>4.9357967689999999E-4</v>
      </c>
      <c r="CW24" s="30">
        <v>2.0025364350000002E-2</v>
      </c>
      <c r="CY24">
        <v>4.63E+18</v>
      </c>
      <c r="CZ24">
        <f>Q36</f>
        <v>1.83332675E-2</v>
      </c>
    </row>
    <row r="25" spans="1:104" ht="15.75" thickBot="1">
      <c r="A25">
        <v>200</v>
      </c>
      <c r="B25">
        <v>2.93E+18</v>
      </c>
      <c r="C25">
        <v>0.56969999999999998</v>
      </c>
      <c r="D25">
        <v>8.8038942999999995E-2</v>
      </c>
      <c r="E25">
        <v>140</v>
      </c>
      <c r="F25">
        <v>2.93E+18</v>
      </c>
      <c r="R25" s="100"/>
      <c r="S25" t="s">
        <v>58</v>
      </c>
      <c r="T25">
        <v>2.83E+18</v>
      </c>
      <c r="U25">
        <v>0.60299999999999998</v>
      </c>
      <c r="V25">
        <v>8.7454676999999995E-2</v>
      </c>
      <c r="W25">
        <v>0.52200000000000002</v>
      </c>
      <c r="X25">
        <v>8.1766916999999995E-2</v>
      </c>
      <c r="Y25">
        <v>0.56000000000000005</v>
      </c>
      <c r="Z25">
        <v>8.2791247999999998E-2</v>
      </c>
      <c r="AA25">
        <v>0.54400000000000004</v>
      </c>
      <c r="AB25">
        <v>8.1693948000000002E-2</v>
      </c>
      <c r="AC25" s="99">
        <f t="shared" si="2"/>
        <v>8.3426697499999994E-2</v>
      </c>
      <c r="AE25" t="s">
        <v>52</v>
      </c>
      <c r="AF25">
        <v>2.83E+18</v>
      </c>
      <c r="AG25">
        <v>2.8410000000000002</v>
      </c>
      <c r="AH25">
        <v>0.439443156</v>
      </c>
      <c r="AK25" s="99">
        <f t="shared" si="3"/>
        <v>0.439443156</v>
      </c>
      <c r="AL25" s="100"/>
      <c r="AM25" t="s">
        <v>58</v>
      </c>
      <c r="AN25">
        <v>2.93E+18</v>
      </c>
      <c r="AO25">
        <v>2.23E-2</v>
      </c>
      <c r="AP25">
        <v>2.6500296999999999E-2</v>
      </c>
      <c r="AQ25">
        <v>1.6899999999999998E-2</v>
      </c>
      <c r="AR25">
        <v>1.6418925000000001E-2</v>
      </c>
      <c r="AS25">
        <f t="shared" si="4"/>
        <v>2.1459611E-2</v>
      </c>
      <c r="AU25" t="s">
        <v>52</v>
      </c>
      <c r="AV25">
        <v>2.93E+18</v>
      </c>
      <c r="AY25">
        <v>0.16769999999999999</v>
      </c>
      <c r="AZ25">
        <v>0.22395833300000001</v>
      </c>
      <c r="BA25">
        <v>0.20269999999999999</v>
      </c>
      <c r="BB25">
        <v>0.21575306</v>
      </c>
      <c r="BC25">
        <v>0.1308</v>
      </c>
      <c r="BD25">
        <v>0.15109160199999999</v>
      </c>
      <c r="BE25">
        <v>0.224</v>
      </c>
      <c r="BF25">
        <v>0.230144868</v>
      </c>
      <c r="BG25">
        <f t="shared" si="5"/>
        <v>0.20523696575</v>
      </c>
      <c r="BH25" s="100"/>
      <c r="BI25" t="s">
        <v>58</v>
      </c>
      <c r="BJ25">
        <v>2.83E+18</v>
      </c>
      <c r="BK25">
        <v>5.1999999999999998E-3</v>
      </c>
      <c r="BL25">
        <v>7.5133650000000001E-3</v>
      </c>
      <c r="BM25">
        <v>6.8999999999999999E-3</v>
      </c>
      <c r="BN25">
        <v>7.9119370000000008E-3</v>
      </c>
      <c r="BO25">
        <f t="shared" si="6"/>
        <v>7.7126510000000009E-3</v>
      </c>
      <c r="BQ25" t="s">
        <v>52</v>
      </c>
      <c r="BR25">
        <v>2.83E+18</v>
      </c>
      <c r="BS25">
        <v>0.26369999999999999</v>
      </c>
      <c r="BT25">
        <v>0.303976945</v>
      </c>
      <c r="BV25" s="6"/>
      <c r="BW25" s="30">
        <v>4.2828698730000003E-3</v>
      </c>
      <c r="BX25" s="19"/>
      <c r="BY25" s="19"/>
      <c r="BZ25" s="19"/>
      <c r="CA25" s="19"/>
      <c r="CB25" s="100"/>
      <c r="CC25" s="30">
        <v>4.254446839E-3</v>
      </c>
      <c r="CD25" s="30">
        <v>3.977751832E-3</v>
      </c>
      <c r="CE25" s="30">
        <v>4.0275828959999999E-3</v>
      </c>
      <c r="CF25" s="30">
        <v>3.9742020640000002E-3</v>
      </c>
      <c r="CG25">
        <f t="shared" si="8"/>
        <v>4.0584959077499998E-3</v>
      </c>
      <c r="CH25" s="30">
        <v>2.1377787919999999E-2</v>
      </c>
      <c r="CI25" s="19"/>
      <c r="CJ25" s="100">
        <f t="shared" si="9"/>
        <v>2.1377787919999999E-2</v>
      </c>
      <c r="CK25" s="30">
        <v>1.289171816E-3</v>
      </c>
      <c r="CL25" s="30">
        <v>7.9873881859999997E-4</v>
      </c>
      <c r="CM25">
        <f t="shared" si="12"/>
        <v>1.0439553172999999E-3</v>
      </c>
      <c r="CN25" s="19"/>
      <c r="CO25" s="30">
        <v>1.0895001309999999E-2</v>
      </c>
      <c r="CP25" s="30">
        <v>1.049583571E-2</v>
      </c>
      <c r="CQ25" s="30">
        <v>7.350220813E-3</v>
      </c>
      <c r="CR25" s="30">
        <v>1.119596043E-2</v>
      </c>
      <c r="CS25">
        <f t="shared" si="10"/>
        <v>9.9842545657499986E-3</v>
      </c>
      <c r="CT25" s="30">
        <v>3.6550603670000001E-4</v>
      </c>
      <c r="CU25" s="30">
        <v>3.8489552700000002E-4</v>
      </c>
      <c r="CV25">
        <f t="shared" si="11"/>
        <v>3.7520078185000001E-4</v>
      </c>
      <c r="CW25" s="30">
        <v>1.4787702539999999E-2</v>
      </c>
      <c r="CY25">
        <v>4.94E+18</v>
      </c>
      <c r="CZ25">
        <f>Q38</f>
        <v>1.1784242333333333E-2</v>
      </c>
    </row>
    <row r="26" spans="1:104" ht="15.75" thickBot="1">
      <c r="A26">
        <v>210</v>
      </c>
      <c r="B26">
        <v>3.09E+18</v>
      </c>
      <c r="C26">
        <v>0.44230000000000003</v>
      </c>
      <c r="D26">
        <v>6.8351104999999995E-2</v>
      </c>
      <c r="E26">
        <v>150</v>
      </c>
      <c r="F26">
        <v>3.09E+18</v>
      </c>
      <c r="G26">
        <v>1.2969999999999999</v>
      </c>
      <c r="H26">
        <v>0.20068079799999999</v>
      </c>
      <c r="I26">
        <v>1.6782999999999999</v>
      </c>
      <c r="J26">
        <v>0.31171991100000002</v>
      </c>
      <c r="K26">
        <v>1.8957999999999999</v>
      </c>
      <c r="L26">
        <v>0.32964701800000001</v>
      </c>
      <c r="M26">
        <v>0.67549999999999999</v>
      </c>
      <c r="N26">
        <v>0.250798248</v>
      </c>
      <c r="P26" s="100">
        <v>3.09E+18</v>
      </c>
      <c r="Q26">
        <f t="shared" si="1"/>
        <v>0.27321149374999998</v>
      </c>
      <c r="R26" s="100"/>
      <c r="S26" t="s">
        <v>59</v>
      </c>
      <c r="T26">
        <v>2.97E+18</v>
      </c>
      <c r="U26">
        <v>0.46500000000000002</v>
      </c>
      <c r="V26">
        <v>6.7440174000000006E-2</v>
      </c>
      <c r="W26">
        <v>0.39800000000000002</v>
      </c>
      <c r="X26">
        <v>6.2343358000000001E-2</v>
      </c>
      <c r="Y26">
        <v>0.42899999999999999</v>
      </c>
      <c r="Z26">
        <v>6.3424009000000003E-2</v>
      </c>
      <c r="AA26">
        <v>0.42599999999999999</v>
      </c>
      <c r="AB26">
        <v>6.3973569999999993E-2</v>
      </c>
      <c r="AC26" s="99">
        <f t="shared" si="2"/>
        <v>6.4295277750000004E-2</v>
      </c>
      <c r="AE26" t="s">
        <v>53</v>
      </c>
      <c r="AF26">
        <v>2.97E+18</v>
      </c>
      <c r="AG26">
        <v>2.4590000000000001</v>
      </c>
      <c r="AH26">
        <v>0.38035576199999999</v>
      </c>
      <c r="AI26">
        <v>2.4</v>
      </c>
      <c r="AJ26">
        <v>0.39279869099999998</v>
      </c>
      <c r="AK26" s="99">
        <f t="shared" si="3"/>
        <v>0.38657722649999998</v>
      </c>
      <c r="AL26" s="100"/>
      <c r="AM26" t="s">
        <v>59</v>
      </c>
      <c r="AN26">
        <v>3.09E+18</v>
      </c>
      <c r="AO26">
        <v>1.78E-2</v>
      </c>
      <c r="AP26">
        <v>2.1152704000000001E-2</v>
      </c>
      <c r="AQ26">
        <v>1.32E-2</v>
      </c>
      <c r="AR26">
        <v>1.2824248999999999E-2</v>
      </c>
      <c r="AS26">
        <f t="shared" si="4"/>
        <v>1.6988476500000002E-2</v>
      </c>
      <c r="AU26" t="s">
        <v>53</v>
      </c>
      <c r="AV26">
        <v>3.09E+18</v>
      </c>
      <c r="AW26">
        <v>0.17150000000000001</v>
      </c>
      <c r="AX26">
        <v>0.156821507</v>
      </c>
      <c r="AY26">
        <v>8.1799999999999998E-2</v>
      </c>
      <c r="AZ26">
        <v>0.109241453</v>
      </c>
      <c r="BA26">
        <v>0.1077</v>
      </c>
      <c r="BB26">
        <v>0.114635444</v>
      </c>
      <c r="BC26">
        <v>6.5199999999999994E-2</v>
      </c>
      <c r="BD26">
        <v>7.5314774000000001E-2</v>
      </c>
      <c r="BE26">
        <v>0.129</v>
      </c>
      <c r="BF26">
        <v>0.13253878599999999</v>
      </c>
      <c r="BG26">
        <f t="shared" si="5"/>
        <v>0.11771039279999999</v>
      </c>
      <c r="BH26" s="100"/>
      <c r="BI26" t="s">
        <v>59</v>
      </c>
      <c r="BJ26">
        <v>2.97E+18</v>
      </c>
      <c r="BK26">
        <v>6.0000000000000001E-3</v>
      </c>
      <c r="BL26">
        <v>8.6692669999999996E-3</v>
      </c>
      <c r="BM26">
        <v>2.2000000000000001E-3</v>
      </c>
      <c r="BN26">
        <v>2.5226459999999999E-3</v>
      </c>
      <c r="BO26">
        <f t="shared" si="6"/>
        <v>5.5959564999999998E-3</v>
      </c>
      <c r="BQ26" t="s">
        <v>53</v>
      </c>
      <c r="BR26">
        <v>2.97E+18</v>
      </c>
      <c r="BS26">
        <v>0.15479999999999999</v>
      </c>
      <c r="BT26">
        <v>0.17844380400000001</v>
      </c>
      <c r="BV26" s="6"/>
      <c r="BW26" s="30">
        <v>3.3251068019999998E-3</v>
      </c>
      <c r="BX26" s="30">
        <v>6.9032067730000002E-3</v>
      </c>
      <c r="BY26" s="30">
        <v>1.5164378060000001E-2</v>
      </c>
      <c r="BZ26" s="30">
        <v>1.6036486060000001E-2</v>
      </c>
      <c r="CA26" s="30">
        <v>1.220069463E-2</v>
      </c>
      <c r="CB26" s="100">
        <f t="shared" si="7"/>
        <v>1.257619138075E-2</v>
      </c>
      <c r="CC26" s="30">
        <v>3.2807923390000002E-3</v>
      </c>
      <c r="CD26" s="30">
        <v>3.032845266E-3</v>
      </c>
      <c r="CE26" s="30">
        <v>3.0854161829999998E-3</v>
      </c>
      <c r="CF26" s="30">
        <v>3.1121508810000001E-3</v>
      </c>
      <c r="CG26">
        <f t="shared" si="8"/>
        <v>3.1278011672499998E-3</v>
      </c>
      <c r="CH26" s="30">
        <v>1.8503337030000001E-2</v>
      </c>
      <c r="CI26" s="30">
        <v>1.910865376E-2</v>
      </c>
      <c r="CJ26" s="100">
        <f t="shared" si="9"/>
        <v>1.8805995395E-2</v>
      </c>
      <c r="CK26" s="30">
        <v>1.0290250370000001E-3</v>
      </c>
      <c r="CL26" s="30">
        <v>6.2386700619999999E-4</v>
      </c>
      <c r="CM26">
        <f t="shared" si="12"/>
        <v>8.264460216E-4</v>
      </c>
      <c r="CN26" s="30">
        <v>7.6289660559999998E-3</v>
      </c>
      <c r="CO26" s="30">
        <v>5.3143178699999998E-3</v>
      </c>
      <c r="CP26" s="30">
        <v>5.5767217840000001E-3</v>
      </c>
      <c r="CQ26" s="30">
        <v>3.663871537E-3</v>
      </c>
      <c r="CR26" s="30">
        <v>6.4476736380000002E-3</v>
      </c>
      <c r="CS26">
        <f t="shared" si="10"/>
        <v>5.7263101769999998E-3</v>
      </c>
      <c r="CT26" s="30">
        <v>4.2173773460000002E-4</v>
      </c>
      <c r="CU26" s="30">
        <v>1.2272031290000001E-4</v>
      </c>
      <c r="CV26">
        <f t="shared" si="11"/>
        <v>2.7222902375000004E-4</v>
      </c>
      <c r="CW26" s="30">
        <v>8.6808356230000001E-3</v>
      </c>
      <c r="CY26">
        <v>5.24E+18</v>
      </c>
      <c r="CZ26">
        <f>Q40</f>
        <v>7.2070519999999994E-3</v>
      </c>
    </row>
    <row r="27" spans="1:104" ht="15.75" thickBot="1">
      <c r="A27">
        <v>220</v>
      </c>
      <c r="B27">
        <v>3.24E+18</v>
      </c>
      <c r="C27">
        <v>0.40060000000000001</v>
      </c>
      <c r="D27">
        <v>6.1906969999999999E-2</v>
      </c>
      <c r="E27">
        <v>160</v>
      </c>
      <c r="F27">
        <v>3.24E+18</v>
      </c>
      <c r="R27" s="100"/>
      <c r="S27" t="s">
        <v>60</v>
      </c>
      <c r="T27">
        <v>3.12E+18</v>
      </c>
      <c r="U27">
        <v>0.36799999999999999</v>
      </c>
      <c r="V27">
        <v>5.3372008999999998E-2</v>
      </c>
      <c r="W27">
        <v>0.315</v>
      </c>
      <c r="X27">
        <v>4.9342104999999997E-2</v>
      </c>
      <c r="Y27">
        <v>0.33700000000000002</v>
      </c>
      <c r="Z27">
        <v>4.982259E-2</v>
      </c>
      <c r="AA27">
        <v>0.33800000000000002</v>
      </c>
      <c r="AB27">
        <v>5.0758372000000003E-2</v>
      </c>
      <c r="AC27" s="99">
        <f t="shared" si="2"/>
        <v>5.0823768999999998E-2</v>
      </c>
      <c r="AE27" t="s">
        <v>54</v>
      </c>
      <c r="AF27">
        <v>3.12E+18</v>
      </c>
      <c r="AG27">
        <v>1.911</v>
      </c>
      <c r="AH27">
        <v>0.29559164700000001</v>
      </c>
      <c r="AI27">
        <v>1.8667</v>
      </c>
      <c r="AJ27">
        <v>0.30551554800000003</v>
      </c>
      <c r="AK27" s="99">
        <f t="shared" si="3"/>
        <v>0.30055359749999999</v>
      </c>
      <c r="AL27" s="100"/>
      <c r="AM27" t="s">
        <v>60</v>
      </c>
      <c r="AN27">
        <v>3.24E+18</v>
      </c>
      <c r="AO27">
        <v>1.2999999999999999E-2</v>
      </c>
      <c r="AP27">
        <v>1.5448603999999999E-2</v>
      </c>
      <c r="AQ27">
        <v>9.1999999999999998E-3</v>
      </c>
      <c r="AR27">
        <v>8.9381129999999993E-3</v>
      </c>
      <c r="AS27">
        <f t="shared" si="4"/>
        <v>1.2193358499999999E-2</v>
      </c>
      <c r="AU27" t="s">
        <v>54</v>
      </c>
      <c r="AV27">
        <v>3.24E+18</v>
      </c>
      <c r="AY27">
        <v>2.3E-2</v>
      </c>
      <c r="AZ27">
        <v>3.0715811999999999E-2</v>
      </c>
      <c r="BA27">
        <v>3.4700000000000002E-2</v>
      </c>
      <c r="BB27">
        <v>3.6934540000000002E-2</v>
      </c>
      <c r="BC27">
        <v>1.77E-2</v>
      </c>
      <c r="BD27">
        <v>2.0445881999999999E-2</v>
      </c>
      <c r="BE27">
        <v>5.3100000000000001E-2</v>
      </c>
      <c r="BF27">
        <v>5.4556662999999998E-2</v>
      </c>
      <c r="BG27">
        <f t="shared" si="5"/>
        <v>3.566322425E-2</v>
      </c>
      <c r="BH27" s="100"/>
      <c r="BI27" t="s">
        <v>60</v>
      </c>
      <c r="BJ27">
        <v>3.12E+18</v>
      </c>
      <c r="BK27">
        <v>4.3E-3</v>
      </c>
      <c r="BL27">
        <v>6.2129749999999999E-3</v>
      </c>
      <c r="BM27">
        <v>3.5000000000000001E-3</v>
      </c>
      <c r="BN27">
        <v>4.0133010000000004E-3</v>
      </c>
      <c r="BO27">
        <f t="shared" si="6"/>
        <v>5.1131379999999997E-3</v>
      </c>
      <c r="BQ27" t="s">
        <v>54</v>
      </c>
      <c r="BR27">
        <v>3.12E+18</v>
      </c>
      <c r="BS27">
        <v>6.2399999999999997E-2</v>
      </c>
      <c r="BT27">
        <v>7.1930835999999998E-2</v>
      </c>
      <c r="BV27" s="6"/>
      <c r="BW27" s="30">
        <v>3.0116160630000001E-3</v>
      </c>
      <c r="BX27" s="19"/>
      <c r="BY27" s="19"/>
      <c r="BZ27" s="19"/>
      <c r="CA27" s="19"/>
      <c r="CB27" s="100"/>
      <c r="CC27" s="30">
        <v>2.5964120020000002E-3</v>
      </c>
      <c r="CD27" s="30">
        <v>2.4003674849999998E-3</v>
      </c>
      <c r="CE27" s="30">
        <v>2.4237418500000002E-3</v>
      </c>
      <c r="CF27" s="30">
        <v>2.4692652529999999E-3</v>
      </c>
      <c r="CG27">
        <f t="shared" si="8"/>
        <v>2.4724466474999999E-3</v>
      </c>
      <c r="CH27" s="30">
        <v>1.43797792E-2</v>
      </c>
      <c r="CI27" s="30">
        <v>1.486255165E-2</v>
      </c>
      <c r="CJ27" s="100">
        <f t="shared" si="9"/>
        <v>1.4621165424999999E-2</v>
      </c>
      <c r="CK27" s="30">
        <v>7.5153513959999997E-4</v>
      </c>
      <c r="CL27" s="30">
        <v>4.348163983E-4</v>
      </c>
      <c r="CM27">
        <f t="shared" si="12"/>
        <v>5.9317576894999996E-4</v>
      </c>
      <c r="CN27" s="19"/>
      <c r="CO27" s="30">
        <v>1.494245856E-3</v>
      </c>
      <c r="CP27" s="30">
        <v>1.796771086E-3</v>
      </c>
      <c r="CQ27" s="30">
        <v>9.946399724E-4</v>
      </c>
      <c r="CR27" s="30">
        <v>2.6540424049999998E-3</v>
      </c>
      <c r="CS27">
        <f t="shared" si="10"/>
        <v>1.73492482985E-3</v>
      </c>
      <c r="CT27" s="30">
        <v>3.0224537649999999E-4</v>
      </c>
      <c r="CU27" s="30">
        <v>1.952368615E-4</v>
      </c>
      <c r="CV27">
        <f t="shared" si="11"/>
        <v>2.4874111899999998E-4</v>
      </c>
      <c r="CW27" s="30">
        <v>3.499251569E-3</v>
      </c>
      <c r="CY27">
        <v>5.55E+18</v>
      </c>
      <c r="CZ27">
        <f>Q42</f>
        <v>4.4861753333333343E-3</v>
      </c>
    </row>
    <row r="28" spans="1:104" ht="15.75" thickBot="1">
      <c r="A28">
        <v>230</v>
      </c>
      <c r="B28">
        <v>3.39E+18</v>
      </c>
      <c r="C28">
        <v>0.3286</v>
      </c>
      <c r="D28">
        <v>5.0780405000000001E-2</v>
      </c>
      <c r="E28">
        <v>170</v>
      </c>
      <c r="F28">
        <v>3.39E+18</v>
      </c>
      <c r="G28">
        <v>0.95299999999999996</v>
      </c>
      <c r="H28">
        <v>0.147454742</v>
      </c>
      <c r="I28">
        <v>0.91190000000000004</v>
      </c>
      <c r="J28">
        <v>0.16937221399999999</v>
      </c>
      <c r="K28">
        <v>1.0661</v>
      </c>
      <c r="L28">
        <v>0.185376456</v>
      </c>
      <c r="M28">
        <v>0.36370000000000002</v>
      </c>
      <c r="N28">
        <v>0.13503378599999999</v>
      </c>
      <c r="P28" s="100">
        <v>3.39E+18</v>
      </c>
      <c r="Q28">
        <f t="shared" si="1"/>
        <v>0.1593092995</v>
      </c>
      <c r="R28" s="100"/>
      <c r="S28" t="s">
        <v>61</v>
      </c>
      <c r="T28">
        <v>3.27E+18</v>
      </c>
      <c r="U28">
        <v>0.30499999999999999</v>
      </c>
      <c r="V28">
        <v>4.4234953E-2</v>
      </c>
      <c r="W28">
        <v>0.26</v>
      </c>
      <c r="X28">
        <v>4.0726816999999998E-2</v>
      </c>
      <c r="Y28">
        <v>0.28000000000000003</v>
      </c>
      <c r="Z28">
        <v>4.1395623999999999E-2</v>
      </c>
      <c r="AA28">
        <v>0.27300000000000002</v>
      </c>
      <c r="AB28">
        <v>4.0997146999999998E-2</v>
      </c>
      <c r="AC28" s="99">
        <f t="shared" si="2"/>
        <v>4.1838635249999992E-2</v>
      </c>
      <c r="AE28" t="s">
        <v>55</v>
      </c>
      <c r="AF28">
        <v>3.27E+18</v>
      </c>
      <c r="AG28">
        <v>1.3540000000000001</v>
      </c>
      <c r="AH28">
        <v>0.20943542200000001</v>
      </c>
      <c r="AI28">
        <v>1.2742</v>
      </c>
      <c r="AJ28">
        <v>0.208543372</v>
      </c>
      <c r="AK28" s="99">
        <f t="shared" si="3"/>
        <v>0.20898939700000002</v>
      </c>
      <c r="AL28" s="100"/>
      <c r="AM28" t="s">
        <v>61</v>
      </c>
      <c r="AN28">
        <v>3.39E+18</v>
      </c>
      <c r="AO28">
        <v>5.0000000000000001E-3</v>
      </c>
      <c r="AP28">
        <v>5.9417710000000002E-3</v>
      </c>
      <c r="AQ28">
        <v>6.8999999999999999E-3</v>
      </c>
      <c r="AR28">
        <v>6.7035849999999998E-3</v>
      </c>
      <c r="AS28">
        <f t="shared" si="4"/>
        <v>6.322678E-3</v>
      </c>
      <c r="AU28" t="s">
        <v>55</v>
      </c>
      <c r="AV28">
        <v>3.39E+18</v>
      </c>
      <c r="AW28">
        <v>4.8899999999999999E-2</v>
      </c>
      <c r="AX28">
        <v>4.4714704000000001E-2</v>
      </c>
      <c r="AY28">
        <v>1.7299999999999999E-2</v>
      </c>
      <c r="AZ28">
        <v>2.3103631999999999E-2</v>
      </c>
      <c r="BA28">
        <v>8.3999999999999995E-3</v>
      </c>
      <c r="BB28">
        <v>8.9409260000000001E-3</v>
      </c>
      <c r="BC28">
        <v>1.1999999999999999E-3</v>
      </c>
      <c r="BD28">
        <v>1.3861609999999999E-3</v>
      </c>
      <c r="BE28">
        <v>1.0699999999999999E-2</v>
      </c>
      <c r="BF28">
        <v>1.0993526999999999E-2</v>
      </c>
      <c r="BG28">
        <f t="shared" si="5"/>
        <v>1.7827790000000003E-2</v>
      </c>
      <c r="BH28" s="100"/>
      <c r="BI28" t="s">
        <v>61</v>
      </c>
      <c r="BJ28">
        <v>3.27E+18</v>
      </c>
      <c r="BK28">
        <v>0</v>
      </c>
      <c r="BL28">
        <v>0</v>
      </c>
      <c r="BM28">
        <v>-4.0000000000000001E-3</v>
      </c>
      <c r="BN28">
        <v>-4.5866300000000004E-3</v>
      </c>
      <c r="BO28">
        <f t="shared" si="6"/>
        <v>-2.2933150000000002E-3</v>
      </c>
      <c r="BQ28" t="s">
        <v>55</v>
      </c>
      <c r="BR28">
        <v>3.27E+18</v>
      </c>
      <c r="BS28">
        <v>2.58E-2</v>
      </c>
      <c r="BT28">
        <v>2.9740633999999998E-2</v>
      </c>
      <c r="BV28" s="6"/>
      <c r="BW28" s="30">
        <v>2.47033709E-3</v>
      </c>
      <c r="BX28" s="30">
        <v>5.0722868579999997E-3</v>
      </c>
      <c r="BY28" s="30">
        <v>8.2395259190000004E-3</v>
      </c>
      <c r="BZ28" s="30">
        <v>9.0180914600000005E-3</v>
      </c>
      <c r="CA28" s="30">
        <v>6.5690490549999998E-3</v>
      </c>
      <c r="CB28" s="100">
        <f t="shared" si="7"/>
        <v>7.2247383229999997E-3</v>
      </c>
      <c r="CC28" s="30">
        <v>2.1519175560000001E-3</v>
      </c>
      <c r="CD28" s="30">
        <v>1.9812557020000001E-3</v>
      </c>
      <c r="CE28" s="30">
        <v>2.013791448E-3</v>
      </c>
      <c r="CF28" s="30">
        <v>1.9944065500000002E-3</v>
      </c>
      <c r="CG28">
        <f t="shared" si="8"/>
        <v>2.0353428140000001E-3</v>
      </c>
      <c r="CH28" s="30">
        <v>1.018849871E-2</v>
      </c>
      <c r="CI28" s="30">
        <v>1.014510276E-2</v>
      </c>
      <c r="CJ28" s="100">
        <f t="shared" si="9"/>
        <v>1.0166800735E-2</v>
      </c>
      <c r="CK28" s="30">
        <v>2.8905197680000001E-4</v>
      </c>
      <c r="CL28" s="30">
        <v>3.2611229869999999E-4</v>
      </c>
      <c r="CM28">
        <f t="shared" si="12"/>
        <v>3.0758213775000003E-4</v>
      </c>
      <c r="CN28" s="30">
        <v>2.175256211E-3</v>
      </c>
      <c r="CO28" s="30">
        <v>1.123932752E-3</v>
      </c>
      <c r="CP28" s="30">
        <v>4.349532311E-4</v>
      </c>
      <c r="CQ28" s="30">
        <v>6.7433218470000001E-5</v>
      </c>
      <c r="CR28" s="30">
        <v>5.3480703820000001E-4</v>
      </c>
      <c r="CS28">
        <f t="shared" si="10"/>
        <v>8.6727649015399979E-4</v>
      </c>
      <c r="CT28" s="30">
        <v>7.0289622440000002E-7</v>
      </c>
      <c r="CU28" s="30">
        <v>2.231278417E-4</v>
      </c>
      <c r="CV28">
        <f t="shared" si="11"/>
        <v>1.119153689622E-4</v>
      </c>
      <c r="CW28" s="30">
        <v>1.446805937E-3</v>
      </c>
      <c r="CY28" s="32"/>
    </row>
    <row r="29" spans="1:104" ht="15.75" thickBot="1">
      <c r="A29">
        <v>240</v>
      </c>
      <c r="B29">
        <v>3.55E+18</v>
      </c>
      <c r="C29">
        <v>0.29060000000000002</v>
      </c>
      <c r="D29">
        <v>4.4908050999999997E-2</v>
      </c>
      <c r="E29">
        <v>180</v>
      </c>
      <c r="F29">
        <v>3.55E+18</v>
      </c>
      <c r="R29" s="100"/>
      <c r="S29" t="s">
        <v>62</v>
      </c>
      <c r="T29">
        <v>3.42E+18</v>
      </c>
      <c r="U29">
        <v>0.254</v>
      </c>
      <c r="V29">
        <v>3.6838289000000003E-2</v>
      </c>
      <c r="W29">
        <v>0.20899999999999999</v>
      </c>
      <c r="X29">
        <v>3.2738095000000002E-2</v>
      </c>
      <c r="Y29">
        <v>0.24099999999999999</v>
      </c>
      <c r="Z29">
        <v>3.5629805000000001E-2</v>
      </c>
      <c r="AA29">
        <v>0.23300000000000001</v>
      </c>
      <c r="AB29">
        <v>3.4990238999999999E-2</v>
      </c>
      <c r="AC29" s="99">
        <f t="shared" si="2"/>
        <v>3.5049107000000003E-2</v>
      </c>
      <c r="AE29" t="s">
        <v>56</v>
      </c>
      <c r="AF29">
        <v>3.42E+18</v>
      </c>
      <c r="AG29">
        <v>0.85499999999999998</v>
      </c>
      <c r="AH29">
        <v>0.13225058000000001</v>
      </c>
      <c r="AI29">
        <v>0.88449999999999995</v>
      </c>
      <c r="AJ29">
        <v>0.144762684</v>
      </c>
      <c r="AK29" s="99">
        <f t="shared" si="3"/>
        <v>0.13850663200000002</v>
      </c>
      <c r="AL29" s="100"/>
      <c r="AM29" t="s">
        <v>62</v>
      </c>
      <c r="AN29">
        <v>3.55E+18</v>
      </c>
      <c r="AO29">
        <v>5.7000000000000002E-3</v>
      </c>
      <c r="AP29">
        <v>6.7736189999999998E-3</v>
      </c>
      <c r="AQ29">
        <v>2.8E-3</v>
      </c>
      <c r="AR29">
        <v>2.7202950000000002E-3</v>
      </c>
      <c r="AS29">
        <f t="shared" si="4"/>
        <v>4.7469569999999996E-3</v>
      </c>
      <c r="AU29" t="s">
        <v>56</v>
      </c>
      <c r="AV29">
        <v>3.55E+18</v>
      </c>
      <c r="AY29">
        <v>1.8200000000000001E-2</v>
      </c>
      <c r="AZ29">
        <v>2.4305555999999999E-2</v>
      </c>
      <c r="BA29">
        <v>1.11E-2</v>
      </c>
      <c r="BB29">
        <v>1.1814794999999999E-2</v>
      </c>
      <c r="BC29">
        <v>5.1999999999999998E-3</v>
      </c>
      <c r="BD29">
        <v>6.0067000000000002E-3</v>
      </c>
      <c r="BE29">
        <v>1.26E-2</v>
      </c>
      <c r="BF29">
        <v>1.2945649E-2</v>
      </c>
      <c r="BG29">
        <f t="shared" si="5"/>
        <v>1.3768175000000001E-2</v>
      </c>
      <c r="BH29" s="100"/>
      <c r="BI29" t="s">
        <v>62</v>
      </c>
      <c r="BJ29">
        <v>3.42E+18</v>
      </c>
      <c r="BK29">
        <v>2.3999999999999998E-3</v>
      </c>
      <c r="BL29">
        <v>3.467707E-3</v>
      </c>
      <c r="BM29">
        <v>-8.0000000000000002E-3</v>
      </c>
      <c r="BN29">
        <v>-9.1732600000000008E-3</v>
      </c>
      <c r="BO29">
        <f t="shared" si="6"/>
        <v>-2.8527765000000002E-3</v>
      </c>
      <c r="BQ29" t="s">
        <v>56</v>
      </c>
      <c r="BR29">
        <v>3.42E+18</v>
      </c>
      <c r="BS29">
        <v>2.5100000000000001E-2</v>
      </c>
      <c r="BT29">
        <v>2.8933718000000001E-2</v>
      </c>
      <c r="BV29" s="6"/>
      <c r="BW29" s="30">
        <v>2.1846620770000001E-3</v>
      </c>
      <c r="BX29" s="19"/>
      <c r="BY29" s="19"/>
      <c r="BZ29" s="19"/>
      <c r="CA29" s="19"/>
      <c r="CB29" s="100"/>
      <c r="CC29" s="30">
        <v>1.792088718E-3</v>
      </c>
      <c r="CD29" s="30">
        <v>1.5926247760000001E-3</v>
      </c>
      <c r="CE29" s="30">
        <v>1.7332990679999999E-3</v>
      </c>
      <c r="CF29" s="30">
        <v>1.70218581E-3</v>
      </c>
      <c r="CG29">
        <f t="shared" si="8"/>
        <v>1.7050495929999999E-3</v>
      </c>
      <c r="CH29" s="30">
        <v>6.4336531749999998E-3</v>
      </c>
      <c r="CI29" s="30">
        <v>7.0423351039999998E-3</v>
      </c>
      <c r="CJ29" s="100">
        <f t="shared" si="9"/>
        <v>6.7379941394999998E-3</v>
      </c>
      <c r="CK29" s="30">
        <v>3.2951925349999998E-4</v>
      </c>
      <c r="CL29" s="30">
        <v>1.3233542560000001E-4</v>
      </c>
      <c r="CM29">
        <f t="shared" si="12"/>
        <v>2.3092733955000001E-4</v>
      </c>
      <c r="CN29" s="19"/>
      <c r="CO29" s="30">
        <v>1.182403242E-3</v>
      </c>
      <c r="CP29" s="30">
        <v>5.7475962680000002E-4</v>
      </c>
      <c r="CQ29" s="30">
        <v>2.9221061340000001E-4</v>
      </c>
      <c r="CR29" s="30">
        <v>6.2977277399999996E-4</v>
      </c>
      <c r="CS29">
        <f t="shared" si="10"/>
        <v>6.6978656404999997E-4</v>
      </c>
      <c r="CT29" s="30">
        <v>1.6869509390000001E-4</v>
      </c>
      <c r="CU29" s="30">
        <v>4.462556834E-4</v>
      </c>
      <c r="CV29">
        <f t="shared" si="11"/>
        <v>3.0747538865000002E-4</v>
      </c>
      <c r="CW29" s="30">
        <v>1.4075515120000001E-3</v>
      </c>
      <c r="CY29" s="32"/>
    </row>
    <row r="30" spans="1:104" ht="15.75" thickBot="1">
      <c r="A30">
        <v>250</v>
      </c>
      <c r="B30">
        <v>3.7E+18</v>
      </c>
      <c r="C30">
        <v>0.23350000000000001</v>
      </c>
      <c r="D30">
        <v>3.6084066999999997E-2</v>
      </c>
      <c r="E30">
        <v>190</v>
      </c>
      <c r="F30">
        <v>3.7E+18</v>
      </c>
      <c r="G30">
        <v>0.504</v>
      </c>
      <c r="H30">
        <v>7.7982361E-2</v>
      </c>
      <c r="I30">
        <v>0.62419999999999998</v>
      </c>
      <c r="J30">
        <v>0.115936107</v>
      </c>
      <c r="K30">
        <v>0.56030000000000002</v>
      </c>
      <c r="L30">
        <v>9.7426534999999995E-2</v>
      </c>
      <c r="M30">
        <v>0.19109999999999999</v>
      </c>
      <c r="N30">
        <v>7.0951213999999999E-2</v>
      </c>
      <c r="P30" s="100">
        <v>3.7E+18</v>
      </c>
      <c r="Q30">
        <f t="shared" si="1"/>
        <v>9.0574054249999994E-2</v>
      </c>
      <c r="R30" s="100"/>
      <c r="S30" t="s">
        <v>63</v>
      </c>
      <c r="T30">
        <v>3.57E+18</v>
      </c>
      <c r="U30">
        <v>0.21099999999999999</v>
      </c>
      <c r="V30">
        <v>3.0601884999999999E-2</v>
      </c>
      <c r="W30">
        <v>0.17299999999999999</v>
      </c>
      <c r="X30">
        <v>2.7098997E-2</v>
      </c>
      <c r="Y30">
        <v>0.19</v>
      </c>
      <c r="Z30">
        <v>2.8089888E-2</v>
      </c>
      <c r="AA30">
        <v>0.185</v>
      </c>
      <c r="AB30">
        <v>2.7781949E-2</v>
      </c>
      <c r="AC30" s="99">
        <f t="shared" si="2"/>
        <v>2.8393179749999997E-2</v>
      </c>
      <c r="AE30" t="s">
        <v>57</v>
      </c>
      <c r="AF30">
        <v>3.57E+18</v>
      </c>
      <c r="AG30">
        <v>0.68500000000000005</v>
      </c>
      <c r="AH30">
        <v>0.105955143</v>
      </c>
      <c r="AI30">
        <v>0.64770000000000005</v>
      </c>
      <c r="AJ30">
        <v>0.10600654700000001</v>
      </c>
      <c r="AK30" s="99">
        <f t="shared" si="3"/>
        <v>0.105980845</v>
      </c>
      <c r="AL30" s="100"/>
      <c r="AM30" t="s">
        <v>63</v>
      </c>
      <c r="AN30">
        <v>3.7E+18</v>
      </c>
      <c r="AO30">
        <v>2.3E-3</v>
      </c>
      <c r="AP30">
        <v>2.7332139999999999E-3</v>
      </c>
      <c r="AQ30">
        <v>1.6999999999999999E-3</v>
      </c>
      <c r="AR30">
        <v>1.6516079999999999E-3</v>
      </c>
      <c r="AS30">
        <f t="shared" si="4"/>
        <v>2.192411E-3</v>
      </c>
      <c r="AU30" t="s">
        <v>57</v>
      </c>
      <c r="AV30">
        <v>3.7E+18</v>
      </c>
      <c r="AW30">
        <v>2.0299999999999999E-2</v>
      </c>
      <c r="AX30">
        <v>1.8562545999999999E-2</v>
      </c>
      <c r="AY30">
        <v>1.77E-2</v>
      </c>
      <c r="AZ30">
        <v>2.3637821E-2</v>
      </c>
      <c r="BA30">
        <v>8.3999999999999995E-3</v>
      </c>
      <c r="BB30">
        <v>8.9409260000000001E-3</v>
      </c>
      <c r="BC30">
        <v>3.5000000000000001E-3</v>
      </c>
      <c r="BD30">
        <v>4.0429710000000002E-3</v>
      </c>
      <c r="BE30">
        <v>7.3000000000000001E-3</v>
      </c>
      <c r="BF30">
        <v>7.5002569999999998E-3</v>
      </c>
      <c r="BG30">
        <f t="shared" si="5"/>
        <v>1.2536904200000001E-2</v>
      </c>
      <c r="BH30" s="100"/>
      <c r="BI30" t="s">
        <v>63</v>
      </c>
      <c r="BJ30">
        <v>3.57E+18</v>
      </c>
      <c r="BK30">
        <v>2.0000000000000001E-4</v>
      </c>
      <c r="BL30">
        <v>2.8897599999999998E-4</v>
      </c>
      <c r="BM30">
        <v>-1.6999999999999999E-3</v>
      </c>
      <c r="BN30">
        <v>-1.949318E-3</v>
      </c>
      <c r="BO30">
        <f t="shared" si="6"/>
        <v>-8.3017099999999999E-4</v>
      </c>
      <c r="BQ30" t="s">
        <v>57</v>
      </c>
      <c r="BR30">
        <v>3.57E+18</v>
      </c>
      <c r="BS30">
        <v>2.3900000000000001E-2</v>
      </c>
      <c r="BT30">
        <v>2.7550432E-2</v>
      </c>
      <c r="BV30" s="6"/>
      <c r="BW30" s="30">
        <v>1.75539778E-3</v>
      </c>
      <c r="BX30" s="30">
        <v>2.6825105729999998E-3</v>
      </c>
      <c r="BY30" s="30">
        <v>5.6399956999999999E-3</v>
      </c>
      <c r="BZ30" s="30">
        <v>4.7395522420000001E-3</v>
      </c>
      <c r="CA30" s="30">
        <v>3.4515954759999998E-3</v>
      </c>
      <c r="CB30" s="100">
        <f t="shared" si="7"/>
        <v>4.1284134977500001E-3</v>
      </c>
      <c r="CC30" s="30">
        <v>1.48870362E-3</v>
      </c>
      <c r="CD30" s="30">
        <v>1.3182970629999999E-3</v>
      </c>
      <c r="CE30" s="30">
        <v>1.3665013399999999E-3</v>
      </c>
      <c r="CF30" s="30">
        <v>1.3515209219999999E-3</v>
      </c>
      <c r="CG30">
        <f t="shared" si="8"/>
        <v>1.3812557362500001E-3</v>
      </c>
      <c r="CH30" s="30">
        <v>5.1544472809999997E-3</v>
      </c>
      <c r="CI30" s="30">
        <v>5.1569479329999996E-3</v>
      </c>
      <c r="CJ30" s="100">
        <f t="shared" si="9"/>
        <v>5.1556976069999996E-3</v>
      </c>
      <c r="CK30" s="30">
        <v>1.3296390930000001E-4</v>
      </c>
      <c r="CL30" s="30">
        <v>8.0346508379999996E-5</v>
      </c>
      <c r="CM30">
        <f t="shared" si="12"/>
        <v>1.0665520884E-4</v>
      </c>
      <c r="CN30" s="30">
        <v>9.03020472E-4</v>
      </c>
      <c r="CO30" s="30">
        <v>1.149919637E-3</v>
      </c>
      <c r="CP30" s="30">
        <v>4.349532311E-4</v>
      </c>
      <c r="CQ30" s="30">
        <v>1.9668022050000001E-4</v>
      </c>
      <c r="CR30" s="30">
        <v>3.6486835320000003E-4</v>
      </c>
      <c r="CS30">
        <f t="shared" si="10"/>
        <v>6.0988838275999996E-4</v>
      </c>
      <c r="CT30" s="30">
        <v>1.405792449E-5</v>
      </c>
      <c r="CU30" s="30">
        <v>9.4829332730000002E-5</v>
      </c>
      <c r="CV30">
        <f t="shared" si="11"/>
        <v>5.4443628609999998E-5</v>
      </c>
      <c r="CW30" s="30">
        <v>1.340258213E-3</v>
      </c>
      <c r="CY30" s="32"/>
    </row>
    <row r="31" spans="1:104" ht="15.75" thickBot="1">
      <c r="A31">
        <v>260</v>
      </c>
      <c r="B31">
        <v>3.86E+18</v>
      </c>
      <c r="C31">
        <v>0.14924999999999999</v>
      </c>
      <c r="D31">
        <v>2.3064441000000001E-2</v>
      </c>
      <c r="E31">
        <v>200</v>
      </c>
      <c r="F31">
        <v>3.86E+18</v>
      </c>
      <c r="R31" s="100"/>
      <c r="S31" t="s">
        <v>64</v>
      </c>
      <c r="T31">
        <v>3.72E+18</v>
      </c>
      <c r="U31">
        <v>0.16800000000000001</v>
      </c>
      <c r="V31">
        <v>2.4365482000000001E-2</v>
      </c>
      <c r="W31">
        <v>0.13200000000000001</v>
      </c>
      <c r="X31">
        <v>2.0676692E-2</v>
      </c>
      <c r="Y31">
        <v>0.151</v>
      </c>
      <c r="Z31">
        <v>2.2324068999999998E-2</v>
      </c>
      <c r="AA31">
        <v>0.15</v>
      </c>
      <c r="AB31">
        <v>2.2525904999999999E-2</v>
      </c>
      <c r="AC31" s="99">
        <f t="shared" si="2"/>
        <v>2.2473037000000001E-2</v>
      </c>
      <c r="AE31" t="s">
        <v>58</v>
      </c>
      <c r="AF31">
        <v>3.72E+18</v>
      </c>
      <c r="AG31">
        <v>0.52500000000000002</v>
      </c>
      <c r="AH31">
        <v>8.1206497000000002E-2</v>
      </c>
      <c r="AI31">
        <v>0.49609999999999999</v>
      </c>
      <c r="AJ31">
        <v>8.1194763000000003E-2</v>
      </c>
      <c r="AK31" s="99">
        <f t="shared" si="3"/>
        <v>8.1200629999999996E-2</v>
      </c>
      <c r="AL31" s="100"/>
      <c r="AM31" t="s">
        <v>64</v>
      </c>
      <c r="AN31">
        <v>3.86E+18</v>
      </c>
      <c r="AO31">
        <v>2.5000000000000001E-3</v>
      </c>
      <c r="AP31">
        <v>2.9708849999999999E-3</v>
      </c>
      <c r="AQ31">
        <v>1E-3</v>
      </c>
      <c r="AR31">
        <v>9.7153400000000003E-4</v>
      </c>
      <c r="AS31">
        <f t="shared" si="4"/>
        <v>1.9712095E-3</v>
      </c>
      <c r="AU31" t="s">
        <v>58</v>
      </c>
      <c r="AV31">
        <v>3.86E+18</v>
      </c>
      <c r="AY31">
        <v>1.34E-2</v>
      </c>
      <c r="AZ31">
        <v>1.7895299E-2</v>
      </c>
      <c r="BA31">
        <v>-3.0000000000000001E-3</v>
      </c>
      <c r="BB31">
        <v>-3.193188E-3</v>
      </c>
      <c r="BC31">
        <v>-4.0000000000000002E-4</v>
      </c>
      <c r="BD31">
        <v>-4.6205399999999999E-4</v>
      </c>
      <c r="BE31">
        <v>4.3E-3</v>
      </c>
      <c r="BF31">
        <v>4.4179600000000003E-3</v>
      </c>
      <c r="BG31">
        <f t="shared" si="5"/>
        <v>4.6645042499999997E-3</v>
      </c>
      <c r="BH31" s="100"/>
      <c r="BI31" t="s">
        <v>64</v>
      </c>
      <c r="BJ31">
        <v>3.72E+18</v>
      </c>
      <c r="BK31">
        <v>-2.0000000000000001E-4</v>
      </c>
      <c r="BL31">
        <v>-2.8897599999999998E-4</v>
      </c>
      <c r="BM31">
        <v>-3.3E-3</v>
      </c>
      <c r="BN31">
        <v>-3.7839700000000002E-3</v>
      </c>
      <c r="BO31">
        <f t="shared" si="6"/>
        <v>-2.036473E-3</v>
      </c>
      <c r="BQ31" t="s">
        <v>58</v>
      </c>
      <c r="BR31">
        <v>3.72E+18</v>
      </c>
      <c r="BS31">
        <v>1.8800000000000001E-2</v>
      </c>
      <c r="BT31">
        <v>2.1671470000000002E-2</v>
      </c>
      <c r="BV31" s="6"/>
      <c r="BW31" s="30">
        <v>1.122026204E-3</v>
      </c>
      <c r="BX31" s="19"/>
      <c r="BY31" s="19"/>
      <c r="BZ31" s="19"/>
      <c r="CA31" s="19"/>
      <c r="CB31" s="100"/>
      <c r="CC31" s="30">
        <v>1.185318522E-3</v>
      </c>
      <c r="CD31" s="30">
        <v>1.005868279E-3</v>
      </c>
      <c r="CE31" s="30">
        <v>1.0860089589999999E-3</v>
      </c>
      <c r="CF31" s="30">
        <v>1.0958277749999999E-3</v>
      </c>
      <c r="CG31">
        <f t="shared" si="8"/>
        <v>1.0932558837500001E-3</v>
      </c>
      <c r="CH31" s="30">
        <v>3.9504887919999997E-3</v>
      </c>
      <c r="CI31" s="30">
        <v>3.9499179700000003E-3</v>
      </c>
      <c r="CJ31" s="100">
        <f t="shared" si="9"/>
        <v>3.950203381E-3</v>
      </c>
      <c r="CK31" s="30">
        <v>1.4452598840000001E-4</v>
      </c>
      <c r="CL31" s="30">
        <v>4.7262651990000003E-5</v>
      </c>
      <c r="CM31">
        <f t="shared" si="12"/>
        <v>9.5894320195000004E-5</v>
      </c>
      <c r="CN31" s="19"/>
      <c r="CO31" s="30">
        <v>8.705606291E-4</v>
      </c>
      <c r="CP31" s="30">
        <v>1.553404397E-4</v>
      </c>
      <c r="CQ31" s="30">
        <v>2.2477739490000002E-5</v>
      </c>
      <c r="CR31" s="30">
        <v>2.1492245459999999E-4</v>
      </c>
      <c r="CS31">
        <f t="shared" si="10"/>
        <v>3.158253157225E-4</v>
      </c>
      <c r="CT31" s="30">
        <v>1.405792449E-5</v>
      </c>
      <c r="CU31" s="30">
        <v>1.840804694E-4</v>
      </c>
      <c r="CV31">
        <f t="shared" si="11"/>
        <v>9.9069196945000005E-5</v>
      </c>
      <c r="CW31" s="30">
        <v>1.054261691E-3</v>
      </c>
      <c r="CY31" s="32"/>
    </row>
    <row r="32" spans="1:104" ht="15.75" thickBot="1">
      <c r="A32">
        <v>270</v>
      </c>
      <c r="B32">
        <v>4.01E+18</v>
      </c>
      <c r="C32">
        <v>0.10993</v>
      </c>
      <c r="D32">
        <v>1.6988100999999999E-2</v>
      </c>
      <c r="E32">
        <v>210</v>
      </c>
      <c r="F32">
        <v>4.01E+18</v>
      </c>
      <c r="G32">
        <v>0.27300000000000002</v>
      </c>
      <c r="H32">
        <v>4.2240446000000001E-2</v>
      </c>
      <c r="I32">
        <v>0.48060000000000003</v>
      </c>
      <c r="J32">
        <v>8.9264487000000003E-2</v>
      </c>
      <c r="K32">
        <v>0.32740000000000002</v>
      </c>
      <c r="L32">
        <v>5.6929229999999997E-2</v>
      </c>
      <c r="M32">
        <v>0.1206</v>
      </c>
      <c r="N32">
        <v>4.4776119000000003E-2</v>
      </c>
      <c r="P32" s="100">
        <v>4.01E+18</v>
      </c>
      <c r="Q32">
        <f t="shared" si="1"/>
        <v>5.8302570499999998E-2</v>
      </c>
      <c r="R32" s="100"/>
      <c r="S32" t="s">
        <v>65</v>
      </c>
      <c r="T32">
        <v>3.87E+18</v>
      </c>
      <c r="U32">
        <v>0.13100000000000001</v>
      </c>
      <c r="V32">
        <v>1.8999274999999999E-2</v>
      </c>
      <c r="W32">
        <v>0.104</v>
      </c>
      <c r="X32">
        <v>1.6290727000000001E-2</v>
      </c>
      <c r="Y32">
        <v>0.121</v>
      </c>
      <c r="Z32">
        <v>1.7888823000000002E-2</v>
      </c>
      <c r="AA32">
        <v>0.11799999999999999</v>
      </c>
      <c r="AB32">
        <v>1.7720377999999998E-2</v>
      </c>
      <c r="AC32" s="99">
        <f t="shared" si="2"/>
        <v>1.7724800749999998E-2</v>
      </c>
      <c r="AE32" t="s">
        <v>59</v>
      </c>
      <c r="AF32">
        <v>3.87E+18</v>
      </c>
      <c r="AG32">
        <v>0.41299999999999998</v>
      </c>
      <c r="AH32">
        <v>6.3882443999999997E-2</v>
      </c>
      <c r="AI32">
        <v>0.3896</v>
      </c>
      <c r="AJ32">
        <v>6.3764320999999999E-2</v>
      </c>
      <c r="AK32" s="99">
        <f t="shared" si="3"/>
        <v>6.3823382499999998E-2</v>
      </c>
      <c r="AL32" s="100"/>
      <c r="AM32" t="s">
        <v>65</v>
      </c>
      <c r="AN32">
        <v>4.01E+18</v>
      </c>
      <c r="AO32">
        <v>-1.1000000000000001E-3</v>
      </c>
      <c r="AP32">
        <v>-1.30719E-3</v>
      </c>
      <c r="AQ32">
        <v>-1.9E-3</v>
      </c>
      <c r="AR32">
        <v>-1.8459150000000001E-3</v>
      </c>
      <c r="AS32">
        <f t="shared" si="4"/>
        <v>-1.5765524999999999E-3</v>
      </c>
      <c r="AU32" t="s">
        <v>59</v>
      </c>
      <c r="AV32">
        <v>4.01E+18</v>
      </c>
      <c r="AW32">
        <v>1.1000000000000001E-3</v>
      </c>
      <c r="AX32">
        <v>1.005852E-3</v>
      </c>
      <c r="AY32">
        <v>7.6E-3</v>
      </c>
      <c r="AZ32">
        <v>1.0149573E-2</v>
      </c>
      <c r="BA32">
        <v>-3.3999999999999998E-3</v>
      </c>
      <c r="BB32">
        <v>-3.6189460000000001E-3</v>
      </c>
      <c r="BC32">
        <v>-2.0999999999999999E-3</v>
      </c>
      <c r="BD32">
        <v>-2.4257829999999999E-3</v>
      </c>
      <c r="BE32">
        <v>2E-3</v>
      </c>
      <c r="BF32">
        <v>2.0548649999999999E-3</v>
      </c>
      <c r="BG32">
        <f t="shared" si="5"/>
        <v>1.4331122000000001E-3</v>
      </c>
      <c r="BH32" s="100"/>
      <c r="BI32" t="s">
        <v>65</v>
      </c>
      <c r="BJ32">
        <v>3.87E+18</v>
      </c>
      <c r="BK32">
        <v>2E-3</v>
      </c>
      <c r="BL32">
        <v>2.8897559999999998E-3</v>
      </c>
      <c r="BM32">
        <v>-3.5999999999999999E-3</v>
      </c>
      <c r="BN32">
        <v>-4.1279669999999997E-3</v>
      </c>
      <c r="BO32">
        <f t="shared" si="6"/>
        <v>-6.1910549999999996E-4</v>
      </c>
      <c r="BQ32" t="s">
        <v>59</v>
      </c>
      <c r="BR32">
        <v>3.87E+18</v>
      </c>
      <c r="BS32">
        <v>1.3599999999999999E-2</v>
      </c>
      <c r="BT32">
        <v>1.5677232999999999E-2</v>
      </c>
      <c r="BV32" s="6"/>
      <c r="BW32" s="30">
        <v>8.2642774299999998E-4</v>
      </c>
      <c r="BX32" s="30">
        <v>1.453026561E-3</v>
      </c>
      <c r="BY32" s="30">
        <v>4.3424894800000004E-3</v>
      </c>
      <c r="BZ32" s="30">
        <v>2.7694617240000001E-3</v>
      </c>
      <c r="CA32" s="30">
        <v>2.178243926E-3</v>
      </c>
      <c r="CB32" s="100">
        <f t="shared" si="7"/>
        <v>2.6858054227500002E-3</v>
      </c>
      <c r="CC32" s="30">
        <v>9.2426622879999997E-4</v>
      </c>
      <c r="CD32" s="30">
        <v>7.9250228069999997E-4</v>
      </c>
      <c r="CE32" s="30">
        <v>8.7024558999999999E-4</v>
      </c>
      <c r="CF32" s="30">
        <v>8.6205118299999999E-4</v>
      </c>
      <c r="CG32">
        <f t="shared" si="8"/>
        <v>8.6226632062499995E-4</v>
      </c>
      <c r="CH32" s="30">
        <v>3.1077178489999999E-3</v>
      </c>
      <c r="CI32" s="30">
        <v>3.1019714600000001E-3</v>
      </c>
      <c r="CJ32" s="100">
        <f t="shared" si="9"/>
        <v>3.1048446545E-3</v>
      </c>
      <c r="CK32" s="30">
        <v>6.3591434889999997E-5</v>
      </c>
      <c r="CL32" s="30">
        <v>8.9799038780000002E-5</v>
      </c>
      <c r="CM32">
        <f t="shared" si="12"/>
        <v>7.6695236835E-5</v>
      </c>
      <c r="CN32" s="30">
        <v>4.8932143800000002E-5</v>
      </c>
      <c r="CO32" s="30">
        <v>4.9375080459999996E-4</v>
      </c>
      <c r="CP32" s="30">
        <v>1.760524983E-4</v>
      </c>
      <c r="CQ32" s="30">
        <v>1.180081323E-4</v>
      </c>
      <c r="CR32" s="30">
        <v>9.9963932379999994E-5</v>
      </c>
      <c r="CS32">
        <f t="shared" si="10"/>
        <v>1.87341502276E-4</v>
      </c>
      <c r="CT32" s="30">
        <v>1.4057924489999999E-4</v>
      </c>
      <c r="CU32" s="30">
        <v>2.0081505750000001E-4</v>
      </c>
      <c r="CV32">
        <f t="shared" si="11"/>
        <v>1.7069715119999998E-4</v>
      </c>
      <c r="CW32" s="30">
        <v>7.6265739320000004E-4</v>
      </c>
      <c r="CY32" s="32"/>
    </row>
    <row r="33" spans="1:103" ht="15.75" thickBot="1">
      <c r="A33">
        <v>280</v>
      </c>
      <c r="B33">
        <v>4.17E+18</v>
      </c>
      <c r="C33">
        <v>7.4859999999999996E-2</v>
      </c>
      <c r="D33">
        <v>1.1568537E-2</v>
      </c>
      <c r="E33">
        <v>220</v>
      </c>
      <c r="F33">
        <v>4.17E+18</v>
      </c>
      <c r="R33" s="100"/>
      <c r="S33" t="s">
        <v>66</v>
      </c>
      <c r="T33">
        <v>4.02E+18</v>
      </c>
      <c r="U33">
        <v>0.10299999999999999</v>
      </c>
      <c r="V33">
        <v>1.4938361000000001E-2</v>
      </c>
      <c r="W33">
        <v>8.6999999999999994E-2</v>
      </c>
      <c r="X33">
        <v>1.3627820000000001E-2</v>
      </c>
      <c r="Y33">
        <v>0.09</v>
      </c>
      <c r="Z33">
        <v>1.3305736E-2</v>
      </c>
      <c r="AA33">
        <v>9.2999999999999999E-2</v>
      </c>
      <c r="AB33">
        <v>1.3966061E-2</v>
      </c>
      <c r="AC33" s="99">
        <f t="shared" si="2"/>
        <v>1.3959494500000001E-2</v>
      </c>
      <c r="AE33" t="s">
        <v>60</v>
      </c>
      <c r="AF33">
        <v>4.02E+18</v>
      </c>
      <c r="AG33">
        <v>0.33600000000000002</v>
      </c>
      <c r="AH33">
        <v>5.1972157999999997E-2</v>
      </c>
      <c r="AI33">
        <v>0.30149999999999999</v>
      </c>
      <c r="AJ33">
        <v>4.9345335999999997E-2</v>
      </c>
      <c r="AK33" s="99">
        <f t="shared" si="3"/>
        <v>5.0658746999999997E-2</v>
      </c>
      <c r="AL33" s="100"/>
      <c r="AM33" t="s">
        <v>66</v>
      </c>
      <c r="AN33">
        <v>4.17E+18</v>
      </c>
      <c r="AO33">
        <v>-2.8999999999999998E-3</v>
      </c>
      <c r="AP33">
        <v>-3.4462270000000001E-3</v>
      </c>
      <c r="AQ33">
        <v>-6.9999999999999999E-4</v>
      </c>
      <c r="AR33">
        <v>-6.8007400000000002E-4</v>
      </c>
      <c r="AS33">
        <f t="shared" si="4"/>
        <v>-2.0631504999999999E-3</v>
      </c>
      <c r="AU33" t="s">
        <v>60</v>
      </c>
      <c r="AV33">
        <v>4.17E+18</v>
      </c>
      <c r="AY33">
        <v>5.4999999999999997E-3</v>
      </c>
      <c r="AZ33">
        <v>7.3450850000000003E-3</v>
      </c>
      <c r="BA33">
        <v>-8.2000000000000007E-3</v>
      </c>
      <c r="BB33">
        <v>-8.7280469999999992E-3</v>
      </c>
      <c r="BC33">
        <v>-5.9999999999999995E-4</v>
      </c>
      <c r="BD33">
        <v>-6.9308100000000001E-4</v>
      </c>
      <c r="BE33">
        <v>2.3999999999999998E-3</v>
      </c>
      <c r="BF33">
        <v>2.4658380000000001E-3</v>
      </c>
      <c r="BG33">
        <f t="shared" si="5"/>
        <v>9.7448750000000343E-5</v>
      </c>
      <c r="BH33" s="100"/>
      <c r="BI33" t="s">
        <v>66</v>
      </c>
      <c r="BJ33">
        <v>4.02E+18</v>
      </c>
      <c r="BK33">
        <v>-3.2000000000000002E-3</v>
      </c>
      <c r="BL33">
        <v>-4.6236089999999999E-3</v>
      </c>
      <c r="BM33">
        <v>-1.1000000000000001E-3</v>
      </c>
      <c r="BN33">
        <v>-1.261323E-3</v>
      </c>
      <c r="BO33">
        <f t="shared" si="6"/>
        <v>-2.9424659999999999E-3</v>
      </c>
      <c r="BQ33" t="s">
        <v>60</v>
      </c>
      <c r="BR33">
        <v>4.02E+18</v>
      </c>
      <c r="BS33">
        <v>8.0999999999999996E-3</v>
      </c>
      <c r="BT33">
        <v>9.3371760000000009E-3</v>
      </c>
      <c r="BV33" s="6"/>
      <c r="BW33" s="30">
        <v>5.6277977660000003E-4</v>
      </c>
      <c r="BX33" s="19"/>
      <c r="BY33" s="19"/>
      <c r="BZ33" s="19"/>
      <c r="CA33" s="19"/>
      <c r="CB33" s="100"/>
      <c r="CC33" s="30">
        <v>7.2671314169999997E-4</v>
      </c>
      <c r="CD33" s="30">
        <v>6.6295863869999996E-4</v>
      </c>
      <c r="CE33" s="30">
        <v>6.4729010829999995E-4</v>
      </c>
      <c r="CF33" s="30">
        <v>6.7941322050000001E-4</v>
      </c>
      <c r="CG33">
        <f t="shared" si="8"/>
        <v>6.7909377729999994E-4</v>
      </c>
      <c r="CH33" s="30">
        <v>2.5283128270000002E-3</v>
      </c>
      <c r="CI33" s="30">
        <v>2.4005246279999999E-3</v>
      </c>
      <c r="CJ33" s="100">
        <f t="shared" si="9"/>
        <v>2.4644187274999998E-3</v>
      </c>
      <c r="CK33" s="30">
        <v>1.6765014649999999E-4</v>
      </c>
      <c r="CL33" s="30">
        <v>3.308385639E-5</v>
      </c>
      <c r="CM33">
        <f t="shared" si="12"/>
        <v>1.00367001445E-4</v>
      </c>
      <c r="CN33" s="19"/>
      <c r="CO33" s="30">
        <v>3.5731966120000001E-4</v>
      </c>
      <c r="CP33" s="30">
        <v>4.2459720180000002E-4</v>
      </c>
      <c r="CQ33" s="30">
        <v>3.3716609240000002E-5</v>
      </c>
      <c r="CR33" s="30">
        <v>1.199567189E-4</v>
      </c>
      <c r="CS33">
        <f t="shared" si="10"/>
        <v>2.33897547785E-4</v>
      </c>
      <c r="CT33" s="30">
        <v>2.2492679179999999E-4</v>
      </c>
      <c r="CU33" s="30">
        <v>6.1360156469999997E-5</v>
      </c>
      <c r="CV33">
        <f t="shared" si="11"/>
        <v>1.4314347413499999E-4</v>
      </c>
      <c r="CW33" s="30">
        <v>4.5422977100000001E-4</v>
      </c>
      <c r="CY33" s="32"/>
    </row>
    <row r="34" spans="1:103" ht="15.75" thickBot="1">
      <c r="A34">
        <v>290</v>
      </c>
      <c r="B34">
        <v>4.32E+18</v>
      </c>
      <c r="C34">
        <v>5.9470000000000002E-2</v>
      </c>
      <c r="D34">
        <v>9.1902330000000008E-3</v>
      </c>
      <c r="E34">
        <v>230</v>
      </c>
      <c r="F34">
        <v>4.32E+18</v>
      </c>
      <c r="G34">
        <v>0.161</v>
      </c>
      <c r="H34">
        <v>2.4911032E-2</v>
      </c>
      <c r="I34">
        <v>0.64539999999999997</v>
      </c>
      <c r="J34">
        <v>0.1198737</v>
      </c>
      <c r="K34">
        <v>0.19370000000000001</v>
      </c>
      <c r="L34">
        <v>3.3681098999999999E-2</v>
      </c>
      <c r="M34">
        <v>7.9500000000000001E-2</v>
      </c>
      <c r="N34">
        <v>2.9516595999999999E-2</v>
      </c>
      <c r="P34" s="100">
        <v>4.32E+18</v>
      </c>
      <c r="Q34">
        <f t="shared" si="1"/>
        <v>5.1995606749999999E-2</v>
      </c>
      <c r="R34" s="100"/>
      <c r="S34" t="s">
        <v>67</v>
      </c>
      <c r="T34">
        <v>4.16E+18</v>
      </c>
      <c r="U34">
        <v>7.3999999999999996E-2</v>
      </c>
      <c r="V34">
        <v>1.0732415E-2</v>
      </c>
      <c r="W34">
        <v>6.0999999999999999E-2</v>
      </c>
      <c r="X34">
        <v>9.5551379999999995E-3</v>
      </c>
      <c r="Y34">
        <v>6.8000000000000005E-2</v>
      </c>
      <c r="Z34">
        <v>1.0053223E-2</v>
      </c>
      <c r="AA34">
        <v>6.4000000000000001E-2</v>
      </c>
      <c r="AB34">
        <v>9.6110529999999996E-3</v>
      </c>
      <c r="AC34" s="99">
        <f t="shared" si="2"/>
        <v>9.9879572500000003E-3</v>
      </c>
      <c r="AE34" t="s">
        <v>61</v>
      </c>
      <c r="AF34">
        <v>4.16E+18</v>
      </c>
      <c r="AG34">
        <v>0.28000000000000003</v>
      </c>
      <c r="AH34">
        <v>4.3310131000000002E-2</v>
      </c>
      <c r="AI34">
        <v>0.25190000000000001</v>
      </c>
      <c r="AJ34">
        <v>4.1227496000000002E-2</v>
      </c>
      <c r="AK34" s="99">
        <f t="shared" si="3"/>
        <v>4.2268813500000002E-2</v>
      </c>
      <c r="AL34" s="100"/>
      <c r="AM34" t="s">
        <v>67</v>
      </c>
      <c r="AN34">
        <v>4.32E+18</v>
      </c>
      <c r="AO34">
        <v>-3.0000000000000001E-3</v>
      </c>
      <c r="AP34">
        <v>-3.5650619999999999E-3</v>
      </c>
      <c r="AQ34">
        <v>-3.5000000000000001E-3</v>
      </c>
      <c r="AR34">
        <v>-3.4003689999999999E-3</v>
      </c>
      <c r="AS34">
        <f t="shared" si="4"/>
        <v>-3.4827154999999997E-3</v>
      </c>
      <c r="AU34" t="s">
        <v>61</v>
      </c>
      <c r="AV34">
        <v>4.32E+18</v>
      </c>
      <c r="AW34">
        <v>-3.0999999999999999E-3</v>
      </c>
      <c r="AX34">
        <v>-2.8346740000000001E-3</v>
      </c>
      <c r="AY34">
        <v>4.4999999999999997E-3</v>
      </c>
      <c r="AZ34">
        <v>6.0096150000000003E-3</v>
      </c>
      <c r="BA34">
        <v>-1.06E-2</v>
      </c>
      <c r="BB34">
        <v>-1.1282597E-2</v>
      </c>
      <c r="BC34">
        <v>-3.5999999999999999E-3</v>
      </c>
      <c r="BD34">
        <v>-4.1584839999999996E-3</v>
      </c>
      <c r="BE34">
        <v>1.4E-3</v>
      </c>
      <c r="BF34">
        <v>1.438405E-3</v>
      </c>
      <c r="BG34">
        <f t="shared" si="5"/>
        <v>-2.1655469999999994E-3</v>
      </c>
      <c r="BH34" s="100"/>
      <c r="BI34" t="s">
        <v>67</v>
      </c>
      <c r="BJ34">
        <v>4.16E+18</v>
      </c>
      <c r="BK34">
        <v>-4.7000000000000002E-3</v>
      </c>
      <c r="BL34">
        <v>-6.7909260000000001E-3</v>
      </c>
      <c r="BM34">
        <v>-2.2000000000000001E-3</v>
      </c>
      <c r="BN34">
        <v>-2.5226459999999999E-3</v>
      </c>
      <c r="BO34">
        <f t="shared" si="6"/>
        <v>-4.6567859999999996E-3</v>
      </c>
      <c r="BQ34" t="s">
        <v>61</v>
      </c>
      <c r="BR34">
        <v>4.16E+18</v>
      </c>
      <c r="BS34">
        <v>7.7000000000000002E-3</v>
      </c>
      <c r="BT34">
        <v>8.8760809999999992E-3</v>
      </c>
      <c r="BV34" s="6"/>
      <c r="BW34" s="30">
        <v>4.4708139610000002E-4</v>
      </c>
      <c r="BX34" s="30">
        <v>8.5691309980000002E-4</v>
      </c>
      <c r="BY34" s="30">
        <v>5.8315495430000001E-3</v>
      </c>
      <c r="BZ34" s="30">
        <v>1.638499499E-3</v>
      </c>
      <c r="CA34" s="30">
        <v>1.4359070659999999E-3</v>
      </c>
      <c r="CB34" s="100">
        <f t="shared" si="7"/>
        <v>2.44071730195E-3</v>
      </c>
      <c r="CC34" s="30">
        <v>5.2210458729999999E-4</v>
      </c>
      <c r="CD34" s="30">
        <v>4.648330685E-4</v>
      </c>
      <c r="CE34" s="30">
        <v>4.8906363729999997E-4</v>
      </c>
      <c r="CF34" s="30">
        <v>4.6755318400000002E-4</v>
      </c>
      <c r="CG34">
        <f t="shared" si="8"/>
        <v>4.8588861927500001E-4</v>
      </c>
      <c r="CH34" s="30">
        <v>2.1069273560000001E-3</v>
      </c>
      <c r="CI34" s="30">
        <v>2.0056124509999999E-3</v>
      </c>
      <c r="CJ34" s="100">
        <f t="shared" si="9"/>
        <v>2.0562699035E-3</v>
      </c>
      <c r="CK34" s="30">
        <v>1.7343118610000001E-4</v>
      </c>
      <c r="CL34" s="30">
        <v>1.6541928199999999E-4</v>
      </c>
      <c r="CM34">
        <f t="shared" si="12"/>
        <v>1.6942523404999999E-4</v>
      </c>
      <c r="CN34" s="30">
        <v>1.37899678E-4</v>
      </c>
      <c r="CO34" s="30">
        <v>2.9235245009999998E-4</v>
      </c>
      <c r="CP34" s="30">
        <v>5.4886955349999996E-4</v>
      </c>
      <c r="CQ34" s="30">
        <v>2.022996554E-4</v>
      </c>
      <c r="CR34" s="30">
        <v>6.9974752660000004E-5</v>
      </c>
      <c r="CS34">
        <f t="shared" si="10"/>
        <v>2.5027921793199998E-4</v>
      </c>
      <c r="CT34" s="30">
        <v>3.3036122550000001E-4</v>
      </c>
      <c r="CU34" s="30">
        <v>1.2272031290000001E-4</v>
      </c>
      <c r="CV34">
        <f t="shared" si="11"/>
        <v>2.2654076920000001E-4</v>
      </c>
      <c r="CW34" s="30">
        <v>4.3179867119999999E-4</v>
      </c>
      <c r="CY34" s="32"/>
    </row>
    <row r="35" spans="1:103" ht="15.75" thickBot="1">
      <c r="A35">
        <v>300</v>
      </c>
      <c r="B35">
        <v>4.47E+18</v>
      </c>
      <c r="C35">
        <v>4.3999999999999997E-2</v>
      </c>
      <c r="D35">
        <v>6.7995670000000003E-3</v>
      </c>
      <c r="E35">
        <v>240</v>
      </c>
      <c r="F35">
        <v>4.47E+18</v>
      </c>
      <c r="R35" s="100"/>
      <c r="S35" t="s">
        <v>68</v>
      </c>
      <c r="T35">
        <v>4.31E+18</v>
      </c>
      <c r="U35">
        <v>5.2999999999999999E-2</v>
      </c>
      <c r="V35">
        <v>7.6867300000000001E-3</v>
      </c>
      <c r="W35">
        <v>0.04</v>
      </c>
      <c r="X35">
        <v>6.2656639999999998E-3</v>
      </c>
      <c r="Y35">
        <v>4.8000000000000001E-2</v>
      </c>
      <c r="Z35">
        <v>7.0963930000000003E-3</v>
      </c>
      <c r="AA35">
        <v>0.05</v>
      </c>
      <c r="AB35">
        <v>7.5086349999999996E-3</v>
      </c>
      <c r="AC35" s="99">
        <f t="shared" si="2"/>
        <v>7.1393554999999997E-3</v>
      </c>
      <c r="AE35" t="s">
        <v>62</v>
      </c>
      <c r="AF35">
        <v>4.31E+18</v>
      </c>
      <c r="AG35">
        <v>0.23</v>
      </c>
      <c r="AH35">
        <v>3.5576178999999999E-2</v>
      </c>
      <c r="AI35">
        <v>0.219</v>
      </c>
      <c r="AJ35">
        <v>3.5842881E-2</v>
      </c>
      <c r="AK35" s="99">
        <f t="shared" si="3"/>
        <v>3.5709530000000003E-2</v>
      </c>
      <c r="AL35" s="100"/>
      <c r="AM35" t="s">
        <v>68</v>
      </c>
      <c r="AN35">
        <v>4.47E+18</v>
      </c>
      <c r="AO35">
        <v>-5.0000000000000001E-3</v>
      </c>
      <c r="AP35">
        <v>-5.9417710000000002E-3</v>
      </c>
      <c r="AQ35">
        <v>-1.9E-3</v>
      </c>
      <c r="AR35">
        <v>-1.8459150000000001E-3</v>
      </c>
      <c r="AS35">
        <f t="shared" si="4"/>
        <v>-3.8938430000000001E-3</v>
      </c>
      <c r="AU35" t="s">
        <v>62</v>
      </c>
      <c r="AV35">
        <v>4.47E+18</v>
      </c>
      <c r="AY35">
        <v>-8.9999999999999998E-4</v>
      </c>
      <c r="AZ35">
        <v>-1.2019229999999999E-3</v>
      </c>
      <c r="BA35">
        <v>-1.03E-2</v>
      </c>
      <c r="BB35">
        <v>-1.0963278E-2</v>
      </c>
      <c r="BC35">
        <v>-3.5000000000000001E-3</v>
      </c>
      <c r="BD35">
        <v>-4.0429710000000002E-3</v>
      </c>
      <c r="BE35">
        <v>-2.3999999999999998E-3</v>
      </c>
      <c r="BF35">
        <v>-2.4658380000000001E-3</v>
      </c>
      <c r="BG35">
        <f t="shared" si="5"/>
        <v>-4.6685025000000003E-3</v>
      </c>
      <c r="BH35" s="100"/>
      <c r="BI35" t="s">
        <v>68</v>
      </c>
      <c r="BJ35">
        <v>4.31E+18</v>
      </c>
      <c r="BK35">
        <v>-4.3E-3</v>
      </c>
      <c r="BL35">
        <v>-6.2129749999999999E-3</v>
      </c>
      <c r="BM35">
        <v>-2.3E-3</v>
      </c>
      <c r="BN35">
        <v>-2.6373120000000002E-3</v>
      </c>
      <c r="BO35">
        <f t="shared" si="6"/>
        <v>-4.4251435E-3</v>
      </c>
      <c r="BQ35" t="s">
        <v>62</v>
      </c>
      <c r="BR35">
        <v>4.31E+18</v>
      </c>
      <c r="BS35">
        <v>4.7000000000000002E-3</v>
      </c>
      <c r="BT35">
        <v>5.4178669999999998E-3</v>
      </c>
      <c r="BV35" s="6"/>
      <c r="BW35" s="30">
        <v>3.3078159459999998E-4</v>
      </c>
      <c r="BX35" s="19"/>
      <c r="BY35" s="19"/>
      <c r="BZ35" s="19"/>
      <c r="CA35" s="19"/>
      <c r="CB35" s="100"/>
      <c r="CC35" s="30">
        <v>3.73939772E-4</v>
      </c>
      <c r="CD35" s="30">
        <v>3.048085695E-4</v>
      </c>
      <c r="CE35" s="30">
        <v>3.4522139109999998E-4</v>
      </c>
      <c r="CF35" s="30">
        <v>3.6527592500000002E-4</v>
      </c>
      <c r="CG35">
        <f t="shared" si="8"/>
        <v>3.4731141439999999E-4</v>
      </c>
      <c r="CH35" s="30">
        <v>1.730690328E-3</v>
      </c>
      <c r="CI35" s="30">
        <v>1.743664655E-3</v>
      </c>
      <c r="CJ35" s="100">
        <f t="shared" si="9"/>
        <v>1.7371774914999999E-3</v>
      </c>
      <c r="CK35" s="30">
        <v>2.8905197680000001E-4</v>
      </c>
      <c r="CL35" s="30">
        <v>8.9799038780000002E-5</v>
      </c>
      <c r="CM35">
        <f t="shared" si="12"/>
        <v>1.8942550779E-4</v>
      </c>
      <c r="CN35" s="19"/>
      <c r="CO35" s="30">
        <v>5.8470490009999998E-5</v>
      </c>
      <c r="CP35" s="30">
        <v>5.3333550950000004E-4</v>
      </c>
      <c r="CQ35" s="30">
        <v>1.9668022050000001E-4</v>
      </c>
      <c r="CR35" s="30">
        <v>1.199567189E-4</v>
      </c>
      <c r="CS35">
        <f t="shared" si="10"/>
        <v>2.2711073472750004E-4</v>
      </c>
      <c r="CT35" s="30">
        <v>3.0224537649999999E-4</v>
      </c>
      <c r="CU35" s="30">
        <v>1.28298509E-4</v>
      </c>
      <c r="CV35">
        <f t="shared" si="11"/>
        <v>2.1527194274999998E-4</v>
      </c>
      <c r="CW35" s="30">
        <v>2.635654227E-4</v>
      </c>
      <c r="CY35" s="32"/>
    </row>
    <row r="36" spans="1:103" ht="15.75" thickBot="1">
      <c r="A36">
        <v>310</v>
      </c>
      <c r="B36">
        <v>4.63E+18</v>
      </c>
      <c r="C36">
        <v>3.8030000000000001E-2</v>
      </c>
      <c r="D36">
        <v>5.8769900000000003E-3</v>
      </c>
      <c r="E36">
        <v>250</v>
      </c>
      <c r="F36">
        <v>4.63E+18</v>
      </c>
      <c r="G36">
        <v>9.6000000000000002E-2</v>
      </c>
      <c r="H36">
        <v>1.4853783000000001E-2</v>
      </c>
      <c r="I36">
        <v>0.11812</v>
      </c>
      <c r="J36">
        <v>2.1939079E-2</v>
      </c>
      <c r="K36">
        <v>0.12025</v>
      </c>
      <c r="L36">
        <v>2.0909407000000001E-2</v>
      </c>
      <c r="M36">
        <v>4.2099999999999999E-2</v>
      </c>
      <c r="N36">
        <v>1.5630801E-2</v>
      </c>
      <c r="P36" s="100">
        <v>4.63E+18</v>
      </c>
      <c r="Q36">
        <f t="shared" si="1"/>
        <v>1.83332675E-2</v>
      </c>
      <c r="R36" s="100"/>
      <c r="S36" t="s">
        <v>69</v>
      </c>
      <c r="T36">
        <v>4.46E+18</v>
      </c>
      <c r="U36">
        <v>3.5000000000000003E-2</v>
      </c>
      <c r="V36">
        <v>5.0761419999999996E-3</v>
      </c>
      <c r="W36">
        <v>2.3E-2</v>
      </c>
      <c r="X36">
        <v>3.6027569999999998E-3</v>
      </c>
      <c r="Y36">
        <v>3.3000000000000002E-2</v>
      </c>
      <c r="Z36">
        <v>4.8787700000000002E-3</v>
      </c>
      <c r="AA36">
        <v>3.4000000000000002E-2</v>
      </c>
      <c r="AB36">
        <v>5.105872E-3</v>
      </c>
      <c r="AC36" s="119">
        <f t="shared" si="2"/>
        <v>4.6658852500000006E-3</v>
      </c>
      <c r="AD36" s="120"/>
      <c r="AE36" t="s">
        <v>63</v>
      </c>
      <c r="AF36">
        <v>4.46E+18</v>
      </c>
      <c r="AG36">
        <v>0.182</v>
      </c>
      <c r="AH36">
        <v>2.8151585E-2</v>
      </c>
      <c r="AI36">
        <v>0.17799999999999999</v>
      </c>
      <c r="AJ36">
        <v>2.913257E-2</v>
      </c>
      <c r="AK36" s="99">
        <f t="shared" si="3"/>
        <v>2.8642077500000002E-2</v>
      </c>
      <c r="AL36" s="100"/>
      <c r="AM36" t="s">
        <v>69</v>
      </c>
      <c r="AN36">
        <v>4.63E+18</v>
      </c>
      <c r="AO36">
        <v>-6.1000000000000004E-3</v>
      </c>
      <c r="AP36">
        <v>-7.2489599999999996E-3</v>
      </c>
      <c r="AQ36">
        <v>-2.8E-3</v>
      </c>
      <c r="AS36" s="120">
        <f t="shared" si="4"/>
        <v>-7.2489599999999996E-3</v>
      </c>
      <c r="AT36" s="120"/>
      <c r="AU36" t="s">
        <v>63</v>
      </c>
      <c r="AV36">
        <v>4.63E+18</v>
      </c>
      <c r="AW36">
        <v>-2.8E-3</v>
      </c>
      <c r="AX36">
        <v>-2.5603510000000002E-3</v>
      </c>
      <c r="AY36">
        <v>-2E-3</v>
      </c>
      <c r="AZ36">
        <v>-2.6709400000000001E-3</v>
      </c>
      <c r="BA36">
        <v>-8.6E-3</v>
      </c>
      <c r="BB36">
        <v>-9.1538049999999992E-3</v>
      </c>
      <c r="BC36">
        <v>-2.3999999999999998E-3</v>
      </c>
      <c r="BD36">
        <v>-2.7723230000000001E-3</v>
      </c>
      <c r="BE36">
        <v>-3.0999999999999999E-3</v>
      </c>
      <c r="BF36">
        <v>-3.185041E-3</v>
      </c>
      <c r="BG36">
        <f t="shared" si="5"/>
        <v>-4.0684919999999999E-3</v>
      </c>
      <c r="BH36" s="100"/>
      <c r="BI36" t="s">
        <v>69</v>
      </c>
      <c r="BJ36">
        <v>4.46E+18</v>
      </c>
      <c r="BK36">
        <v>-3.3999999999999998E-3</v>
      </c>
      <c r="BL36">
        <v>-4.9125849999999997E-3</v>
      </c>
      <c r="BM36">
        <v>-4.1000000000000003E-3</v>
      </c>
      <c r="BN36">
        <v>-4.7012959999999998E-3</v>
      </c>
      <c r="BO36" s="120">
        <f t="shared" si="6"/>
        <v>-4.8069404999999997E-3</v>
      </c>
      <c r="BP36" s="120"/>
      <c r="BQ36" t="s">
        <v>63</v>
      </c>
      <c r="BR36">
        <v>4.46E+18</v>
      </c>
      <c r="BS36">
        <v>1.6000000000000001E-3</v>
      </c>
      <c r="BT36">
        <v>1.8443800000000001E-3</v>
      </c>
      <c r="BV36" s="6"/>
      <c r="BW36" s="30">
        <v>2.8590054640000002E-4</v>
      </c>
      <c r="BX36" s="30">
        <v>5.1095439489999995E-4</v>
      </c>
      <c r="BY36" s="30">
        <v>1.067280186E-3</v>
      </c>
      <c r="BZ36" s="30">
        <v>1.0171892860000001E-3</v>
      </c>
      <c r="CA36" s="30">
        <v>7.6039858460000005E-4</v>
      </c>
      <c r="CB36" s="100">
        <f t="shared" si="7"/>
        <v>8.3895561287500005E-4</v>
      </c>
      <c r="CC36" s="30">
        <v>2.469413588E-4</v>
      </c>
      <c r="CD36" s="30">
        <v>1.7526492749999999E-4</v>
      </c>
      <c r="CE36" s="30">
        <v>2.373397064E-4</v>
      </c>
      <c r="CF36" s="30">
        <v>2.4838762900000001E-4</v>
      </c>
      <c r="CG36" s="120">
        <f t="shared" si="8"/>
        <v>2.2698340542499999E-4</v>
      </c>
      <c r="CH36" s="30">
        <v>1.369502781E-3</v>
      </c>
      <c r="CI36" s="30">
        <v>1.4172251540000001E-3</v>
      </c>
      <c r="CJ36" s="100">
        <f t="shared" si="9"/>
        <v>1.3933639675000001E-3</v>
      </c>
      <c r="CK36" s="30">
        <v>3.5264341170000002E-4</v>
      </c>
      <c r="CL36" s="30">
        <v>1.3233542560000001E-4</v>
      </c>
      <c r="CM36" s="120">
        <f t="shared" si="12"/>
        <v>2.4248941865E-4</v>
      </c>
      <c r="CN36" s="30">
        <v>1.245545479E-4</v>
      </c>
      <c r="CO36" s="30">
        <v>1.2993442229999999E-4</v>
      </c>
      <c r="CP36" s="30">
        <v>4.4530926040000003E-4</v>
      </c>
      <c r="CQ36" s="30">
        <v>1.3486643689999999E-4</v>
      </c>
      <c r="CR36" s="30">
        <v>1.549440952E-4</v>
      </c>
      <c r="CS36">
        <f t="shared" si="10"/>
        <v>1.9792175254000001E-4</v>
      </c>
      <c r="CT36" s="30">
        <v>2.389847163E-4</v>
      </c>
      <c r="CU36" s="30">
        <v>2.2870603779999999E-4</v>
      </c>
      <c r="CV36" s="120">
        <f t="shared" si="11"/>
        <v>2.3384537705E-4</v>
      </c>
      <c r="CW36" s="30">
        <v>8.9724399199999998E-5</v>
      </c>
      <c r="CY36" s="32"/>
    </row>
    <row r="37" spans="1:103" ht="15.75" thickBot="1">
      <c r="E37">
        <v>260</v>
      </c>
      <c r="F37">
        <v>4.78E+18</v>
      </c>
      <c r="R37" s="100"/>
      <c r="AE37" t="s">
        <v>64</v>
      </c>
      <c r="AF37">
        <v>4.61E+18</v>
      </c>
      <c r="AG37">
        <v>0.14499999999999999</v>
      </c>
      <c r="AH37">
        <v>2.2428461E-2</v>
      </c>
      <c r="AI37">
        <v>0.14405000000000001</v>
      </c>
      <c r="AJ37">
        <v>2.3576105E-2</v>
      </c>
      <c r="AK37" s="99">
        <f t="shared" si="3"/>
        <v>2.3002282999999998E-2</v>
      </c>
      <c r="AL37" s="100"/>
      <c r="AU37" t="s">
        <v>64</v>
      </c>
      <c r="AV37">
        <v>4.78E+18</v>
      </c>
      <c r="AY37">
        <v>-1.9E-3</v>
      </c>
      <c r="AZ37">
        <v>-2.5373930000000002E-3</v>
      </c>
      <c r="BA37">
        <v>-8.8999999999999999E-3</v>
      </c>
      <c r="BB37">
        <v>-9.4731239999999994E-3</v>
      </c>
      <c r="BC37">
        <v>-2.7000000000000001E-3</v>
      </c>
      <c r="BD37">
        <v>-3.1188629999999999E-3</v>
      </c>
      <c r="BE37">
        <v>-2.8999999999999998E-3</v>
      </c>
      <c r="BF37">
        <v>-2.9795540000000001E-3</v>
      </c>
      <c r="BG37">
        <f t="shared" si="5"/>
        <v>-4.5272335E-3</v>
      </c>
      <c r="BH37" s="100"/>
      <c r="BQ37" t="s">
        <v>64</v>
      </c>
      <c r="BR37">
        <v>4.61E+18</v>
      </c>
      <c r="BS37">
        <v>2E-3</v>
      </c>
      <c r="BT37">
        <v>2.3054759999999999E-3</v>
      </c>
      <c r="BW37" s="9"/>
      <c r="BX37" s="19"/>
      <c r="BY37" s="19"/>
      <c r="BZ37" s="19"/>
      <c r="CB37" s="100"/>
      <c r="CH37" s="30">
        <v>1.0910873809999999E-3</v>
      </c>
      <c r="CI37" s="30">
        <v>1.1469173219999999E-3</v>
      </c>
      <c r="CJ37" s="100">
        <f t="shared" si="9"/>
        <v>1.1190023514999999E-3</v>
      </c>
      <c r="CN37" s="19"/>
      <c r="CO37" s="30">
        <v>1.234377011E-4</v>
      </c>
      <c r="CP37" s="30">
        <v>4.608433044E-4</v>
      </c>
      <c r="CQ37" s="30">
        <v>1.517247416E-4</v>
      </c>
      <c r="CR37" s="30">
        <v>1.4494770189999999E-4</v>
      </c>
      <c r="CS37" s="100">
        <f t="shared" si="10"/>
        <v>2.2023836225E-4</v>
      </c>
      <c r="CW37" s="30">
        <v>1.12155499E-4</v>
      </c>
      <c r="CY37" s="32"/>
    </row>
    <row r="38" spans="1:103" ht="15.75" thickBot="1">
      <c r="E38">
        <v>270</v>
      </c>
      <c r="F38">
        <v>4.94E+18</v>
      </c>
      <c r="G38">
        <v>4.3999999999999997E-2</v>
      </c>
      <c r="H38">
        <v>6.8079840000000004E-3</v>
      </c>
      <c r="I38">
        <v>8.5980000000000001E-2</v>
      </c>
      <c r="J38">
        <v>1.5969539000000001E-2</v>
      </c>
      <c r="K38">
        <v>7.2319999999999995E-2</v>
      </c>
      <c r="L38">
        <v>1.2575204E-2</v>
      </c>
      <c r="P38" s="100">
        <v>4.94E+18</v>
      </c>
      <c r="Q38">
        <f t="shared" si="1"/>
        <v>1.1784242333333333E-2</v>
      </c>
      <c r="R38" s="100"/>
      <c r="AE38" t="s">
        <v>65</v>
      </c>
      <c r="AF38">
        <v>4.76E+18</v>
      </c>
      <c r="AG38">
        <v>0.124</v>
      </c>
      <c r="AH38">
        <v>1.9180201000000001E-2</v>
      </c>
      <c r="AI38">
        <v>0.11511</v>
      </c>
      <c r="AJ38">
        <v>1.8839607000000001E-2</v>
      </c>
      <c r="AK38" s="99">
        <f t="shared" si="3"/>
        <v>1.9009904000000001E-2</v>
      </c>
      <c r="AL38" s="100"/>
      <c r="AU38" t="s">
        <v>65</v>
      </c>
      <c r="AV38">
        <v>4.94E+18</v>
      </c>
      <c r="AW38">
        <v>-3.5000000000000001E-3</v>
      </c>
      <c r="AX38">
        <v>-3.2004389999999998E-3</v>
      </c>
      <c r="AY38">
        <v>-2.3E-3</v>
      </c>
      <c r="AZ38">
        <v>-3.0715809999999999E-3</v>
      </c>
      <c r="BA38">
        <v>-9.7000000000000003E-3</v>
      </c>
      <c r="BB38">
        <v>-1.0324641000000001E-2</v>
      </c>
      <c r="BC38">
        <v>-4.4000000000000003E-3</v>
      </c>
      <c r="BD38">
        <v>-5.0825920000000004E-3</v>
      </c>
      <c r="BE38">
        <v>-5.7999999999999996E-3</v>
      </c>
      <c r="BF38">
        <v>-5.9591080000000003E-3</v>
      </c>
      <c r="BG38">
        <f t="shared" si="5"/>
        <v>-5.5276722E-3</v>
      </c>
      <c r="BH38" s="100"/>
      <c r="BQ38" t="s">
        <v>65</v>
      </c>
      <c r="BR38">
        <v>4.76E+18</v>
      </c>
      <c r="BS38">
        <v>-1E-4</v>
      </c>
      <c r="BT38">
        <v>-1.1527399999999999E-4</v>
      </c>
      <c r="BW38" s="9"/>
      <c r="BX38" s="30">
        <v>2.34187431E-4</v>
      </c>
      <c r="BY38" s="30">
        <v>7.7687733140000003E-4</v>
      </c>
      <c r="BZ38" s="30">
        <v>6.1175159400000002E-4</v>
      </c>
      <c r="CB38" s="100">
        <f t="shared" si="7"/>
        <v>5.4093878546666667E-4</v>
      </c>
      <c r="CH38" s="30">
        <v>9.3306782889999995E-4</v>
      </c>
      <c r="CI38" s="30">
        <v>9.1649880590000002E-4</v>
      </c>
      <c r="CJ38" s="100">
        <f t="shared" si="9"/>
        <v>9.2478331739999993E-4</v>
      </c>
      <c r="CN38" s="30">
        <v>1.556931848E-4</v>
      </c>
      <c r="CO38" s="30">
        <v>1.4942458559999999E-4</v>
      </c>
      <c r="CP38" s="30">
        <v>5.0226742159999995E-4</v>
      </c>
      <c r="CQ38" s="30">
        <v>2.4725513440000002E-4</v>
      </c>
      <c r="CR38" s="30">
        <v>2.8989540390000001E-4</v>
      </c>
      <c r="CS38" s="100">
        <f t="shared" si="10"/>
        <v>2.6890714606000001E-4</v>
      </c>
      <c r="CW38" s="30">
        <v>5.6077749499999999E-6</v>
      </c>
      <c r="CY38" s="32"/>
    </row>
    <row r="39" spans="1:103" ht="15.75" thickBot="1">
      <c r="E39">
        <v>280</v>
      </c>
      <c r="F39">
        <v>5.09E+18</v>
      </c>
      <c r="R39" s="100"/>
      <c r="AE39" t="s">
        <v>66</v>
      </c>
      <c r="AF39">
        <v>4.91E+18</v>
      </c>
      <c r="AG39">
        <v>9.5000000000000001E-2</v>
      </c>
      <c r="AH39">
        <v>1.4694509E-2</v>
      </c>
      <c r="AI39">
        <v>9.3399999999999997E-2</v>
      </c>
      <c r="AJ39">
        <v>1.5286416000000001E-2</v>
      </c>
      <c r="AK39" s="99">
        <f t="shared" si="3"/>
        <v>1.4990462499999999E-2</v>
      </c>
      <c r="AL39" s="100"/>
      <c r="AU39" t="s">
        <v>66</v>
      </c>
      <c r="AV39">
        <v>5.09E+18</v>
      </c>
      <c r="AY39">
        <v>-3.8E-3</v>
      </c>
      <c r="AZ39">
        <v>-5.0747860000000004E-3</v>
      </c>
      <c r="BA39">
        <v>-8.5000000000000006E-3</v>
      </c>
      <c r="BB39">
        <v>-9.0473659999999994E-3</v>
      </c>
      <c r="BC39">
        <v>-3.0999999999999999E-3</v>
      </c>
      <c r="BD39">
        <v>-3.5809169999999999E-3</v>
      </c>
      <c r="BE39">
        <v>-6.1999999999999998E-3</v>
      </c>
      <c r="BF39">
        <v>-6.3700809999999997E-3</v>
      </c>
      <c r="BG39">
        <f t="shared" si="5"/>
        <v>-6.0182874999999995E-3</v>
      </c>
      <c r="BH39" s="100"/>
      <c r="BQ39" t="s">
        <v>66</v>
      </c>
      <c r="BR39">
        <v>4.91E+18</v>
      </c>
      <c r="BS39">
        <v>-4.7000000000000002E-3</v>
      </c>
      <c r="BT39">
        <v>-5.4178669999999998E-3</v>
      </c>
      <c r="BW39" s="9"/>
      <c r="BX39" s="19"/>
      <c r="BY39" s="19"/>
      <c r="BZ39" s="19"/>
      <c r="CB39" s="100"/>
      <c r="CH39" s="30">
        <v>7.1485035279999999E-4</v>
      </c>
      <c r="CI39" s="30">
        <v>7.4364510869999998E-4</v>
      </c>
      <c r="CJ39" s="100">
        <f t="shared" si="9"/>
        <v>7.2924773074999993E-4</v>
      </c>
      <c r="CN39" s="19"/>
      <c r="CO39" s="30">
        <v>2.4687540229999998E-4</v>
      </c>
      <c r="CP39" s="30">
        <v>4.4013124570000002E-4</v>
      </c>
      <c r="CQ39" s="30">
        <v>1.7420248100000001E-4</v>
      </c>
      <c r="CR39" s="30">
        <v>3.0988819039999999E-4</v>
      </c>
      <c r="CS39" s="100">
        <f t="shared" si="10"/>
        <v>2.9277432985E-4</v>
      </c>
      <c r="CW39" s="30">
        <v>2.635654227E-4</v>
      </c>
      <c r="CY39" s="36"/>
    </row>
    <row r="40" spans="1:103" ht="15.75" thickBot="1">
      <c r="E40">
        <v>290</v>
      </c>
      <c r="F40">
        <v>5.24E+18</v>
      </c>
      <c r="G40">
        <v>3.5000000000000003E-2</v>
      </c>
      <c r="H40">
        <v>5.4154420000000003E-3</v>
      </c>
      <c r="I40">
        <v>4.2090000000000002E-2</v>
      </c>
      <c r="J40">
        <v>7.8176080000000002E-3</v>
      </c>
      <c r="K40">
        <v>4.8239999999999998E-2</v>
      </c>
      <c r="L40">
        <v>8.3881059999999993E-3</v>
      </c>
      <c r="P40" s="100">
        <v>5.24E+18</v>
      </c>
      <c r="Q40">
        <f t="shared" si="1"/>
        <v>7.2070519999999994E-3</v>
      </c>
      <c r="R40" s="100"/>
      <c r="AE40" t="s">
        <v>67</v>
      </c>
      <c r="AF40">
        <v>5.06E+18</v>
      </c>
      <c r="AG40">
        <v>7.5999999999999998E-2</v>
      </c>
      <c r="AH40">
        <v>1.1755607E-2</v>
      </c>
      <c r="AI40">
        <v>7.1190000000000003E-2</v>
      </c>
      <c r="AJ40">
        <v>1.1651391000000001E-2</v>
      </c>
      <c r="AK40" s="99">
        <f t="shared" si="3"/>
        <v>1.1703498999999999E-2</v>
      </c>
      <c r="AL40" s="100"/>
      <c r="AU40" t="s">
        <v>67</v>
      </c>
      <c r="AV40">
        <v>5.24E+18</v>
      </c>
      <c r="AW40">
        <v>-4.7000000000000002E-3</v>
      </c>
      <c r="AX40">
        <v>-4.2977320000000003E-3</v>
      </c>
      <c r="AY40">
        <v>-3.5000000000000001E-3</v>
      </c>
      <c r="AZ40">
        <v>-4.6741450000000002E-3</v>
      </c>
      <c r="BA40">
        <v>-1.0200000000000001E-2</v>
      </c>
      <c r="BB40">
        <v>-1.0856839E-2</v>
      </c>
      <c r="BC40">
        <v>-5.1000000000000004E-3</v>
      </c>
      <c r="BD40">
        <v>-5.8911859999999996E-3</v>
      </c>
      <c r="BE40">
        <v>-7.1999999999999998E-3</v>
      </c>
      <c r="BF40">
        <v>-7.397514E-3</v>
      </c>
      <c r="BG40">
        <f t="shared" si="5"/>
        <v>-6.6234831999999995E-3</v>
      </c>
      <c r="BH40" s="100"/>
      <c r="BQ40" t="s">
        <v>67</v>
      </c>
      <c r="BR40">
        <v>5.06E+18</v>
      </c>
      <c r="BS40">
        <v>-4.0000000000000001E-3</v>
      </c>
      <c r="BT40">
        <v>-4.6109510000000003E-3</v>
      </c>
      <c r="BW40" s="9"/>
      <c r="BX40" s="30">
        <v>1.862854565E-4</v>
      </c>
      <c r="BY40" s="30">
        <v>3.8030666300000002E-4</v>
      </c>
      <c r="BZ40" s="30">
        <v>4.0805996810000002E-4</v>
      </c>
      <c r="CB40" s="100">
        <f t="shared" si="7"/>
        <v>3.248840292E-4</v>
      </c>
      <c r="CH40" s="30">
        <v>5.718802822E-4</v>
      </c>
      <c r="CI40" s="30">
        <v>5.668104421E-4</v>
      </c>
      <c r="CJ40" s="100">
        <f t="shared" si="9"/>
        <v>5.6934536215000006E-4</v>
      </c>
      <c r="CN40" s="30">
        <v>2.0907370530000001E-4</v>
      </c>
      <c r="CO40" s="30">
        <v>2.2738523889999999E-4</v>
      </c>
      <c r="CP40" s="30">
        <v>5.2815749490000001E-4</v>
      </c>
      <c r="CQ40" s="30">
        <v>2.8659117849999999E-4</v>
      </c>
      <c r="CR40" s="30">
        <v>3.5987015659999998E-4</v>
      </c>
      <c r="CS40" s="100">
        <f t="shared" si="10"/>
        <v>3.2221555484E-4</v>
      </c>
      <c r="CW40" s="30">
        <v>2.24310998E-4</v>
      </c>
    </row>
    <row r="41" spans="1:103" ht="15.75" thickBot="1">
      <c r="E41">
        <v>300</v>
      </c>
      <c r="F41">
        <v>5.4E+18</v>
      </c>
      <c r="R41" s="100"/>
      <c r="AE41" t="s">
        <v>68</v>
      </c>
      <c r="AF41">
        <v>5.21E+18</v>
      </c>
      <c r="AG41">
        <v>0.06</v>
      </c>
      <c r="AH41">
        <v>9.2807419999999998E-3</v>
      </c>
      <c r="AI41">
        <v>5.3460000000000001E-2</v>
      </c>
      <c r="AJ41">
        <v>8.7495909999999993E-3</v>
      </c>
      <c r="AK41" s="99">
        <f t="shared" si="3"/>
        <v>9.0151664999999995E-3</v>
      </c>
      <c r="AL41" s="100"/>
      <c r="AU41" t="s">
        <v>68</v>
      </c>
      <c r="AV41">
        <v>5.4E+18</v>
      </c>
      <c r="AY41">
        <v>-4.4999999999999997E-3</v>
      </c>
      <c r="AZ41">
        <v>-6.0096150000000003E-3</v>
      </c>
      <c r="BA41">
        <v>-9.5999999999999992E-3</v>
      </c>
      <c r="BB41">
        <v>-1.0218201E-2</v>
      </c>
      <c r="BC41">
        <v>-6.8999999999999999E-3</v>
      </c>
      <c r="BD41">
        <v>-7.9704289999999994E-3</v>
      </c>
      <c r="BE41">
        <v>-5.1000000000000004E-3</v>
      </c>
      <c r="BF41">
        <v>-5.2399050000000004E-3</v>
      </c>
      <c r="BG41">
        <f t="shared" si="5"/>
        <v>-7.3595374999999999E-3</v>
      </c>
      <c r="BH41" s="100"/>
      <c r="BQ41" t="s">
        <v>68</v>
      </c>
      <c r="BR41">
        <v>5.21E+18</v>
      </c>
      <c r="BS41">
        <v>-6.4000000000000003E-3</v>
      </c>
      <c r="BT41">
        <v>-7.3775220000000001E-3</v>
      </c>
      <c r="BW41" s="9"/>
      <c r="BX41" s="19"/>
      <c r="BY41" s="19"/>
      <c r="BZ41" s="19"/>
      <c r="CB41" s="100"/>
      <c r="CH41" s="30">
        <v>4.5148443329999998E-4</v>
      </c>
      <c r="CI41" s="30">
        <v>4.2564526249999998E-4</v>
      </c>
      <c r="CJ41" s="100">
        <f t="shared" si="9"/>
        <v>4.3856484790000001E-4</v>
      </c>
      <c r="CN41" s="19"/>
      <c r="CO41" s="30">
        <v>2.9235245009999998E-4</v>
      </c>
      <c r="CP41" s="30">
        <v>4.9708940700000004E-4</v>
      </c>
      <c r="CQ41" s="30">
        <v>3.8774100620000003E-4</v>
      </c>
      <c r="CR41" s="30">
        <v>2.5490802760000001E-4</v>
      </c>
      <c r="CS41" s="100">
        <f t="shared" si="10"/>
        <v>3.5802272272500001E-4</v>
      </c>
      <c r="CW41" s="30">
        <v>3.5889759679999999E-4</v>
      </c>
    </row>
    <row r="42" spans="1:103" ht="15.75" thickBot="1">
      <c r="E42">
        <v>310</v>
      </c>
      <c r="F42">
        <v>5.55E+18</v>
      </c>
      <c r="G42">
        <v>2.3E-2</v>
      </c>
      <c r="H42">
        <v>3.5587190000000001E-3</v>
      </c>
      <c r="I42">
        <v>3.1449999999999999E-2</v>
      </c>
      <c r="J42">
        <v>5.841382E-3</v>
      </c>
      <c r="K42">
        <v>2.334E-2</v>
      </c>
      <c r="L42">
        <v>4.0584250000000001E-3</v>
      </c>
      <c r="P42" s="100">
        <v>5.55E+18</v>
      </c>
      <c r="Q42" s="120">
        <f t="shared" si="1"/>
        <v>4.4861753333333343E-3</v>
      </c>
      <c r="R42" s="121"/>
      <c r="AE42" t="s">
        <v>69</v>
      </c>
      <c r="AF42">
        <v>5.35E+18</v>
      </c>
      <c r="AG42">
        <v>4.7E-2</v>
      </c>
      <c r="AH42">
        <v>7.2699150000000001E-3</v>
      </c>
      <c r="AI42">
        <v>3.9600000000000003E-2</v>
      </c>
      <c r="AJ42">
        <v>6.4811779999999998E-3</v>
      </c>
      <c r="AK42" s="119">
        <f t="shared" si="3"/>
        <v>6.8755464999999995E-3</v>
      </c>
      <c r="AL42" s="121"/>
      <c r="AU42" t="s">
        <v>69</v>
      </c>
      <c r="AV42">
        <v>5.55E+18</v>
      </c>
      <c r="AW42">
        <v>-9.4000000000000004E-3</v>
      </c>
      <c r="AX42">
        <v>-8.595465E-3</v>
      </c>
      <c r="AY42">
        <v>-2.5000000000000001E-3</v>
      </c>
      <c r="AZ42">
        <v>-3.3386750000000001E-3</v>
      </c>
      <c r="BA42">
        <v>-9.1999999999999998E-3</v>
      </c>
      <c r="BB42">
        <v>-9.7924429999999996E-3</v>
      </c>
      <c r="BC42">
        <v>-6.3E-3</v>
      </c>
      <c r="BD42">
        <v>-7.2773480000000003E-3</v>
      </c>
      <c r="BE42">
        <v>-8.3999999999999995E-3</v>
      </c>
      <c r="BF42">
        <v>-8.6304329999999999E-3</v>
      </c>
      <c r="BG42" s="120">
        <f t="shared" si="5"/>
        <v>-7.5268728000000007E-3</v>
      </c>
      <c r="BH42" s="121"/>
      <c r="BQ42" t="s">
        <v>69</v>
      </c>
      <c r="BR42">
        <v>5.35E+18</v>
      </c>
      <c r="BS42">
        <v>-7.3000000000000001E-3</v>
      </c>
      <c r="BT42">
        <v>-8.4149859999999993E-3</v>
      </c>
      <c r="BW42" s="9"/>
      <c r="BX42" s="30">
        <v>1.224161571E-4</v>
      </c>
      <c r="BY42" s="30">
        <v>2.8416831910000001E-4</v>
      </c>
      <c r="BZ42" s="30">
        <v>1.9743199949999999E-4</v>
      </c>
      <c r="CA42" s="120"/>
      <c r="CB42" s="121">
        <f>AVERAGE(BX42:CA42)</f>
        <v>2.0133882523333332E-4</v>
      </c>
      <c r="CH42" s="30">
        <v>3.5366280609999999E-4</v>
      </c>
      <c r="CI42" s="30">
        <v>3.15292787E-4</v>
      </c>
      <c r="CJ42" s="121">
        <f t="shared" si="9"/>
        <v>3.3447779655000002E-4</v>
      </c>
      <c r="CN42" s="30">
        <v>4.181474107E-4</v>
      </c>
      <c r="CO42" s="30">
        <v>1.6241802779999999E-4</v>
      </c>
      <c r="CP42" s="30">
        <v>4.763773483E-4</v>
      </c>
      <c r="CQ42" s="30">
        <v>3.5402439700000002E-4</v>
      </c>
      <c r="CR42" s="30">
        <v>4.1984851600000001E-4</v>
      </c>
      <c r="CS42" s="121">
        <f t="shared" si="10"/>
        <v>3.6616313995999999E-4</v>
      </c>
      <c r="CW42" s="30">
        <v>4.0936757140000001E-4</v>
      </c>
    </row>
    <row r="44" spans="1:103">
      <c r="AA44">
        <v>10</v>
      </c>
      <c r="AB44">
        <v>1.62E-17</v>
      </c>
    </row>
    <row r="45" spans="1:103">
      <c r="AA45">
        <v>50</v>
      </c>
      <c r="AB45">
        <v>1.8E-17</v>
      </c>
    </row>
    <row r="46" spans="1:103">
      <c r="AA46">
        <v>80</v>
      </c>
      <c r="AB46">
        <v>1.7500000000000001E-17</v>
      </c>
    </row>
    <row r="47" spans="1:103">
      <c r="AA47">
        <v>120</v>
      </c>
      <c r="AB47">
        <v>1.37E-17</v>
      </c>
    </row>
    <row r="59" spans="1:112">
      <c r="A59" t="s">
        <v>103</v>
      </c>
    </row>
    <row r="60" spans="1:112" ht="15.75" thickBot="1">
      <c r="A60" s="188" t="s">
        <v>70</v>
      </c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9" t="s">
        <v>89</v>
      </c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W60" t="s">
        <v>131</v>
      </c>
    </row>
    <row r="61" spans="1:112" ht="15.75" thickBot="1">
      <c r="A61" s="169" t="s">
        <v>6</v>
      </c>
      <c r="B61" s="147"/>
      <c r="C61" s="190"/>
      <c r="D61" s="190"/>
      <c r="E61" s="144" t="s">
        <v>4</v>
      </c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6"/>
      <c r="S61" s="170" t="s">
        <v>7</v>
      </c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44" t="s">
        <v>8</v>
      </c>
      <c r="AF61" s="145"/>
      <c r="AG61" s="145"/>
      <c r="AH61" s="145"/>
      <c r="AI61" s="145"/>
      <c r="AJ61" s="145"/>
      <c r="AK61" s="145"/>
      <c r="AL61" s="146"/>
      <c r="AM61" s="144" t="s">
        <v>72</v>
      </c>
      <c r="AN61" s="145"/>
      <c r="AO61" s="145"/>
      <c r="AP61" s="145"/>
      <c r="AQ61" s="145"/>
      <c r="AR61" s="145"/>
      <c r="AS61" s="145"/>
      <c r="AT61" s="145"/>
      <c r="AU61" s="144" t="s">
        <v>73</v>
      </c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6"/>
      <c r="BI61" s="144" t="s">
        <v>7</v>
      </c>
      <c r="BJ61" s="145"/>
      <c r="BK61" s="145"/>
      <c r="BL61" s="145"/>
      <c r="BM61" s="145"/>
      <c r="BN61" s="145"/>
      <c r="BO61" s="145"/>
      <c r="BP61" s="145"/>
      <c r="BQ61" s="144" t="s">
        <v>8</v>
      </c>
      <c r="BR61" s="145"/>
      <c r="BS61" s="145"/>
      <c r="BT61" s="146"/>
      <c r="BW61" s="86" t="s">
        <v>121</v>
      </c>
      <c r="BX61" s="86" t="s">
        <v>122</v>
      </c>
      <c r="BY61" s="88"/>
      <c r="BZ61" s="88"/>
      <c r="CA61" s="88"/>
      <c r="CB61" s="87"/>
      <c r="CC61" s="86" t="s">
        <v>124</v>
      </c>
      <c r="CD61" s="88"/>
      <c r="CE61" s="88"/>
      <c r="CF61" s="88"/>
      <c r="CG61" s="88"/>
      <c r="CH61" s="86" t="s">
        <v>125</v>
      </c>
      <c r="CI61" s="88"/>
      <c r="CJ61" s="87"/>
      <c r="CK61" s="86" t="s">
        <v>126</v>
      </c>
      <c r="CL61" s="88"/>
      <c r="CM61" s="88"/>
      <c r="CN61" s="86" t="s">
        <v>128</v>
      </c>
      <c r="CO61" s="88"/>
      <c r="CP61" s="88"/>
      <c r="CQ61" s="88"/>
      <c r="CR61" s="88"/>
      <c r="CS61" s="88"/>
      <c r="CT61" s="86" t="s">
        <v>129</v>
      </c>
      <c r="CU61" s="88"/>
      <c r="CV61" s="88"/>
      <c r="CW61" s="89" t="s">
        <v>130</v>
      </c>
      <c r="DA61">
        <v>1300</v>
      </c>
    </row>
    <row r="62" spans="1:112" ht="15.75" thickBot="1">
      <c r="A62" s="26"/>
      <c r="B62" s="90"/>
      <c r="C62" s="183">
        <v>110923</v>
      </c>
      <c r="D62" s="184"/>
      <c r="E62" s="91"/>
      <c r="F62" s="40"/>
      <c r="G62" s="157">
        <v>101223</v>
      </c>
      <c r="H62" s="158"/>
      <c r="I62" s="157" t="s">
        <v>91</v>
      </c>
      <c r="J62" s="158"/>
      <c r="K62" s="157">
        <v>91523</v>
      </c>
      <c r="L62" s="158"/>
      <c r="M62" s="157">
        <v>83123</v>
      </c>
      <c r="N62" s="158"/>
      <c r="O62" s="185">
        <v>102824</v>
      </c>
      <c r="P62" s="186"/>
      <c r="Q62" s="92" t="s">
        <v>101</v>
      </c>
      <c r="R62" s="93" t="s">
        <v>102</v>
      </c>
      <c r="S62" s="41"/>
      <c r="T62" s="40"/>
      <c r="U62" s="149" t="s">
        <v>76</v>
      </c>
      <c r="V62" s="150"/>
      <c r="W62" s="136" t="s">
        <v>80</v>
      </c>
      <c r="X62" s="137"/>
      <c r="Y62" s="136" t="s">
        <v>84</v>
      </c>
      <c r="Z62" s="137"/>
      <c r="AA62" s="138" t="s">
        <v>86</v>
      </c>
      <c r="AB62" s="182"/>
      <c r="AC62" s="94" t="s">
        <v>101</v>
      </c>
      <c r="AD62" s="95" t="s">
        <v>102</v>
      </c>
      <c r="AE62" s="96"/>
      <c r="AF62" s="40"/>
      <c r="AG62" s="149" t="s">
        <v>99</v>
      </c>
      <c r="AH62" s="150"/>
      <c r="AI62" s="136" t="s">
        <v>81</v>
      </c>
      <c r="AJ62" s="137"/>
      <c r="AK62" s="94" t="s">
        <v>101</v>
      </c>
      <c r="AL62" s="97" t="s">
        <v>102</v>
      </c>
      <c r="AM62" s="96"/>
      <c r="AN62" s="40"/>
      <c r="AO62" s="149">
        <v>81524</v>
      </c>
      <c r="AP62" s="150"/>
      <c r="AQ62" s="149">
        <v>81624</v>
      </c>
      <c r="AR62" s="150"/>
      <c r="AS62" s="94" t="s">
        <v>101</v>
      </c>
      <c r="AT62" s="95" t="s">
        <v>102</v>
      </c>
      <c r="AU62" s="96"/>
      <c r="AV62" s="40"/>
      <c r="AW62" s="149">
        <v>71824</v>
      </c>
      <c r="AX62" s="150"/>
      <c r="AY62" s="136" t="s">
        <v>82</v>
      </c>
      <c r="AZ62" s="137"/>
      <c r="BA62" s="149">
        <v>92424</v>
      </c>
      <c r="BB62" s="150"/>
      <c r="BC62" s="136" t="s">
        <v>87</v>
      </c>
      <c r="BD62" s="137"/>
      <c r="BE62" s="149">
        <v>101524</v>
      </c>
      <c r="BF62" s="150"/>
      <c r="BG62" s="94" t="s">
        <v>101</v>
      </c>
      <c r="BH62" s="97" t="s">
        <v>102</v>
      </c>
      <c r="BI62" s="96"/>
      <c r="BJ62" s="40"/>
      <c r="BK62" s="149">
        <v>82724</v>
      </c>
      <c r="BL62" s="150"/>
      <c r="BM62" s="136" t="s">
        <v>83</v>
      </c>
      <c r="BN62" s="137"/>
      <c r="BO62" s="94" t="s">
        <v>101</v>
      </c>
      <c r="BP62" s="95" t="s">
        <v>102</v>
      </c>
      <c r="BQ62" s="96"/>
      <c r="BR62" s="40"/>
      <c r="BS62" s="149">
        <v>91724</v>
      </c>
      <c r="BT62" s="181"/>
      <c r="BW62" s="98">
        <v>110923</v>
      </c>
      <c r="BX62" s="99">
        <v>101223</v>
      </c>
      <c r="BY62">
        <v>92823</v>
      </c>
      <c r="BZ62">
        <v>91523</v>
      </c>
      <c r="CA62">
        <v>83123</v>
      </c>
      <c r="CB62" s="100" t="s">
        <v>123</v>
      </c>
      <c r="CC62" s="99">
        <v>10324</v>
      </c>
      <c r="CD62">
        <v>122123</v>
      </c>
      <c r="CE62">
        <v>122723</v>
      </c>
      <c r="CF62">
        <v>121823</v>
      </c>
      <c r="CG62" t="s">
        <v>123</v>
      </c>
      <c r="CH62" s="99">
        <v>10524</v>
      </c>
      <c r="CI62">
        <v>122923</v>
      </c>
      <c r="CJ62" s="100" t="s">
        <v>123</v>
      </c>
      <c r="CK62" s="99">
        <v>81524</v>
      </c>
      <c r="CL62">
        <v>81624</v>
      </c>
      <c r="CM62" t="s">
        <v>123</v>
      </c>
      <c r="CN62" s="99">
        <v>71824</v>
      </c>
      <c r="CO62">
        <v>90324</v>
      </c>
      <c r="CP62">
        <v>92424</v>
      </c>
      <c r="CQ62">
        <v>100824</v>
      </c>
      <c r="CR62">
        <v>101524</v>
      </c>
      <c r="CS62" t="s">
        <v>123</v>
      </c>
      <c r="CT62" s="99">
        <v>82724</v>
      </c>
      <c r="CU62">
        <v>83024</v>
      </c>
      <c r="CV62" t="s">
        <v>123</v>
      </c>
      <c r="CW62" s="101">
        <v>91724</v>
      </c>
      <c r="DA62" s="128">
        <v>1</v>
      </c>
      <c r="DE62" s="128" t="s">
        <v>158</v>
      </c>
    </row>
    <row r="63" spans="1:112" ht="52.5" thickBot="1">
      <c r="A63" s="20" t="s">
        <v>92</v>
      </c>
      <c r="B63" s="21" t="s">
        <v>93</v>
      </c>
      <c r="C63" s="102" t="s">
        <v>94</v>
      </c>
      <c r="D63" s="102" t="s">
        <v>95</v>
      </c>
      <c r="E63" s="26" t="s">
        <v>96</v>
      </c>
      <c r="F63" s="21" t="s">
        <v>93</v>
      </c>
      <c r="G63" s="21" t="s">
        <v>94</v>
      </c>
      <c r="H63" s="21" t="s">
        <v>95</v>
      </c>
      <c r="I63" s="21" t="s">
        <v>94</v>
      </c>
      <c r="J63" s="21" t="s">
        <v>95</v>
      </c>
      <c r="K63" s="21" t="s">
        <v>94</v>
      </c>
      <c r="L63" s="21" t="s">
        <v>95</v>
      </c>
      <c r="M63" s="21" t="s">
        <v>94</v>
      </c>
      <c r="N63" s="90" t="s">
        <v>95</v>
      </c>
      <c r="O63" s="103" t="s">
        <v>94</v>
      </c>
      <c r="P63" s="104" t="s">
        <v>95</v>
      </c>
      <c r="Q63" s="105" t="s">
        <v>95</v>
      </c>
      <c r="R63" s="106" t="s">
        <v>95</v>
      </c>
      <c r="S63" s="107" t="s">
        <v>92</v>
      </c>
      <c r="T63" s="21" t="s">
        <v>93</v>
      </c>
      <c r="U63" s="21" t="s">
        <v>94</v>
      </c>
      <c r="V63" s="21" t="s">
        <v>95</v>
      </c>
      <c r="W63" s="21" t="s">
        <v>94</v>
      </c>
      <c r="X63" s="21" t="s">
        <v>95</v>
      </c>
      <c r="Y63" s="21" t="s">
        <v>94</v>
      </c>
      <c r="Z63" s="21" t="s">
        <v>95</v>
      </c>
      <c r="AA63" s="21" t="s">
        <v>94</v>
      </c>
      <c r="AB63" s="90" t="s">
        <v>95</v>
      </c>
      <c r="AC63" s="108" t="s">
        <v>95</v>
      </c>
      <c r="AD63" s="109" t="s">
        <v>95</v>
      </c>
      <c r="AE63" s="110" t="s">
        <v>96</v>
      </c>
      <c r="AF63" s="21" t="s">
        <v>93</v>
      </c>
      <c r="AG63" s="21" t="s">
        <v>94</v>
      </c>
      <c r="AH63" s="21" t="s">
        <v>95</v>
      </c>
      <c r="AI63" s="21" t="s">
        <v>94</v>
      </c>
      <c r="AJ63" s="90" t="s">
        <v>95</v>
      </c>
      <c r="AK63" s="108" t="s">
        <v>95</v>
      </c>
      <c r="AL63" s="109" t="s">
        <v>95</v>
      </c>
      <c r="AM63" s="103" t="s">
        <v>92</v>
      </c>
      <c r="AN63" s="21" t="s">
        <v>93</v>
      </c>
      <c r="AO63" s="21" t="s">
        <v>94</v>
      </c>
      <c r="AP63" s="21" t="s">
        <v>95</v>
      </c>
      <c r="AQ63" s="21" t="s">
        <v>94</v>
      </c>
      <c r="AR63" s="21" t="s">
        <v>95</v>
      </c>
      <c r="AS63" s="108" t="s">
        <v>95</v>
      </c>
      <c r="AT63" s="111" t="s">
        <v>95</v>
      </c>
      <c r="AU63" s="110" t="s">
        <v>96</v>
      </c>
      <c r="AV63" s="21" t="s">
        <v>93</v>
      </c>
      <c r="AW63" s="21" t="s">
        <v>94</v>
      </c>
      <c r="AX63" s="21" t="s">
        <v>95</v>
      </c>
      <c r="AY63" s="21" t="s">
        <v>94</v>
      </c>
      <c r="AZ63" s="21" t="s">
        <v>95</v>
      </c>
      <c r="BA63" s="21" t="s">
        <v>94</v>
      </c>
      <c r="BB63" s="21" t="s">
        <v>95</v>
      </c>
      <c r="BC63" s="21" t="s">
        <v>94</v>
      </c>
      <c r="BD63" s="21" t="s">
        <v>95</v>
      </c>
      <c r="BE63" s="21" t="s">
        <v>94</v>
      </c>
      <c r="BF63" s="21" t="s">
        <v>95</v>
      </c>
      <c r="BG63" s="108" t="s">
        <v>95</v>
      </c>
      <c r="BH63" s="109" t="s">
        <v>95</v>
      </c>
      <c r="BI63" s="103" t="s">
        <v>92</v>
      </c>
      <c r="BJ63" s="21" t="s">
        <v>93</v>
      </c>
      <c r="BK63" s="21" t="s">
        <v>94</v>
      </c>
      <c r="BL63" s="21" t="s">
        <v>95</v>
      </c>
      <c r="BM63" s="21" t="s">
        <v>94</v>
      </c>
      <c r="BN63" s="21" t="s">
        <v>95</v>
      </c>
      <c r="BO63" s="108" t="s">
        <v>95</v>
      </c>
      <c r="BP63" s="111" t="s">
        <v>95</v>
      </c>
      <c r="BQ63" s="110" t="s">
        <v>96</v>
      </c>
      <c r="BR63" s="21" t="s">
        <v>93</v>
      </c>
      <c r="BS63" s="112" t="s">
        <v>94</v>
      </c>
      <c r="BT63" s="113" t="s">
        <v>95</v>
      </c>
      <c r="BW63" s="114" t="s">
        <v>169</v>
      </c>
      <c r="BX63" s="114" t="s">
        <v>169</v>
      </c>
      <c r="BY63" s="115" t="s">
        <v>169</v>
      </c>
      <c r="BZ63" s="115" t="s">
        <v>169</v>
      </c>
      <c r="CA63" s="115" t="s">
        <v>169</v>
      </c>
      <c r="CB63" s="116" t="s">
        <v>169</v>
      </c>
      <c r="CC63" s="114" t="s">
        <v>169</v>
      </c>
      <c r="CD63" s="115" t="s">
        <v>169</v>
      </c>
      <c r="CE63" s="115" t="s">
        <v>169</v>
      </c>
      <c r="CF63" s="115" t="s">
        <v>169</v>
      </c>
      <c r="CG63" s="115" t="s">
        <v>169</v>
      </c>
      <c r="CH63" s="114" t="s">
        <v>169</v>
      </c>
      <c r="CI63" s="115" t="s">
        <v>169</v>
      </c>
      <c r="CJ63" s="116" t="s">
        <v>169</v>
      </c>
      <c r="CK63" s="114" t="s">
        <v>169</v>
      </c>
      <c r="CL63" s="115" t="s">
        <v>169</v>
      </c>
      <c r="CM63" s="115" t="s">
        <v>169</v>
      </c>
      <c r="CN63" s="114" t="s">
        <v>169</v>
      </c>
      <c r="CO63" s="115" t="s">
        <v>169</v>
      </c>
      <c r="CP63" s="115" t="s">
        <v>169</v>
      </c>
      <c r="CQ63" s="115" t="s">
        <v>169</v>
      </c>
      <c r="CR63" s="115" t="s">
        <v>169</v>
      </c>
      <c r="CS63" s="115" t="s">
        <v>169</v>
      </c>
      <c r="CT63" s="114" t="s">
        <v>169</v>
      </c>
      <c r="CU63" s="115" t="s">
        <v>169</v>
      </c>
      <c r="CV63" s="115" t="s">
        <v>169</v>
      </c>
      <c r="CW63" s="117" t="s">
        <v>169</v>
      </c>
      <c r="DA63" t="s">
        <v>155</v>
      </c>
      <c r="DB63" t="s">
        <v>108</v>
      </c>
      <c r="DC63" s="115" t="s">
        <v>157</v>
      </c>
      <c r="DD63" t="s">
        <v>156</v>
      </c>
      <c r="DE63" t="s">
        <v>155</v>
      </c>
      <c r="DF63" t="s">
        <v>108</v>
      </c>
      <c r="DG63" s="115" t="s">
        <v>157</v>
      </c>
      <c r="DH63" t="s">
        <v>156</v>
      </c>
    </row>
    <row r="64" spans="1:112" ht="15.75" thickBot="1">
      <c r="A64" t="s">
        <v>39</v>
      </c>
      <c r="B64">
        <v>0</v>
      </c>
      <c r="C64">
        <v>-8.0000000000000004E-4</v>
      </c>
      <c r="D64" s="30">
        <v>-1.2362849639999999E-4</v>
      </c>
      <c r="E64">
        <v>0</v>
      </c>
      <c r="F64">
        <v>0</v>
      </c>
      <c r="G64">
        <v>-4.0000000000000002E-4</v>
      </c>
      <c r="H64" s="30">
        <v>-6.1890762799999996E-5</v>
      </c>
      <c r="I64">
        <v>-1.8500000000000001E-3</v>
      </c>
      <c r="J64" s="30">
        <v>-3.4361069839999999E-4</v>
      </c>
      <c r="K64">
        <v>4.0000000000000002E-4</v>
      </c>
      <c r="L64" s="30">
        <v>6.9553121200000004E-5</v>
      </c>
      <c r="M64">
        <v>-5.2199999999999998E-3</v>
      </c>
      <c r="N64" s="30">
        <v>-1.93807084E-3</v>
      </c>
      <c r="Q64">
        <f>AVERAGE(J64,L64,N64)</f>
        <v>-7.3737613906666669E-4</v>
      </c>
      <c r="R64" s="100"/>
      <c r="S64" t="s">
        <v>39</v>
      </c>
      <c r="T64">
        <v>0</v>
      </c>
      <c r="U64">
        <v>5.0000000000000002E-5</v>
      </c>
      <c r="V64" s="30">
        <v>7.251631617E-6</v>
      </c>
      <c r="W64">
        <v>-1.1999999999999999E-3</v>
      </c>
      <c r="X64" s="30">
        <v>-1.879699248E-4</v>
      </c>
      <c r="Y64">
        <v>-1.5E-3</v>
      </c>
      <c r="Z64" s="30">
        <v>-2.2176227079999999E-4</v>
      </c>
      <c r="AA64">
        <v>-4.0000000000000002E-4</v>
      </c>
      <c r="AB64" s="30">
        <v>-6.0069079439999999E-5</v>
      </c>
      <c r="AC64" s="99">
        <f>AVERAGE(V64,X64,Z64,AB64)</f>
        <v>-1.1563741085574999E-4</v>
      </c>
      <c r="AE64">
        <v>0</v>
      </c>
      <c r="AF64">
        <v>0</v>
      </c>
      <c r="AG64">
        <v>-1.98E-3</v>
      </c>
      <c r="AH64" s="30">
        <v>-3.0626450120000001E-4</v>
      </c>
      <c r="AI64">
        <v>-1.6800000000000001E-3</v>
      </c>
      <c r="AJ64" s="30">
        <v>-2.7495908350000001E-4</v>
      </c>
      <c r="AK64" s="99">
        <f>AVERAGE(AH64,AJ64)</f>
        <v>-2.9061179235000004E-4</v>
      </c>
      <c r="AL64" s="100"/>
      <c r="AM64" t="s">
        <v>39</v>
      </c>
      <c r="AN64">
        <v>0</v>
      </c>
      <c r="AO64">
        <v>-6.6E-4</v>
      </c>
      <c r="AP64" s="30">
        <v>-7.8431372550000005E-4</v>
      </c>
      <c r="AQ64">
        <v>-7.3999999999999999E-4</v>
      </c>
      <c r="AR64" s="30">
        <v>-7.189351987E-4</v>
      </c>
      <c r="AS64">
        <f>AVERAGE(AP64,AR64)</f>
        <v>-7.5162446209999997E-4</v>
      </c>
      <c r="AU64">
        <v>0</v>
      </c>
      <c r="AV64">
        <v>0</v>
      </c>
      <c r="AW64">
        <v>2.9999999999999997E-4</v>
      </c>
      <c r="AX64" s="30">
        <v>2.7432333579999998E-4</v>
      </c>
      <c r="AY64">
        <v>-1.7000000000000001E-4</v>
      </c>
      <c r="AZ64" s="30">
        <v>-2.2702991449999999E-4</v>
      </c>
      <c r="BA64">
        <v>3.6999999999999999E-4</v>
      </c>
      <c r="BB64" s="30">
        <v>3.938265035E-4</v>
      </c>
      <c r="BC64">
        <v>5.8E-4</v>
      </c>
      <c r="BD64" s="30">
        <v>6.6997805240000003E-4</v>
      </c>
      <c r="BE64">
        <v>-2.9999999999999997E-4</v>
      </c>
      <c r="BF64" s="30">
        <v>-3.082297339E-4</v>
      </c>
      <c r="BG64">
        <f>AVERAGE(AZ64,BB64,BD64,BF64)</f>
        <v>1.32136226875E-4</v>
      </c>
      <c r="BH64" s="100"/>
      <c r="BI64" t="s">
        <v>39</v>
      </c>
      <c r="BJ64">
        <v>0</v>
      </c>
      <c r="BK64">
        <v>-4.8000000000000001E-4</v>
      </c>
      <c r="BL64" s="30">
        <v>-6.9354139579999997E-4</v>
      </c>
      <c r="BM64">
        <v>1.3999999999999999E-4</v>
      </c>
      <c r="BN64" s="30">
        <v>1.6053204910000001E-4</v>
      </c>
      <c r="BO64">
        <f>AVERAGE(BL64,BN64)</f>
        <v>-2.6650467334999998E-4</v>
      </c>
      <c r="BQ64">
        <v>0</v>
      </c>
      <c r="BR64">
        <v>0</v>
      </c>
      <c r="BS64" s="30">
        <v>1.0000000000000001E-5</v>
      </c>
      <c r="BT64" s="30">
        <v>1.1527377520000001E-5</v>
      </c>
      <c r="BW64" s="131">
        <v>6.01421081E-6</v>
      </c>
      <c r="BX64" s="135">
        <v>3.0108276460000002E-6</v>
      </c>
      <c r="BY64" s="30">
        <v>1.6715783469999999E-5</v>
      </c>
      <c r="BZ64" s="30">
        <v>3.3835818250000001E-6</v>
      </c>
      <c r="CA64" s="30">
        <v>9.4282199799999993E-5</v>
      </c>
      <c r="CB64" s="100">
        <f>AVERAGE(BY64:CA64)</f>
        <v>3.8127188364999999E-5</v>
      </c>
      <c r="CC64" s="135">
        <v>3.5277336980000001E-7</v>
      </c>
      <c r="CD64" s="135">
        <v>9.1442570850000008E-6</v>
      </c>
      <c r="CE64" s="135">
        <v>1.0788168470000001E-5</v>
      </c>
      <c r="CF64" s="135">
        <v>2.9222073999999999E-6</v>
      </c>
      <c r="CG64">
        <f>AVERAGE(CC64:CF64)</f>
        <v>5.8018515811999996E-6</v>
      </c>
      <c r="CH64" s="30">
        <v>1.4898986300000001E-5</v>
      </c>
      <c r="CI64" s="30">
        <v>1.337605763E-5</v>
      </c>
      <c r="CJ64" s="100">
        <f>AVERAGE(CH64:CI64)</f>
        <v>1.4137521965000001E-5</v>
      </c>
      <c r="CK64" s="30">
        <v>3.8154860930000001E-5</v>
      </c>
      <c r="CL64" s="30">
        <v>2.4026634859999999E-5</v>
      </c>
      <c r="CM64">
        <f>AVERAGE(CK64:CL64)</f>
        <v>3.1090747895000002E-5</v>
      </c>
      <c r="CN64" s="30">
        <v>1.334513013E-5</v>
      </c>
      <c r="CO64" s="30">
        <v>1.104442589E-5</v>
      </c>
      <c r="CP64" s="30">
        <v>1.915865423E-5</v>
      </c>
      <c r="CQ64" s="30">
        <v>3.259272226E-5</v>
      </c>
      <c r="CR64" s="30">
        <v>1.499458986E-5</v>
      </c>
      <c r="CS64">
        <f>AVERAGE(CO64:CR64)</f>
        <v>1.9447598059999997E-5</v>
      </c>
      <c r="CT64" s="30">
        <v>3.3739018770000003E-5</v>
      </c>
      <c r="CU64" s="30">
        <v>7.8094744599999996E-6</v>
      </c>
      <c r="CV64">
        <f>AVERAGE(CT64:CU64)</f>
        <v>2.0774246615000002E-5</v>
      </c>
      <c r="CW64" s="30">
        <v>5.6077749499999999E-7</v>
      </c>
      <c r="CY64">
        <v>0</v>
      </c>
      <c r="CZ64">
        <f t="shared" ref="CZ64:CZ70" si="13">Q64</f>
        <v>-7.3737613906666669E-4</v>
      </c>
      <c r="DA64">
        <v>20</v>
      </c>
      <c r="DB64">
        <v>1.54E+17</v>
      </c>
      <c r="DC64" s="18">
        <v>8.6718903040000003E-3</v>
      </c>
      <c r="DD64" s="18">
        <v>1.886815797E-4</v>
      </c>
      <c r="DE64">
        <v>20</v>
      </c>
      <c r="DF64">
        <v>1.54E+17</v>
      </c>
      <c r="DG64" s="18">
        <v>6.0028545039999999E-3</v>
      </c>
      <c r="DH64" s="18">
        <v>2.920235505E-4</v>
      </c>
    </row>
    <row r="65" spans="1:112" ht="15.75" thickBot="1">
      <c r="A65" t="s">
        <v>40</v>
      </c>
      <c r="B65">
        <v>1.54E+17</v>
      </c>
      <c r="C65">
        <v>4.19E-2</v>
      </c>
      <c r="D65" s="30">
        <v>6.4750424969999996E-3</v>
      </c>
      <c r="E65">
        <v>10</v>
      </c>
      <c r="F65">
        <v>1.54E+17</v>
      </c>
      <c r="G65">
        <v>4.3200000000000002E-2</v>
      </c>
      <c r="H65" s="30">
        <v>6.684202383E-3</v>
      </c>
      <c r="I65">
        <v>3.8179999999999999E-2</v>
      </c>
      <c r="J65" s="30">
        <v>7.0913818719999999E-3</v>
      </c>
      <c r="K65">
        <v>3.7100000000000001E-2</v>
      </c>
      <c r="L65" s="30">
        <v>6.4510519910000001E-3</v>
      </c>
      <c r="M65">
        <v>1.107E-2</v>
      </c>
      <c r="N65" s="30">
        <v>4.1100467809999999E-3</v>
      </c>
      <c r="Q65">
        <f t="shared" ref="Q65:Q100" si="14">AVERAGE(J65,L65,N65)</f>
        <v>5.8841602146666666E-3</v>
      </c>
      <c r="R65" s="100"/>
      <c r="S65" t="s">
        <v>40</v>
      </c>
      <c r="T65">
        <v>1.49E+17</v>
      </c>
      <c r="U65">
        <v>4.018E-2</v>
      </c>
      <c r="V65" s="30">
        <v>5.8274111680000004E-3</v>
      </c>
      <c r="W65">
        <v>2.8500000000000001E-2</v>
      </c>
      <c r="X65" s="30">
        <v>4.4642857139999999E-3</v>
      </c>
      <c r="Y65">
        <v>3.6499999999999998E-2</v>
      </c>
      <c r="Z65" s="30">
        <v>5.3962152569999996E-3</v>
      </c>
      <c r="AA65">
        <v>3.9600000000000003E-2</v>
      </c>
      <c r="AB65" s="30">
        <v>5.9468388649999999E-3</v>
      </c>
      <c r="AC65" s="99">
        <f t="shared" ref="AC65:AC94" si="15">AVERAGE(V65,X65,Z65,AB65)</f>
        <v>5.4086877510000006E-3</v>
      </c>
      <c r="AE65">
        <v>12.5</v>
      </c>
      <c r="AF65">
        <v>1.49E+17</v>
      </c>
      <c r="AG65">
        <v>3.6830000000000002E-2</v>
      </c>
      <c r="AH65" s="30">
        <v>5.6968290800000002E-3</v>
      </c>
      <c r="AI65">
        <v>2.9010000000000001E-2</v>
      </c>
      <c r="AJ65" s="30">
        <v>4.7479541730000002E-3</v>
      </c>
      <c r="AK65" s="99">
        <f t="shared" ref="AK65:AK99" si="16">AVERAGE(AH65,AJ65)</f>
        <v>5.2223916265000002E-3</v>
      </c>
      <c r="AL65" s="100"/>
      <c r="AM65" t="s">
        <v>40</v>
      </c>
      <c r="AN65">
        <v>1.54E+17</v>
      </c>
      <c r="AO65">
        <v>4.6699999999999997E-3</v>
      </c>
      <c r="AP65" s="30">
        <v>5.549613785E-3</v>
      </c>
      <c r="AQ65">
        <v>4.3400000000000001E-3</v>
      </c>
      <c r="AR65" s="30">
        <v>4.2164577869999997E-3</v>
      </c>
      <c r="AS65">
        <f t="shared" ref="AS65:AS94" si="17">AVERAGE(AP65,AR65)</f>
        <v>4.8830357860000003E-3</v>
      </c>
      <c r="AU65">
        <v>10</v>
      </c>
      <c r="AV65">
        <v>1.54E+17</v>
      </c>
      <c r="AW65">
        <v>3.5E-4</v>
      </c>
      <c r="AX65" s="30">
        <v>3.2004389170000002E-4</v>
      </c>
      <c r="AY65">
        <v>2.1099999999999999E-3</v>
      </c>
      <c r="AZ65" s="30">
        <v>2.8178418800000001E-3</v>
      </c>
      <c r="BA65">
        <v>1.23E-3</v>
      </c>
      <c r="BB65" s="30">
        <v>1.3092070250000001E-3</v>
      </c>
      <c r="BC65">
        <v>3.0100000000000001E-3</v>
      </c>
      <c r="BD65" s="30">
        <v>3.4769550650000001E-3</v>
      </c>
      <c r="BE65">
        <v>1.6199999999999999E-3</v>
      </c>
      <c r="BF65" s="30">
        <v>1.664440563E-3</v>
      </c>
      <c r="BG65">
        <f t="shared" ref="BG65:BG99" si="18">AVERAGE(AZ65,BB65,BD65,BF65)</f>
        <v>2.3171111332500002E-3</v>
      </c>
      <c r="BH65" s="100"/>
      <c r="BI65" t="s">
        <v>40</v>
      </c>
      <c r="BJ65">
        <v>1.49E+17</v>
      </c>
      <c r="BK65">
        <v>1.2199999999999999E-3</v>
      </c>
      <c r="BL65" s="30">
        <v>1.7627510479999999E-3</v>
      </c>
      <c r="BM65">
        <v>8.0000000000000004E-4</v>
      </c>
      <c r="BN65" s="30">
        <v>9.1732599469999997E-4</v>
      </c>
      <c r="BO65">
        <f t="shared" ref="BO65:BO94" si="19">AVERAGE(BL65,BN65)</f>
        <v>1.3400385213500001E-3</v>
      </c>
      <c r="BQ65">
        <v>12.5</v>
      </c>
      <c r="BR65">
        <v>1.49E+17</v>
      </c>
      <c r="BS65" s="30">
        <v>1.2099999999999999E-3</v>
      </c>
      <c r="BT65" s="30">
        <v>1.3948126799999999E-3</v>
      </c>
      <c r="BW65" s="132">
        <v>3.1499429120000001E-4</v>
      </c>
      <c r="BX65" s="132">
        <v>3.2516938580000001E-4</v>
      </c>
      <c r="BY65" s="30">
        <v>3.4497762869999999E-4</v>
      </c>
      <c r="BZ65" s="30">
        <v>3.1382721429999998E-4</v>
      </c>
      <c r="CA65" s="30">
        <v>1.9994328579999999E-4</v>
      </c>
      <c r="CB65" s="100">
        <f t="shared" ref="CB65:CB100" si="20">AVERAGE(BY65:CA65)</f>
        <v>2.8624937626666662E-4</v>
      </c>
      <c r="CC65" s="132">
        <v>2.834886799E-4</v>
      </c>
      <c r="CD65" s="133">
        <v>2.171761058E-4</v>
      </c>
      <c r="CE65" s="133">
        <v>2.6251209949999999E-4</v>
      </c>
      <c r="CF65" s="133">
        <v>2.8929853260000003E-4</v>
      </c>
      <c r="CG65">
        <f t="shared" ref="CG65:CG93" si="21">AVERAGE(CC65:CF65)</f>
        <v>2.6311885445000002E-4</v>
      </c>
      <c r="CH65" s="30">
        <v>2.7713619469999998E-4</v>
      </c>
      <c r="CI65" s="30">
        <v>2.3097585229999999E-4</v>
      </c>
      <c r="CJ65" s="100">
        <f t="shared" ref="CJ65:CJ100" si="22">AVERAGE(CH65:CI65)</f>
        <v>2.5405602349999997E-4</v>
      </c>
      <c r="CK65" s="30">
        <v>2.699745463E-4</v>
      </c>
      <c r="CL65" s="30">
        <v>2.051199096E-4</v>
      </c>
      <c r="CM65">
        <f t="shared" ref="CM65:CM94" si="23">AVERAGE(CK65:CL65)</f>
        <v>2.3754722795E-4</v>
      </c>
      <c r="CN65" s="30">
        <v>1.5569318480000001E-5</v>
      </c>
      <c r="CO65" s="30">
        <v>1.370808155E-4</v>
      </c>
      <c r="CP65" s="30">
        <v>6.3689580269999998E-5</v>
      </c>
      <c r="CQ65" s="30">
        <v>1.6914498969999999E-4</v>
      </c>
      <c r="CR65" s="30">
        <v>8.0970785230000006E-5</v>
      </c>
      <c r="CS65">
        <f t="shared" ref="CS65:CS100" si="24">AVERAGE(CO65:CR65)</f>
        <v>1.12721542675E-4</v>
      </c>
      <c r="CT65" s="30">
        <v>8.5753339380000005E-5</v>
      </c>
      <c r="CU65" s="30">
        <v>4.4625568340000002E-5</v>
      </c>
      <c r="CV65">
        <f t="shared" ref="CV65:CV94" si="25">AVERAGE(CT65:CU65)</f>
        <v>6.518945386E-5</v>
      </c>
      <c r="CW65" s="30">
        <v>6.7854076900000004E-5</v>
      </c>
      <c r="CY65">
        <v>1.54E+17</v>
      </c>
      <c r="CZ65">
        <f t="shared" si="13"/>
        <v>5.8841602146666666E-3</v>
      </c>
      <c r="DA65">
        <v>50</v>
      </c>
      <c r="DB65">
        <v>6.17E+17</v>
      </c>
      <c r="DC65" s="18">
        <v>1.4913669060000001E-2</v>
      </c>
      <c r="DD65" s="18">
        <v>7.2551193569999999E-4</v>
      </c>
      <c r="DE65">
        <v>50</v>
      </c>
      <c r="DF65">
        <v>6.17E+17</v>
      </c>
      <c r="DG65" s="18">
        <v>1.2263475500000001E-2</v>
      </c>
      <c r="DH65" s="18">
        <v>5.9658678309999996E-4</v>
      </c>
    </row>
    <row r="66" spans="1:112" ht="15.75" thickBot="1">
      <c r="A66" t="s">
        <v>41</v>
      </c>
      <c r="B66">
        <v>3.09E+17</v>
      </c>
      <c r="C66">
        <v>6.1699999999999998E-2</v>
      </c>
      <c r="D66" s="30">
        <v>9.5348477820000003E-3</v>
      </c>
      <c r="E66">
        <v>20</v>
      </c>
      <c r="F66">
        <v>3.09E+17</v>
      </c>
      <c r="G66">
        <v>5.9400000000000001E-2</v>
      </c>
      <c r="H66" s="30">
        <v>9.1907782760000008E-3</v>
      </c>
      <c r="I66">
        <v>5.5599999999999997E-2</v>
      </c>
      <c r="J66" s="30">
        <v>1.0326894499999999E-2</v>
      </c>
      <c r="K66">
        <v>5.0200000000000002E-2</v>
      </c>
      <c r="L66" s="30">
        <v>8.7289167099999995E-3</v>
      </c>
      <c r="M66">
        <v>2.189E-2</v>
      </c>
      <c r="N66" s="30">
        <v>8.1272740770000004E-3</v>
      </c>
      <c r="Q66">
        <f t="shared" si="14"/>
        <v>9.0610284289999992E-3</v>
      </c>
      <c r="R66" s="100"/>
      <c r="S66" t="s">
        <v>41</v>
      </c>
      <c r="T66">
        <v>2.97E+17</v>
      </c>
      <c r="U66">
        <v>6.1559999999999997E-2</v>
      </c>
      <c r="V66" s="30">
        <v>8.9282088469999996E-3</v>
      </c>
      <c r="W66">
        <v>4.4999999999999998E-2</v>
      </c>
      <c r="X66" s="30">
        <v>7.0488721799999996E-3</v>
      </c>
      <c r="Y66">
        <v>5.4899999999999997E-2</v>
      </c>
      <c r="Z66" s="30">
        <v>8.1164991129999992E-3</v>
      </c>
      <c r="AA66">
        <v>5.8900000000000001E-2</v>
      </c>
      <c r="AB66" s="30">
        <v>8.8451719480000003E-3</v>
      </c>
      <c r="AC66" s="99">
        <f t="shared" si="15"/>
        <v>8.2346880219999995E-3</v>
      </c>
      <c r="AE66">
        <v>25</v>
      </c>
      <c r="AF66">
        <v>2.97E+17</v>
      </c>
      <c r="AG66">
        <v>6.0670000000000002E-2</v>
      </c>
      <c r="AH66" s="30">
        <v>9.3843774169999998E-3</v>
      </c>
      <c r="AI66">
        <v>4.9770000000000002E-2</v>
      </c>
      <c r="AJ66" s="30">
        <v>8.1456628479999998E-3</v>
      </c>
      <c r="AK66" s="99">
        <f t="shared" si="16"/>
        <v>8.7650201324999989E-3</v>
      </c>
      <c r="AL66" s="100"/>
      <c r="AM66" t="s">
        <v>41</v>
      </c>
      <c r="AN66">
        <v>3.09E+17</v>
      </c>
      <c r="AO66">
        <v>6.1999999999999998E-3</v>
      </c>
      <c r="AP66" s="30">
        <v>7.3677956029999997E-3</v>
      </c>
      <c r="AQ66">
        <v>4.8999999999999998E-3</v>
      </c>
      <c r="AR66" s="30">
        <v>4.7605168560000003E-3</v>
      </c>
      <c r="AS66">
        <f t="shared" si="17"/>
        <v>6.0641562295E-3</v>
      </c>
      <c r="AU66">
        <v>20</v>
      </c>
      <c r="AV66">
        <v>3.09E+17</v>
      </c>
      <c r="AW66">
        <v>7.3999999999999999E-4</v>
      </c>
      <c r="AX66" s="30">
        <v>6.7666422820000002E-4</v>
      </c>
      <c r="AY66">
        <v>2.8700000000000002E-3</v>
      </c>
      <c r="AZ66" s="30">
        <v>3.8327991449999999E-3</v>
      </c>
      <c r="BA66">
        <v>2.15E-3</v>
      </c>
      <c r="BB66" s="30">
        <v>2.288451304E-3</v>
      </c>
      <c r="BC66">
        <v>4.0000000000000001E-3</v>
      </c>
      <c r="BD66" s="30">
        <v>4.6205382929999997E-3</v>
      </c>
      <c r="BE66">
        <v>2.82E-3</v>
      </c>
      <c r="BF66" s="30">
        <v>2.8973594990000001E-3</v>
      </c>
      <c r="BG66">
        <f t="shared" si="18"/>
        <v>3.4097870602499999E-3</v>
      </c>
      <c r="BH66" s="100"/>
      <c r="BI66" t="s">
        <v>41</v>
      </c>
      <c r="BJ66">
        <v>2.97E+17</v>
      </c>
      <c r="BK66">
        <v>1.83E-3</v>
      </c>
      <c r="BL66" s="30">
        <v>2.644126571E-3</v>
      </c>
      <c r="BM66">
        <v>2.0500000000000002E-3</v>
      </c>
      <c r="BN66" s="30">
        <v>2.350647861E-3</v>
      </c>
      <c r="BO66">
        <f t="shared" si="19"/>
        <v>2.4973872160000002E-3</v>
      </c>
      <c r="BQ66">
        <v>25</v>
      </c>
      <c r="BR66">
        <v>2.97E+17</v>
      </c>
      <c r="BS66" s="30">
        <v>2.1299999999999999E-3</v>
      </c>
      <c r="BT66" s="30">
        <v>2.4553314119999999E-3</v>
      </c>
      <c r="BW66" s="132">
        <v>4.6384600869999999E-4</v>
      </c>
      <c r="BX66" s="132">
        <v>4.4710790540000001E-4</v>
      </c>
      <c r="BY66" s="30">
        <v>5.0237706009999999E-4</v>
      </c>
      <c r="BZ66" s="30">
        <v>4.246395191E-4</v>
      </c>
      <c r="CA66" s="30">
        <v>3.9537114060000001E-4</v>
      </c>
      <c r="CB66" s="100">
        <f t="shared" si="20"/>
        <v>4.407959066E-4</v>
      </c>
      <c r="CC66" s="132">
        <v>4.3433457289999999E-4</v>
      </c>
      <c r="CD66" s="133">
        <v>3.4290964070000002E-4</v>
      </c>
      <c r="CE66" s="133">
        <v>3.9484696600000001E-4</v>
      </c>
      <c r="CF66" s="133">
        <v>4.3029503960000001E-4</v>
      </c>
      <c r="CG66">
        <f t="shared" si="21"/>
        <v>4.0059655479999997E-4</v>
      </c>
      <c r="CH66" s="30">
        <v>4.5652600949999997E-4</v>
      </c>
      <c r="CI66" s="30">
        <v>3.9626570730000001E-4</v>
      </c>
      <c r="CJ66" s="100">
        <f t="shared" si="22"/>
        <v>4.2639585839999999E-4</v>
      </c>
      <c r="CK66" s="30">
        <v>3.5842445119999998E-4</v>
      </c>
      <c r="CL66" s="30">
        <v>2.3158699470000001E-4</v>
      </c>
      <c r="CM66">
        <f t="shared" si="23"/>
        <v>2.9500572294999998E-4</v>
      </c>
      <c r="CN66" s="30">
        <v>3.2917987650000002E-5</v>
      </c>
      <c r="CO66" s="30">
        <v>1.864558959E-4</v>
      </c>
      <c r="CP66" s="30">
        <v>1.1132731510000001E-4</v>
      </c>
      <c r="CQ66" s="30">
        <v>2.247773949E-4</v>
      </c>
      <c r="CR66" s="30">
        <v>1.409491447E-4</v>
      </c>
      <c r="CS66">
        <f t="shared" si="24"/>
        <v>1.6587743764999999E-4</v>
      </c>
      <c r="CT66" s="30">
        <v>1.2863000909999999E-4</v>
      </c>
      <c r="CU66" s="30">
        <v>1.1435301889999999E-4</v>
      </c>
      <c r="CV66">
        <f t="shared" si="25"/>
        <v>1.21491514E-4</v>
      </c>
      <c r="CW66" s="30">
        <v>1.194456064E-4</v>
      </c>
      <c r="CY66">
        <v>3.09E+17</v>
      </c>
      <c r="CZ66">
        <f t="shared" si="13"/>
        <v>9.0610284289999992E-3</v>
      </c>
      <c r="DA66">
        <v>100</v>
      </c>
      <c r="DB66">
        <v>1.39E+18</v>
      </c>
      <c r="DC66" s="18">
        <v>1.5754703009999999E-2</v>
      </c>
      <c r="DD66" s="18">
        <v>5.7827842950000001E-4</v>
      </c>
      <c r="DE66">
        <v>70</v>
      </c>
      <c r="DF66">
        <v>9.26E+17</v>
      </c>
      <c r="DG66" s="129">
        <v>9.8004434590000002E-3</v>
      </c>
      <c r="DH66" s="18">
        <v>4.7676656049999998E-4</v>
      </c>
    </row>
    <row r="67" spans="1:112" ht="15.75" thickBot="1">
      <c r="A67" t="s">
        <v>42</v>
      </c>
      <c r="B67">
        <v>4.63E+17</v>
      </c>
      <c r="C67">
        <v>7.3200000000000001E-2</v>
      </c>
      <c r="D67" s="30">
        <v>1.1312007420000001E-2</v>
      </c>
      <c r="E67">
        <v>30</v>
      </c>
      <c r="F67">
        <v>4.63E+17</v>
      </c>
      <c r="G67">
        <v>7.2900000000000006E-2</v>
      </c>
      <c r="H67" s="30">
        <v>1.127959152E-2</v>
      </c>
      <c r="I67">
        <v>6.9720000000000004E-2</v>
      </c>
      <c r="J67" s="30">
        <v>1.294947994E-2</v>
      </c>
      <c r="K67">
        <v>6.1400000000000003E-2</v>
      </c>
      <c r="L67" s="30">
        <v>1.06764041E-2</v>
      </c>
      <c r="M67">
        <v>2.9190000000000001E-2</v>
      </c>
      <c r="N67" s="30">
        <v>1.083760303E-2</v>
      </c>
      <c r="Q67">
        <f t="shared" si="14"/>
        <v>1.1487829023333333E-2</v>
      </c>
      <c r="R67" s="100"/>
      <c r="S67" t="s">
        <v>42</v>
      </c>
      <c r="T67">
        <v>4.46E+17</v>
      </c>
      <c r="U67">
        <v>7.6130000000000003E-2</v>
      </c>
      <c r="V67" s="30">
        <v>1.10413343E-2</v>
      </c>
      <c r="W67">
        <v>5.62E-2</v>
      </c>
      <c r="X67" s="30">
        <v>8.8032581449999994E-3</v>
      </c>
      <c r="Y67">
        <v>6.5799999999999997E-2</v>
      </c>
      <c r="Z67" s="30">
        <v>9.7279716140000003E-3</v>
      </c>
      <c r="AA67">
        <v>7.1800000000000003E-2</v>
      </c>
      <c r="AB67" s="30">
        <v>1.078239976E-2</v>
      </c>
      <c r="AC67" s="99">
        <f t="shared" si="15"/>
        <v>1.008874095475E-2</v>
      </c>
      <c r="AE67">
        <v>37.5</v>
      </c>
      <c r="AF67">
        <v>4.46E+17</v>
      </c>
      <c r="AG67">
        <v>7.7189999999999995E-2</v>
      </c>
      <c r="AH67" s="30">
        <v>1.193967517E-2</v>
      </c>
      <c r="AI67">
        <v>6.3009999999999997E-2</v>
      </c>
      <c r="AJ67" s="30">
        <v>1.031260229E-2</v>
      </c>
      <c r="AK67" s="99">
        <f t="shared" si="16"/>
        <v>1.112613873E-2</v>
      </c>
      <c r="AL67" s="100"/>
      <c r="AM67" t="s">
        <v>42</v>
      </c>
      <c r="AN67">
        <v>4.63E+17</v>
      </c>
      <c r="AO67">
        <v>6.3E-3</v>
      </c>
      <c r="AP67" s="30">
        <v>7.4866310159999996E-3</v>
      </c>
      <c r="AQ67">
        <v>5.11E-3</v>
      </c>
      <c r="AR67" s="30">
        <v>4.964539007E-3</v>
      </c>
      <c r="AS67">
        <f t="shared" si="17"/>
        <v>6.2255850114999994E-3</v>
      </c>
      <c r="AU67">
        <v>30</v>
      </c>
      <c r="AV67">
        <v>4.63E+17</v>
      </c>
      <c r="AW67">
        <v>1.1900000000000001E-3</v>
      </c>
      <c r="AX67" s="30">
        <v>1.088149232E-3</v>
      </c>
      <c r="AY67">
        <v>2.7899999999999999E-3</v>
      </c>
      <c r="AZ67" s="30">
        <v>3.7259615379999999E-3</v>
      </c>
      <c r="BA67">
        <v>3.6700000000000001E-3</v>
      </c>
      <c r="BB67" s="30">
        <v>3.9063331559999999E-3</v>
      </c>
      <c r="BC67">
        <v>4.8199999999999996E-3</v>
      </c>
      <c r="BD67" s="30">
        <v>5.5677486429999996E-3</v>
      </c>
      <c r="BE67">
        <v>4.5399999999999998E-3</v>
      </c>
      <c r="BF67" s="30">
        <v>4.6645433059999998E-3</v>
      </c>
      <c r="BG67">
        <f t="shared" si="18"/>
        <v>4.4661466607499997E-3</v>
      </c>
      <c r="BH67" s="100"/>
      <c r="BI67" t="s">
        <v>42</v>
      </c>
      <c r="BJ67">
        <v>4.46E+17</v>
      </c>
      <c r="BK67">
        <v>2.0200000000000001E-3</v>
      </c>
      <c r="BL67" s="30">
        <v>2.918653374E-3</v>
      </c>
      <c r="BM67">
        <v>1.9E-3</v>
      </c>
      <c r="BN67" s="30">
        <v>2.1786492369999999E-3</v>
      </c>
      <c r="BO67">
        <f t="shared" si="19"/>
        <v>2.5486513055000002E-3</v>
      </c>
      <c r="BQ67">
        <v>37.5</v>
      </c>
      <c r="BR67">
        <v>4.46E+17</v>
      </c>
      <c r="BS67" s="30">
        <v>2.48E-3</v>
      </c>
      <c r="BT67" s="30">
        <v>2.8587896250000001E-3</v>
      </c>
      <c r="BW67" s="132">
        <v>5.503002891E-4</v>
      </c>
      <c r="BX67" s="132">
        <v>5.4872333850000004E-4</v>
      </c>
      <c r="BY67" s="30">
        <v>6.2995914799999998E-4</v>
      </c>
      <c r="BZ67" s="30">
        <v>5.1937981020000001E-4</v>
      </c>
      <c r="CA67" s="30">
        <v>5.2722172650000005E-4</v>
      </c>
      <c r="CB67" s="100">
        <f t="shared" si="20"/>
        <v>5.5885356156666665E-4</v>
      </c>
      <c r="CC67" s="132">
        <v>5.3713273279999999E-4</v>
      </c>
      <c r="CD67" s="133">
        <v>4.2825604009999999E-4</v>
      </c>
      <c r="CE67" s="133">
        <v>4.7324099029999998E-4</v>
      </c>
      <c r="CF67" s="133">
        <v>5.2453622830000003E-4</v>
      </c>
      <c r="CG67">
        <f t="shared" si="21"/>
        <v>4.9079149787499999E-4</v>
      </c>
      <c r="CH67" s="30">
        <v>5.8083472350000005E-4</v>
      </c>
      <c r="CI67" s="30">
        <v>5.0168178050000005E-4</v>
      </c>
      <c r="CJ67" s="100">
        <f t="shared" si="22"/>
        <v>5.4125825200000005E-4</v>
      </c>
      <c r="CK67" s="30">
        <v>3.6420549069999999E-4</v>
      </c>
      <c r="CL67" s="30">
        <v>2.4151215169999999E-4</v>
      </c>
      <c r="CM67">
        <f t="shared" si="23"/>
        <v>3.0285882119999996E-4</v>
      </c>
      <c r="CN67" s="30">
        <v>5.2935682839999998E-5</v>
      </c>
      <c r="CO67" s="30">
        <v>1.8125851899999999E-4</v>
      </c>
      <c r="CP67" s="30">
        <v>1.900331379E-4</v>
      </c>
      <c r="CQ67" s="30">
        <v>2.708567609E-4</v>
      </c>
      <c r="CR67" s="30">
        <v>2.2691812650000001E-4</v>
      </c>
      <c r="CS67">
        <f t="shared" si="24"/>
        <v>2.1726663607500002E-4</v>
      </c>
      <c r="CT67" s="30">
        <v>1.4198503729999999E-4</v>
      </c>
      <c r="CU67" s="30">
        <v>1.059857248E-4</v>
      </c>
      <c r="CV67">
        <f t="shared" si="25"/>
        <v>1.2398538105E-4</v>
      </c>
      <c r="CW67" s="30">
        <v>1.3907281880000001E-4</v>
      </c>
      <c r="CY67">
        <v>4.63E+17</v>
      </c>
      <c r="CZ67">
        <f t="shared" si="13"/>
        <v>1.1487829023333333E-2</v>
      </c>
      <c r="DA67">
        <v>130</v>
      </c>
      <c r="DB67">
        <v>1.85E+18</v>
      </c>
      <c r="DC67" s="18">
        <v>1.3869811879999999E-2</v>
      </c>
      <c r="DD67" s="18">
        <v>1.163529579E-4</v>
      </c>
      <c r="DE67">
        <v>100</v>
      </c>
      <c r="DF67">
        <v>1.39E+18</v>
      </c>
      <c r="DG67" s="18">
        <v>1.176803075E-2</v>
      </c>
      <c r="DH67" s="18">
        <v>5.7345706089999998E-4</v>
      </c>
    </row>
    <row r="68" spans="1:112" ht="15.75" thickBot="1">
      <c r="A68" t="s">
        <v>43</v>
      </c>
      <c r="B68">
        <v>6.17E+17</v>
      </c>
      <c r="C68">
        <v>7.6200000000000004E-2</v>
      </c>
      <c r="D68" s="30">
        <v>1.1775614280000001E-2</v>
      </c>
      <c r="E68">
        <v>40</v>
      </c>
      <c r="F68">
        <v>6.17E+17</v>
      </c>
      <c r="G68">
        <v>8.9099999999999999E-2</v>
      </c>
      <c r="H68" s="30">
        <v>1.3786167409999999E-2</v>
      </c>
      <c r="I68">
        <v>7.918E-2</v>
      </c>
      <c r="J68" s="30">
        <v>1.4706537889999999E-2</v>
      </c>
      <c r="K68">
        <v>6.9900000000000004E-2</v>
      </c>
      <c r="L68" s="30">
        <v>1.215440793E-2</v>
      </c>
      <c r="M68">
        <v>3.6839999999999998E-2</v>
      </c>
      <c r="N68" s="30">
        <v>1.3677879259999999E-2</v>
      </c>
      <c r="Q68">
        <f t="shared" si="14"/>
        <v>1.3512941693333334E-2</v>
      </c>
      <c r="R68" s="100"/>
      <c r="S68" t="s">
        <v>43</v>
      </c>
      <c r="T68">
        <v>5.95E+17</v>
      </c>
      <c r="U68">
        <v>8.337E-2</v>
      </c>
      <c r="V68" s="30">
        <v>1.209137056E-2</v>
      </c>
      <c r="W68">
        <v>6.1199999999999997E-2</v>
      </c>
      <c r="X68" s="30">
        <v>9.5864661649999999E-3</v>
      </c>
      <c r="Y68">
        <v>7.17E-2</v>
      </c>
      <c r="Z68" s="30">
        <v>1.0600236549999999E-2</v>
      </c>
      <c r="AA68">
        <v>7.8600000000000003E-2</v>
      </c>
      <c r="AB68" s="30">
        <v>1.1803574109999999E-2</v>
      </c>
      <c r="AC68" s="99">
        <f t="shared" si="15"/>
        <v>1.102041184625E-2</v>
      </c>
      <c r="AE68">
        <v>50</v>
      </c>
      <c r="AF68">
        <v>5.95E+17</v>
      </c>
      <c r="AG68">
        <v>9.0969999999999995E-2</v>
      </c>
      <c r="AH68" s="30">
        <v>1.407115236E-2</v>
      </c>
      <c r="AI68">
        <v>7.6090000000000005E-2</v>
      </c>
      <c r="AJ68" s="30">
        <v>1.245335516E-2</v>
      </c>
      <c r="AK68" s="99">
        <f t="shared" si="16"/>
        <v>1.326225376E-2</v>
      </c>
      <c r="AL68" s="100"/>
      <c r="AM68" t="s">
        <v>43</v>
      </c>
      <c r="AN68">
        <v>6.17E+17</v>
      </c>
      <c r="AO68">
        <v>6.4700000000000001E-3</v>
      </c>
      <c r="AP68" s="30">
        <v>7.6886512180000003E-3</v>
      </c>
      <c r="AQ68">
        <v>5.3699999999999998E-3</v>
      </c>
      <c r="AR68" s="30">
        <v>5.2171378609999998E-3</v>
      </c>
      <c r="AS68">
        <f t="shared" si="17"/>
        <v>6.4528945395E-3</v>
      </c>
      <c r="AU68">
        <v>40</v>
      </c>
      <c r="AV68">
        <v>6.17E+17</v>
      </c>
      <c r="AW68">
        <v>1.1800000000000001E-3</v>
      </c>
      <c r="AX68" s="30">
        <v>1.079005121E-3</v>
      </c>
      <c r="AY68">
        <v>2.9199999999999999E-3</v>
      </c>
      <c r="AZ68" s="30">
        <v>3.89957265E-3</v>
      </c>
      <c r="BA68">
        <v>3.9899999999999996E-3</v>
      </c>
      <c r="BB68" s="30">
        <v>4.2469398619999999E-3</v>
      </c>
      <c r="BC68">
        <v>5.6699999999999997E-3</v>
      </c>
      <c r="BD68" s="30">
        <v>6.54961303E-3</v>
      </c>
      <c r="BE68">
        <v>5.0600000000000003E-3</v>
      </c>
      <c r="BF68" s="30">
        <v>5.1988081780000002E-3</v>
      </c>
      <c r="BG68">
        <f t="shared" si="18"/>
        <v>4.9737334300000002E-3</v>
      </c>
      <c r="BH68" s="100"/>
      <c r="BI68" t="s">
        <v>43</v>
      </c>
      <c r="BJ68">
        <v>5.95E+17</v>
      </c>
      <c r="BK68">
        <v>1.73E-3</v>
      </c>
      <c r="BL68" s="30">
        <v>2.4996387810000001E-3</v>
      </c>
      <c r="BM68">
        <v>2.15E-3</v>
      </c>
      <c r="BN68" s="30">
        <v>2.465313611E-3</v>
      </c>
      <c r="BO68">
        <f t="shared" si="19"/>
        <v>2.482476196E-3</v>
      </c>
      <c r="BQ68">
        <v>50</v>
      </c>
      <c r="BR68">
        <v>5.95E+17</v>
      </c>
      <c r="BS68" s="30">
        <v>2.9499999999999999E-3</v>
      </c>
      <c r="BT68" s="30">
        <v>3.400576369E-3</v>
      </c>
      <c r="BW68" s="132">
        <v>5.7285357970000004E-4</v>
      </c>
      <c r="BX68" s="132">
        <v>6.7066185820000002E-4</v>
      </c>
      <c r="BY68" s="30">
        <v>7.1543553270000005E-4</v>
      </c>
      <c r="BZ68" s="30">
        <v>5.9128092390000003E-4</v>
      </c>
      <c r="CA68" s="30">
        <v>6.6539391589999996E-4</v>
      </c>
      <c r="CB68" s="100">
        <f t="shared" si="20"/>
        <v>6.5737012416666664E-4</v>
      </c>
      <c r="CC68" s="132">
        <v>5.8821431679999996E-4</v>
      </c>
      <c r="CD68" s="133">
        <v>4.6635711130000001E-4</v>
      </c>
      <c r="CE68" s="133">
        <v>5.1567445289999998E-4</v>
      </c>
      <c r="CF68" s="133">
        <v>5.7421375409999996E-4</v>
      </c>
      <c r="CG68">
        <f t="shared" si="21"/>
        <v>5.3611490877499999E-4</v>
      </c>
      <c r="CH68" s="30">
        <v>6.8452564830000001E-4</v>
      </c>
      <c r="CI68" s="30">
        <v>6.0582394350000004E-4</v>
      </c>
      <c r="CJ68" s="100">
        <f t="shared" si="22"/>
        <v>6.4517479590000008E-4</v>
      </c>
      <c r="CK68" s="30">
        <v>3.7403325789999998E-4</v>
      </c>
      <c r="CL68" s="30">
        <v>2.5380044120000003E-4</v>
      </c>
      <c r="CM68">
        <f t="shared" si="23"/>
        <v>3.1391684955000003E-4</v>
      </c>
      <c r="CN68" s="30">
        <v>5.2490845169999999E-5</v>
      </c>
      <c r="CO68" s="30">
        <v>1.8970425649999999E-4</v>
      </c>
      <c r="CP68" s="30">
        <v>2.0660278480000001E-4</v>
      </c>
      <c r="CQ68" s="30">
        <v>3.1862195730000001E-4</v>
      </c>
      <c r="CR68" s="30">
        <v>2.529087489E-4</v>
      </c>
      <c r="CS68">
        <f t="shared" si="24"/>
        <v>2.4195943687500002E-4</v>
      </c>
      <c r="CT68" s="30">
        <v>1.216010468E-4</v>
      </c>
      <c r="CU68" s="30">
        <v>1.199312149E-4</v>
      </c>
      <c r="CV68">
        <f t="shared" si="25"/>
        <v>1.2076613085E-4</v>
      </c>
      <c r="CW68" s="30">
        <v>1.65429361E-4</v>
      </c>
      <c r="CY68">
        <v>6.17E+17</v>
      </c>
      <c r="CZ68">
        <f t="shared" si="13"/>
        <v>1.3512941693333334E-2</v>
      </c>
      <c r="DA68">
        <v>150</v>
      </c>
      <c r="DB68">
        <v>2.16E+18</v>
      </c>
      <c r="DC68" s="18">
        <v>4.6722689080000001E-4</v>
      </c>
      <c r="DD68" s="18">
        <v>2.272939573E-5</v>
      </c>
      <c r="DE68">
        <v>130</v>
      </c>
      <c r="DF68">
        <v>1.85E+18</v>
      </c>
      <c r="DG68" s="18">
        <v>4.7823676189999997E-3</v>
      </c>
      <c r="DH68" s="18">
        <v>2.326499786E-4</v>
      </c>
    </row>
    <row r="69" spans="1:112" ht="15.75" thickBot="1">
      <c r="A69" t="s">
        <v>44</v>
      </c>
      <c r="B69">
        <v>7.71E+17</v>
      </c>
      <c r="C69">
        <v>7.85E-2</v>
      </c>
      <c r="D69" s="30">
        <v>1.213104621E-2</v>
      </c>
      <c r="E69">
        <v>50</v>
      </c>
      <c r="F69">
        <v>7.71E+17</v>
      </c>
      <c r="H69" s="19"/>
      <c r="I69">
        <v>8.7840000000000001E-2</v>
      </c>
      <c r="J69" s="30">
        <v>1.631500743E-2</v>
      </c>
      <c r="K69">
        <v>7.8100000000000003E-2</v>
      </c>
      <c r="L69" s="30">
        <v>1.358024691E-2</v>
      </c>
      <c r="M69">
        <v>4.0899999999999999E-2</v>
      </c>
      <c r="N69" s="30">
        <v>1.518526769E-2</v>
      </c>
      <c r="Q69">
        <f t="shared" si="14"/>
        <v>1.5026840676666667E-2</v>
      </c>
      <c r="R69" s="100"/>
      <c r="S69" t="s">
        <v>44</v>
      </c>
      <c r="T69">
        <v>7.44E+17</v>
      </c>
      <c r="U69">
        <v>8.5889999999999994E-2</v>
      </c>
      <c r="V69" s="30">
        <v>1.245685279E-2</v>
      </c>
      <c r="W69">
        <v>6.3E-2</v>
      </c>
      <c r="X69" s="30">
        <v>9.8684210530000007E-3</v>
      </c>
      <c r="Y69">
        <v>7.1999999999999995E-2</v>
      </c>
      <c r="Z69" s="30">
        <v>1.0644588999999999E-2</v>
      </c>
      <c r="AA69">
        <v>0.08</v>
      </c>
      <c r="AB69" s="30">
        <v>1.201381589E-2</v>
      </c>
      <c r="AC69" s="99">
        <f t="shared" si="15"/>
        <v>1.1245919683250002E-2</v>
      </c>
      <c r="AE69">
        <v>62.5</v>
      </c>
      <c r="AF69">
        <v>7.44E+17</v>
      </c>
      <c r="AG69">
        <v>0.10178</v>
      </c>
      <c r="AH69" s="30">
        <v>1.5743232789999999E-2</v>
      </c>
      <c r="AI69">
        <v>8.5760000000000003E-2</v>
      </c>
      <c r="AJ69" s="30">
        <v>1.4036006550000001E-2</v>
      </c>
      <c r="AK69" s="99">
        <f t="shared" si="16"/>
        <v>1.488961967E-2</v>
      </c>
      <c r="AL69" s="100"/>
      <c r="AM69" t="s">
        <v>44</v>
      </c>
      <c r="AN69">
        <v>7.71E+17</v>
      </c>
      <c r="AO69">
        <v>6.4200000000000004E-3</v>
      </c>
      <c r="AP69" s="30">
        <v>7.6292335119999997E-3</v>
      </c>
      <c r="AQ69">
        <v>5.3899999999999998E-3</v>
      </c>
      <c r="AR69" s="30">
        <v>5.236568542E-3</v>
      </c>
      <c r="AS69">
        <f t="shared" si="17"/>
        <v>6.4329010269999999E-3</v>
      </c>
      <c r="AU69">
        <v>50</v>
      </c>
      <c r="AV69">
        <v>7.71E+17</v>
      </c>
      <c r="AW69">
        <v>1.72E-3</v>
      </c>
      <c r="AX69" s="30">
        <v>1.5727871249999999E-3</v>
      </c>
      <c r="AY69">
        <v>3.5699999999999998E-3</v>
      </c>
      <c r="AZ69" s="30">
        <v>4.7676282049999999E-3</v>
      </c>
      <c r="BA69">
        <v>4.9100000000000003E-3</v>
      </c>
      <c r="BB69" s="30">
        <v>5.2261841409999999E-3</v>
      </c>
      <c r="BC69">
        <v>6.5199999999999998E-3</v>
      </c>
      <c r="BD69" s="30">
        <v>7.5314774169999996E-3</v>
      </c>
      <c r="BE69">
        <v>5.5799999999999999E-3</v>
      </c>
      <c r="BF69" s="30">
        <v>5.7330730499999998E-3</v>
      </c>
      <c r="BG69">
        <f t="shared" si="18"/>
        <v>5.8145907032499996E-3</v>
      </c>
      <c r="BH69" s="100"/>
      <c r="BI69" t="s">
        <v>44</v>
      </c>
      <c r="BJ69">
        <v>7.44E+17</v>
      </c>
      <c r="BK69">
        <v>1.5299999999999999E-3</v>
      </c>
      <c r="BL69" s="30">
        <v>2.2106631989999999E-3</v>
      </c>
      <c r="BM69">
        <v>1.92E-3</v>
      </c>
      <c r="BN69" s="30">
        <v>2.2015823869999999E-3</v>
      </c>
      <c r="BO69">
        <f t="shared" si="19"/>
        <v>2.2061227929999999E-3</v>
      </c>
      <c r="BQ69">
        <v>62.5</v>
      </c>
      <c r="BR69">
        <v>7.44E+17</v>
      </c>
      <c r="BS69" s="30">
        <v>3.48E-3</v>
      </c>
      <c r="BT69" s="30">
        <v>4.0115273780000002E-3</v>
      </c>
      <c r="BW69" s="132">
        <v>5.9014443579999995E-4</v>
      </c>
      <c r="BX69" s="134"/>
      <c r="BY69" s="30">
        <v>7.9368347049999996E-4</v>
      </c>
      <c r="BZ69" s="30">
        <v>6.6064435139999997E-4</v>
      </c>
      <c r="CA69" s="30">
        <v>7.3872451570000002E-4</v>
      </c>
      <c r="CB69" s="100">
        <f t="shared" si="20"/>
        <v>7.3101744586666665E-4</v>
      </c>
      <c r="CC69" s="132">
        <v>6.0599409460000003E-4</v>
      </c>
      <c r="CD69" s="133">
        <v>4.8007349699999999E-4</v>
      </c>
      <c r="CE69" s="133">
        <v>5.1783208660000004E-4</v>
      </c>
      <c r="CF69" s="133">
        <v>5.8444148000000003E-4</v>
      </c>
      <c r="CG69">
        <f t="shared" si="21"/>
        <v>5.4708528954999997E-4</v>
      </c>
      <c r="CH69" s="30">
        <v>7.6586809369999997E-4</v>
      </c>
      <c r="CI69" s="30">
        <v>6.8281589429999997E-4</v>
      </c>
      <c r="CJ69" s="100">
        <f t="shared" si="22"/>
        <v>7.2434199400000002E-4</v>
      </c>
      <c r="CK69" s="30">
        <v>3.7114273820000002E-4</v>
      </c>
      <c r="CL69" s="30">
        <v>2.5474569420000002E-4</v>
      </c>
      <c r="CM69">
        <f t="shared" si="23"/>
        <v>3.1294421620000002E-4</v>
      </c>
      <c r="CN69" s="30">
        <v>7.6512079400000005E-5</v>
      </c>
      <c r="CO69" s="30">
        <v>2.319329437E-4</v>
      </c>
      <c r="CP69" s="30">
        <v>2.5424051959999999E-4</v>
      </c>
      <c r="CQ69" s="30">
        <v>3.6638715370000002E-4</v>
      </c>
      <c r="CR69" s="30">
        <v>2.7889937130000001E-4</v>
      </c>
      <c r="CS69">
        <f t="shared" si="24"/>
        <v>2.8286499707500001E-4</v>
      </c>
      <c r="CT69" s="30">
        <v>1.075431223E-4</v>
      </c>
      <c r="CU69" s="30">
        <v>1.07101364E-4</v>
      </c>
      <c r="CV69">
        <f t="shared" si="25"/>
        <v>1.0732224315E-4</v>
      </c>
      <c r="CW69" s="30">
        <v>1.951505683E-4</v>
      </c>
      <c r="CY69">
        <v>7.71E+17</v>
      </c>
      <c r="CZ69">
        <f t="shared" si="13"/>
        <v>1.5026840676666667E-2</v>
      </c>
      <c r="DE69">
        <v>150</v>
      </c>
      <c r="DF69">
        <v>2.16E+18</v>
      </c>
      <c r="DG69" s="18">
        <v>2.0912107420000001E-3</v>
      </c>
      <c r="DH69" s="18">
        <v>1.017320652E-4</v>
      </c>
    </row>
    <row r="70" spans="1:112" ht="15.75" thickBot="1">
      <c r="A70" t="s">
        <v>45</v>
      </c>
      <c r="B70">
        <v>9.26E+17</v>
      </c>
      <c r="C70">
        <v>7.8600000000000003E-2</v>
      </c>
      <c r="D70" s="30">
        <v>1.2146499769999999E-2</v>
      </c>
      <c r="E70">
        <v>60</v>
      </c>
      <c r="F70">
        <v>9.26E+17</v>
      </c>
      <c r="G70">
        <v>9.3399999999999997E-2</v>
      </c>
      <c r="H70" s="30">
        <v>1.445149311E-2</v>
      </c>
      <c r="I70">
        <v>9.2660000000000006E-2</v>
      </c>
      <c r="J70" s="30">
        <v>1.72102526E-2</v>
      </c>
      <c r="K70">
        <v>8.1600000000000006E-2</v>
      </c>
      <c r="L70" s="30">
        <v>1.418883672E-2</v>
      </c>
      <c r="M70">
        <v>4.6199999999999998E-2</v>
      </c>
      <c r="N70" s="30">
        <v>1.7153040769999999E-2</v>
      </c>
      <c r="Q70">
        <f t="shared" si="14"/>
        <v>1.6184043363333334E-2</v>
      </c>
      <c r="R70" s="100"/>
      <c r="S70" t="s">
        <v>45</v>
      </c>
      <c r="T70">
        <v>8.92E+17</v>
      </c>
      <c r="U70">
        <v>8.4279999999999994E-2</v>
      </c>
      <c r="V70" s="30">
        <v>1.2223350250000001E-2</v>
      </c>
      <c r="W70">
        <v>6.4100000000000004E-2</v>
      </c>
      <c r="X70" s="30">
        <v>1.004072682E-2</v>
      </c>
      <c r="Y70">
        <v>7.2999999999999995E-2</v>
      </c>
      <c r="Z70" s="30">
        <v>1.0792430509999999E-2</v>
      </c>
      <c r="AA70">
        <v>8.0199999999999994E-2</v>
      </c>
      <c r="AB70" s="30">
        <v>1.2043850429999999E-2</v>
      </c>
      <c r="AC70" s="99">
        <f t="shared" si="15"/>
        <v>1.1275089502499999E-2</v>
      </c>
      <c r="AE70">
        <v>75</v>
      </c>
      <c r="AF70">
        <v>8.92E+17</v>
      </c>
      <c r="AG70">
        <v>0.10963000000000001</v>
      </c>
      <c r="AH70" s="30">
        <v>1.695746326E-2</v>
      </c>
      <c r="AI70">
        <v>9.6360000000000001E-2</v>
      </c>
      <c r="AJ70" s="30">
        <v>1.5770867429999998E-2</v>
      </c>
      <c r="AK70" s="99">
        <f t="shared" si="16"/>
        <v>1.6364165345000001E-2</v>
      </c>
      <c r="AL70" s="100"/>
      <c r="AM70" t="s">
        <v>45</v>
      </c>
      <c r="AN70">
        <v>9.26E+17</v>
      </c>
      <c r="AO70">
        <v>7.4700000000000001E-3</v>
      </c>
      <c r="AP70" s="30">
        <v>8.8770053480000007E-3</v>
      </c>
      <c r="AQ70">
        <v>4.4400000000000004E-3</v>
      </c>
      <c r="AR70" s="30">
        <v>4.3136111920000003E-3</v>
      </c>
      <c r="AS70">
        <f t="shared" si="17"/>
        <v>6.5953082700000009E-3</v>
      </c>
      <c r="AU70">
        <v>60</v>
      </c>
      <c r="AV70">
        <v>9.26E+17</v>
      </c>
      <c r="AW70">
        <v>1.7099999999999999E-3</v>
      </c>
      <c r="AX70" s="30">
        <v>1.5636430139999999E-3</v>
      </c>
      <c r="AY70">
        <v>4.1200000000000004E-3</v>
      </c>
      <c r="AZ70" s="30">
        <v>5.502136752E-3</v>
      </c>
      <c r="BA70">
        <v>5.4099999999999999E-3</v>
      </c>
      <c r="BB70" s="30">
        <v>5.7583821179999998E-3</v>
      </c>
      <c r="BC70">
        <v>6.9699999999999996E-3</v>
      </c>
      <c r="BD70" s="30">
        <v>8.0512879749999999E-3</v>
      </c>
      <c r="BE70">
        <v>6.5599999999999999E-3</v>
      </c>
      <c r="BF70" s="30">
        <v>6.7399568480000002E-3</v>
      </c>
      <c r="BG70">
        <f t="shared" si="18"/>
        <v>6.5129409232500008E-3</v>
      </c>
      <c r="BH70" s="100"/>
      <c r="BI70" t="s">
        <v>45</v>
      </c>
      <c r="BJ70">
        <v>8.92E+17</v>
      </c>
      <c r="BK70">
        <v>1.5100000000000001E-3</v>
      </c>
      <c r="BL70" s="30">
        <v>2.181765641E-3</v>
      </c>
      <c r="BM70">
        <v>1.5E-3</v>
      </c>
      <c r="BN70" s="30">
        <v>1.7199862400000001E-3</v>
      </c>
      <c r="BO70">
        <f t="shared" si="19"/>
        <v>1.9508759405000001E-3</v>
      </c>
      <c r="BQ70">
        <v>75</v>
      </c>
      <c r="BR70">
        <v>8.92E+17</v>
      </c>
      <c r="BS70" s="30">
        <v>4.0400000000000002E-3</v>
      </c>
      <c r="BT70" s="30">
        <v>4.6570605190000003E-3</v>
      </c>
      <c r="BW70" s="132">
        <v>5.9089621210000004E-4</v>
      </c>
      <c r="BX70" s="132">
        <v>7.0302825540000005E-4</v>
      </c>
      <c r="BY70" s="30">
        <v>8.3723486309999996E-4</v>
      </c>
      <c r="BZ70" s="30">
        <v>6.9025069229999999E-4</v>
      </c>
      <c r="CA70" s="30">
        <v>8.3445165339999996E-4</v>
      </c>
      <c r="CB70" s="100">
        <f t="shared" si="20"/>
        <v>7.8731240293333337E-4</v>
      </c>
      <c r="CC70" s="132">
        <v>5.9463479209999998E-4</v>
      </c>
      <c r="CD70" s="133">
        <v>4.8845573260000003E-4</v>
      </c>
      <c r="CE70" s="133">
        <v>5.2502419890000001E-4</v>
      </c>
      <c r="CF70" s="133">
        <v>5.8590258370000003E-4</v>
      </c>
      <c r="CG70">
        <f t="shared" si="21"/>
        <v>5.4850432682500001E-4</v>
      </c>
      <c r="CH70" s="30">
        <v>8.2493730710000003E-4</v>
      </c>
      <c r="CI70" s="30">
        <v>7.6721244840000005E-4</v>
      </c>
      <c r="CJ70" s="100">
        <f t="shared" si="22"/>
        <v>7.9607487774999998E-4</v>
      </c>
      <c r="CK70" s="30">
        <v>4.3184365329999999E-4</v>
      </c>
      <c r="CL70" s="30">
        <v>2.0984617479999999E-4</v>
      </c>
      <c r="CM70">
        <f t="shared" si="23"/>
        <v>3.2084491405E-4</v>
      </c>
      <c r="CN70" s="30">
        <v>7.6067241730000005E-5</v>
      </c>
      <c r="CO70" s="30">
        <v>2.6766490980000002E-4</v>
      </c>
      <c r="CP70" s="30">
        <v>2.801305929E-4</v>
      </c>
      <c r="CQ70" s="30">
        <v>3.9167461059999998E-4</v>
      </c>
      <c r="CR70" s="30">
        <v>3.2788169820000001E-4</v>
      </c>
      <c r="CS70">
        <f t="shared" si="24"/>
        <v>3.1683795287499998E-4</v>
      </c>
      <c r="CT70" s="30">
        <v>1.0613732989999999E-4</v>
      </c>
      <c r="CU70" s="30">
        <v>8.3672940649999998E-5</v>
      </c>
      <c r="CV70">
        <f t="shared" si="25"/>
        <v>9.4905135274999996E-5</v>
      </c>
      <c r="CW70" s="30">
        <v>2.2655410799999999E-4</v>
      </c>
      <c r="CY70">
        <v>9.26E+17</v>
      </c>
      <c r="CZ70">
        <f t="shared" si="13"/>
        <v>1.6184043363333334E-2</v>
      </c>
    </row>
    <row r="71" spans="1:112" ht="15.75" thickBot="1">
      <c r="A71" t="s">
        <v>46</v>
      </c>
      <c r="B71">
        <v>1.08E+18</v>
      </c>
      <c r="C71">
        <v>7.7100000000000002E-2</v>
      </c>
      <c r="D71" s="30">
        <v>1.1914696339999999E-2</v>
      </c>
      <c r="E71" t="s">
        <v>40</v>
      </c>
      <c r="F71">
        <v>1.08E+18</v>
      </c>
      <c r="H71" s="19"/>
      <c r="J71" s="19"/>
      <c r="L71" s="19"/>
      <c r="N71" s="19"/>
      <c r="R71" s="100"/>
      <c r="S71" t="s">
        <v>46</v>
      </c>
      <c r="T71">
        <v>1.04E+18</v>
      </c>
      <c r="U71">
        <v>8.2589999999999997E-2</v>
      </c>
      <c r="V71" s="30">
        <v>1.1978245110000001E-2</v>
      </c>
      <c r="W71">
        <v>6.1899999999999997E-2</v>
      </c>
      <c r="X71" s="30">
        <v>9.6961152880000005E-3</v>
      </c>
      <c r="Y71">
        <v>6.9199999999999998E-2</v>
      </c>
      <c r="Z71" s="30">
        <v>1.023063276E-2</v>
      </c>
      <c r="AA71">
        <v>7.9100000000000004E-2</v>
      </c>
      <c r="AB71" s="30">
        <v>1.1878660460000001E-2</v>
      </c>
      <c r="AC71" s="99">
        <f t="shared" si="15"/>
        <v>1.0945913404500001E-2</v>
      </c>
      <c r="AE71" t="s">
        <v>40</v>
      </c>
      <c r="AF71">
        <v>1.04E+18</v>
      </c>
      <c r="AG71">
        <v>0.1178</v>
      </c>
      <c r="AH71" s="30">
        <v>1.822119103E-2</v>
      </c>
      <c r="AI71">
        <v>0.10117</v>
      </c>
      <c r="AJ71" s="30">
        <v>1.6558101469999999E-2</v>
      </c>
      <c r="AK71" s="99">
        <f t="shared" si="16"/>
        <v>1.7389646250000002E-2</v>
      </c>
      <c r="AL71" s="100"/>
      <c r="AM71" t="s">
        <v>46</v>
      </c>
      <c r="AN71">
        <v>1.08E+18</v>
      </c>
      <c r="AO71">
        <v>6.8999999999999999E-3</v>
      </c>
      <c r="AP71" s="30">
        <v>8.1996434940000001E-3</v>
      </c>
      <c r="AQ71">
        <v>4.4299999999999999E-3</v>
      </c>
      <c r="AR71" s="30">
        <v>4.3038958520000004E-3</v>
      </c>
      <c r="AS71">
        <f t="shared" si="17"/>
        <v>6.2517696730000002E-3</v>
      </c>
      <c r="AU71" t="s">
        <v>40</v>
      </c>
      <c r="AV71">
        <v>1.08E+18</v>
      </c>
      <c r="AX71" s="19">
        <f>(AX70+AX72)*0.5</f>
        <v>1.5956474030000001E-3</v>
      </c>
      <c r="AY71">
        <v>4.4900000000000001E-3</v>
      </c>
      <c r="AZ71" s="30">
        <v>5.9962606839999997E-3</v>
      </c>
      <c r="BA71">
        <v>5.9199999999999999E-3</v>
      </c>
      <c r="BB71" s="30">
        <v>6.3012240549999996E-3</v>
      </c>
      <c r="BC71">
        <v>7.9299999999999995E-3</v>
      </c>
      <c r="BD71" s="30">
        <v>9.1602171649999998E-3</v>
      </c>
      <c r="BE71">
        <v>7.2700000000000004E-3</v>
      </c>
      <c r="BF71" s="30">
        <v>7.4694338849999996E-3</v>
      </c>
      <c r="BG71">
        <f t="shared" si="18"/>
        <v>7.2317839472499992E-3</v>
      </c>
      <c r="BH71" s="100"/>
      <c r="BI71" t="s">
        <v>46</v>
      </c>
      <c r="BJ71">
        <v>1.04E+18</v>
      </c>
      <c r="BK71">
        <v>2E-3</v>
      </c>
      <c r="BL71" s="30">
        <v>2.8897558160000001E-3</v>
      </c>
      <c r="BM71">
        <v>2.0100000000000001E-3</v>
      </c>
      <c r="BN71" s="30">
        <v>2.304781562E-3</v>
      </c>
      <c r="BO71">
        <f t="shared" si="19"/>
        <v>2.5972686890000001E-3</v>
      </c>
      <c r="BQ71" t="s">
        <v>40</v>
      </c>
      <c r="BR71">
        <v>1.04E+18</v>
      </c>
      <c r="BS71" s="30">
        <v>5.0200000000000002E-3</v>
      </c>
      <c r="BT71" s="30">
        <v>5.7867435160000001E-3</v>
      </c>
      <c r="BW71" s="132">
        <v>5.7961956680000002E-4</v>
      </c>
      <c r="BX71" s="134"/>
      <c r="BY71" s="19"/>
      <c r="BZ71" s="19"/>
      <c r="CA71" s="19"/>
      <c r="CB71" s="100"/>
      <c r="CC71" s="132">
        <v>5.8271105220000004E-4</v>
      </c>
      <c r="CD71" s="133">
        <v>4.7169126130000002E-4</v>
      </c>
      <c r="CE71" s="133">
        <v>4.9769417209999996E-4</v>
      </c>
      <c r="CF71" s="133">
        <v>5.7786651329999996E-4</v>
      </c>
      <c r="CG71">
        <f t="shared" si="21"/>
        <v>5.3249074972500001E-4</v>
      </c>
      <c r="CH71" s="30">
        <v>8.8641443739999998E-4</v>
      </c>
      <c r="CI71" s="30">
        <v>8.055093753E-4</v>
      </c>
      <c r="CJ71" s="100">
        <f t="shared" si="22"/>
        <v>8.4596190634999993E-4</v>
      </c>
      <c r="CK71" s="30">
        <v>3.9889172799999998E-4</v>
      </c>
      <c r="CL71" s="30">
        <v>2.093735483E-4</v>
      </c>
      <c r="CM71">
        <f t="shared" si="23"/>
        <v>3.0413263815E-4</v>
      </c>
      <c r="CN71" s="19"/>
      <c r="CO71" s="30">
        <v>2.91702778E-4</v>
      </c>
      <c r="CP71" s="19"/>
      <c r="CQ71" s="19"/>
      <c r="CR71" s="30">
        <v>3.633688942E-4</v>
      </c>
      <c r="CS71">
        <f t="shared" si="24"/>
        <v>3.275358361E-4</v>
      </c>
      <c r="CT71" s="30">
        <v>1.4057924489999999E-4</v>
      </c>
      <c r="CU71" s="30">
        <v>1.121217405E-4</v>
      </c>
      <c r="CV71">
        <f t="shared" si="25"/>
        <v>1.263504927E-4</v>
      </c>
      <c r="CW71" s="30">
        <v>2.8151030249999999E-4</v>
      </c>
      <c r="CY71">
        <v>1.23E+18</v>
      </c>
      <c r="CZ71">
        <f>Q72</f>
        <v>1.7788765456666664E-2</v>
      </c>
    </row>
    <row r="72" spans="1:112" ht="15.75" thickBot="1">
      <c r="A72" t="s">
        <v>47</v>
      </c>
      <c r="B72">
        <v>1.23E+18</v>
      </c>
      <c r="C72">
        <v>7.17E-2</v>
      </c>
      <c r="D72" s="30">
        <v>1.1080203990000001E-2</v>
      </c>
      <c r="E72" t="s">
        <v>41</v>
      </c>
      <c r="F72">
        <v>1.23E+18</v>
      </c>
      <c r="G72">
        <v>9.8100000000000007E-2</v>
      </c>
      <c r="H72" s="30">
        <v>1.517870958E-2</v>
      </c>
      <c r="I72">
        <v>9.6970000000000001E-2</v>
      </c>
      <c r="J72" s="30">
        <v>1.801077266E-2</v>
      </c>
      <c r="K72">
        <v>8.9800000000000005E-2</v>
      </c>
      <c r="L72" s="30">
        <v>1.561467571E-2</v>
      </c>
      <c r="M72">
        <v>5.3170000000000002E-2</v>
      </c>
      <c r="N72" s="30">
        <v>1.9740847999999998E-2</v>
      </c>
      <c r="Q72">
        <f t="shared" si="14"/>
        <v>1.7788765456666664E-2</v>
      </c>
      <c r="R72" s="100"/>
      <c r="S72" t="s">
        <v>47</v>
      </c>
      <c r="T72">
        <v>1.19E+18</v>
      </c>
      <c r="U72">
        <v>7.9659999999999995E-2</v>
      </c>
      <c r="V72" s="30">
        <v>1.155329949E-2</v>
      </c>
      <c r="W72">
        <v>6.0699999999999997E-2</v>
      </c>
      <c r="X72" s="30">
        <v>9.5081453630000007E-3</v>
      </c>
      <c r="Y72">
        <v>6.5799999999999997E-2</v>
      </c>
      <c r="Z72" s="30">
        <v>9.7279716140000003E-3</v>
      </c>
      <c r="AA72">
        <v>7.4300000000000005E-2</v>
      </c>
      <c r="AB72" s="30">
        <v>1.1157831510000001E-2</v>
      </c>
      <c r="AC72" s="99">
        <f t="shared" si="15"/>
        <v>1.048681199425E-2</v>
      </c>
      <c r="AE72" t="s">
        <v>41</v>
      </c>
      <c r="AF72">
        <v>1.19E+18</v>
      </c>
      <c r="AG72">
        <v>0.1202</v>
      </c>
      <c r="AH72" s="30">
        <v>1.859242073E-2</v>
      </c>
      <c r="AI72">
        <v>0.10685</v>
      </c>
      <c r="AJ72" s="30">
        <v>1.7487725039999999E-2</v>
      </c>
      <c r="AK72" s="99">
        <f t="shared" si="16"/>
        <v>1.8040072885000001E-2</v>
      </c>
      <c r="AL72" s="100"/>
      <c r="AM72" t="s">
        <v>47</v>
      </c>
      <c r="AN72">
        <v>1.23E+18</v>
      </c>
      <c r="AO72">
        <v>6.1599999999999997E-3</v>
      </c>
      <c r="AP72" s="30">
        <v>7.3202614379999998E-3</v>
      </c>
      <c r="AQ72">
        <v>4.2300000000000003E-3</v>
      </c>
      <c r="AR72" s="30">
        <v>4.1095890409999997E-3</v>
      </c>
      <c r="AS72">
        <f t="shared" si="17"/>
        <v>5.7149252394999997E-3</v>
      </c>
      <c r="AU72" t="s">
        <v>41</v>
      </c>
      <c r="AV72">
        <v>1.23E+18</v>
      </c>
      <c r="AW72">
        <v>1.7799999999999999E-3</v>
      </c>
      <c r="AX72" s="30">
        <v>1.627651792E-3</v>
      </c>
      <c r="AY72">
        <v>4.5999999999999999E-3</v>
      </c>
      <c r="AZ72" s="30">
        <v>6.1431623930000004E-3</v>
      </c>
      <c r="BA72">
        <v>6.3200000000000001E-3</v>
      </c>
      <c r="BB72" s="30">
        <v>6.7269824369999998E-3</v>
      </c>
      <c r="BC72">
        <v>8.1600000000000006E-3</v>
      </c>
      <c r="BD72" s="30">
        <v>9.4258981170000002E-3</v>
      </c>
      <c r="BE72">
        <v>7.3499999999999998E-3</v>
      </c>
      <c r="BF72" s="30">
        <v>7.5516284800000002E-3</v>
      </c>
      <c r="BG72">
        <f t="shared" si="18"/>
        <v>7.4619178567500001E-3</v>
      </c>
      <c r="BH72" s="100"/>
      <c r="BI72" t="s">
        <v>47</v>
      </c>
      <c r="BJ72">
        <v>1.19E+18</v>
      </c>
      <c r="BK72">
        <v>1.4E-3</v>
      </c>
      <c r="BL72" s="30">
        <v>2.022829071E-3</v>
      </c>
      <c r="BM72">
        <v>1.97E-3</v>
      </c>
      <c r="BN72" s="30">
        <v>2.258915262E-3</v>
      </c>
      <c r="BO72">
        <f t="shared" si="19"/>
        <v>2.1408721664999998E-3</v>
      </c>
      <c r="BQ72" t="s">
        <v>41</v>
      </c>
      <c r="BR72">
        <v>1.19E+18</v>
      </c>
      <c r="BS72" s="30">
        <v>4.9199999999999999E-3</v>
      </c>
      <c r="BT72" s="30">
        <v>5.6714697410000002E-3</v>
      </c>
      <c r="BW72" s="132">
        <v>5.3902364389999996E-4</v>
      </c>
      <c r="BX72" s="132">
        <v>7.3840548020000002E-4</v>
      </c>
      <c r="BY72" s="30">
        <v>8.7617812080000002E-4</v>
      </c>
      <c r="BZ72" s="30">
        <v>7.5961411980000003E-4</v>
      </c>
      <c r="CA72" s="30">
        <v>9.6034187039999999E-4</v>
      </c>
      <c r="CB72" s="100">
        <f t="shared" si="20"/>
        <v>8.6537803699999994E-4</v>
      </c>
      <c r="CC72" s="132">
        <v>5.6203853270000005E-4</v>
      </c>
      <c r="CD72" s="133">
        <v>4.625470042E-4</v>
      </c>
      <c r="CE72" s="133">
        <v>4.7324099029999998E-4</v>
      </c>
      <c r="CF72" s="133">
        <v>5.4280002449999998E-4</v>
      </c>
      <c r="CG72">
        <f t="shared" si="21"/>
        <v>5.1015663792500004E-4</v>
      </c>
      <c r="CH72" s="30">
        <v>9.0447381479999997E-4</v>
      </c>
      <c r="CI72" s="30">
        <v>8.5073318919999996E-4</v>
      </c>
      <c r="CJ72" s="100">
        <f t="shared" si="22"/>
        <v>8.7760350199999997E-4</v>
      </c>
      <c r="CK72" s="30">
        <v>3.561120354E-4</v>
      </c>
      <c r="CL72" s="30">
        <v>1.9992101789999999E-4</v>
      </c>
      <c r="CM72">
        <f t="shared" si="23"/>
        <v>2.7801652664999999E-4</v>
      </c>
      <c r="CN72" s="30">
        <v>7.918110542E-5</v>
      </c>
      <c r="CO72" s="30">
        <v>2.9884917119999999E-4</v>
      </c>
      <c r="CP72" s="30">
        <v>3.2725052619999998E-4</v>
      </c>
      <c r="CQ72" s="30">
        <v>4.585458856E-4</v>
      </c>
      <c r="CR72" s="30">
        <v>3.6736745149999999E-4</v>
      </c>
      <c r="CS72">
        <f t="shared" si="24"/>
        <v>3.6300325862499998E-4</v>
      </c>
      <c r="CT72" s="30">
        <v>9.8405471420000005E-5</v>
      </c>
      <c r="CU72" s="30">
        <v>1.09890462E-4</v>
      </c>
      <c r="CV72">
        <f t="shared" si="25"/>
        <v>1.0414796671E-4</v>
      </c>
      <c r="CW72" s="30">
        <v>2.7590252750000002E-4</v>
      </c>
      <c r="CY72">
        <v>1.54E+18</v>
      </c>
      <c r="CZ72">
        <f>Q74</f>
        <v>1.5334617930000001E-2</v>
      </c>
    </row>
    <row r="73" spans="1:112" ht="15.75" thickBot="1">
      <c r="A73" t="s">
        <v>48</v>
      </c>
      <c r="B73">
        <v>1.39E+18</v>
      </c>
      <c r="C73">
        <v>6.6600000000000006E-2</v>
      </c>
      <c r="D73" s="30">
        <v>1.029207232E-2</v>
      </c>
      <c r="E73" t="s">
        <v>42</v>
      </c>
      <c r="F73">
        <v>1.39E+18</v>
      </c>
      <c r="H73" s="19"/>
      <c r="J73" s="19"/>
      <c r="L73" s="19"/>
      <c r="N73" s="19"/>
      <c r="R73" s="100"/>
      <c r="S73" t="s">
        <v>48</v>
      </c>
      <c r="T73">
        <v>1.34E+18</v>
      </c>
      <c r="U73">
        <v>7.4370000000000006E-2</v>
      </c>
      <c r="V73" s="30">
        <v>1.0786076869999999E-2</v>
      </c>
      <c r="W73">
        <v>5.45E-2</v>
      </c>
      <c r="X73" s="30">
        <v>8.5369674190000008E-3</v>
      </c>
      <c r="Y73">
        <v>5.9700000000000003E-2</v>
      </c>
      <c r="Z73" s="30">
        <v>8.8261383799999992E-3</v>
      </c>
      <c r="AA73">
        <v>6.9800000000000001E-2</v>
      </c>
      <c r="AB73" s="30">
        <v>1.048205436E-2</v>
      </c>
      <c r="AC73" s="99">
        <f t="shared" si="15"/>
        <v>9.6578092572500007E-3</v>
      </c>
      <c r="AE73" t="s">
        <v>42</v>
      </c>
      <c r="AF73">
        <v>1.34E+18</v>
      </c>
      <c r="AG73">
        <v>0.1186</v>
      </c>
      <c r="AH73" s="30">
        <v>1.8344934260000001E-2</v>
      </c>
      <c r="AI73">
        <v>0.10689</v>
      </c>
      <c r="AJ73" s="30">
        <v>1.749427169E-2</v>
      </c>
      <c r="AK73" s="99">
        <f t="shared" si="16"/>
        <v>1.7919602975000001E-2</v>
      </c>
      <c r="AL73" s="100"/>
      <c r="AM73" t="s">
        <v>48</v>
      </c>
      <c r="AN73">
        <v>1.39E+18</v>
      </c>
      <c r="AO73">
        <v>6.2100000000000002E-3</v>
      </c>
      <c r="AP73" s="30">
        <v>7.3796791440000004E-3</v>
      </c>
      <c r="AQ73">
        <v>3.8400000000000001E-3</v>
      </c>
      <c r="AR73" s="30">
        <v>3.730690761E-3</v>
      </c>
      <c r="AS73">
        <f t="shared" si="17"/>
        <v>5.5551849525000002E-3</v>
      </c>
      <c r="AU73" t="s">
        <v>42</v>
      </c>
      <c r="AV73">
        <v>1.39E+18</v>
      </c>
      <c r="AX73" s="19">
        <f>(AX72+AX74)*0.5</f>
        <v>1.8013899049999999E-3</v>
      </c>
      <c r="AY73">
        <v>5.11E-3</v>
      </c>
      <c r="AZ73" s="30">
        <v>6.8242521370000002E-3</v>
      </c>
      <c r="BA73">
        <v>6.7099999999999998E-3</v>
      </c>
      <c r="BB73" s="30">
        <v>7.1420968599999997E-3</v>
      </c>
      <c r="BC73">
        <v>8.26E-3</v>
      </c>
      <c r="BD73" s="30">
        <v>9.541411574E-3</v>
      </c>
      <c r="BE73">
        <v>7.7400000000000004E-3</v>
      </c>
      <c r="BF73" s="30">
        <v>7.9523271340000007E-3</v>
      </c>
      <c r="BG73">
        <f t="shared" si="18"/>
        <v>7.8650219262500001E-3</v>
      </c>
      <c r="BH73" s="100"/>
      <c r="BI73" t="s">
        <v>48</v>
      </c>
      <c r="BJ73">
        <v>1.34E+18</v>
      </c>
      <c r="BK73">
        <v>1.7700000000000001E-3</v>
      </c>
      <c r="BL73" s="30">
        <v>2.5574338969999999E-3</v>
      </c>
      <c r="BM73">
        <v>1.6800000000000001E-3</v>
      </c>
      <c r="BN73" s="30">
        <v>1.926384589E-3</v>
      </c>
      <c r="BO73">
        <f t="shared" si="19"/>
        <v>2.2419092429999997E-3</v>
      </c>
      <c r="BQ73" t="s">
        <v>42</v>
      </c>
      <c r="BR73">
        <v>1.34E+18</v>
      </c>
      <c r="BS73" s="30">
        <v>4.5300000000000002E-3</v>
      </c>
      <c r="BT73" s="30">
        <v>5.221902017E-3</v>
      </c>
      <c r="BW73" s="132">
        <v>5.0068305000000005E-4</v>
      </c>
      <c r="BX73" s="134"/>
      <c r="BY73" s="19"/>
      <c r="BZ73" s="19"/>
      <c r="CA73" s="19"/>
      <c r="CB73" s="100"/>
      <c r="CC73" s="132">
        <v>5.2471511019999998E-4</v>
      </c>
      <c r="CD73" s="133">
        <v>4.153016759E-4</v>
      </c>
      <c r="CE73" s="133">
        <v>4.2936910510000002E-4</v>
      </c>
      <c r="CF73" s="133">
        <v>5.0992519129999998E-4</v>
      </c>
      <c r="CG73">
        <f t="shared" si="21"/>
        <v>4.6982777062499998E-4</v>
      </c>
      <c r="CH73" s="30">
        <v>8.9243422989999997E-4</v>
      </c>
      <c r="CI73" s="30">
        <v>8.5105166670000002E-4</v>
      </c>
      <c r="CJ73" s="100">
        <f t="shared" si="22"/>
        <v>8.7174294829999994E-4</v>
      </c>
      <c r="CK73" s="30">
        <v>3.5900255519999999E-4</v>
      </c>
      <c r="CL73" s="30">
        <v>1.814885836E-4</v>
      </c>
      <c r="CM73">
        <f t="shared" si="23"/>
        <v>2.7024556939999998E-4</v>
      </c>
      <c r="CN73" s="19"/>
      <c r="CO73" s="30">
        <v>3.319824489E-4</v>
      </c>
      <c r="CP73" s="19"/>
      <c r="CQ73" s="19"/>
      <c r="CR73" s="30">
        <v>3.8686041829999999E-4</v>
      </c>
      <c r="CS73">
        <f t="shared" si="24"/>
        <v>3.5942143359999999E-4</v>
      </c>
      <c r="CT73" s="30">
        <v>1.2441263169999999E-4</v>
      </c>
      <c r="CU73" s="30">
        <v>9.3713693520000002E-5</v>
      </c>
      <c r="CV73">
        <f t="shared" si="25"/>
        <v>1.0906316260999999E-4</v>
      </c>
      <c r="CW73" s="30">
        <v>2.5403220520000001E-4</v>
      </c>
      <c r="CY73">
        <v>1.85E+18</v>
      </c>
      <c r="CZ73">
        <f>Q76</f>
        <v>1.3585520130000001E-2</v>
      </c>
    </row>
    <row r="74" spans="1:112" ht="15.75" thickBot="1">
      <c r="A74" t="s">
        <v>49</v>
      </c>
      <c r="B74">
        <v>1.54E+18</v>
      </c>
      <c r="C74">
        <v>5.6000000000000001E-2</v>
      </c>
      <c r="D74" s="30">
        <v>8.6539947459999995E-3</v>
      </c>
      <c r="E74" t="s">
        <v>43</v>
      </c>
      <c r="F74">
        <v>1.54E+18</v>
      </c>
      <c r="G74">
        <v>8.5699999999999998E-2</v>
      </c>
      <c r="H74" s="30">
        <v>1.326009593E-2</v>
      </c>
      <c r="I74">
        <v>8.7419999999999998E-2</v>
      </c>
      <c r="J74" s="30">
        <v>1.623699851E-2</v>
      </c>
      <c r="K74">
        <v>8.2299999999999998E-2</v>
      </c>
      <c r="L74" s="30">
        <v>1.4310554689999999E-2</v>
      </c>
      <c r="M74">
        <v>4.163E-2</v>
      </c>
      <c r="N74" s="30">
        <v>1.5456300589999999E-2</v>
      </c>
      <c r="Q74">
        <f t="shared" si="14"/>
        <v>1.5334617930000001E-2</v>
      </c>
      <c r="R74" s="100"/>
      <c r="S74" t="s">
        <v>49</v>
      </c>
      <c r="T74">
        <v>1.49E+18</v>
      </c>
      <c r="U74">
        <v>6.6269999999999996E-2</v>
      </c>
      <c r="V74" s="30">
        <v>9.6113125450000003E-3</v>
      </c>
      <c r="W74">
        <v>4.7100000000000003E-2</v>
      </c>
      <c r="X74" s="30">
        <v>7.3778195489999998E-3</v>
      </c>
      <c r="Y74">
        <v>5.1400000000000001E-2</v>
      </c>
      <c r="Z74" s="30">
        <v>7.5990538139999999E-3</v>
      </c>
      <c r="AA74">
        <v>6.1400000000000003E-2</v>
      </c>
      <c r="AB74" s="30">
        <v>9.2206036940000007E-3</v>
      </c>
      <c r="AC74" s="99">
        <f t="shared" si="15"/>
        <v>8.4521974004999993E-3</v>
      </c>
      <c r="AE74" t="s">
        <v>43</v>
      </c>
      <c r="AF74">
        <v>1.49E+18</v>
      </c>
      <c r="AG74">
        <v>0.11119999999999999</v>
      </c>
      <c r="AH74" s="30">
        <v>1.7200309359999999E-2</v>
      </c>
      <c r="AI74">
        <v>0.10408000000000001</v>
      </c>
      <c r="AJ74" s="30">
        <v>1.7034369890000001E-2</v>
      </c>
      <c r="AK74" s="99">
        <f t="shared" si="16"/>
        <v>1.7117339624999998E-2</v>
      </c>
      <c r="AL74" s="100"/>
      <c r="AM74" t="s">
        <v>49</v>
      </c>
      <c r="AN74">
        <v>1.54E+18</v>
      </c>
      <c r="AO74">
        <v>5.6499999999999996E-3</v>
      </c>
      <c r="AP74" s="30">
        <v>6.7142008320000002E-3</v>
      </c>
      <c r="AQ74">
        <v>3.5999999999999999E-3</v>
      </c>
      <c r="AR74" s="30">
        <v>3.4975225880000001E-3</v>
      </c>
      <c r="AS74">
        <f t="shared" si="17"/>
        <v>5.1058617100000004E-3</v>
      </c>
      <c r="AU74" t="s">
        <v>43</v>
      </c>
      <c r="AV74">
        <v>1.54E+18</v>
      </c>
      <c r="AW74">
        <v>2.16E-3</v>
      </c>
      <c r="AX74" s="30">
        <v>1.975128018E-3</v>
      </c>
      <c r="AY74">
        <v>4.4200000000000003E-3</v>
      </c>
      <c r="AZ74" s="30">
        <v>5.902777778E-3</v>
      </c>
      <c r="BA74">
        <v>6.4900000000000001E-3</v>
      </c>
      <c r="BB74" s="30">
        <v>6.9079297499999998E-3</v>
      </c>
      <c r="BC74">
        <v>8.2799999999999992E-3</v>
      </c>
      <c r="BD74" s="30">
        <v>9.5645142659999995E-3</v>
      </c>
      <c r="BE74">
        <v>7.3000000000000001E-3</v>
      </c>
      <c r="BF74" s="30">
        <v>7.5002568580000003E-3</v>
      </c>
      <c r="BG74">
        <f t="shared" si="18"/>
        <v>7.4688696629999999E-3</v>
      </c>
      <c r="BH74" s="100"/>
      <c r="BI74" t="s">
        <v>49</v>
      </c>
      <c r="BJ74">
        <v>1.49E+18</v>
      </c>
      <c r="BK74">
        <v>1.06E-3</v>
      </c>
      <c r="BL74" s="30">
        <v>1.531570582E-3</v>
      </c>
      <c r="BM74">
        <v>1.6000000000000001E-3</v>
      </c>
      <c r="BN74" s="30">
        <v>1.834651989E-3</v>
      </c>
      <c r="BO74">
        <f t="shared" si="19"/>
        <v>1.6831112855000001E-3</v>
      </c>
      <c r="BQ74" t="s">
        <v>43</v>
      </c>
      <c r="BR74">
        <v>1.49E+18</v>
      </c>
      <c r="BS74" s="30">
        <v>5.2599999999999999E-3</v>
      </c>
      <c r="BT74" s="30">
        <v>6.0634005760000003E-3</v>
      </c>
      <c r="BW74" s="132">
        <v>4.2099475670000002E-4</v>
      </c>
      <c r="BX74" s="132">
        <v>6.4506982319999999E-4</v>
      </c>
      <c r="BY74" s="30">
        <v>7.8988853590000003E-4</v>
      </c>
      <c r="BZ74" s="30">
        <v>6.9617196050000005E-4</v>
      </c>
      <c r="CA74" s="30">
        <v>7.5190957429999996E-4</v>
      </c>
      <c r="CB74" s="100">
        <f t="shared" si="20"/>
        <v>7.4599002356666672E-4</v>
      </c>
      <c r="CC74" s="132">
        <v>4.6756582429999998E-4</v>
      </c>
      <c r="CD74" s="133">
        <v>3.5891209060000002E-4</v>
      </c>
      <c r="CE74" s="133">
        <v>3.6967457290000002E-4</v>
      </c>
      <c r="CF74" s="133">
        <v>4.4855883589999999E-4</v>
      </c>
      <c r="CG74">
        <f t="shared" si="21"/>
        <v>4.1117783092500001E-4</v>
      </c>
      <c r="CH74" s="30">
        <v>8.3675114980000004E-4</v>
      </c>
      <c r="CI74" s="30">
        <v>8.2867861800000003E-4</v>
      </c>
      <c r="CJ74" s="100">
        <f t="shared" si="22"/>
        <v>8.3271488390000009E-4</v>
      </c>
      <c r="CK74" s="30">
        <v>3.2662873380000002E-4</v>
      </c>
      <c r="CL74" s="30">
        <v>1.7014554720000001E-4</v>
      </c>
      <c r="CM74">
        <f t="shared" si="23"/>
        <v>2.4838714050000001E-4</v>
      </c>
      <c r="CN74" s="30">
        <v>9.6084936919999995E-5</v>
      </c>
      <c r="CO74" s="30">
        <v>2.8715507319999997E-4</v>
      </c>
      <c r="CP74" s="30">
        <v>3.3605315120000001E-4</v>
      </c>
      <c r="CQ74" s="30">
        <v>4.6528920739999998E-4</v>
      </c>
      <c r="CR74" s="30">
        <v>3.6486835320000003E-4</v>
      </c>
      <c r="CS74">
        <f t="shared" si="24"/>
        <v>3.6334144625E-4</v>
      </c>
      <c r="CT74" s="30">
        <v>7.4506999789999997E-5</v>
      </c>
      <c r="CU74" s="30">
        <v>8.9251136690000007E-5</v>
      </c>
      <c r="CV74">
        <f t="shared" si="25"/>
        <v>8.1879068240000002E-5</v>
      </c>
      <c r="CW74" s="30">
        <v>2.9496896240000002E-4</v>
      </c>
      <c r="CY74">
        <v>2.16E+18</v>
      </c>
      <c r="CZ74">
        <f>Q78</f>
        <v>1.1754841506666667E-2</v>
      </c>
    </row>
    <row r="75" spans="1:112" ht="15.75" thickBot="1">
      <c r="A75" t="s">
        <v>50</v>
      </c>
      <c r="B75">
        <v>1.7E+18</v>
      </c>
      <c r="C75">
        <v>3.7900000000000003E-2</v>
      </c>
      <c r="D75" s="30">
        <v>5.8569000150000003E-3</v>
      </c>
      <c r="E75" t="s">
        <v>44</v>
      </c>
      <c r="F75">
        <v>1.7E+18</v>
      </c>
      <c r="H75" s="19"/>
      <c r="J75" s="19"/>
      <c r="L75" s="19"/>
      <c r="N75" s="19"/>
      <c r="R75" s="100"/>
      <c r="S75" t="s">
        <v>50</v>
      </c>
      <c r="T75">
        <v>1.64E+18</v>
      </c>
      <c r="U75">
        <v>5.0750000000000003E-2</v>
      </c>
      <c r="V75" s="30">
        <v>7.360406091E-3</v>
      </c>
      <c r="W75">
        <v>3.4000000000000002E-2</v>
      </c>
      <c r="X75" s="30">
        <v>5.3258145360000004E-3</v>
      </c>
      <c r="Y75">
        <v>3.7999999999999999E-2</v>
      </c>
      <c r="Z75" s="30">
        <v>5.6179775280000002E-3</v>
      </c>
      <c r="AA75">
        <v>4.7E-2</v>
      </c>
      <c r="AB75" s="30">
        <v>7.0581168339999998E-3</v>
      </c>
      <c r="AC75" s="99">
        <f t="shared" si="15"/>
        <v>6.3405787472500001E-3</v>
      </c>
      <c r="AE75" t="s">
        <v>44</v>
      </c>
      <c r="AF75">
        <v>1.64E+18</v>
      </c>
      <c r="AG75">
        <v>0.10253</v>
      </c>
      <c r="AH75" s="30">
        <v>1.5859242070000001E-2</v>
      </c>
      <c r="AI75">
        <v>9.8790000000000003E-2</v>
      </c>
      <c r="AJ75" s="30">
        <v>1.6168576099999998E-2</v>
      </c>
      <c r="AK75" s="99">
        <f t="shared" si="16"/>
        <v>1.6013909085E-2</v>
      </c>
      <c r="AL75" s="100"/>
      <c r="AM75" t="s">
        <v>50</v>
      </c>
      <c r="AN75">
        <v>1.7E+18</v>
      </c>
      <c r="AO75">
        <v>4.7000000000000002E-3</v>
      </c>
      <c r="AP75" s="30">
        <v>5.585264409E-3</v>
      </c>
      <c r="AQ75">
        <v>3.0699999999999998E-3</v>
      </c>
      <c r="AR75" s="30">
        <v>2.9826095399999998E-3</v>
      </c>
      <c r="AS75">
        <f t="shared" si="17"/>
        <v>4.2839369745000001E-3</v>
      </c>
      <c r="AU75" t="s">
        <v>44</v>
      </c>
      <c r="AV75">
        <v>1.7E+18</v>
      </c>
      <c r="AX75" s="19">
        <f>(AX74+AX76)*0.5</f>
        <v>2.0665691295E-3</v>
      </c>
      <c r="AY75">
        <v>3.79E-3</v>
      </c>
      <c r="AZ75" s="30">
        <v>5.061431624E-3</v>
      </c>
      <c r="BA75">
        <v>5.8199999999999997E-3</v>
      </c>
      <c r="BB75" s="30">
        <v>6.19478446E-3</v>
      </c>
      <c r="BC75">
        <v>7.7200000000000003E-3</v>
      </c>
      <c r="BD75" s="30">
        <v>8.9176389050000006E-3</v>
      </c>
      <c r="BE75">
        <v>6.7000000000000002E-3</v>
      </c>
      <c r="BF75" s="30">
        <v>6.8837973899999998E-3</v>
      </c>
      <c r="BG75">
        <f t="shared" si="18"/>
        <v>6.7644130947499999E-3</v>
      </c>
      <c r="BH75" s="100"/>
      <c r="BI75" t="s">
        <v>50</v>
      </c>
      <c r="BJ75">
        <v>1.64E+18</v>
      </c>
      <c r="BK75">
        <v>1.2999999999999999E-3</v>
      </c>
      <c r="BL75" s="30">
        <v>1.8783412799999999E-3</v>
      </c>
      <c r="BM75">
        <v>1.1999999999999999E-3</v>
      </c>
      <c r="BN75" s="30">
        <v>1.375988992E-3</v>
      </c>
      <c r="BO75">
        <f t="shared" si="19"/>
        <v>1.627165136E-3</v>
      </c>
      <c r="BQ75" t="s">
        <v>44</v>
      </c>
      <c r="BR75">
        <v>1.64E+18</v>
      </c>
      <c r="BS75" s="30">
        <v>4.2399999999999998E-3</v>
      </c>
      <c r="BT75" s="30">
        <v>4.887608069E-3</v>
      </c>
      <c r="BW75" s="132">
        <v>2.8492323709999998E-4</v>
      </c>
      <c r="BX75" s="134"/>
      <c r="BY75" s="19"/>
      <c r="BZ75" s="19"/>
      <c r="CA75" s="19"/>
      <c r="CB75" s="100"/>
      <c r="CC75" s="132">
        <v>3.5806497030000002E-4</v>
      </c>
      <c r="CD75" s="133">
        <v>2.590872841E-4</v>
      </c>
      <c r="CE75" s="133">
        <v>2.7330026790000001E-4</v>
      </c>
      <c r="CF75" s="133">
        <v>3.4335936949999999E-4</v>
      </c>
      <c r="CG75">
        <f t="shared" si="21"/>
        <v>3.0845297294999999E-4</v>
      </c>
      <c r="CH75" s="30">
        <v>7.7151164919999997E-4</v>
      </c>
      <c r="CI75" s="30">
        <v>7.8655996030000004E-4</v>
      </c>
      <c r="CJ75" s="100">
        <f t="shared" si="22"/>
        <v>7.7903580475000001E-4</v>
      </c>
      <c r="CK75" s="30">
        <v>2.717088582E-4</v>
      </c>
      <c r="CL75" s="30">
        <v>1.4509634159999999E-4</v>
      </c>
      <c r="CM75">
        <f t="shared" si="23"/>
        <v>2.0840259990000001E-4</v>
      </c>
      <c r="CN75" s="19"/>
      <c r="CO75" s="30">
        <v>2.462257302E-4</v>
      </c>
      <c r="CP75" s="19"/>
      <c r="CQ75" s="19"/>
      <c r="CR75" s="30">
        <v>3.3487917350000001E-4</v>
      </c>
      <c r="CS75">
        <f t="shared" si="24"/>
        <v>2.9055245185000004E-4</v>
      </c>
      <c r="CT75" s="30">
        <v>9.137650917E-5</v>
      </c>
      <c r="CU75" s="30">
        <v>6.6938352519999996E-5</v>
      </c>
      <c r="CV75">
        <f t="shared" si="25"/>
        <v>7.9157430845000005E-5</v>
      </c>
      <c r="CW75" s="30">
        <v>2.377696579E-4</v>
      </c>
      <c r="CY75">
        <v>2.47E+18</v>
      </c>
      <c r="CZ75">
        <f>Q80</f>
        <v>8.604218952333334E-3</v>
      </c>
    </row>
    <row r="76" spans="1:112" ht="15.75" thickBot="1">
      <c r="A76" t="s">
        <v>51</v>
      </c>
      <c r="B76">
        <v>1.85E+18</v>
      </c>
      <c r="C76">
        <v>2.4299999999999999E-2</v>
      </c>
      <c r="D76" s="30">
        <v>3.755215577E-3</v>
      </c>
      <c r="E76" t="s">
        <v>45</v>
      </c>
      <c r="F76">
        <v>1.85E+18</v>
      </c>
      <c r="G76">
        <v>7.6100000000000001E-2</v>
      </c>
      <c r="H76" s="30">
        <v>1.177471762E-2</v>
      </c>
      <c r="I76">
        <v>7.8320000000000001E-2</v>
      </c>
      <c r="J76" s="30">
        <v>1.4546805350000001E-2</v>
      </c>
      <c r="K76">
        <v>7.1900000000000006E-2</v>
      </c>
      <c r="L76" s="30">
        <v>1.250217354E-2</v>
      </c>
      <c r="M76">
        <v>3.6920000000000001E-2</v>
      </c>
      <c r="N76" s="30">
        <v>1.37075815E-2</v>
      </c>
      <c r="Q76">
        <f t="shared" si="14"/>
        <v>1.3585520130000001E-2</v>
      </c>
      <c r="R76" s="100"/>
      <c r="S76" t="s">
        <v>51</v>
      </c>
      <c r="T76">
        <v>1.78E+18</v>
      </c>
      <c r="U76">
        <v>2.9749999999999999E-2</v>
      </c>
      <c r="V76" s="30">
        <v>4.3147208120000004E-3</v>
      </c>
      <c r="W76">
        <v>1.7299999999999999E-2</v>
      </c>
      <c r="X76" s="30">
        <v>2.709899749E-3</v>
      </c>
      <c r="Y76">
        <v>2.0799999999999999E-2</v>
      </c>
      <c r="Z76" s="30">
        <v>3.0751034889999998E-3</v>
      </c>
      <c r="AA76">
        <v>2.75E-2</v>
      </c>
      <c r="AB76" s="30">
        <v>4.1297492120000003E-3</v>
      </c>
      <c r="AC76" s="99">
        <f t="shared" si="15"/>
        <v>3.5573683155000002E-3</v>
      </c>
      <c r="AE76" t="s">
        <v>45</v>
      </c>
      <c r="AF76">
        <v>1.78E+18</v>
      </c>
      <c r="AG76">
        <v>9.6939999999999998E-2</v>
      </c>
      <c r="AH76" s="30">
        <v>1.4994586230000001E-2</v>
      </c>
      <c r="AI76">
        <v>9.7350000000000006E-2</v>
      </c>
      <c r="AJ76" s="30">
        <v>1.5932896889999999E-2</v>
      </c>
      <c r="AK76" s="99">
        <f t="shared" si="16"/>
        <v>1.5463741560000001E-2</v>
      </c>
      <c r="AL76" s="100"/>
      <c r="AM76" t="s">
        <v>51</v>
      </c>
      <c r="AN76">
        <v>1.85E+18</v>
      </c>
      <c r="AO76">
        <v>3.2499999999999999E-3</v>
      </c>
      <c r="AP76" s="30">
        <v>3.8621509210000002E-3</v>
      </c>
      <c r="AQ76">
        <v>2.0100000000000001E-3</v>
      </c>
      <c r="AR76" s="30">
        <v>1.952783445E-3</v>
      </c>
      <c r="AS76">
        <f t="shared" si="17"/>
        <v>2.9074671830000001E-3</v>
      </c>
      <c r="AU76" t="s">
        <v>45</v>
      </c>
      <c r="AV76">
        <v>1.85E+18</v>
      </c>
      <c r="AW76">
        <v>2.3600000000000001E-3</v>
      </c>
      <c r="AX76" s="30">
        <v>2.158010241E-3</v>
      </c>
      <c r="AY76">
        <v>3.0999999999999999E-3</v>
      </c>
      <c r="AZ76" s="30">
        <v>4.1399572649999999E-3</v>
      </c>
      <c r="BA76">
        <v>5.7200000000000003E-3</v>
      </c>
      <c r="BB76" s="30">
        <v>6.0883448639999999E-3</v>
      </c>
      <c r="BC76">
        <v>7.5599999999999999E-3</v>
      </c>
      <c r="BD76" s="30">
        <v>8.7328173729999993E-3</v>
      </c>
      <c r="BE76">
        <v>6.2899999999999996E-3</v>
      </c>
      <c r="BF76" s="30">
        <v>6.4625500870000002E-3</v>
      </c>
      <c r="BG76">
        <f t="shared" si="18"/>
        <v>6.3559173972499994E-3</v>
      </c>
      <c r="BH76" s="100"/>
      <c r="BI76" t="s">
        <v>51</v>
      </c>
      <c r="BJ76">
        <v>1.78E+18</v>
      </c>
      <c r="BK76">
        <v>4.4999999999999999E-4</v>
      </c>
      <c r="BL76" s="30">
        <v>6.5019505849999999E-4</v>
      </c>
      <c r="BM76">
        <v>6.3000000000000003E-4</v>
      </c>
      <c r="BN76" s="30">
        <v>7.2239422080000004E-4</v>
      </c>
      <c r="BO76">
        <f t="shared" si="19"/>
        <v>6.8629463965000001E-4</v>
      </c>
      <c r="BQ76" t="s">
        <v>45</v>
      </c>
      <c r="BR76">
        <v>1.78E+18</v>
      </c>
      <c r="BS76" s="30">
        <v>4.1599999999999996E-3</v>
      </c>
      <c r="BT76" s="30">
        <v>4.795389049E-3</v>
      </c>
      <c r="BW76" s="132">
        <v>1.8268165340000001E-4</v>
      </c>
      <c r="BX76" s="132">
        <v>5.728099597E-4</v>
      </c>
      <c r="BY76" s="30">
        <v>7.0766495230000003E-4</v>
      </c>
      <c r="BZ76" s="30">
        <v>6.0819883310000002E-4</v>
      </c>
      <c r="CA76" s="30">
        <v>6.6683885379999999E-4</v>
      </c>
      <c r="CB76" s="100">
        <f t="shared" si="20"/>
        <v>6.6090087973333335E-4</v>
      </c>
      <c r="CC76" s="132">
        <v>2.0990015500000001E-4</v>
      </c>
      <c r="CD76" s="133">
        <v>1.3182970629999999E-4</v>
      </c>
      <c r="CE76" s="133">
        <v>1.4959593610000001E-4</v>
      </c>
      <c r="CF76" s="133">
        <v>2.0090175870000001E-4</v>
      </c>
      <c r="CG76">
        <f t="shared" si="21"/>
        <v>1.7305688902500001E-4</v>
      </c>
      <c r="CH76" s="30">
        <v>7.2944834949999996E-4</v>
      </c>
      <c r="CI76" s="30">
        <v>7.7509476800000001E-4</v>
      </c>
      <c r="CJ76" s="100">
        <f t="shared" si="22"/>
        <v>7.5227155874999993E-4</v>
      </c>
      <c r="CK76" s="30">
        <v>1.8788378489999999E-4</v>
      </c>
      <c r="CL76" s="30">
        <v>9.4997930499999994E-5</v>
      </c>
      <c r="CM76">
        <f t="shared" si="23"/>
        <v>1.414408577E-4</v>
      </c>
      <c r="CN76" s="30">
        <v>1.049816903E-4</v>
      </c>
      <c r="CO76" s="30">
        <v>2.0139835450000001E-4</v>
      </c>
      <c r="CP76" s="30">
        <v>2.961824383E-4</v>
      </c>
      <c r="CQ76" s="30">
        <v>4.248292764E-4</v>
      </c>
      <c r="CR76" s="30">
        <v>3.1438656729999999E-4</v>
      </c>
      <c r="CS76">
        <f t="shared" si="24"/>
        <v>3.0919915912499998E-4</v>
      </c>
      <c r="CT76" s="30">
        <v>3.1630330100000001E-5</v>
      </c>
      <c r="CU76" s="30">
        <v>3.5142635070000003E-5</v>
      </c>
      <c r="CV76">
        <f t="shared" si="25"/>
        <v>3.3386482585000005E-5</v>
      </c>
      <c r="CW76" s="30">
        <v>2.3328343789999999E-4</v>
      </c>
      <c r="CY76">
        <v>2.78E+18</v>
      </c>
      <c r="CZ76">
        <f>Q82</f>
        <v>3.3283435139999998E-3</v>
      </c>
    </row>
    <row r="77" spans="1:112" ht="15.75" thickBot="1">
      <c r="A77" t="s">
        <v>52</v>
      </c>
      <c r="B77">
        <v>2.01E+18</v>
      </c>
      <c r="C77">
        <v>5.7000000000000002E-3</v>
      </c>
      <c r="D77" s="30">
        <v>8.8085303659999996E-4</v>
      </c>
      <c r="E77" t="s">
        <v>46</v>
      </c>
      <c r="F77">
        <v>2.01E+18</v>
      </c>
      <c r="H77" s="19"/>
      <c r="J77" s="19"/>
      <c r="L77" s="19"/>
      <c r="N77" s="19">
        <v>5</v>
      </c>
      <c r="R77" s="100"/>
      <c r="S77" t="s">
        <v>52</v>
      </c>
      <c r="T77">
        <v>1.93E+18</v>
      </c>
      <c r="U77">
        <v>1.3440000000000001E-2</v>
      </c>
      <c r="V77" s="30">
        <v>1.9492385789999999E-3</v>
      </c>
      <c r="W77">
        <v>4.5999999999999999E-3</v>
      </c>
      <c r="X77" s="30">
        <v>7.2055137839999997E-4</v>
      </c>
      <c r="Y77">
        <v>7.7000000000000002E-3</v>
      </c>
      <c r="Z77" s="30">
        <v>1.1383796570000001E-3</v>
      </c>
      <c r="AA77">
        <v>1.01E-2</v>
      </c>
      <c r="AB77" s="30">
        <v>1.5167442560000001E-3</v>
      </c>
      <c r="AC77" s="99">
        <f t="shared" si="15"/>
        <v>1.3312284676E-3</v>
      </c>
      <c r="AE77" t="s">
        <v>46</v>
      </c>
      <c r="AF77">
        <v>1.93E+18</v>
      </c>
      <c r="AG77">
        <v>9.1389999999999999E-2</v>
      </c>
      <c r="AH77" s="30">
        <v>1.413611756E-2</v>
      </c>
      <c r="AI77">
        <v>9.4589999999999994E-2</v>
      </c>
      <c r="AJ77" s="30">
        <v>1.54811784E-2</v>
      </c>
      <c r="AK77" s="99">
        <f t="shared" si="16"/>
        <v>1.4808647979999999E-2</v>
      </c>
      <c r="AL77" s="100"/>
      <c r="AM77" t="s">
        <v>52</v>
      </c>
      <c r="AN77">
        <v>2.01E+18</v>
      </c>
      <c r="AO77">
        <v>1.9599999999999999E-3</v>
      </c>
      <c r="AP77" s="30">
        <v>2.3291740939999999E-3</v>
      </c>
      <c r="AQ77">
        <v>8.8000000000000003E-4</v>
      </c>
      <c r="AR77" s="30">
        <v>8.5494996599999996E-4</v>
      </c>
      <c r="AS77">
        <f t="shared" si="17"/>
        <v>1.5920620299999999E-3</v>
      </c>
      <c r="AU77" t="s">
        <v>46</v>
      </c>
      <c r="AV77">
        <v>2.01E+18</v>
      </c>
      <c r="AX77" s="19">
        <f>(AX76+AX78)*0.5</f>
        <v>2.0437088514999998E-3</v>
      </c>
      <c r="AY77">
        <v>2.64E-3</v>
      </c>
      <c r="AZ77" s="30">
        <v>3.5256410259999998E-3</v>
      </c>
      <c r="BA77">
        <v>5.4900000000000001E-3</v>
      </c>
      <c r="BB77" s="30">
        <v>5.8435337949999996E-3</v>
      </c>
      <c r="BC77">
        <v>7.4700000000000001E-3</v>
      </c>
      <c r="BD77" s="30">
        <v>8.6288552619999993E-3</v>
      </c>
      <c r="BE77">
        <v>6.4700000000000001E-3</v>
      </c>
      <c r="BF77" s="30">
        <v>6.6474879280000003E-3</v>
      </c>
      <c r="BG77">
        <f t="shared" si="18"/>
        <v>6.1613795027500003E-3</v>
      </c>
      <c r="BH77" s="100"/>
      <c r="BI77" t="s">
        <v>52</v>
      </c>
      <c r="BJ77">
        <v>1.93E+18</v>
      </c>
      <c r="BK77">
        <v>-6.9999999999999994E-5</v>
      </c>
      <c r="BL77" s="30">
        <v>-1.011414535E-4</v>
      </c>
      <c r="BM77">
        <v>6.7000000000000002E-4</v>
      </c>
      <c r="BN77" s="30">
        <v>7.6826052059999995E-4</v>
      </c>
      <c r="BO77">
        <f t="shared" si="19"/>
        <v>3.3355953354999995E-4</v>
      </c>
      <c r="BQ77" t="s">
        <v>46</v>
      </c>
      <c r="BR77">
        <v>1.93E+18</v>
      </c>
      <c r="BS77" s="30">
        <v>4.0400000000000002E-3</v>
      </c>
      <c r="BT77" s="30">
        <v>4.6570605190000003E-3</v>
      </c>
      <c r="BW77" s="132">
        <v>4.2851252020000003E-5</v>
      </c>
      <c r="BX77" s="134"/>
      <c r="BY77" s="19"/>
      <c r="BZ77" s="19"/>
      <c r="CA77" s="19"/>
      <c r="CB77" s="100"/>
      <c r="CC77" s="132">
        <v>9.482548179E-5</v>
      </c>
      <c r="CD77" s="133">
        <v>3.5052985489999998E-5</v>
      </c>
      <c r="CE77" s="133">
        <v>5.5379264820000001E-5</v>
      </c>
      <c r="CF77" s="133">
        <v>7.3785736850000001E-5</v>
      </c>
      <c r="CG77">
        <f t="shared" si="21"/>
        <v>6.4760867237500003E-5</v>
      </c>
      <c r="CH77" s="30">
        <v>6.8768603940000004E-4</v>
      </c>
      <c r="CI77" s="30">
        <v>7.5311981619999996E-4</v>
      </c>
      <c r="CJ77" s="100">
        <f t="shared" si="22"/>
        <v>7.204029278E-4</v>
      </c>
      <c r="CK77" s="30">
        <v>1.1330837489999999E-4</v>
      </c>
      <c r="CL77" s="30">
        <v>4.1591133750000003E-5</v>
      </c>
      <c r="CM77">
        <f t="shared" si="23"/>
        <v>7.7449754325000002E-5</v>
      </c>
      <c r="CN77" s="19"/>
      <c r="CO77" s="30">
        <v>1.7151343739999999E-4</v>
      </c>
      <c r="CP77" s="19"/>
      <c r="CQ77" s="19"/>
      <c r="CR77" s="30">
        <v>3.2338332119999998E-4</v>
      </c>
      <c r="CS77">
        <f t="shared" si="24"/>
        <v>2.4744837929999998E-4</v>
      </c>
      <c r="CT77" s="30">
        <v>4.9202735710000001E-6</v>
      </c>
      <c r="CU77" s="30">
        <v>3.7373913490000002E-5</v>
      </c>
      <c r="CV77">
        <f t="shared" si="25"/>
        <v>2.1147093530500001E-5</v>
      </c>
      <c r="CW77" s="30">
        <v>2.2655410799999999E-4</v>
      </c>
      <c r="CY77">
        <v>3.09E+18</v>
      </c>
      <c r="CZ77">
        <f>Q84</f>
        <v>1.887040003E-4</v>
      </c>
    </row>
    <row r="78" spans="1:112" ht="15.75" thickBot="1">
      <c r="A78" t="s">
        <v>53</v>
      </c>
      <c r="B78">
        <v>2.16E+18</v>
      </c>
      <c r="C78">
        <v>8.9999999999999998E-4</v>
      </c>
      <c r="D78" s="30">
        <v>1.3908205840000001E-4</v>
      </c>
      <c r="E78" t="s">
        <v>47</v>
      </c>
      <c r="F78">
        <v>2.16E+18</v>
      </c>
      <c r="G78">
        <v>6.4299999999999996E-2</v>
      </c>
      <c r="H78" s="30">
        <v>9.9489401209999998E-3</v>
      </c>
      <c r="I78">
        <v>6.6559999999999994E-2</v>
      </c>
      <c r="J78" s="30">
        <v>1.236255572E-2</v>
      </c>
      <c r="K78">
        <v>6.2399999999999997E-2</v>
      </c>
      <c r="L78" s="30">
        <v>1.085028691E-2</v>
      </c>
      <c r="M78">
        <v>3.2460000000000003E-2</v>
      </c>
      <c r="N78" s="30">
        <v>1.2051681890000001E-2</v>
      </c>
      <c r="Q78">
        <f t="shared" si="14"/>
        <v>1.1754841506666667E-2</v>
      </c>
      <c r="R78" s="100"/>
      <c r="S78" t="s">
        <v>53</v>
      </c>
      <c r="T78">
        <v>2.08E+18</v>
      </c>
      <c r="U78">
        <v>1.92E-3</v>
      </c>
      <c r="V78" s="30">
        <v>2.7846265410000001E-4</v>
      </c>
      <c r="W78">
        <v>-3.3E-3</v>
      </c>
      <c r="X78" s="30">
        <v>-5.1691729319999996E-4</v>
      </c>
      <c r="Y78">
        <v>1.1000000000000001E-3</v>
      </c>
      <c r="Z78" s="30">
        <v>1.626256653E-4</v>
      </c>
      <c r="AA78">
        <v>1.6999999999999999E-3</v>
      </c>
      <c r="AB78" s="30">
        <v>2.5529358759999999E-4</v>
      </c>
      <c r="AC78" s="99">
        <f t="shared" si="15"/>
        <v>4.4866153450000008E-5</v>
      </c>
      <c r="AE78" t="s">
        <v>47</v>
      </c>
      <c r="AF78">
        <v>2.08E+18</v>
      </c>
      <c r="AG78">
        <v>8.5070000000000007E-2</v>
      </c>
      <c r="AH78" s="30">
        <v>1.315854602E-2</v>
      </c>
      <c r="AI78">
        <v>8.8950000000000001E-2</v>
      </c>
      <c r="AJ78" s="30">
        <v>1.4558101469999999E-2</v>
      </c>
      <c r="AK78" s="99">
        <f t="shared" si="16"/>
        <v>1.3858323745E-2</v>
      </c>
      <c r="AL78" s="100"/>
      <c r="AM78" t="s">
        <v>53</v>
      </c>
      <c r="AN78">
        <v>2.16E+18</v>
      </c>
      <c r="AO78">
        <v>8.0999999999999996E-4</v>
      </c>
      <c r="AP78" s="30">
        <v>9.6256684489999999E-4</v>
      </c>
      <c r="AQ78">
        <v>6.3000000000000003E-4</v>
      </c>
      <c r="AR78" s="30">
        <v>6.1206645290000003E-4</v>
      </c>
      <c r="AS78">
        <f t="shared" si="17"/>
        <v>7.8731664890000007E-4</v>
      </c>
      <c r="AU78" t="s">
        <v>47</v>
      </c>
      <c r="AV78">
        <v>2.16E+18</v>
      </c>
      <c r="AW78">
        <v>2.1099999999999999E-3</v>
      </c>
      <c r="AX78" s="30">
        <v>1.9294074620000001E-3</v>
      </c>
      <c r="AY78">
        <v>2.5100000000000001E-3</v>
      </c>
      <c r="AZ78" s="30">
        <v>3.3520299150000001E-3</v>
      </c>
      <c r="BA78">
        <v>5.4799999999999996E-3</v>
      </c>
      <c r="BB78" s="30">
        <v>5.8328898349999997E-3</v>
      </c>
      <c r="BC78">
        <v>6.6400000000000001E-3</v>
      </c>
      <c r="BD78" s="30">
        <v>7.6700935659999997E-3</v>
      </c>
      <c r="BE78">
        <v>5.8799999999999998E-3</v>
      </c>
      <c r="BF78" s="30">
        <v>6.0413027839999996E-3</v>
      </c>
      <c r="BG78">
        <f t="shared" si="18"/>
        <v>5.7240790249999994E-3</v>
      </c>
      <c r="BH78" s="100"/>
      <c r="BI78" t="s">
        <v>53</v>
      </c>
      <c r="BJ78">
        <v>2.08E+18</v>
      </c>
      <c r="BK78">
        <v>-5.0000000000000002E-5</v>
      </c>
      <c r="BL78" s="30">
        <v>-7.2243895389999997E-5</v>
      </c>
      <c r="BM78">
        <v>6.9999999999999994E-5</v>
      </c>
      <c r="BN78" s="30">
        <v>8.0266024540000003E-5</v>
      </c>
      <c r="BO78">
        <f t="shared" si="19"/>
        <v>4.0110645750000029E-6</v>
      </c>
      <c r="BQ78" t="s">
        <v>47</v>
      </c>
      <c r="BR78">
        <v>2.08E+18</v>
      </c>
      <c r="BS78" s="30">
        <v>3.2599999999999999E-3</v>
      </c>
      <c r="BT78" s="30">
        <v>3.7579250720000002E-3</v>
      </c>
      <c r="BW78" s="132">
        <v>6.7659871619999999E-6</v>
      </c>
      <c r="BX78" s="132">
        <v>4.8399054409999998E-4</v>
      </c>
      <c r="BY78" s="30">
        <v>6.0140678280000003E-4</v>
      </c>
      <c r="BZ78" s="30">
        <v>5.2783876470000003E-4</v>
      </c>
      <c r="CA78" s="30">
        <v>5.8628356430000001E-4</v>
      </c>
      <c r="CB78" s="100">
        <f t="shared" si="20"/>
        <v>5.7184303726666669E-4</v>
      </c>
      <c r="CC78" s="132">
        <v>1.35464974E-5</v>
      </c>
      <c r="CD78" s="133">
        <v>2.514670698E-5</v>
      </c>
      <c r="CE78" s="133">
        <v>7.9113235450000001E-6</v>
      </c>
      <c r="CF78" s="133">
        <v>1.241938145E-5</v>
      </c>
      <c r="CG78">
        <f t="shared" si="21"/>
        <v>1.4755977343750001E-5</v>
      </c>
      <c r="CH78" s="30">
        <v>6.401296791E-4</v>
      </c>
      <c r="CI78" s="30">
        <v>7.0821447990000003E-4</v>
      </c>
      <c r="CJ78" s="100">
        <f t="shared" si="22"/>
        <v>6.7417207950000002E-4</v>
      </c>
      <c r="CK78" s="30">
        <v>4.682642024E-5</v>
      </c>
      <c r="CL78" s="30">
        <v>2.9775470750000001E-5</v>
      </c>
      <c r="CM78">
        <f t="shared" si="23"/>
        <v>3.8300945494999997E-5</v>
      </c>
      <c r="CN78" s="30">
        <v>9.3860748559999996E-5</v>
      </c>
      <c r="CO78" s="30">
        <v>1.6306769989999999E-4</v>
      </c>
      <c r="CP78" s="30">
        <v>2.8375520309999999E-4</v>
      </c>
      <c r="CQ78" s="30">
        <v>3.731304755E-4</v>
      </c>
      <c r="CR78" s="30">
        <v>2.9389396120000001E-4</v>
      </c>
      <c r="CS78">
        <f t="shared" si="24"/>
        <v>2.7846183492499999E-4</v>
      </c>
      <c r="CT78" s="30">
        <v>3.5144811219999999E-6</v>
      </c>
      <c r="CU78" s="30">
        <v>3.9047372299999998E-6</v>
      </c>
      <c r="CV78">
        <f t="shared" si="25"/>
        <v>3.7096091759999999E-6</v>
      </c>
      <c r="CW78" s="30">
        <v>1.828134634E-4</v>
      </c>
      <c r="CY78">
        <v>3.39E+18</v>
      </c>
      <c r="CZ78">
        <f>Q86</f>
        <v>-9.6093553250000015E-4</v>
      </c>
    </row>
    <row r="79" spans="1:112" ht="15.75" thickBot="1">
      <c r="A79" t="s">
        <v>54</v>
      </c>
      <c r="B79">
        <v>2.31E+18</v>
      </c>
      <c r="C79">
        <v>-1.4E-3</v>
      </c>
      <c r="D79" s="30">
        <v>-2.1634986859999999E-4</v>
      </c>
      <c r="E79" t="s">
        <v>48</v>
      </c>
      <c r="F79">
        <v>2.31E+18</v>
      </c>
      <c r="H79" s="19"/>
      <c r="J79" s="19"/>
      <c r="L79" s="19"/>
      <c r="N79" s="19"/>
      <c r="R79" s="100"/>
      <c r="S79" t="s">
        <v>54</v>
      </c>
      <c r="T79">
        <v>2.23E+18</v>
      </c>
      <c r="U79">
        <v>5.9999999999999995E-4</v>
      </c>
      <c r="V79" s="30">
        <v>8.7019579410000002E-5</v>
      </c>
      <c r="W79">
        <v>-4.0000000000000001E-3</v>
      </c>
      <c r="X79" s="30">
        <v>-6.2656641600000002E-4</v>
      </c>
      <c r="Y79">
        <v>-3.0000000000000001E-3</v>
      </c>
      <c r="Z79" s="30">
        <v>-4.4352454170000001E-4</v>
      </c>
      <c r="AA79">
        <v>-1.1999999999999999E-3</v>
      </c>
      <c r="AB79" s="30">
        <v>-1.802072383E-4</v>
      </c>
      <c r="AC79" s="99">
        <f t="shared" si="15"/>
        <v>-2.9081965414749994E-4</v>
      </c>
      <c r="AE79" t="s">
        <v>48</v>
      </c>
      <c r="AF79">
        <v>2.23E+18</v>
      </c>
      <c r="AG79">
        <v>7.7229999999999993E-2</v>
      </c>
      <c r="AH79" s="30">
        <v>1.194586234E-2</v>
      </c>
      <c r="AI79">
        <v>8.3419999999999994E-2</v>
      </c>
      <c r="AJ79" s="30">
        <v>1.365302782E-2</v>
      </c>
      <c r="AK79" s="99">
        <f t="shared" si="16"/>
        <v>1.2799445079999999E-2</v>
      </c>
      <c r="AL79" s="100"/>
      <c r="AM79" t="s">
        <v>54</v>
      </c>
      <c r="AN79">
        <v>2.31E+18</v>
      </c>
      <c r="AO79">
        <v>7.5000000000000002E-4</v>
      </c>
      <c r="AP79" s="30">
        <v>8.912655971E-4</v>
      </c>
      <c r="AQ79">
        <v>1.0000000000000001E-5</v>
      </c>
      <c r="AR79" s="30">
        <v>9.7153405229999997E-6</v>
      </c>
      <c r="AS79">
        <f t="shared" si="17"/>
        <v>4.5049046881149999E-4</v>
      </c>
      <c r="AU79" t="s">
        <v>48</v>
      </c>
      <c r="AV79">
        <v>2.31E+18</v>
      </c>
      <c r="AX79" s="19">
        <f>(AX78+AX80)*0.5</f>
        <v>2.0391367959999998E-3</v>
      </c>
      <c r="AY79">
        <v>1.9599999999999999E-3</v>
      </c>
      <c r="AZ79" s="30">
        <v>2.6175213680000001E-3</v>
      </c>
      <c r="BA79">
        <v>4.45E-3</v>
      </c>
      <c r="BB79" s="30">
        <v>4.7365620010000001E-3</v>
      </c>
      <c r="BC79">
        <v>6.3800000000000003E-3</v>
      </c>
      <c r="BD79" s="30">
        <v>7.3697585770000004E-3</v>
      </c>
      <c r="BE79">
        <v>5.2100000000000002E-3</v>
      </c>
      <c r="BF79" s="30">
        <v>5.3529230450000001E-3</v>
      </c>
      <c r="BG79">
        <f t="shared" si="18"/>
        <v>5.0191912477500003E-3</v>
      </c>
      <c r="BH79" s="100"/>
      <c r="BI79" t="s">
        <v>54</v>
      </c>
      <c r="BJ79">
        <v>2.23E+18</v>
      </c>
      <c r="BK79">
        <v>-1.2E-4</v>
      </c>
      <c r="BL79" s="30">
        <v>-1.733853489E-4</v>
      </c>
      <c r="BM79">
        <v>-1.8000000000000001E-4</v>
      </c>
      <c r="BN79" s="30">
        <v>-2.063983488E-4</v>
      </c>
      <c r="BO79">
        <f t="shared" si="19"/>
        <v>-1.8989184885E-4</v>
      </c>
      <c r="BQ79" t="s">
        <v>48</v>
      </c>
      <c r="BR79">
        <v>2.23E+18</v>
      </c>
      <c r="BS79" s="30">
        <v>2.8500000000000001E-3</v>
      </c>
      <c r="BT79" s="30">
        <v>3.2853025940000002E-3</v>
      </c>
      <c r="BW79" s="132">
        <v>1.052486892E-5</v>
      </c>
      <c r="BX79" s="134"/>
      <c r="BY79" s="19"/>
      <c r="BZ79" s="19"/>
      <c r="CA79" s="19"/>
      <c r="CB79" s="100"/>
      <c r="CC79" s="132">
        <v>4.2332804369999999E-6</v>
      </c>
      <c r="CD79" s="133">
        <v>3.0480856950000001E-5</v>
      </c>
      <c r="CE79" s="133">
        <v>2.1576336940000001E-5</v>
      </c>
      <c r="CF79" s="133">
        <v>8.7666222000000001E-6</v>
      </c>
      <c r="CG79">
        <f t="shared" si="21"/>
        <v>1.626427413175E-5</v>
      </c>
      <c r="CH79" s="30">
        <v>5.8113571310000004E-4</v>
      </c>
      <c r="CI79" s="30">
        <v>6.6418495689999995E-4</v>
      </c>
      <c r="CJ79" s="100">
        <f t="shared" si="22"/>
        <v>6.2266033499999999E-4</v>
      </c>
      <c r="CK79" s="30">
        <v>4.335779652E-5</v>
      </c>
      <c r="CL79" s="30">
        <v>4.7262651990000002E-7</v>
      </c>
      <c r="CM79">
        <f t="shared" si="23"/>
        <v>2.1915211519949999E-5</v>
      </c>
      <c r="CN79" s="19"/>
      <c r="CO79" s="30">
        <v>1.273357338E-4</v>
      </c>
      <c r="CP79" s="19"/>
      <c r="CQ79" s="19"/>
      <c r="CR79" s="30">
        <v>2.604060438E-4</v>
      </c>
      <c r="CS79">
        <f t="shared" si="24"/>
        <v>1.938708888E-4</v>
      </c>
      <c r="CT79" s="30">
        <v>8.4347546930000008E-6</v>
      </c>
      <c r="CU79" s="30">
        <v>1.0040752880000001E-5</v>
      </c>
      <c r="CV79">
        <f t="shared" si="25"/>
        <v>9.2377537865000016E-6</v>
      </c>
      <c r="CW79" s="30">
        <v>1.5982158610000001E-4</v>
      </c>
      <c r="CY79">
        <v>3.7E+18</v>
      </c>
      <c r="CZ79">
        <f>Q88</f>
        <v>-8.1748445889999997E-4</v>
      </c>
    </row>
    <row r="80" spans="1:112" ht="15.75" thickBot="1">
      <c r="A80" t="s">
        <v>55</v>
      </c>
      <c r="B80">
        <v>2.47E+18</v>
      </c>
      <c r="C80">
        <v>-1.8E-3</v>
      </c>
      <c r="D80" s="30">
        <v>-2.7816411680000003E-4</v>
      </c>
      <c r="E80" t="s">
        <v>49</v>
      </c>
      <c r="F80">
        <v>2.47E+18</v>
      </c>
      <c r="G80">
        <v>5.0799999999999998E-2</v>
      </c>
      <c r="H80" s="30">
        <v>7.8601268760000002E-3</v>
      </c>
      <c r="I80">
        <v>5.008E-2</v>
      </c>
      <c r="J80" s="30">
        <v>9.3016344729999999E-3</v>
      </c>
      <c r="K80">
        <v>4.6399999999999997E-2</v>
      </c>
      <c r="L80" s="30">
        <v>8.0681620589999996E-3</v>
      </c>
      <c r="M80">
        <v>2.274E-2</v>
      </c>
      <c r="N80" s="30">
        <v>8.4428603250000008E-3</v>
      </c>
      <c r="Q80">
        <f t="shared" si="14"/>
        <v>8.604218952333334E-3</v>
      </c>
      <c r="R80" s="100"/>
      <c r="S80" t="s">
        <v>55</v>
      </c>
      <c r="T80">
        <v>2.38E+18</v>
      </c>
      <c r="U80">
        <v>-1.49E-3</v>
      </c>
      <c r="V80" s="30">
        <v>-2.1609862220000001E-4</v>
      </c>
      <c r="W80">
        <v>-5.1999999999999998E-3</v>
      </c>
      <c r="X80" s="30">
        <v>-8.145363409E-4</v>
      </c>
      <c r="Y80">
        <v>-3.5999999999999999E-3</v>
      </c>
      <c r="Z80" s="30">
        <v>-5.3222944999999999E-4</v>
      </c>
      <c r="AA80">
        <v>-2.3999999999999998E-3</v>
      </c>
      <c r="AB80" s="30">
        <v>-3.6041447660000001E-4</v>
      </c>
      <c r="AC80" s="99">
        <f t="shared" si="15"/>
        <v>-4.8081972242500004E-4</v>
      </c>
      <c r="AE80" t="s">
        <v>49</v>
      </c>
      <c r="AF80">
        <v>2.38E+18</v>
      </c>
      <c r="AG80">
        <v>6.6360000000000002E-2</v>
      </c>
      <c r="AH80" s="30">
        <v>1.026450116E-2</v>
      </c>
      <c r="AI80">
        <v>7.485E-2</v>
      </c>
      <c r="AJ80" s="30">
        <v>1.225040917E-2</v>
      </c>
      <c r="AK80" s="99">
        <f t="shared" si="16"/>
        <v>1.1257455164999999E-2</v>
      </c>
      <c r="AL80" s="100"/>
      <c r="AM80" t="s">
        <v>55</v>
      </c>
      <c r="AN80">
        <v>2.47E+18</v>
      </c>
      <c r="AO80">
        <v>-1.9000000000000001E-4</v>
      </c>
      <c r="AP80" s="30">
        <v>-2.257872846E-4</v>
      </c>
      <c r="AQ80">
        <v>-1.7000000000000001E-4</v>
      </c>
      <c r="AR80" s="30">
        <v>-1.6516078890000001E-4</v>
      </c>
      <c r="AS80">
        <f t="shared" si="17"/>
        <v>-1.9547403675000002E-4</v>
      </c>
      <c r="AU80" t="s">
        <v>49</v>
      </c>
      <c r="AV80">
        <v>2.47E+18</v>
      </c>
      <c r="AW80">
        <v>2.3500000000000001E-3</v>
      </c>
      <c r="AX80" s="30">
        <v>2.1488661300000001E-3</v>
      </c>
      <c r="AY80">
        <v>2.0600000000000002E-3</v>
      </c>
      <c r="AZ80" s="30">
        <v>2.751068376E-3</v>
      </c>
      <c r="BA80">
        <v>4.28E-3</v>
      </c>
      <c r="BB80" s="30">
        <v>4.5556146889999998E-3</v>
      </c>
      <c r="BC80">
        <v>5.7400000000000003E-3</v>
      </c>
      <c r="BD80" s="30">
        <v>6.63047245E-3</v>
      </c>
      <c r="BE80">
        <v>4.6299999999999996E-3</v>
      </c>
      <c r="BF80" s="30">
        <v>4.7570122259999997E-3</v>
      </c>
      <c r="BG80">
        <f t="shared" si="18"/>
        <v>4.6735419352500005E-3</v>
      </c>
      <c r="BH80" s="100"/>
      <c r="BI80" t="s">
        <v>55</v>
      </c>
      <c r="BJ80">
        <v>2.38E+18</v>
      </c>
      <c r="BK80">
        <v>1.0000000000000001E-5</v>
      </c>
      <c r="BL80" s="30">
        <v>1.4448779080000001E-5</v>
      </c>
      <c r="BM80">
        <v>4.0000000000000003E-5</v>
      </c>
      <c r="BN80" s="30">
        <v>4.5866299740000003E-5</v>
      </c>
      <c r="BO80">
        <f t="shared" si="19"/>
        <v>3.015753941E-5</v>
      </c>
      <c r="BQ80" t="s">
        <v>49</v>
      </c>
      <c r="BR80">
        <v>2.38E+18</v>
      </c>
      <c r="BS80" s="30">
        <v>2.49E-3</v>
      </c>
      <c r="BT80" s="30">
        <v>2.8703170029999998E-3</v>
      </c>
      <c r="BW80" s="132">
        <v>1.353197432E-5</v>
      </c>
      <c r="BX80" s="132">
        <v>3.8237511109999998E-4</v>
      </c>
      <c r="BY80" s="30">
        <v>4.525007764E-4</v>
      </c>
      <c r="BZ80" s="30">
        <v>3.9249549170000003E-4</v>
      </c>
      <c r="CA80" s="30">
        <v>4.1072360600000001E-4</v>
      </c>
      <c r="CB80" s="100">
        <f t="shared" si="20"/>
        <v>4.1857329136666668E-4</v>
      </c>
      <c r="CC80" s="132">
        <v>-1.051264642E-5</v>
      </c>
      <c r="CD80" s="133">
        <v>3.9625114030000002E-5</v>
      </c>
      <c r="CE80" s="133">
        <v>2.589160433E-5</v>
      </c>
      <c r="CF80" s="133">
        <v>1.75332444E-5</v>
      </c>
      <c r="CG80">
        <f t="shared" si="21"/>
        <v>1.8134329085E-5</v>
      </c>
      <c r="CH80" s="30">
        <v>4.9934178329999999E-4</v>
      </c>
      <c r="CI80" s="30">
        <v>5.9595113910000002E-4</v>
      </c>
      <c r="CJ80" s="100">
        <f t="shared" si="22"/>
        <v>5.4764646120000001E-4</v>
      </c>
      <c r="CK80" s="30">
        <v>1.098397512E-5</v>
      </c>
      <c r="CL80" s="30">
        <v>8.0346508379999992E-6</v>
      </c>
      <c r="CM80">
        <f t="shared" si="23"/>
        <v>9.5093129789999995E-6</v>
      </c>
      <c r="CN80" s="30">
        <v>1.045368527E-4</v>
      </c>
      <c r="CO80" s="30">
        <v>1.3383245490000001E-4</v>
      </c>
      <c r="CP80" s="30">
        <v>2.2161902730000001E-4</v>
      </c>
      <c r="CQ80" s="30">
        <v>3.2255556170000002E-4</v>
      </c>
      <c r="CR80" s="30">
        <v>2.3141650349999999E-4</v>
      </c>
      <c r="CS80">
        <f t="shared" si="24"/>
        <v>2.2735588684999998E-4</v>
      </c>
      <c r="CT80" s="30">
        <v>7.0289622440000002E-7</v>
      </c>
      <c r="CU80" s="30">
        <v>2.2312784170000001E-6</v>
      </c>
      <c r="CV80">
        <f t="shared" si="25"/>
        <v>1.4670873206999999E-6</v>
      </c>
      <c r="CW80" s="30">
        <v>1.396335963E-4</v>
      </c>
      <c r="CY80">
        <v>4.01E+18</v>
      </c>
      <c r="CZ80">
        <f>Q90</f>
        <v>-8.8978719896666677E-4</v>
      </c>
    </row>
    <row r="81" spans="1:104" ht="15.75" thickBot="1">
      <c r="A81" t="s">
        <v>56</v>
      </c>
      <c r="B81">
        <v>2.62E+18</v>
      </c>
      <c r="C81">
        <v>-2.3999999999999998E-3</v>
      </c>
      <c r="D81" s="30">
        <v>-3.7088548910000003E-4</v>
      </c>
      <c r="E81" t="s">
        <v>50</v>
      </c>
      <c r="F81">
        <v>2.62E+18</v>
      </c>
      <c r="H81" s="19"/>
      <c r="J81" s="19"/>
      <c r="L81" s="19"/>
      <c r="N81" s="19"/>
      <c r="R81" s="100"/>
      <c r="S81" t="s">
        <v>56</v>
      </c>
      <c r="T81">
        <v>2.53E+18</v>
      </c>
      <c r="U81">
        <v>-3.0999999999999999E-3</v>
      </c>
      <c r="V81" s="30">
        <v>-4.4960116029999999E-4</v>
      </c>
      <c r="W81">
        <v>-6.7000000000000002E-3</v>
      </c>
      <c r="X81" s="30">
        <v>-1.0494987470000001E-3</v>
      </c>
      <c r="Y81">
        <v>-5.4000000000000003E-3</v>
      </c>
      <c r="Z81" s="30">
        <v>-7.9834417500000004E-4</v>
      </c>
      <c r="AA81">
        <v>-3.8E-3</v>
      </c>
      <c r="AB81" s="30">
        <v>-5.7065625470000003E-4</v>
      </c>
      <c r="AC81" s="99">
        <f t="shared" si="15"/>
        <v>-7.1702508425000003E-4</v>
      </c>
      <c r="AE81" t="s">
        <v>50</v>
      </c>
      <c r="AF81">
        <v>2.53E+18</v>
      </c>
      <c r="AG81">
        <v>5.0029999999999998E-2</v>
      </c>
      <c r="AH81" s="30">
        <v>7.7385924210000004E-3</v>
      </c>
      <c r="AI81">
        <v>6.123E-2</v>
      </c>
      <c r="AJ81" s="30">
        <v>1.00212766E-2</v>
      </c>
      <c r="AK81" s="99">
        <f t="shared" si="16"/>
        <v>8.8799345105000007E-3</v>
      </c>
      <c r="AL81" s="100"/>
      <c r="AM81" t="s">
        <v>56</v>
      </c>
      <c r="AN81">
        <v>2.62E+18</v>
      </c>
      <c r="AO81">
        <v>-3.3E-4</v>
      </c>
      <c r="AP81" s="30">
        <v>-3.9215686269999998E-4</v>
      </c>
      <c r="AQ81">
        <v>-2.9E-4</v>
      </c>
      <c r="AR81" s="30">
        <v>-2.8174487519999999E-4</v>
      </c>
      <c r="AS81">
        <f t="shared" si="17"/>
        <v>-3.3695086894999999E-4</v>
      </c>
      <c r="AU81" t="s">
        <v>50</v>
      </c>
      <c r="AV81">
        <v>2.62E+18</v>
      </c>
      <c r="AX81" s="19">
        <f>(AX80+AX82)*0.5</f>
        <v>1.9614118505E-3</v>
      </c>
      <c r="AY81">
        <v>2.1099999999999999E-3</v>
      </c>
      <c r="AZ81" s="30">
        <v>2.8178418800000001E-3</v>
      </c>
      <c r="BA81">
        <v>3.5000000000000001E-3</v>
      </c>
      <c r="BB81" s="30">
        <v>3.725385844E-3</v>
      </c>
      <c r="BC81">
        <v>4.8300000000000001E-3</v>
      </c>
      <c r="BD81" s="30">
        <v>5.5792999879999998E-3</v>
      </c>
      <c r="BE81">
        <v>3.8899999999999998E-3</v>
      </c>
      <c r="BF81" s="30">
        <v>3.9967122160000004E-3</v>
      </c>
      <c r="BG81">
        <f t="shared" si="18"/>
        <v>4.0298099820000001E-3</v>
      </c>
      <c r="BH81" s="100"/>
      <c r="BI81" t="s">
        <v>56</v>
      </c>
      <c r="BJ81">
        <v>2.53E+18</v>
      </c>
      <c r="BK81">
        <v>-2.1000000000000001E-4</v>
      </c>
      <c r="BL81" s="30">
        <v>-3.034243606E-4</v>
      </c>
      <c r="BM81">
        <v>-5.5000000000000003E-4</v>
      </c>
      <c r="BN81" s="30">
        <v>-6.3066162139999995E-4</v>
      </c>
      <c r="BO81">
        <f t="shared" si="19"/>
        <v>-4.6704299099999998E-4</v>
      </c>
      <c r="BQ81" t="s">
        <v>50</v>
      </c>
      <c r="BR81">
        <v>2.53E+18</v>
      </c>
      <c r="BS81" s="30">
        <v>1.97E-3</v>
      </c>
      <c r="BT81" s="30">
        <v>2.2708933720000002E-3</v>
      </c>
      <c r="BW81" s="132">
        <v>1.8042632429999999E-5</v>
      </c>
      <c r="BX81" s="134"/>
      <c r="BY81" s="19"/>
      <c r="BZ81" s="19"/>
      <c r="CA81" s="19"/>
      <c r="CB81" s="100"/>
      <c r="CC81" s="132">
        <v>-2.1871948929999998E-5</v>
      </c>
      <c r="CD81" s="133">
        <v>5.1055435389999998E-5</v>
      </c>
      <c r="CE81" s="133">
        <v>3.8837406500000003E-5</v>
      </c>
      <c r="CF81" s="133">
        <v>2.77609703E-5</v>
      </c>
      <c r="CG81">
        <f t="shared" si="21"/>
        <v>2.3945465814999998E-5</v>
      </c>
      <c r="CH81" s="30">
        <v>3.7646277E-4</v>
      </c>
      <c r="CI81" s="30">
        <v>4.8750952900000001E-4</v>
      </c>
      <c r="CJ81" s="100">
        <f t="shared" si="22"/>
        <v>4.3198614950000003E-4</v>
      </c>
      <c r="CK81" s="30">
        <v>1.9077430469999999E-5</v>
      </c>
      <c r="CL81" s="30">
        <v>1.370616908E-5</v>
      </c>
      <c r="CM81">
        <f t="shared" si="23"/>
        <v>1.6391799775E-5</v>
      </c>
      <c r="CN81" s="19"/>
      <c r="CO81" s="30">
        <v>1.370808155E-4</v>
      </c>
      <c r="CP81" s="19"/>
      <c r="CQ81" s="19"/>
      <c r="CR81" s="30">
        <v>1.944298485E-4</v>
      </c>
      <c r="CS81">
        <f t="shared" si="24"/>
        <v>1.6575533199999999E-4</v>
      </c>
      <c r="CT81" s="30">
        <v>1.476082071E-5</v>
      </c>
      <c r="CU81" s="30">
        <v>3.068007824E-5</v>
      </c>
      <c r="CV81">
        <f t="shared" si="25"/>
        <v>2.2720449475000001E-5</v>
      </c>
      <c r="CW81" s="30">
        <v>1.104731665E-4</v>
      </c>
      <c r="CY81">
        <v>4.32E+18</v>
      </c>
      <c r="CZ81">
        <f>Q92</f>
        <v>9.3487328799999998E-5</v>
      </c>
    </row>
    <row r="82" spans="1:104" ht="15.75" thickBot="1">
      <c r="A82" t="s">
        <v>57</v>
      </c>
      <c r="B82">
        <v>2.78E+18</v>
      </c>
      <c r="C82">
        <v>-3.5999999999999999E-3</v>
      </c>
      <c r="D82" s="30">
        <v>-5.5632823370000003E-4</v>
      </c>
      <c r="E82" t="s">
        <v>51</v>
      </c>
      <c r="F82">
        <v>2.78E+18</v>
      </c>
      <c r="G82">
        <v>2.75E-2</v>
      </c>
      <c r="H82" s="30">
        <v>4.254989943E-3</v>
      </c>
      <c r="I82">
        <v>2.1680000000000001E-2</v>
      </c>
      <c r="J82" s="30">
        <v>4.0267459139999998E-3</v>
      </c>
      <c r="K82">
        <v>1.6799999999999999E-2</v>
      </c>
      <c r="L82" s="30">
        <v>2.9212310899999999E-3</v>
      </c>
      <c r="M82">
        <v>8.1799999999999998E-3</v>
      </c>
      <c r="N82" s="30">
        <v>3.0370535380000001E-3</v>
      </c>
      <c r="Q82">
        <f t="shared" si="14"/>
        <v>3.3283435139999998E-3</v>
      </c>
      <c r="R82" s="100"/>
      <c r="S82" t="s">
        <v>57</v>
      </c>
      <c r="T82">
        <v>2.68E+18</v>
      </c>
      <c r="U82">
        <v>-2.4499999999999999E-3</v>
      </c>
      <c r="V82" s="30">
        <v>-3.553299492E-4</v>
      </c>
      <c r="W82">
        <v>-7.1999999999999998E-3</v>
      </c>
      <c r="X82" s="30">
        <v>-1.1278195489999999E-3</v>
      </c>
      <c r="Y82">
        <v>-4.8999999999999998E-3</v>
      </c>
      <c r="Z82" s="30">
        <v>-7.2442341810000001E-4</v>
      </c>
      <c r="AA82">
        <v>-2.5000000000000001E-3</v>
      </c>
      <c r="AB82" s="30">
        <v>-3.7543174650000002E-4</v>
      </c>
      <c r="AC82" s="99">
        <f t="shared" si="15"/>
        <v>-6.4575116570000002E-4</v>
      </c>
      <c r="AE82" t="s">
        <v>51</v>
      </c>
      <c r="AF82">
        <v>2.68E+18</v>
      </c>
      <c r="AG82">
        <v>2.9069999999999999E-2</v>
      </c>
      <c r="AH82" s="30">
        <v>4.4965197219999998E-3</v>
      </c>
      <c r="AI82">
        <v>3.4979999999999997E-2</v>
      </c>
      <c r="AJ82" s="30">
        <v>5.7250409170000001E-3</v>
      </c>
      <c r="AK82" s="99">
        <f t="shared" si="16"/>
        <v>5.1107803194999999E-3</v>
      </c>
      <c r="AL82" s="100"/>
      <c r="AM82" t="s">
        <v>57</v>
      </c>
      <c r="AN82">
        <v>2.78E+18</v>
      </c>
      <c r="AO82">
        <v>-2.4000000000000001E-4</v>
      </c>
      <c r="AP82" s="30">
        <v>-2.8520499109999998E-4</v>
      </c>
      <c r="AQ82">
        <v>3.3E-4</v>
      </c>
      <c r="AR82" s="30">
        <v>3.2060623720000001E-4</v>
      </c>
      <c r="AS82">
        <f t="shared" si="17"/>
        <v>1.7700623050000017E-5</v>
      </c>
      <c r="AU82" t="s">
        <v>51</v>
      </c>
      <c r="AV82">
        <v>2.78E+18</v>
      </c>
      <c r="AW82">
        <v>1.9400000000000001E-3</v>
      </c>
      <c r="AX82" s="30">
        <v>1.7739575709999999E-3</v>
      </c>
      <c r="AY82">
        <v>1.2700000000000001E-3</v>
      </c>
      <c r="AZ82" s="30">
        <v>1.696047009E-3</v>
      </c>
      <c r="BA82">
        <v>2.9399999999999999E-3</v>
      </c>
      <c r="BB82" s="30">
        <v>3.1293241090000002E-3</v>
      </c>
      <c r="BC82">
        <v>3.8400000000000001E-3</v>
      </c>
      <c r="BD82" s="30">
        <v>4.4357167610000001E-3</v>
      </c>
      <c r="BE82">
        <v>2.7699999999999999E-3</v>
      </c>
      <c r="BF82" s="30">
        <v>2.8459878759999999E-3</v>
      </c>
      <c r="BG82">
        <f t="shared" si="18"/>
        <v>3.02676893875E-3</v>
      </c>
      <c r="BH82" s="100"/>
      <c r="BI82" t="s">
        <v>57</v>
      </c>
      <c r="BJ82">
        <v>2.68E+18</v>
      </c>
      <c r="BK82">
        <v>-1E-4</v>
      </c>
      <c r="BL82" s="30">
        <v>-1.444877908E-4</v>
      </c>
      <c r="BM82">
        <v>-2.5999999999999998E-4</v>
      </c>
      <c r="BN82" s="30">
        <v>-2.9813094830000002E-4</v>
      </c>
      <c r="BO82">
        <f t="shared" si="19"/>
        <v>-2.2130936955000002E-4</v>
      </c>
      <c r="BQ82" t="s">
        <v>51</v>
      </c>
      <c r="BR82">
        <v>2.68E+18</v>
      </c>
      <c r="BS82" s="30">
        <v>1.2899999999999999E-3</v>
      </c>
      <c r="BT82" s="30">
        <v>1.4870317E-3</v>
      </c>
      <c r="BW82" s="132">
        <v>2.706394865E-5</v>
      </c>
      <c r="BX82" s="132">
        <v>2.0699440070000001E-4</v>
      </c>
      <c r="BY82" s="30">
        <v>1.958909112E-4</v>
      </c>
      <c r="BZ82" s="30">
        <v>1.4211043670000001E-4</v>
      </c>
      <c r="CA82" s="30">
        <v>1.477449031E-4</v>
      </c>
      <c r="CB82" s="100">
        <f t="shared" si="20"/>
        <v>1.6191541700000001E-4</v>
      </c>
      <c r="CC82" s="132">
        <v>-1.7285895120000001E-5</v>
      </c>
      <c r="CD82" s="133">
        <v>5.4865542510000001E-5</v>
      </c>
      <c r="CE82" s="133">
        <v>3.5241350340000002E-5</v>
      </c>
      <c r="CF82" s="133">
        <v>1.8263796250000001E-5</v>
      </c>
      <c r="CG82">
        <f t="shared" si="21"/>
        <v>2.2771198495000001E-5</v>
      </c>
      <c r="CH82" s="30">
        <v>2.187442079E-4</v>
      </c>
      <c r="CI82" s="30">
        <v>2.7850862849999999E-4</v>
      </c>
      <c r="CJ82" s="100">
        <f t="shared" si="22"/>
        <v>2.4862641819999997E-4</v>
      </c>
      <c r="CK82" s="30">
        <v>1.3874494890000001E-5</v>
      </c>
      <c r="CL82" s="30">
        <v>1.5596675160000001E-5</v>
      </c>
      <c r="CM82">
        <f t="shared" si="23"/>
        <v>1.4735585025000002E-5</v>
      </c>
      <c r="CN82" s="30">
        <v>8.6298508160000006E-5</v>
      </c>
      <c r="CO82" s="30">
        <v>8.2508358129999997E-5</v>
      </c>
      <c r="CP82" s="30">
        <v>1.5223363090000001E-4</v>
      </c>
      <c r="CQ82" s="30">
        <v>2.1578629910000001E-4</v>
      </c>
      <c r="CR82" s="30">
        <v>1.384500463E-4</v>
      </c>
      <c r="CS82">
        <f t="shared" si="24"/>
        <v>1.4724458360749999E-4</v>
      </c>
      <c r="CT82" s="30">
        <v>7.0289622439999998E-6</v>
      </c>
      <c r="CU82" s="30">
        <v>1.450330971E-5</v>
      </c>
      <c r="CV82">
        <f t="shared" si="25"/>
        <v>1.0766135977E-5</v>
      </c>
      <c r="CW82" s="30">
        <v>7.2340296860000004E-5</v>
      </c>
      <c r="CY82">
        <v>4.63E+18</v>
      </c>
      <c r="CZ82">
        <f>Q94</f>
        <v>-1.803082459E-4</v>
      </c>
    </row>
    <row r="83" spans="1:104" ht="15.75" thickBot="1">
      <c r="A83" t="s">
        <v>58</v>
      </c>
      <c r="B83">
        <v>2.93E+18</v>
      </c>
      <c r="C83">
        <v>-3.8999999999999998E-3</v>
      </c>
      <c r="D83" s="30">
        <v>-6.0268891980000004E-4</v>
      </c>
      <c r="E83" t="s">
        <v>52</v>
      </c>
      <c r="F83">
        <v>2.93E+18</v>
      </c>
      <c r="H83" s="19"/>
      <c r="J83" s="19"/>
      <c r="L83" s="19"/>
      <c r="N83" s="19"/>
      <c r="R83" s="100"/>
      <c r="S83" t="s">
        <v>58</v>
      </c>
      <c r="T83">
        <v>2.83E+18</v>
      </c>
      <c r="U83">
        <v>-2.2699999999999999E-3</v>
      </c>
      <c r="V83" s="30">
        <v>-3.2922407540000002E-4</v>
      </c>
      <c r="W83">
        <v>-6.1000000000000004E-3</v>
      </c>
      <c r="X83" s="30">
        <v>-9.5551378449999997E-4</v>
      </c>
      <c r="Y83">
        <v>-5.1999999999999998E-3</v>
      </c>
      <c r="Z83" s="30">
        <v>-7.687758723E-4</v>
      </c>
      <c r="AA83">
        <v>-2.8E-3</v>
      </c>
      <c r="AB83" s="30">
        <v>-4.2048355610000001E-4</v>
      </c>
      <c r="AC83" s="99">
        <f t="shared" si="15"/>
        <v>-6.1849932207500003E-4</v>
      </c>
      <c r="AE83" t="s">
        <v>52</v>
      </c>
      <c r="AF83">
        <v>2.83E+18</v>
      </c>
      <c r="AG83">
        <v>1.2370000000000001E-2</v>
      </c>
      <c r="AH83" s="30">
        <v>1.9133797370000001E-3</v>
      </c>
      <c r="AJ83" s="19"/>
      <c r="AK83" s="99">
        <f t="shared" si="16"/>
        <v>1.9133797370000001E-3</v>
      </c>
      <c r="AL83" s="100"/>
      <c r="AM83" t="s">
        <v>58</v>
      </c>
      <c r="AN83">
        <v>2.93E+18</v>
      </c>
      <c r="AO83">
        <v>-3.5E-4</v>
      </c>
      <c r="AP83" s="30">
        <v>-4.1592394530000002E-4</v>
      </c>
      <c r="AQ83">
        <v>-1.2E-4</v>
      </c>
      <c r="AR83" s="30">
        <v>-1.165840863E-4</v>
      </c>
      <c r="AS83">
        <f>AVERAGE(AP83,AR83)</f>
        <v>-2.6625401580000004E-4</v>
      </c>
      <c r="AU83" t="s">
        <v>52</v>
      </c>
      <c r="AV83">
        <v>2.93E+18</v>
      </c>
      <c r="AX83" s="19">
        <f>(AX82+AX84)*0.5</f>
        <v>1.2756035112E-3</v>
      </c>
      <c r="AY83">
        <v>1.14E-3</v>
      </c>
      <c r="AZ83" s="30">
        <v>1.522435897E-3</v>
      </c>
      <c r="BA83">
        <v>1.83E-3</v>
      </c>
      <c r="BB83" s="30">
        <v>1.947844598E-3</v>
      </c>
      <c r="BC83">
        <v>2.5200000000000001E-3</v>
      </c>
      <c r="BD83" s="30">
        <v>2.9109391239999999E-3</v>
      </c>
      <c r="BE83">
        <v>1.8600000000000001E-3</v>
      </c>
      <c r="BF83" s="30">
        <v>1.91102435E-3</v>
      </c>
      <c r="BG83">
        <f t="shared" si="18"/>
        <v>2.0730609922499999E-3</v>
      </c>
      <c r="BH83" s="100"/>
      <c r="BI83" t="s">
        <v>58</v>
      </c>
      <c r="BJ83">
        <v>2.83E+18</v>
      </c>
      <c r="BK83">
        <v>-6.8999999999999997E-4</v>
      </c>
      <c r="BL83" s="30">
        <v>-9.9696575639999997E-4</v>
      </c>
      <c r="BM83">
        <v>-8.0000000000000007E-5</v>
      </c>
      <c r="BN83" s="30">
        <v>-9.1732599470000002E-5</v>
      </c>
      <c r="BO83">
        <f t="shared" si="19"/>
        <v>-5.4434917793500003E-4</v>
      </c>
      <c r="BQ83" t="s">
        <v>52</v>
      </c>
      <c r="BR83">
        <v>2.83E+18</v>
      </c>
      <c r="BS83" s="30">
        <v>2.4000000000000001E-4</v>
      </c>
      <c r="BT83" s="30">
        <v>2.7665706050000001E-4</v>
      </c>
      <c r="BW83" s="132">
        <v>2.9319277700000001E-5</v>
      </c>
      <c r="BX83" s="134"/>
      <c r="BY83" s="19"/>
      <c r="BZ83" s="19"/>
      <c r="CA83" s="19"/>
      <c r="CB83" s="100"/>
      <c r="CC83" s="132">
        <v>-1.6015910990000001E-5</v>
      </c>
      <c r="CD83" s="133">
        <v>4.6483306850000001E-5</v>
      </c>
      <c r="CE83" s="133">
        <v>3.7398984029999998E-5</v>
      </c>
      <c r="CF83" s="133">
        <v>2.04554518E-5</v>
      </c>
      <c r="CG83">
        <f t="shared" si="21"/>
        <v>2.20804579225E-5</v>
      </c>
      <c r="CH83" s="30">
        <v>9.308104067E-5</v>
      </c>
      <c r="CI83" s="19"/>
      <c r="CJ83" s="100">
        <f t="shared" si="22"/>
        <v>9.308104067E-5</v>
      </c>
      <c r="CK83" s="30">
        <v>2.023363837E-5</v>
      </c>
      <c r="CL83" s="30">
        <v>5.6715182389999996E-6</v>
      </c>
      <c r="CM83">
        <f t="shared" si="23"/>
        <v>1.29525783045E-5</v>
      </c>
      <c r="CN83" s="19"/>
      <c r="CO83" s="30">
        <v>7.4062620680000001E-5</v>
      </c>
      <c r="CP83" s="19"/>
      <c r="CQ83" s="19"/>
      <c r="CR83" s="30">
        <v>9.2966457110000002E-5</v>
      </c>
      <c r="CS83">
        <f t="shared" si="24"/>
        <v>8.3514538894999995E-5</v>
      </c>
      <c r="CT83" s="30">
        <v>4.8499839479999998E-5</v>
      </c>
      <c r="CU83" s="30">
        <v>4.4625568340000002E-6</v>
      </c>
      <c r="CV83">
        <f t="shared" si="25"/>
        <v>2.6481198156999997E-5</v>
      </c>
      <c r="CW83" s="30">
        <v>1.345865988E-5</v>
      </c>
      <c r="CY83">
        <v>4.94E+18</v>
      </c>
      <c r="CZ83">
        <f>Q96</f>
        <v>-1.2614125120000001E-4</v>
      </c>
    </row>
    <row r="84" spans="1:104" ht="15.75" thickBot="1">
      <c r="A84" t="s">
        <v>59</v>
      </c>
      <c r="B84">
        <v>3.09E+18</v>
      </c>
      <c r="C84">
        <v>-4.1000000000000003E-3</v>
      </c>
      <c r="D84" s="30">
        <v>-6.3359604390000001E-4</v>
      </c>
      <c r="E84" t="s">
        <v>53</v>
      </c>
      <c r="F84">
        <v>3.09E+18</v>
      </c>
      <c r="G84">
        <v>9.9000000000000008E-3</v>
      </c>
      <c r="H84" s="30">
        <v>1.531796379E-3</v>
      </c>
      <c r="I84">
        <v>2.2699999999999999E-3</v>
      </c>
      <c r="J84" s="30">
        <v>4.2161961369999997E-4</v>
      </c>
      <c r="K84">
        <v>3.5000000000000001E-3</v>
      </c>
      <c r="L84" s="30">
        <v>6.085898105E-4</v>
      </c>
      <c r="M84">
        <v>-1.25E-3</v>
      </c>
      <c r="N84" s="30">
        <v>-4.6409742329999999E-4</v>
      </c>
      <c r="Q84">
        <f t="shared" si="14"/>
        <v>1.887040003E-4</v>
      </c>
      <c r="R84" s="100"/>
      <c r="S84" t="s">
        <v>59</v>
      </c>
      <c r="T84">
        <v>2.97E+18</v>
      </c>
      <c r="U84">
        <v>-2.0600000000000002E-3</v>
      </c>
      <c r="V84" s="30">
        <v>-2.9876722259999998E-4</v>
      </c>
      <c r="W84">
        <v>-6.4999999999999997E-3</v>
      </c>
      <c r="X84" s="30">
        <v>-1.0181704259999999E-3</v>
      </c>
      <c r="Y84">
        <v>-5.0000000000000001E-3</v>
      </c>
      <c r="Z84" s="30">
        <v>-7.3920756949999997E-4</v>
      </c>
      <c r="AA84">
        <v>-3.0999999999999999E-3</v>
      </c>
      <c r="AB84" s="30">
        <v>-4.6553536570000001E-4</v>
      </c>
      <c r="AC84" s="99">
        <f t="shared" si="15"/>
        <v>-6.3042014594999994E-4</v>
      </c>
      <c r="AE84" t="s">
        <v>53</v>
      </c>
      <c r="AF84">
        <v>2.97E+18</v>
      </c>
      <c r="AG84">
        <v>2.3800000000000002E-3</v>
      </c>
      <c r="AH84" s="30">
        <v>3.6813611760000002E-4</v>
      </c>
      <c r="AI84">
        <v>2.0809999999999999E-2</v>
      </c>
      <c r="AJ84" s="30">
        <v>3.4058919799999999E-3</v>
      </c>
      <c r="AK84" s="99">
        <f t="shared" si="16"/>
        <v>1.8870140487999999E-3</v>
      </c>
      <c r="AL84" s="100"/>
      <c r="AM84" t="s">
        <v>59</v>
      </c>
      <c r="AN84">
        <v>3.09E+18</v>
      </c>
      <c r="AO84">
        <v>-6.9999999999999999E-4</v>
      </c>
      <c r="AP84" s="30">
        <v>-8.3184789070000001E-4</v>
      </c>
      <c r="AQ84">
        <v>-2.3000000000000001E-4</v>
      </c>
      <c r="AR84" s="30">
        <v>-2.23452832E-4</v>
      </c>
      <c r="AS84">
        <f t="shared" si="17"/>
        <v>-5.2765036135E-4</v>
      </c>
      <c r="AU84" t="s">
        <v>53</v>
      </c>
      <c r="AV84">
        <v>3.09E+18</v>
      </c>
      <c r="AW84">
        <v>8.4999999999999995E-4</v>
      </c>
      <c r="AX84" s="30">
        <v>7.7724945139999999E-4</v>
      </c>
      <c r="AY84">
        <v>4.0999999999999999E-4</v>
      </c>
      <c r="AZ84" s="30">
        <v>5.4754273500000003E-4</v>
      </c>
      <c r="BA84">
        <v>8.1999999999999998E-4</v>
      </c>
      <c r="BB84" s="30">
        <v>8.7280468330000005E-4</v>
      </c>
      <c r="BC84">
        <v>1.7799999999999999E-3</v>
      </c>
      <c r="BD84" s="30">
        <v>2.0561395399999998E-3</v>
      </c>
      <c r="BE84">
        <v>4.8000000000000001E-4</v>
      </c>
      <c r="BF84" s="30">
        <v>4.9316757420000002E-4</v>
      </c>
      <c r="BG84">
        <f t="shared" si="18"/>
        <v>9.9241363312500006E-4</v>
      </c>
      <c r="BH84" s="100"/>
      <c r="BI84" t="s">
        <v>59</v>
      </c>
      <c r="BJ84">
        <v>2.97E+18</v>
      </c>
      <c r="BK84">
        <v>-5.6999999999999998E-4</v>
      </c>
      <c r="BL84" s="30">
        <v>-8.2358040749999997E-4</v>
      </c>
      <c r="BM84">
        <v>-2.5000000000000001E-4</v>
      </c>
      <c r="BN84" s="30">
        <v>-2.866643734E-4</v>
      </c>
      <c r="BO84">
        <f t="shared" si="19"/>
        <v>-5.5512239044999993E-4</v>
      </c>
      <c r="BQ84" t="s">
        <v>53</v>
      </c>
      <c r="BR84">
        <v>2.97E+18</v>
      </c>
      <c r="BS84" s="30">
        <v>1.6000000000000001E-4</v>
      </c>
      <c r="BT84" s="30">
        <v>1.844380403E-4</v>
      </c>
      <c r="BW84" s="132">
        <v>3.0822830400000001E-5</v>
      </c>
      <c r="BX84" s="132">
        <v>7.4517984239999999E-5</v>
      </c>
      <c r="BY84" s="30">
        <v>2.0510718100000001E-5</v>
      </c>
      <c r="BZ84" s="30">
        <v>2.9606340970000001E-5</v>
      </c>
      <c r="CA84" s="30">
        <v>2.2577155129999999E-5</v>
      </c>
      <c r="CB84" s="100">
        <f t="shared" si="20"/>
        <v>2.4231404733333334E-5</v>
      </c>
      <c r="CC84" s="132">
        <v>-1.4534262830000001E-5</v>
      </c>
      <c r="CD84" s="133">
        <v>4.953139254E-5</v>
      </c>
      <c r="CE84" s="133">
        <v>3.5960561570000003E-5</v>
      </c>
      <c r="CF84" s="133">
        <v>2.2647107349999998E-5</v>
      </c>
      <c r="CG84">
        <f t="shared" si="21"/>
        <v>2.3401199657500001E-5</v>
      </c>
      <c r="CH84" s="30">
        <v>1.7908882519999999E-5</v>
      </c>
      <c r="CI84" s="30">
        <v>1.6568795199999999E-4</v>
      </c>
      <c r="CJ84" s="100">
        <f t="shared" si="22"/>
        <v>9.1798417259999994E-5</v>
      </c>
      <c r="CK84" s="30">
        <v>4.0467276750000003E-5</v>
      </c>
      <c r="CL84" s="30">
        <v>1.087040996E-5</v>
      </c>
      <c r="CM84">
        <f t="shared" si="23"/>
        <v>2.5668843355E-5</v>
      </c>
      <c r="CN84" s="30">
        <v>3.7811202030000003E-5</v>
      </c>
      <c r="CO84" s="30">
        <v>2.6636556559999998E-5</v>
      </c>
      <c r="CP84" s="30">
        <v>4.2459720180000001E-5</v>
      </c>
      <c r="CQ84" s="30">
        <v>1.000259407E-4</v>
      </c>
      <c r="CR84" s="30">
        <v>2.3991343769999999E-5</v>
      </c>
      <c r="CS84">
        <f t="shared" si="24"/>
        <v>4.8278390302499997E-5</v>
      </c>
      <c r="CT84" s="30">
        <v>4.0065084790000003E-5</v>
      </c>
      <c r="CU84" s="30">
        <v>1.394549011E-5</v>
      </c>
      <c r="CV84">
        <f t="shared" si="25"/>
        <v>2.700528745E-5</v>
      </c>
      <c r="CW84" s="30">
        <v>8.9724399199999998E-6</v>
      </c>
      <c r="CY84">
        <v>5.24E+18</v>
      </c>
      <c r="CZ84">
        <f>Q98</f>
        <v>-9.5616163999999969E-6</v>
      </c>
    </row>
    <row r="85" spans="1:104" ht="15.75" thickBot="1">
      <c r="A85" t="s">
        <v>60</v>
      </c>
      <c r="B85">
        <v>3.24E+18</v>
      </c>
      <c r="C85">
        <v>-2.8E-3</v>
      </c>
      <c r="D85" s="30">
        <v>-4.3269973730000001E-4</v>
      </c>
      <c r="E85" t="s">
        <v>54</v>
      </c>
      <c r="F85">
        <v>3.24E+18</v>
      </c>
      <c r="H85" s="19"/>
      <c r="J85" s="19"/>
      <c r="L85" s="19"/>
      <c r="N85" s="19"/>
      <c r="R85" s="100"/>
      <c r="S85" t="s">
        <v>60</v>
      </c>
      <c r="T85">
        <v>3.12E+18</v>
      </c>
      <c r="U85">
        <v>-6.7000000000000002E-4</v>
      </c>
      <c r="V85" s="30">
        <v>-9.7171863670000001E-5</v>
      </c>
      <c r="W85">
        <v>-5.1000000000000004E-3</v>
      </c>
      <c r="X85" s="30">
        <v>-7.9887218049999999E-4</v>
      </c>
      <c r="Y85">
        <v>-5.5999999999999999E-3</v>
      </c>
      <c r="Z85" s="30">
        <v>-8.2791247779999996E-4</v>
      </c>
      <c r="AA85">
        <v>-2.3999999999999998E-3</v>
      </c>
      <c r="AB85" s="30">
        <v>-3.6041447660000001E-4</v>
      </c>
      <c r="AC85" s="99">
        <f t="shared" si="15"/>
        <v>-5.210927496425E-4</v>
      </c>
      <c r="AE85" t="s">
        <v>54</v>
      </c>
      <c r="AF85">
        <v>3.12E+18</v>
      </c>
      <c r="AG85">
        <v>-9.5999999999999992E-3</v>
      </c>
      <c r="AH85" s="30">
        <v>-1.4849187940000001E-3</v>
      </c>
      <c r="AI85">
        <v>1.6420000000000001E-2</v>
      </c>
      <c r="AJ85" s="30">
        <v>2.687397709E-3</v>
      </c>
      <c r="AK85" s="99">
        <f t="shared" si="16"/>
        <v>6.0123945749999996E-4</v>
      </c>
      <c r="AL85" s="100"/>
      <c r="AM85" t="s">
        <v>60</v>
      </c>
      <c r="AN85">
        <v>3.24E+18</v>
      </c>
      <c r="AO85">
        <v>-2.1000000000000001E-4</v>
      </c>
      <c r="AP85" s="30">
        <v>-2.4955436719999998E-4</v>
      </c>
      <c r="AQ85">
        <v>1.0000000000000001E-5</v>
      </c>
      <c r="AR85" s="30">
        <v>9.7153405229999997E-6</v>
      </c>
      <c r="AS85">
        <f t="shared" si="17"/>
        <v>-1.1991951333849999E-4</v>
      </c>
      <c r="AU85" t="s">
        <v>54</v>
      </c>
      <c r="AV85">
        <v>3.24E+18</v>
      </c>
      <c r="AX85" s="19">
        <f>(AX84+AX86)*0.5</f>
        <v>5.2121433800000005E-4</v>
      </c>
      <c r="AY85">
        <v>5.2999999999999998E-4</v>
      </c>
      <c r="AZ85" s="30">
        <v>7.0779914529999995E-4</v>
      </c>
      <c r="BA85">
        <v>6.2E-4</v>
      </c>
      <c r="BB85" s="30">
        <v>6.5992549230000004E-4</v>
      </c>
      <c r="BC85">
        <v>1.2800000000000001E-3</v>
      </c>
      <c r="BD85" s="30">
        <v>1.4785722539999999E-3</v>
      </c>
      <c r="BE85">
        <v>1E-4</v>
      </c>
      <c r="BF85" s="30">
        <v>1.0274324460000001E-4</v>
      </c>
      <c r="BG85">
        <f t="shared" si="18"/>
        <v>7.3726003405000001E-4</v>
      </c>
      <c r="BH85" s="100"/>
      <c r="BI85" t="s">
        <v>60</v>
      </c>
      <c r="BJ85">
        <v>3.12E+18</v>
      </c>
      <c r="BK85">
        <v>-4.2999999999999999E-4</v>
      </c>
      <c r="BL85" s="30">
        <v>-6.2129750040000001E-4</v>
      </c>
      <c r="BM85">
        <v>-3.3E-4</v>
      </c>
      <c r="BN85" s="30">
        <v>-3.7839697279999998E-4</v>
      </c>
      <c r="BO85">
        <f t="shared" si="19"/>
        <v>-4.998472366E-4</v>
      </c>
      <c r="BQ85" t="s">
        <v>54</v>
      </c>
      <c r="BR85">
        <v>3.12E+18</v>
      </c>
      <c r="BS85" s="30">
        <v>-1.7000000000000001E-4</v>
      </c>
      <c r="BT85" s="30">
        <v>-1.9596541789999999E-4</v>
      </c>
      <c r="BW85" s="132">
        <v>2.1049737839999999E-5</v>
      </c>
      <c r="BX85" s="134"/>
      <c r="BY85" s="19"/>
      <c r="BZ85" s="19"/>
      <c r="CA85" s="19"/>
      <c r="CB85" s="100"/>
      <c r="CC85" s="132">
        <v>-4.7271631549999997E-6</v>
      </c>
      <c r="CD85" s="133">
        <v>3.8863092610000002E-5</v>
      </c>
      <c r="CE85" s="133">
        <v>4.0275828959999998E-5</v>
      </c>
      <c r="CF85" s="133">
        <v>1.75332444E-5</v>
      </c>
      <c r="CG85">
        <f t="shared" si="21"/>
        <v>2.2986250703749999E-5</v>
      </c>
      <c r="CH85" s="30">
        <v>7.2237509330000003E-5</v>
      </c>
      <c r="CI85" s="30">
        <v>1.3073503949999999E-4</v>
      </c>
      <c r="CJ85" s="100">
        <f t="shared" si="22"/>
        <v>1.01486274415E-4</v>
      </c>
      <c r="CK85" s="30">
        <v>1.2140183019999999E-5</v>
      </c>
      <c r="CL85" s="30">
        <v>4.7262651990000002E-7</v>
      </c>
      <c r="CM85">
        <f t="shared" si="23"/>
        <v>6.3064047699499993E-6</v>
      </c>
      <c r="CN85" s="19"/>
      <c r="CO85" s="30">
        <v>3.4432621900000002E-5</v>
      </c>
      <c r="CP85" s="19"/>
      <c r="CQ85" s="19"/>
      <c r="CR85" s="30">
        <v>4.9981966190000004E-6</v>
      </c>
      <c r="CS85">
        <f t="shared" si="24"/>
        <v>1.9715409259500001E-5</v>
      </c>
      <c r="CT85" s="30">
        <v>3.0224537649999998E-5</v>
      </c>
      <c r="CU85" s="30">
        <v>1.840804694E-5</v>
      </c>
      <c r="CV85">
        <f t="shared" si="25"/>
        <v>2.4316292295000001E-5</v>
      </c>
      <c r="CW85" s="30">
        <v>9.5332174149999998E-6</v>
      </c>
      <c r="CY85">
        <v>5.55E+18</v>
      </c>
      <c r="CZ85">
        <f>Q100</f>
        <v>5.6631084000000004E-5</v>
      </c>
    </row>
    <row r="86" spans="1:104" ht="15.75" thickBot="1">
      <c r="A86" t="s">
        <v>61</v>
      </c>
      <c r="B86">
        <v>3.39E+18</v>
      </c>
      <c r="C86">
        <v>-3.5000000000000001E-3</v>
      </c>
      <c r="D86" s="30">
        <v>-5.408746716E-4</v>
      </c>
      <c r="E86" t="s">
        <v>55</v>
      </c>
      <c r="F86">
        <v>3.39E+18</v>
      </c>
      <c r="G86">
        <v>2.0999999999999999E-3</v>
      </c>
      <c r="H86" s="30">
        <v>3.2492650470000001E-4</v>
      </c>
      <c r="I86">
        <v>-3.3999999999999998E-3</v>
      </c>
      <c r="J86" s="30">
        <v>-6.3150074289999999E-4</v>
      </c>
      <c r="K86">
        <v>-2.0000000000000001E-4</v>
      </c>
      <c r="L86" s="30">
        <v>-3.4776560600000002E-5</v>
      </c>
      <c r="M86">
        <v>-5.9699999999999996E-3</v>
      </c>
      <c r="N86" s="30">
        <v>-2.2165292940000002E-3</v>
      </c>
      <c r="Q86">
        <f t="shared" si="14"/>
        <v>-9.6093553250000015E-4</v>
      </c>
      <c r="R86" s="100"/>
      <c r="S86" t="s">
        <v>61</v>
      </c>
      <c r="T86">
        <v>3.27E+18</v>
      </c>
      <c r="U86">
        <v>-1.08E-3</v>
      </c>
      <c r="V86" s="30">
        <v>-1.5663524289999999E-4</v>
      </c>
      <c r="W86">
        <v>-4.5999999999999999E-3</v>
      </c>
      <c r="X86" s="30">
        <v>-7.2055137839999997E-4</v>
      </c>
      <c r="Y86">
        <v>-5.1000000000000004E-3</v>
      </c>
      <c r="Z86" s="30">
        <v>-7.5399172090000004E-4</v>
      </c>
      <c r="AA86">
        <v>-2.3E-3</v>
      </c>
      <c r="AB86" s="30">
        <v>-3.4539720679999998E-4</v>
      </c>
      <c r="AC86" s="99">
        <f t="shared" si="15"/>
        <v>-4.9414388725000009E-4</v>
      </c>
      <c r="AE86" t="s">
        <v>55</v>
      </c>
      <c r="AF86">
        <v>3.27E+18</v>
      </c>
      <c r="AG86">
        <v>-2.49E-3</v>
      </c>
      <c r="AH86" s="30">
        <v>-3.851508121E-4</v>
      </c>
      <c r="AI86">
        <v>5.6800000000000002E-3</v>
      </c>
      <c r="AJ86" s="30">
        <v>9.296235679E-4</v>
      </c>
      <c r="AK86" s="99">
        <f t="shared" si="16"/>
        <v>2.722363779E-4</v>
      </c>
      <c r="AL86" s="100"/>
      <c r="AM86" t="s">
        <v>61</v>
      </c>
      <c r="AN86">
        <v>3.39E+18</v>
      </c>
      <c r="AO86">
        <v>-8.1999999999999998E-4</v>
      </c>
      <c r="AP86" s="30">
        <v>-9.7445038620000001E-4</v>
      </c>
      <c r="AQ86">
        <v>2.2000000000000001E-4</v>
      </c>
      <c r="AR86" s="30">
        <v>2.1373749149999999E-4</v>
      </c>
      <c r="AS86">
        <f t="shared" si="17"/>
        <v>-3.8035644735000002E-4</v>
      </c>
      <c r="AU86" t="s">
        <v>55</v>
      </c>
      <c r="AV86">
        <v>3.39E+18</v>
      </c>
      <c r="AW86">
        <v>2.9E-4</v>
      </c>
      <c r="AX86" s="30">
        <v>2.6517922459999999E-4</v>
      </c>
      <c r="AY86">
        <v>2.0000000000000001E-4</v>
      </c>
      <c r="AZ86" s="30">
        <v>2.6709401710000002E-4</v>
      </c>
      <c r="BA86">
        <v>4.0000000000000002E-4</v>
      </c>
      <c r="BB86" s="30">
        <v>4.2575838210000001E-4</v>
      </c>
      <c r="BC86">
        <v>7.1000000000000002E-4</v>
      </c>
      <c r="BD86" s="30">
        <v>8.2014554699999997E-4</v>
      </c>
      <c r="BE86">
        <v>1.2E-4</v>
      </c>
      <c r="BF86" s="30">
        <v>1.2329189359999999E-4</v>
      </c>
      <c r="BG86">
        <f t="shared" si="18"/>
        <v>4.0907245994999998E-4</v>
      </c>
      <c r="BH86" s="100"/>
      <c r="BI86" t="s">
        <v>61</v>
      </c>
      <c r="BJ86">
        <v>3.27E+18</v>
      </c>
      <c r="BK86">
        <v>-6.7000000000000002E-4</v>
      </c>
      <c r="BL86" s="30">
        <v>-9.6806819820000002E-4</v>
      </c>
      <c r="BM86">
        <v>-2.9E-4</v>
      </c>
      <c r="BN86" s="30">
        <v>-3.3253067309999999E-4</v>
      </c>
      <c r="BO86">
        <f t="shared" si="19"/>
        <v>-6.5029943565000003E-4</v>
      </c>
      <c r="BQ86" t="s">
        <v>55</v>
      </c>
      <c r="BR86">
        <v>3.27E+18</v>
      </c>
      <c r="BS86" s="30">
        <v>-2.7999999999999998E-4</v>
      </c>
      <c r="BT86" s="30">
        <v>-3.2276657060000002E-4</v>
      </c>
      <c r="BW86" s="132">
        <v>2.631217229E-5</v>
      </c>
      <c r="BX86" s="132">
        <v>1.580684514E-5</v>
      </c>
      <c r="BY86" s="30">
        <v>3.0720899359999997E-5</v>
      </c>
      <c r="BZ86" s="30">
        <v>1.691790913E-6</v>
      </c>
      <c r="CA86" s="30">
        <v>1.078284929E-4</v>
      </c>
      <c r="CB86" s="100">
        <f t="shared" si="20"/>
        <v>4.6747061057666665E-5</v>
      </c>
      <c r="CC86" s="132">
        <v>-7.6199047870000002E-6</v>
      </c>
      <c r="CD86" s="133">
        <v>3.5052985489999998E-5</v>
      </c>
      <c r="CE86" s="133">
        <v>3.6679772799999997E-5</v>
      </c>
      <c r="CF86" s="133">
        <v>1.680269255E-5</v>
      </c>
      <c r="CG86">
        <f t="shared" si="21"/>
        <v>2.0228886513249999E-5</v>
      </c>
      <c r="CH86" s="30">
        <v>1.8736603980000001E-5</v>
      </c>
      <c r="CI86" s="30">
        <v>4.5223813890000002E-5</v>
      </c>
      <c r="CJ86" s="100">
        <f t="shared" si="22"/>
        <v>3.1980208935E-5</v>
      </c>
      <c r="CK86" s="30">
        <v>4.7404524190000002E-5</v>
      </c>
      <c r="CL86" s="30">
        <v>1.039778344E-5</v>
      </c>
      <c r="CM86">
        <f t="shared" si="23"/>
        <v>2.8901153815000003E-5</v>
      </c>
      <c r="CN86" s="30">
        <v>1.2900292459999999E-5</v>
      </c>
      <c r="CO86" s="30">
        <v>1.2993442229999999E-5</v>
      </c>
      <c r="CP86" s="30">
        <v>2.0712058619999999E-5</v>
      </c>
      <c r="CQ86" s="30">
        <v>3.9897987590000001E-5</v>
      </c>
      <c r="CR86" s="30">
        <v>5.997835943E-6</v>
      </c>
      <c r="CS86">
        <f t="shared" si="24"/>
        <v>1.9900331095750002E-5</v>
      </c>
      <c r="CT86" s="30">
        <v>4.7094047040000001E-5</v>
      </c>
      <c r="CU86" s="30">
        <v>1.6176768520000001E-5</v>
      </c>
      <c r="CV86">
        <f t="shared" si="25"/>
        <v>3.1635407779999998E-5</v>
      </c>
      <c r="CW86" s="30">
        <v>1.570176986E-5</v>
      </c>
    </row>
    <row r="87" spans="1:104" ht="15.75" thickBot="1">
      <c r="A87" t="s">
        <v>62</v>
      </c>
      <c r="B87">
        <v>3.55E+18</v>
      </c>
      <c r="C87">
        <v>-2.5000000000000001E-3</v>
      </c>
      <c r="D87" s="30">
        <v>-3.863390512E-4</v>
      </c>
      <c r="E87" t="s">
        <v>56</v>
      </c>
      <c r="F87">
        <v>3.55E+18</v>
      </c>
      <c r="H87" s="19"/>
      <c r="J87" s="19"/>
      <c r="L87" s="19"/>
      <c r="N87" s="19"/>
      <c r="R87" s="100"/>
      <c r="S87" t="s">
        <v>62</v>
      </c>
      <c r="T87">
        <v>3.42E+18</v>
      </c>
      <c r="U87">
        <v>-1.67E-3</v>
      </c>
      <c r="V87" s="30">
        <v>-2.4220449600000001E-4</v>
      </c>
      <c r="W87">
        <v>-5.7999999999999996E-3</v>
      </c>
      <c r="X87" s="30">
        <v>-9.0852130330000005E-4</v>
      </c>
      <c r="Y87">
        <v>-5.3E-3</v>
      </c>
      <c r="Z87" s="30">
        <v>-7.8356002369999996E-4</v>
      </c>
      <c r="AA87">
        <v>-1.5E-3</v>
      </c>
      <c r="AB87" s="30">
        <v>-2.252590479E-4</v>
      </c>
      <c r="AC87" s="99">
        <f t="shared" si="15"/>
        <v>-5.3988621772500008E-4</v>
      </c>
      <c r="AE87" t="s">
        <v>56</v>
      </c>
      <c r="AF87">
        <v>3.42E+18</v>
      </c>
      <c r="AG87">
        <v>-2.7599999999999999E-3</v>
      </c>
      <c r="AH87" s="30">
        <v>-4.2691415309999999E-4</v>
      </c>
      <c r="AI87">
        <v>-3.1E-4</v>
      </c>
      <c r="AJ87" s="30">
        <v>-5.0736497549999997E-5</v>
      </c>
      <c r="AK87" s="99">
        <f t="shared" si="16"/>
        <v>-2.38825325325E-4</v>
      </c>
      <c r="AL87" s="100"/>
      <c r="AM87" t="s">
        <v>62</v>
      </c>
      <c r="AN87">
        <v>3.55E+18</v>
      </c>
      <c r="AO87">
        <v>-4.0999999999999999E-4</v>
      </c>
      <c r="AP87" s="30">
        <v>-4.872251931E-4</v>
      </c>
      <c r="AQ87" s="30">
        <v>7.1000000000000002E-4</v>
      </c>
      <c r="AR87" s="30">
        <v>6.8978917710000004E-4</v>
      </c>
      <c r="AS87">
        <f t="shared" si="17"/>
        <v>1.0128199200000002E-4</v>
      </c>
      <c r="AU87" t="s">
        <v>56</v>
      </c>
      <c r="AV87">
        <v>3.55E+18</v>
      </c>
      <c r="AX87" s="19">
        <f>(AX86+AX88)*0.5</f>
        <v>2.7432333579999998E-4</v>
      </c>
      <c r="AY87">
        <v>-3.0000000000000001E-5</v>
      </c>
      <c r="AZ87" s="30">
        <v>-4.0064102559999997E-5</v>
      </c>
      <c r="BA87">
        <v>2.2000000000000001E-4</v>
      </c>
      <c r="BB87" s="30">
        <v>2.341671102E-4</v>
      </c>
      <c r="BC87">
        <v>5.1999999999999995E-4</v>
      </c>
      <c r="BD87" s="30">
        <v>6.0066997810000005E-4</v>
      </c>
      <c r="BE87">
        <v>-2.9E-4</v>
      </c>
      <c r="BF87" s="30">
        <v>-2.9795540939999999E-4</v>
      </c>
      <c r="BG87">
        <f t="shared" si="18"/>
        <v>1.2420439408500003E-4</v>
      </c>
      <c r="BH87" s="100"/>
      <c r="BI87" t="s">
        <v>62</v>
      </c>
      <c r="BJ87">
        <v>3.42E+18</v>
      </c>
      <c r="BK87">
        <v>-8.1999999999999998E-4</v>
      </c>
      <c r="BL87" s="30">
        <v>-1.184799884E-3</v>
      </c>
      <c r="BM87">
        <v>-7.2000000000000005E-4</v>
      </c>
      <c r="BN87" s="30">
        <v>-8.2559339529999999E-4</v>
      </c>
      <c r="BO87">
        <f t="shared" si="19"/>
        <v>-1.0051966396499999E-3</v>
      </c>
      <c r="BQ87" t="s">
        <v>56</v>
      </c>
      <c r="BR87">
        <v>3.42E+18</v>
      </c>
      <c r="BS87" s="30">
        <v>-1.7000000000000001E-4</v>
      </c>
      <c r="BT87" s="30">
        <v>-1.9596541789999999E-4</v>
      </c>
      <c r="BW87" s="132">
        <v>1.8794408779999999E-5</v>
      </c>
      <c r="BX87" s="134"/>
      <c r="BY87" s="19"/>
      <c r="BZ87" s="19"/>
      <c r="CA87" s="19"/>
      <c r="CB87" s="100"/>
      <c r="CC87" s="132">
        <v>-1.1782630550000001E-5</v>
      </c>
      <c r="CD87" s="133">
        <v>4.4197242580000003E-5</v>
      </c>
      <c r="CE87" s="133">
        <v>3.8118195259999999E-5</v>
      </c>
      <c r="CF87" s="133">
        <v>1.0958277750000001E-5</v>
      </c>
      <c r="CG87">
        <f t="shared" si="21"/>
        <v>2.0372771260000002E-5</v>
      </c>
      <c r="CH87" s="30">
        <v>2.076828393E-5</v>
      </c>
      <c r="CI87" s="30">
        <v>2.4682011099999999E-6</v>
      </c>
      <c r="CJ87" s="100">
        <f t="shared" si="22"/>
        <v>1.1618242519999999E-5</v>
      </c>
      <c r="CK87" s="30">
        <v>2.3702262099999999E-5</v>
      </c>
      <c r="CL87" s="30">
        <v>3.3556482910000001E-5</v>
      </c>
      <c r="CM87">
        <f t="shared" si="23"/>
        <v>2.8629372505E-5</v>
      </c>
      <c r="CN87" s="19"/>
      <c r="CO87" s="30">
        <v>1.9490163340000001E-6</v>
      </c>
      <c r="CP87" s="19"/>
      <c r="CQ87" s="19"/>
      <c r="CR87" s="30">
        <v>1.449477019E-5</v>
      </c>
      <c r="CS87">
        <f t="shared" si="24"/>
        <v>8.2218932620000003E-6</v>
      </c>
      <c r="CT87" s="30">
        <v>5.7637490399999997E-5</v>
      </c>
      <c r="CU87" s="30">
        <v>4.0163011509999999E-5</v>
      </c>
      <c r="CV87">
        <f t="shared" si="25"/>
        <v>4.8900250954999995E-5</v>
      </c>
      <c r="CW87" s="30">
        <v>9.5332174149999998E-6</v>
      </c>
    </row>
    <row r="88" spans="1:104" ht="15.75" thickBot="1">
      <c r="A88" t="s">
        <v>63</v>
      </c>
      <c r="B88">
        <v>3.7E+18</v>
      </c>
      <c r="C88">
        <v>-3.5999999999999999E-3</v>
      </c>
      <c r="D88" s="30">
        <v>-5.5632823370000003E-4</v>
      </c>
      <c r="E88" t="s">
        <v>57</v>
      </c>
      <c r="F88">
        <v>3.7E+18</v>
      </c>
      <c r="G88">
        <v>-1E-3</v>
      </c>
      <c r="H88" s="30">
        <v>-1.54726907E-4</v>
      </c>
      <c r="I88">
        <v>-3.6099999999999999E-3</v>
      </c>
      <c r="J88" s="30">
        <v>-6.7050520059999999E-4</v>
      </c>
      <c r="K88">
        <v>2.9999999999999997E-4</v>
      </c>
      <c r="L88" s="30">
        <v>5.21648409E-5</v>
      </c>
      <c r="M88">
        <v>-4.9399999999999999E-3</v>
      </c>
      <c r="N88" s="30">
        <v>-1.834113017E-3</v>
      </c>
      <c r="Q88">
        <f t="shared" si="14"/>
        <v>-8.1748445889999997E-4</v>
      </c>
      <c r="R88" s="100"/>
      <c r="S88" t="s">
        <v>63</v>
      </c>
      <c r="T88">
        <v>3.57E+18</v>
      </c>
      <c r="U88">
        <v>-1.25E-3</v>
      </c>
      <c r="V88" s="30">
        <v>-1.812907904E-4</v>
      </c>
      <c r="W88">
        <v>-4.1000000000000003E-3</v>
      </c>
      <c r="X88" s="30">
        <v>-6.4223057640000003E-4</v>
      </c>
      <c r="Y88">
        <v>-5.3E-3</v>
      </c>
      <c r="Z88" s="30">
        <v>-7.8356002369999996E-4</v>
      </c>
      <c r="AA88">
        <v>-1.6999999999999999E-3</v>
      </c>
      <c r="AB88" s="30">
        <v>-2.5529358759999999E-4</v>
      </c>
      <c r="AC88" s="99">
        <f t="shared" si="15"/>
        <v>-4.6559374452499996E-4</v>
      </c>
      <c r="AE88" t="s">
        <v>57</v>
      </c>
      <c r="AF88">
        <v>3.57E+18</v>
      </c>
      <c r="AG88">
        <v>-2.6900000000000001E-3</v>
      </c>
      <c r="AH88" s="30">
        <v>-4.1608662029999998E-4</v>
      </c>
      <c r="AI88">
        <v>-1.89E-3</v>
      </c>
      <c r="AJ88" s="30">
        <v>-3.0932896889999999E-4</v>
      </c>
      <c r="AK88" s="99">
        <f t="shared" si="16"/>
        <v>-3.6270779459999998E-4</v>
      </c>
      <c r="AL88" s="100"/>
      <c r="AM88" t="s">
        <v>63</v>
      </c>
      <c r="AN88">
        <v>3.7E+18</v>
      </c>
      <c r="AO88">
        <v>-6.2E-4</v>
      </c>
      <c r="AP88" s="30">
        <v>-7.3677956029999999E-4</v>
      </c>
      <c r="AQ88">
        <v>5.4000000000000001E-4</v>
      </c>
      <c r="AR88" s="30">
        <v>5.246283882E-4</v>
      </c>
      <c r="AS88">
        <f t="shared" si="17"/>
        <v>-1.0607558605E-4</v>
      </c>
      <c r="AU88" t="s">
        <v>57</v>
      </c>
      <c r="AV88">
        <v>3.7E+18</v>
      </c>
      <c r="AW88">
        <v>3.1E-4</v>
      </c>
      <c r="AX88" s="30">
        <v>2.8346744699999998E-4</v>
      </c>
      <c r="AY88">
        <v>-2.0000000000000002E-5</v>
      </c>
      <c r="AZ88" s="30">
        <v>-2.6709401709999999E-5</v>
      </c>
      <c r="BA88">
        <v>3.4000000000000002E-4</v>
      </c>
      <c r="BB88" s="30">
        <v>3.6189462480000001E-4</v>
      </c>
      <c r="BC88">
        <v>7.5000000000000002E-4</v>
      </c>
      <c r="BD88" s="30">
        <v>8.6635092989999999E-4</v>
      </c>
      <c r="BE88">
        <v>-4.4000000000000002E-4</v>
      </c>
      <c r="BF88" s="30">
        <v>-4.520702764E-4</v>
      </c>
      <c r="BG88">
        <f t="shared" si="18"/>
        <v>1.8736646914749999E-4</v>
      </c>
      <c r="BH88" s="100"/>
      <c r="BI88" t="s">
        <v>63</v>
      </c>
      <c r="BJ88">
        <v>3.57E+18</v>
      </c>
      <c r="BK88">
        <v>-7.6999999999999996E-4</v>
      </c>
      <c r="BL88" s="30">
        <v>-1.112555989E-3</v>
      </c>
      <c r="BM88">
        <v>-2.3000000000000001E-4</v>
      </c>
      <c r="BN88" s="30">
        <v>-2.6373122349999999E-4</v>
      </c>
      <c r="BO88">
        <f t="shared" si="19"/>
        <v>-6.8814360625000007E-4</v>
      </c>
      <c r="BQ88" t="s">
        <v>57</v>
      </c>
      <c r="BR88">
        <v>3.57E+18</v>
      </c>
      <c r="BS88" s="30">
        <v>-4.2000000000000002E-4</v>
      </c>
      <c r="BT88" s="30">
        <v>-4.8414985589999998E-4</v>
      </c>
      <c r="BW88" s="132">
        <v>2.706394865E-5</v>
      </c>
      <c r="BX88" s="132">
        <v>7.5270691150000002E-6</v>
      </c>
      <c r="BY88" s="30">
        <v>3.2618366669999998E-5</v>
      </c>
      <c r="BZ88" s="30">
        <v>2.5376863689999999E-6</v>
      </c>
      <c r="CA88" s="30">
        <v>8.9224917049999996E-5</v>
      </c>
      <c r="CB88" s="100">
        <f t="shared" si="20"/>
        <v>4.1460323362999998E-5</v>
      </c>
      <c r="CC88" s="132">
        <v>-8.8193342440000005E-6</v>
      </c>
      <c r="CD88" s="133">
        <v>3.1242878370000002E-5</v>
      </c>
      <c r="CE88" s="133">
        <v>3.8118195259999999E-5</v>
      </c>
      <c r="CF88" s="133">
        <v>1.241938145E-5</v>
      </c>
      <c r="CG88">
        <f t="shared" si="21"/>
        <v>1.8240280209E-5</v>
      </c>
      <c r="CH88" s="30">
        <v>2.024155209E-5</v>
      </c>
      <c r="CI88" s="30">
        <v>1.504806483E-5</v>
      </c>
      <c r="CJ88" s="100">
        <f t="shared" si="22"/>
        <v>1.7644808459999998E-5</v>
      </c>
      <c r="CK88" s="30">
        <v>3.5842445120000002E-5</v>
      </c>
      <c r="CL88" s="30">
        <v>2.552183207E-5</v>
      </c>
      <c r="CM88">
        <f t="shared" si="23"/>
        <v>3.0682138595000001E-5</v>
      </c>
      <c r="CN88" s="30">
        <v>1.3789967799999999E-5</v>
      </c>
      <c r="CO88" s="30">
        <v>1.299344223E-6</v>
      </c>
      <c r="CP88" s="30">
        <v>1.7605249829999998E-5</v>
      </c>
      <c r="CQ88" s="30">
        <v>4.2145761540000003E-5</v>
      </c>
      <c r="CR88" s="30">
        <v>2.1992065120000001E-5</v>
      </c>
      <c r="CS88">
        <f t="shared" si="24"/>
        <v>2.0760605178249999E-5</v>
      </c>
      <c r="CT88" s="30">
        <v>5.4123009280000003E-5</v>
      </c>
      <c r="CU88" s="30">
        <v>1.28298509E-5</v>
      </c>
      <c r="CV88">
        <f t="shared" si="25"/>
        <v>3.3476430090000001E-5</v>
      </c>
      <c r="CW88" s="30">
        <v>2.355265479E-5</v>
      </c>
    </row>
    <row r="89" spans="1:104" ht="15.75" thickBot="1">
      <c r="A89" t="s">
        <v>64</v>
      </c>
      <c r="B89">
        <v>3.86E+18</v>
      </c>
      <c r="C89">
        <v>-1.8E-3</v>
      </c>
      <c r="D89" s="30">
        <v>-2.7816411680000003E-4</v>
      </c>
      <c r="E89" t="s">
        <v>58</v>
      </c>
      <c r="F89">
        <v>3.86E+18</v>
      </c>
      <c r="H89" s="19"/>
      <c r="J89" s="19"/>
      <c r="L89" s="19"/>
      <c r="N89" s="19"/>
      <c r="R89" s="100"/>
      <c r="S89" t="s">
        <v>64</v>
      </c>
      <c r="T89">
        <v>3.72E+18</v>
      </c>
      <c r="U89">
        <v>-1.23E-3</v>
      </c>
      <c r="V89" s="30">
        <v>-1.7839013780000001E-4</v>
      </c>
      <c r="W89">
        <v>-5.0000000000000001E-3</v>
      </c>
      <c r="X89" s="30">
        <v>-7.8320802009999998E-4</v>
      </c>
      <c r="Y89">
        <v>-5.3E-3</v>
      </c>
      <c r="Z89" s="30">
        <v>-7.8356002369999996E-4</v>
      </c>
      <c r="AA89">
        <v>-2.7000000000000001E-3</v>
      </c>
      <c r="AB89" s="30">
        <v>-4.054662862E-4</v>
      </c>
      <c r="AC89" s="99">
        <f t="shared" si="15"/>
        <v>-5.3765611694999999E-4</v>
      </c>
      <c r="AE89" t="s">
        <v>58</v>
      </c>
      <c r="AF89">
        <v>3.72E+18</v>
      </c>
      <c r="AG89">
        <v>-3.1900000000000001E-3</v>
      </c>
      <c r="AH89" s="30">
        <v>-4.9342614079999996E-4</v>
      </c>
      <c r="AI89">
        <v>-1.98E-3</v>
      </c>
      <c r="AJ89" s="30">
        <v>-3.2405891980000001E-4</v>
      </c>
      <c r="AK89" s="99">
        <f t="shared" si="16"/>
        <v>-4.0874253030000001E-4</v>
      </c>
      <c r="AL89" s="100"/>
      <c r="AM89" t="s">
        <v>64</v>
      </c>
      <c r="AN89">
        <v>3.86E+18</v>
      </c>
      <c r="AO89">
        <v>-7.2000000000000005E-4</v>
      </c>
      <c r="AP89" s="30">
        <v>-8.5561497330000004E-4</v>
      </c>
      <c r="AQ89">
        <v>1.2E-4</v>
      </c>
      <c r="AR89" s="30">
        <v>1.165840863E-4</v>
      </c>
      <c r="AS89">
        <f t="shared" si="17"/>
        <v>-3.6951544350000002E-4</v>
      </c>
      <c r="AU89" t="s">
        <v>58</v>
      </c>
      <c r="AV89">
        <v>3.86E+18</v>
      </c>
      <c r="AX89" s="19">
        <f>(AX88+AX90)*0.5</f>
        <v>3.2004389175000001E-4</v>
      </c>
      <c r="AY89">
        <v>-8.0000000000000007E-5</v>
      </c>
      <c r="AZ89" s="30">
        <v>-1.068376068E-4</v>
      </c>
      <c r="BA89">
        <v>2.5999999999999998E-4</v>
      </c>
      <c r="BB89" s="30">
        <v>2.7674294839999999E-4</v>
      </c>
      <c r="BC89">
        <v>4.0999999999999999E-4</v>
      </c>
      <c r="BD89" s="30">
        <v>4.7360517499999999E-4</v>
      </c>
      <c r="BE89">
        <v>-5.9000000000000003E-4</v>
      </c>
      <c r="BF89" s="30">
        <v>-6.0618514329999998E-4</v>
      </c>
      <c r="BG89">
        <f t="shared" si="18"/>
        <v>9.3313433250000037E-6</v>
      </c>
      <c r="BH89" s="100"/>
      <c r="BI89" t="s">
        <v>64</v>
      </c>
      <c r="BJ89">
        <v>3.72E+18</v>
      </c>
      <c r="BK89">
        <v>-1.01E-3</v>
      </c>
      <c r="BL89" s="30">
        <v>-1.459326687E-3</v>
      </c>
      <c r="BM89">
        <v>-2.3000000000000001E-4</v>
      </c>
      <c r="BN89" s="30">
        <v>-2.6373122349999999E-4</v>
      </c>
      <c r="BO89">
        <f t="shared" si="19"/>
        <v>-8.6152895525000005E-4</v>
      </c>
      <c r="BQ89" t="s">
        <v>58</v>
      </c>
      <c r="BR89">
        <v>3.72E+18</v>
      </c>
      <c r="BS89" s="30">
        <v>6.9999999999999994E-5</v>
      </c>
      <c r="BT89" s="30">
        <v>8.0691642650000005E-5</v>
      </c>
      <c r="BW89" s="132">
        <v>1.353197432E-5</v>
      </c>
      <c r="BX89" s="134"/>
      <c r="BY89" s="19"/>
      <c r="BZ89" s="19"/>
      <c r="CA89" s="19"/>
      <c r="CB89" s="100"/>
      <c r="CC89" s="132">
        <v>-8.6782248959999999E-6</v>
      </c>
      <c r="CD89" s="133">
        <v>3.8101071190000001E-5</v>
      </c>
      <c r="CE89" s="133">
        <v>3.8118195259999999E-5</v>
      </c>
      <c r="CF89" s="133">
        <v>1.9724899949999999E-5</v>
      </c>
      <c r="CG89">
        <f t="shared" si="21"/>
        <v>2.1816485375999998E-5</v>
      </c>
      <c r="CH89" s="30">
        <v>2.4003922369999999E-5</v>
      </c>
      <c r="CI89" s="30">
        <v>1.5764639349999999E-5</v>
      </c>
      <c r="CJ89" s="100">
        <f t="shared" si="22"/>
        <v>1.9884280859999999E-5</v>
      </c>
      <c r="CK89" s="30">
        <v>4.1623484659999997E-5</v>
      </c>
      <c r="CL89" s="30">
        <v>5.6715182389999996E-6</v>
      </c>
      <c r="CM89">
        <f t="shared" si="23"/>
        <v>2.3647501449499998E-5</v>
      </c>
      <c r="CN89" s="19"/>
      <c r="CO89" s="30">
        <v>5.1973768900000002E-6</v>
      </c>
      <c r="CP89" s="19"/>
      <c r="CQ89" s="19"/>
      <c r="CR89" s="30">
        <v>2.9489360049999999E-5</v>
      </c>
      <c r="CS89">
        <f t="shared" si="24"/>
        <v>1.7343368469999998E-5</v>
      </c>
      <c r="CT89" s="30">
        <v>7.0992518670000003E-5</v>
      </c>
      <c r="CU89" s="30">
        <v>1.28298509E-5</v>
      </c>
      <c r="CV89">
        <f t="shared" si="25"/>
        <v>4.1911184785000004E-5</v>
      </c>
      <c r="CW89" s="30">
        <v>3.9254424649999999E-6</v>
      </c>
    </row>
    <row r="90" spans="1:104" ht="15.75" thickBot="1">
      <c r="A90" t="s">
        <v>65</v>
      </c>
      <c r="B90">
        <v>4.01E+18</v>
      </c>
      <c r="C90">
        <v>-2.5999999999999999E-3</v>
      </c>
      <c r="D90" s="30">
        <v>-4.0179261319999999E-4</v>
      </c>
      <c r="E90" t="s">
        <v>59</v>
      </c>
      <c r="F90">
        <v>4.01E+18</v>
      </c>
      <c r="G90">
        <v>-2.7000000000000001E-3</v>
      </c>
      <c r="H90" s="30">
        <v>-4.1776264889999999E-4</v>
      </c>
      <c r="I90">
        <v>-9.5899999999999996E-3</v>
      </c>
      <c r="J90" s="30">
        <v>-1.781203566E-3</v>
      </c>
      <c r="K90">
        <v>6.9999999999999999E-4</v>
      </c>
      <c r="L90" s="30">
        <v>1.217179621E-4</v>
      </c>
      <c r="M90">
        <v>-2.7200000000000002E-3</v>
      </c>
      <c r="N90" s="30">
        <v>-1.0098759930000001E-3</v>
      </c>
      <c r="Q90">
        <f t="shared" si="14"/>
        <v>-8.8978719896666677E-4</v>
      </c>
      <c r="R90" s="100"/>
      <c r="S90" t="s">
        <v>65</v>
      </c>
      <c r="T90">
        <v>3.87E+18</v>
      </c>
      <c r="U90">
        <v>-1.2800000000000001E-3</v>
      </c>
      <c r="V90" s="30">
        <v>-1.8564176939999999E-4</v>
      </c>
      <c r="W90">
        <v>-5.1999999999999998E-3</v>
      </c>
      <c r="X90" s="30">
        <v>-8.145363409E-4</v>
      </c>
      <c r="Y90">
        <v>-5.7999999999999996E-3</v>
      </c>
      <c r="Z90" s="30">
        <v>-8.5748078059999999E-4</v>
      </c>
      <c r="AA90">
        <v>-1.6999999999999999E-3</v>
      </c>
      <c r="AB90" s="30">
        <v>-2.5529358759999999E-4</v>
      </c>
      <c r="AC90" s="99">
        <f t="shared" si="15"/>
        <v>-5.28238119625E-4</v>
      </c>
      <c r="AE90" t="s">
        <v>59</v>
      </c>
      <c r="AF90">
        <v>3.87E+18</v>
      </c>
      <c r="AG90">
        <v>-2.1299999999999999E-3</v>
      </c>
      <c r="AH90" s="30">
        <v>-3.2946635730000002E-4</v>
      </c>
      <c r="AI90">
        <v>-1.6999999999999999E-3</v>
      </c>
      <c r="AJ90" s="30">
        <v>-2.7823240589999997E-4</v>
      </c>
      <c r="AK90" s="99">
        <f t="shared" si="16"/>
        <v>-3.038493816E-4</v>
      </c>
      <c r="AL90" s="100"/>
      <c r="AM90" t="s">
        <v>65</v>
      </c>
      <c r="AN90">
        <v>4.01E+18</v>
      </c>
      <c r="AO90">
        <v>-7.3999999999999999E-4</v>
      </c>
      <c r="AP90" s="30">
        <v>-8.7938205589999997E-4</v>
      </c>
      <c r="AQ90">
        <v>5.2999999999999998E-4</v>
      </c>
      <c r="AR90" s="30">
        <v>5.1491304769999996E-4</v>
      </c>
      <c r="AS90">
        <f t="shared" si="17"/>
        <v>-1.822345041E-4</v>
      </c>
      <c r="AU90" t="s">
        <v>59</v>
      </c>
      <c r="AV90">
        <v>4.01E+18</v>
      </c>
      <c r="AW90">
        <v>3.8999999999999999E-4</v>
      </c>
      <c r="AX90" s="30">
        <v>3.5662033649999999E-4</v>
      </c>
      <c r="AY90">
        <v>-6.6E-4</v>
      </c>
      <c r="AZ90" s="30">
        <v>-8.8141025639999998E-4</v>
      </c>
      <c r="BA90">
        <v>6.3000000000000003E-4</v>
      </c>
      <c r="BB90" s="30">
        <v>6.7056945179999996E-4</v>
      </c>
      <c r="BC90">
        <v>7.2000000000000005E-4</v>
      </c>
      <c r="BD90" s="30">
        <v>8.3169689270000001E-4</v>
      </c>
      <c r="BE90">
        <v>-1.2E-4</v>
      </c>
      <c r="BF90" s="30">
        <v>-1.2329189359999999E-4</v>
      </c>
      <c r="BG90">
        <f t="shared" si="18"/>
        <v>1.24391048625E-4</v>
      </c>
      <c r="BH90" s="100"/>
      <c r="BI90" t="s">
        <v>65</v>
      </c>
      <c r="BJ90">
        <v>3.87E+18</v>
      </c>
      <c r="BK90">
        <v>-3.4000000000000002E-4</v>
      </c>
      <c r="BL90" s="30">
        <v>-4.9125848870000001E-4</v>
      </c>
      <c r="BM90">
        <v>-2.1000000000000001E-4</v>
      </c>
      <c r="BN90" s="30">
        <v>-2.407980736E-4</v>
      </c>
      <c r="BO90">
        <f t="shared" si="19"/>
        <v>-3.6602828115E-4</v>
      </c>
      <c r="BQ90" t="s">
        <v>59</v>
      </c>
      <c r="BR90">
        <v>3.87E+18</v>
      </c>
      <c r="BS90" s="30">
        <v>-4.0000000000000002E-4</v>
      </c>
      <c r="BT90" s="30">
        <v>-4.6109510090000001E-4</v>
      </c>
      <c r="BW90" s="132">
        <v>1.9546185129999999E-5</v>
      </c>
      <c r="BX90" s="132">
        <v>2.032308661E-5</v>
      </c>
      <c r="BY90" s="30">
        <v>8.6651007309999998E-5</v>
      </c>
      <c r="BZ90" s="30">
        <v>5.921268194E-6</v>
      </c>
      <c r="CA90" s="30">
        <v>4.9127889549999998E-5</v>
      </c>
      <c r="CB90" s="100">
        <f t="shared" si="20"/>
        <v>4.723338835133333E-5</v>
      </c>
      <c r="CC90" s="132">
        <v>-9.0309982660000007E-6</v>
      </c>
      <c r="CD90" s="133">
        <v>3.9625114030000002E-5</v>
      </c>
      <c r="CE90" s="133">
        <v>4.171425142E-5</v>
      </c>
      <c r="CF90" s="133">
        <v>1.241938145E-5</v>
      </c>
      <c r="CG90">
        <f t="shared" si="21"/>
        <v>2.1181937158499999E-5</v>
      </c>
      <c r="CH90" s="30">
        <v>1.6027697380000001E-5</v>
      </c>
      <c r="CI90" s="30">
        <v>1.3535296409999999E-5</v>
      </c>
      <c r="CJ90" s="100">
        <f t="shared" si="22"/>
        <v>1.4781496894999999E-5</v>
      </c>
      <c r="CK90" s="30">
        <v>4.2779692560000002E-5</v>
      </c>
      <c r="CL90" s="30">
        <v>2.5049205550000002E-5</v>
      </c>
      <c r="CM90">
        <f t="shared" si="23"/>
        <v>3.3914449055E-5</v>
      </c>
      <c r="CN90" s="30">
        <v>1.7348669170000001E-5</v>
      </c>
      <c r="CO90" s="30">
        <v>4.2878359340000001E-5</v>
      </c>
      <c r="CP90" s="30">
        <v>3.2621492330000002E-5</v>
      </c>
      <c r="CQ90" s="30">
        <v>4.0459931079999999E-5</v>
      </c>
      <c r="CR90" s="30">
        <v>5.997835943E-6</v>
      </c>
      <c r="CS90">
        <f t="shared" si="24"/>
        <v>3.048940467325E-5</v>
      </c>
      <c r="CT90" s="30">
        <v>2.3898471630000001E-5</v>
      </c>
      <c r="CU90" s="30">
        <v>1.171421169E-5</v>
      </c>
      <c r="CV90">
        <f t="shared" si="25"/>
        <v>1.780634166E-5</v>
      </c>
      <c r="CW90" s="30">
        <v>2.24310998E-5</v>
      </c>
    </row>
    <row r="91" spans="1:104" ht="15.75" thickBot="1">
      <c r="A91" t="s">
        <v>66</v>
      </c>
      <c r="B91">
        <v>4.17E+18</v>
      </c>
      <c r="C91">
        <v>-1.5E-3</v>
      </c>
      <c r="D91" s="30">
        <v>-2.3180343069999999E-4</v>
      </c>
      <c r="E91" t="s">
        <v>60</v>
      </c>
      <c r="F91">
        <v>4.17E+18</v>
      </c>
      <c r="H91" s="19"/>
      <c r="J91" s="19"/>
      <c r="L91" s="19"/>
      <c r="N91" s="19"/>
      <c r="R91" s="100"/>
      <c r="S91" t="s">
        <v>66</v>
      </c>
      <c r="T91">
        <v>4.02E+18</v>
      </c>
      <c r="U91">
        <v>-9.3000000000000005E-4</v>
      </c>
      <c r="V91" s="30">
        <v>-1.3488034810000001E-4</v>
      </c>
      <c r="W91">
        <v>-5.1000000000000004E-3</v>
      </c>
      <c r="X91" s="30">
        <v>-7.9887218049999999E-4</v>
      </c>
      <c r="Y91">
        <v>-6.4000000000000003E-3</v>
      </c>
      <c r="Z91" s="30">
        <v>-9.4618568889999997E-4</v>
      </c>
      <c r="AA91">
        <v>-6.9999999999999999E-4</v>
      </c>
      <c r="AB91" s="30">
        <v>-1.0512088899999999E-4</v>
      </c>
      <c r="AC91" s="99">
        <f t="shared" si="15"/>
        <v>-4.9626477662500005E-4</v>
      </c>
      <c r="AE91" t="s">
        <v>60</v>
      </c>
      <c r="AF91">
        <v>4.02E+18</v>
      </c>
      <c r="AG91">
        <v>-3.29E-3</v>
      </c>
      <c r="AH91" s="30">
        <v>-5.0889404490000003E-4</v>
      </c>
      <c r="AI91">
        <v>7.0000000000000001E-3</v>
      </c>
      <c r="AJ91" s="30">
        <v>1.1456628480000001E-3</v>
      </c>
      <c r="AK91" s="99">
        <f t="shared" si="16"/>
        <v>3.1838440155000002E-4</v>
      </c>
      <c r="AL91" s="100"/>
      <c r="AM91" t="s">
        <v>66</v>
      </c>
      <c r="AN91">
        <v>4.17E+18</v>
      </c>
      <c r="AO91">
        <v>-4.0000000000000002E-4</v>
      </c>
      <c r="AP91" s="30">
        <v>-4.7534165179999999E-4</v>
      </c>
      <c r="AQ91">
        <v>4.2999999999999999E-4</v>
      </c>
      <c r="AR91" s="30">
        <v>4.177596425E-4</v>
      </c>
      <c r="AS91">
        <f t="shared" si="17"/>
        <v>-2.8791004649999992E-5</v>
      </c>
      <c r="AU91" t="s">
        <v>60</v>
      </c>
      <c r="AV91">
        <v>4.17E+18</v>
      </c>
      <c r="AX91" s="19">
        <f>(AX90+AX92)*0.5</f>
        <v>4.2520117044999998E-4</v>
      </c>
      <c r="AY91">
        <v>-3.5E-4</v>
      </c>
      <c r="AZ91" s="30">
        <v>-4.674145299E-4</v>
      </c>
      <c r="BA91">
        <v>2.7999999999999998E-4</v>
      </c>
      <c r="BB91" s="30">
        <v>2.9803086750000002E-4</v>
      </c>
      <c r="BC91">
        <v>-3.0000000000000001E-5</v>
      </c>
      <c r="BD91" s="30">
        <v>-3.4654037200000002E-5</v>
      </c>
      <c r="BE91">
        <v>-2.5999999999999998E-4</v>
      </c>
      <c r="BF91" s="30">
        <v>-2.67132436E-4</v>
      </c>
      <c r="BG91">
        <f t="shared" si="18"/>
        <v>-1.177925339E-4</v>
      </c>
      <c r="BH91" s="100"/>
      <c r="BI91" t="s">
        <v>66</v>
      </c>
      <c r="BJ91">
        <v>4.02E+18</v>
      </c>
      <c r="BK91">
        <v>-6.8999999999999997E-4</v>
      </c>
      <c r="BL91" s="30">
        <v>-9.9696575639999997E-4</v>
      </c>
      <c r="BM91">
        <v>-7.9000000000000001E-4</v>
      </c>
      <c r="BN91" s="30">
        <v>-9.0585941979999995E-4</v>
      </c>
      <c r="BO91">
        <f t="shared" si="19"/>
        <v>-9.5141258809999991E-4</v>
      </c>
      <c r="BQ91" t="s">
        <v>60</v>
      </c>
      <c r="BR91">
        <v>4.02E+18</v>
      </c>
      <c r="BS91" s="30">
        <v>-3.6000000000000002E-4</v>
      </c>
      <c r="BT91" s="30">
        <v>-4.149855908E-4</v>
      </c>
      <c r="BW91" s="132">
        <v>1.127664527E-5</v>
      </c>
      <c r="BX91" s="134"/>
      <c r="BY91" s="19"/>
      <c r="BZ91" s="19"/>
      <c r="CA91" s="19"/>
      <c r="CB91" s="100"/>
      <c r="CC91" s="132">
        <v>-6.5615846779999997E-6</v>
      </c>
      <c r="CD91" s="133">
        <v>3.8863092610000002E-5</v>
      </c>
      <c r="CE91" s="133">
        <v>4.6029518810000002E-5</v>
      </c>
      <c r="CF91" s="133">
        <v>5.1138629499999999E-6</v>
      </c>
      <c r="CG91">
        <f t="shared" si="21"/>
        <v>2.0861222423E-5</v>
      </c>
      <c r="CH91" s="30">
        <v>2.4756396430000001E-5</v>
      </c>
      <c r="CI91" s="30">
        <v>5.5733573460000003E-5</v>
      </c>
      <c r="CJ91" s="100">
        <f t="shared" si="22"/>
        <v>4.0244984945E-5</v>
      </c>
      <c r="CK91" s="30">
        <v>2.3124158140000001E-5</v>
      </c>
      <c r="CL91" s="30">
        <v>2.0322940350000002E-5</v>
      </c>
      <c r="CM91">
        <f t="shared" si="23"/>
        <v>2.1723549245000001E-5</v>
      </c>
      <c r="CN91" s="19"/>
      <c r="CO91" s="30">
        <v>2.273852389E-5</v>
      </c>
      <c r="CP91" s="19"/>
      <c r="CQ91" s="19"/>
      <c r="CR91" s="30">
        <v>1.2995311210000001E-5</v>
      </c>
      <c r="CS91">
        <f t="shared" si="24"/>
        <v>1.786691755E-5</v>
      </c>
      <c r="CT91" s="30">
        <v>4.8499839479999998E-5</v>
      </c>
      <c r="CU91" s="30">
        <v>4.4067748739999997E-5</v>
      </c>
      <c r="CV91">
        <f t="shared" si="25"/>
        <v>4.6283794109999997E-5</v>
      </c>
      <c r="CW91" s="30">
        <v>2.018798982E-5</v>
      </c>
    </row>
    <row r="92" spans="1:104" ht="15.75" thickBot="1">
      <c r="A92" t="s">
        <v>67</v>
      </c>
      <c r="B92">
        <v>4.32E+18</v>
      </c>
      <c r="C92">
        <v>-1.4E-3</v>
      </c>
      <c r="D92" s="30">
        <v>-2.1634986859999999E-4</v>
      </c>
      <c r="E92" t="s">
        <v>61</v>
      </c>
      <c r="F92">
        <v>4.32E+18</v>
      </c>
      <c r="G92">
        <v>-2.3999999999999998E-3</v>
      </c>
      <c r="H92" s="30">
        <v>-3.7134457679999998E-4</v>
      </c>
      <c r="I92">
        <v>2.8009999999999998E-4</v>
      </c>
      <c r="J92" s="30">
        <v>5.2024517090000001E-4</v>
      </c>
      <c r="K92">
        <v>5.0000000000000001E-4</v>
      </c>
      <c r="L92" s="30">
        <v>8.6941401500000002E-5</v>
      </c>
      <c r="M92">
        <v>-8.8000000000000003E-4</v>
      </c>
      <c r="N92" s="30">
        <v>-3.2672458600000001E-4</v>
      </c>
      <c r="Q92">
        <f t="shared" si="14"/>
        <v>9.3487328799999998E-5</v>
      </c>
      <c r="R92" s="100"/>
      <c r="S92" t="s">
        <v>67</v>
      </c>
      <c r="T92">
        <v>4.16E+18</v>
      </c>
      <c r="U92">
        <v>-8.9999999999999998E-4</v>
      </c>
      <c r="V92" s="30">
        <v>-1.3052936909999999E-4</v>
      </c>
      <c r="W92">
        <v>-4.3E-3</v>
      </c>
      <c r="X92" s="30">
        <v>-6.7355889720000005E-4</v>
      </c>
      <c r="Y92">
        <v>-6.4000000000000003E-3</v>
      </c>
      <c r="Z92" s="30">
        <v>-9.4618568889999997E-4</v>
      </c>
      <c r="AA92">
        <v>-1.5E-3</v>
      </c>
      <c r="AB92" s="30">
        <v>-2.252590479E-4</v>
      </c>
      <c r="AC92" s="99">
        <f t="shared" si="15"/>
        <v>-4.9388325077500002E-4</v>
      </c>
      <c r="AE92" t="s">
        <v>61</v>
      </c>
      <c r="AF92">
        <v>4.16E+18</v>
      </c>
      <c r="AG92">
        <v>-2.7899999999999999E-3</v>
      </c>
      <c r="AH92" s="30">
        <v>-4.315545244E-4</v>
      </c>
      <c r="AI92">
        <v>7.7299999999999999E-3</v>
      </c>
      <c r="AJ92" s="30">
        <v>1.2651391159999999E-3</v>
      </c>
      <c r="AK92" s="99">
        <f t="shared" si="16"/>
        <v>4.1679229579999998E-4</v>
      </c>
      <c r="AL92" s="100"/>
      <c r="AM92" t="s">
        <v>67</v>
      </c>
      <c r="AN92">
        <v>4.32E+18</v>
      </c>
      <c r="AO92">
        <v>-1.0399999999999999E-3</v>
      </c>
      <c r="AP92" s="30">
        <v>-1.235888295E-3</v>
      </c>
      <c r="AQ92">
        <v>4.0000000000000003E-5</v>
      </c>
      <c r="AR92" s="30">
        <v>3.8861362089999998E-5</v>
      </c>
      <c r="AS92">
        <f t="shared" si="17"/>
        <v>-5.9851346645500001E-4</v>
      </c>
      <c r="AU92" t="s">
        <v>61</v>
      </c>
      <c r="AV92">
        <v>4.32E+18</v>
      </c>
      <c r="AW92">
        <v>5.4000000000000001E-4</v>
      </c>
      <c r="AX92" s="30">
        <v>4.9378200440000001E-4</v>
      </c>
      <c r="AY92">
        <v>-4.2999999999999999E-4</v>
      </c>
      <c r="AZ92" s="30">
        <v>-5.7425213679999996E-4</v>
      </c>
      <c r="BA92">
        <v>-2.0000000000000002E-5</v>
      </c>
      <c r="BB92" s="30">
        <v>-2.128791911E-5</v>
      </c>
      <c r="BC92">
        <v>3.4000000000000002E-4</v>
      </c>
      <c r="BD92" s="30">
        <v>3.9274575489999999E-4</v>
      </c>
      <c r="BE92">
        <v>-4.0000000000000002E-4</v>
      </c>
      <c r="BF92" s="30">
        <v>-4.109729785E-4</v>
      </c>
      <c r="BG92">
        <f t="shared" si="18"/>
        <v>-1.5344181987749997E-4</v>
      </c>
      <c r="BH92" s="100"/>
      <c r="BI92" t="s">
        <v>67</v>
      </c>
      <c r="BJ92">
        <v>4.16E+18</v>
      </c>
      <c r="BK92">
        <v>-7.5000000000000002E-4</v>
      </c>
      <c r="BL92" s="30">
        <v>-1.0836584309999999E-3</v>
      </c>
      <c r="BM92">
        <v>1.1E-4</v>
      </c>
      <c r="BN92" s="30">
        <v>1.2613232430000001E-4</v>
      </c>
      <c r="BO92">
        <f t="shared" si="19"/>
        <v>-4.7876305334999998E-4</v>
      </c>
      <c r="BQ92" t="s">
        <v>61</v>
      </c>
      <c r="BR92">
        <v>4.16E+18</v>
      </c>
      <c r="BS92" s="30">
        <v>-6.3000000000000003E-4</v>
      </c>
      <c r="BT92" s="30">
        <v>-7.2622478389999996E-4</v>
      </c>
      <c r="BW92" s="132">
        <v>1.052486892E-5</v>
      </c>
      <c r="BX92" s="132">
        <v>1.806496588E-5</v>
      </c>
      <c r="BY92" s="30">
        <v>2.530859974E-4</v>
      </c>
      <c r="BZ92" s="30">
        <v>4.229477281E-6</v>
      </c>
      <c r="CA92" s="30">
        <v>1.5894317210000001E-5</v>
      </c>
      <c r="CB92" s="100">
        <f t="shared" si="20"/>
        <v>9.1069930630333326E-5</v>
      </c>
      <c r="CC92" s="132">
        <v>-6.3499206560000004E-6</v>
      </c>
      <c r="CD92" s="133">
        <v>3.276692122E-5</v>
      </c>
      <c r="CE92" s="133">
        <v>4.6029518810000002E-5</v>
      </c>
      <c r="CF92" s="133">
        <v>1.0958277750000001E-5</v>
      </c>
      <c r="CG92">
        <f t="shared" si="21"/>
        <v>2.0851199281000001E-5</v>
      </c>
      <c r="CH92" s="30">
        <v>2.0994026150000001E-5</v>
      </c>
      <c r="CI92" s="30">
        <v>6.1545788980000007E-5</v>
      </c>
      <c r="CJ92" s="100">
        <f t="shared" si="22"/>
        <v>4.1269907565E-5</v>
      </c>
      <c r="CK92" s="30">
        <v>6.0122811169999997E-5</v>
      </c>
      <c r="CL92" s="30">
        <v>1.89050608E-6</v>
      </c>
      <c r="CM92">
        <f t="shared" si="23"/>
        <v>3.1006658624999998E-5</v>
      </c>
      <c r="CN92" s="30">
        <v>2.4021234229999999E-5</v>
      </c>
      <c r="CO92" s="30">
        <v>2.7935900780000001E-5</v>
      </c>
      <c r="CP92" s="30">
        <v>1.035602931E-6</v>
      </c>
      <c r="CQ92" s="30">
        <v>1.910607857E-5</v>
      </c>
      <c r="CR92" s="30">
        <v>1.9992786479999999E-5</v>
      </c>
      <c r="CS92">
        <f t="shared" si="24"/>
        <v>1.7017592190249999E-5</v>
      </c>
      <c r="CT92" s="30">
        <v>5.2717216829999997E-5</v>
      </c>
      <c r="CU92" s="30">
        <v>6.1360156469999999E-6</v>
      </c>
      <c r="CV92">
        <f t="shared" si="25"/>
        <v>2.94266162385E-5</v>
      </c>
      <c r="CW92" s="30">
        <v>3.5328982189999997E-5</v>
      </c>
    </row>
    <row r="93" spans="1:104" ht="15.75" thickBot="1">
      <c r="A93" t="s">
        <v>68</v>
      </c>
      <c r="B93">
        <v>4.47E+18</v>
      </c>
      <c r="C93">
        <v>-1E-3</v>
      </c>
      <c r="D93" s="30">
        <v>-1.5453562050000001E-4</v>
      </c>
      <c r="E93" t="s">
        <v>62</v>
      </c>
      <c r="F93">
        <v>4.47E+18</v>
      </c>
      <c r="H93" s="19"/>
      <c r="J93" s="19"/>
      <c r="L93" s="19"/>
      <c r="N93" s="19"/>
      <c r="R93" s="100"/>
      <c r="S93" t="s">
        <v>68</v>
      </c>
      <c r="T93">
        <v>4.31E+18</v>
      </c>
      <c r="U93">
        <v>-8.7000000000000001E-4</v>
      </c>
      <c r="V93" s="30">
        <v>-1.261783901E-4</v>
      </c>
      <c r="W93">
        <v>-4.8999999999999998E-3</v>
      </c>
      <c r="X93" s="30">
        <v>-7.6754385959999999E-4</v>
      </c>
      <c r="Y93">
        <v>-5.5999999999999999E-3</v>
      </c>
      <c r="Z93" s="30">
        <v>-8.2791247779999996E-4</v>
      </c>
      <c r="AA93">
        <v>-1.6000000000000001E-3</v>
      </c>
      <c r="AB93" s="30">
        <v>-2.4027631780000001E-4</v>
      </c>
      <c r="AC93" s="99">
        <f t="shared" si="15"/>
        <v>-4.9047776132500002E-4</v>
      </c>
      <c r="AE93" t="s">
        <v>62</v>
      </c>
      <c r="AF93">
        <v>4.31E+18</v>
      </c>
      <c r="AG93">
        <v>-3.0699999999999998E-3</v>
      </c>
      <c r="AH93" s="30">
        <v>-4.748646558E-4</v>
      </c>
      <c r="AI93">
        <v>1.17E-3</v>
      </c>
      <c r="AJ93" s="30">
        <v>1.9148936170000001E-4</v>
      </c>
      <c r="AK93" s="99">
        <f t="shared" si="16"/>
        <v>-1.4168764704999999E-4</v>
      </c>
      <c r="AL93" s="100"/>
      <c r="AM93" t="s">
        <v>68</v>
      </c>
      <c r="AN93">
        <v>4.47E+18</v>
      </c>
      <c r="AO93">
        <v>-6.4999999999999997E-4</v>
      </c>
      <c r="AP93" s="30">
        <v>-7.7243018420000004E-4</v>
      </c>
      <c r="AQ93">
        <v>1.9000000000000001E-4</v>
      </c>
      <c r="AR93" s="30">
        <v>1.845914699E-4</v>
      </c>
      <c r="AS93">
        <f t="shared" si="17"/>
        <v>-2.9391935715000002E-4</v>
      </c>
      <c r="AU93" t="s">
        <v>62</v>
      </c>
      <c r="AV93">
        <v>4.47E+18</v>
      </c>
      <c r="AX93" s="19">
        <f>(AX92+AX94)*0.5</f>
        <v>3.4290416970000003E-4</v>
      </c>
      <c r="AY93">
        <v>-1.7000000000000001E-4</v>
      </c>
      <c r="AZ93" s="30">
        <v>-2.2702991449999999E-4</v>
      </c>
      <c r="BA93">
        <v>1.9000000000000001E-4</v>
      </c>
      <c r="BB93" s="30">
        <v>2.0223523149999999E-4</v>
      </c>
      <c r="BC93">
        <v>3.8000000000000002E-4</v>
      </c>
      <c r="BD93" s="30">
        <v>4.3895113780000001E-4</v>
      </c>
      <c r="BE93">
        <v>2.7E-4</v>
      </c>
      <c r="BF93" s="30">
        <v>2.774067605E-4</v>
      </c>
      <c r="BG93">
        <f t="shared" si="18"/>
        <v>1.72890803825E-4</v>
      </c>
      <c r="BH93" s="100"/>
      <c r="BI93" t="s">
        <v>68</v>
      </c>
      <c r="BJ93">
        <v>4.31E+18</v>
      </c>
      <c r="BK93">
        <v>-4.8999999999999998E-4</v>
      </c>
      <c r="BL93" s="30">
        <v>-7.0799017480000003E-4</v>
      </c>
      <c r="BM93">
        <v>-6.2E-4</v>
      </c>
      <c r="BN93" s="30">
        <v>-7.1092764590000002E-4</v>
      </c>
      <c r="BO93">
        <f t="shared" si="19"/>
        <v>-7.0945891035000008E-4</v>
      </c>
      <c r="BQ93" t="s">
        <v>62</v>
      </c>
      <c r="BR93">
        <v>4.31E+18</v>
      </c>
      <c r="BS93" s="30">
        <v>-1.6000000000000001E-4</v>
      </c>
      <c r="BT93" s="30">
        <v>-1.844380403E-4</v>
      </c>
      <c r="BW93" s="132">
        <v>7.5177635130000004E-6</v>
      </c>
      <c r="BX93" s="134"/>
      <c r="BY93" s="19"/>
      <c r="BZ93" s="19"/>
      <c r="CA93" s="19"/>
      <c r="CB93" s="100"/>
      <c r="CC93" s="132">
        <v>-6.1382566340000002E-6</v>
      </c>
      <c r="CD93" s="133">
        <v>3.7339049759999997E-5</v>
      </c>
      <c r="CE93" s="133">
        <v>4.0275828959999998E-5</v>
      </c>
      <c r="CF93" s="133">
        <v>1.16888296E-5</v>
      </c>
      <c r="CG93">
        <f t="shared" si="21"/>
        <v>2.0791362921499996E-5</v>
      </c>
      <c r="CH93" s="30">
        <v>2.3100953510000001E-5</v>
      </c>
      <c r="CI93" s="30">
        <v>9.3154687070000001E-6</v>
      </c>
      <c r="CJ93" s="100">
        <f t="shared" si="22"/>
        <v>1.6208211108499999E-5</v>
      </c>
      <c r="CK93" s="30">
        <v>3.7576756979999998E-5</v>
      </c>
      <c r="CL93" s="30">
        <v>8.9799038779999992E-6</v>
      </c>
      <c r="CM93">
        <f t="shared" si="23"/>
        <v>2.3278330428999998E-5</v>
      </c>
      <c r="CN93" s="19"/>
      <c r="CO93" s="30">
        <v>1.104442589E-5</v>
      </c>
      <c r="CP93" s="19"/>
      <c r="CQ93" s="19"/>
      <c r="CR93" s="30">
        <v>1.3495130869999999E-5</v>
      </c>
      <c r="CS93">
        <f t="shared" si="24"/>
        <v>1.2269778379999999E-5</v>
      </c>
      <c r="CT93" s="30">
        <v>3.4441915000000001E-5</v>
      </c>
      <c r="CU93" s="30">
        <v>3.4584815469999998E-5</v>
      </c>
      <c r="CV93">
        <f t="shared" si="25"/>
        <v>3.4513365234999999E-5</v>
      </c>
      <c r="CW93" s="30">
        <v>8.9724399199999998E-6</v>
      </c>
    </row>
    <row r="94" spans="1:104" ht="15.75" thickBot="1">
      <c r="A94" t="s">
        <v>69</v>
      </c>
      <c r="B94">
        <v>4.63E+18</v>
      </c>
      <c r="C94">
        <v>-2.5000000000000001E-3</v>
      </c>
      <c r="D94" s="30">
        <v>-3.863390512E-4</v>
      </c>
      <c r="E94" t="s">
        <v>63</v>
      </c>
      <c r="F94">
        <v>4.63E+18</v>
      </c>
      <c r="G94">
        <v>-2.0999999999999999E-3</v>
      </c>
      <c r="H94" s="30">
        <v>-3.2492650470000001E-4</v>
      </c>
      <c r="I94">
        <v>-1.01E-3</v>
      </c>
      <c r="J94" s="30">
        <v>-1.8759286780000001E-4</v>
      </c>
      <c r="K94">
        <v>1E-3</v>
      </c>
      <c r="L94" s="30">
        <v>1.73882803E-4</v>
      </c>
      <c r="M94">
        <v>-1.42E-3</v>
      </c>
      <c r="N94" s="30">
        <v>-5.2721467289999996E-4</v>
      </c>
      <c r="Q94">
        <f t="shared" si="14"/>
        <v>-1.803082459E-4</v>
      </c>
      <c r="R94" s="100"/>
      <c r="S94" t="s">
        <v>69</v>
      </c>
      <c r="T94">
        <v>4.46E+18</v>
      </c>
      <c r="U94">
        <v>-1.7899999999999999E-3</v>
      </c>
      <c r="V94" s="30">
        <v>-2.5960841189999999E-4</v>
      </c>
      <c r="W94">
        <v>-3.2000000000000002E-3</v>
      </c>
      <c r="X94" s="30">
        <v>-5.0125313279999995E-4</v>
      </c>
      <c r="Y94">
        <v>-5.1999999999999998E-3</v>
      </c>
      <c r="Z94" s="30">
        <v>-7.687758723E-4</v>
      </c>
      <c r="AA94">
        <v>-8.0000000000000004E-4</v>
      </c>
      <c r="AB94" s="30">
        <v>-1.201381589E-4</v>
      </c>
      <c r="AC94" s="99">
        <f t="shared" si="15"/>
        <v>-4.1244389397500001E-4</v>
      </c>
      <c r="AE94" t="s">
        <v>63</v>
      </c>
      <c r="AF94">
        <v>4.46E+18</v>
      </c>
      <c r="AG94">
        <v>-3.6099999999999999E-3</v>
      </c>
      <c r="AH94" s="30">
        <v>-5.5839133800000005E-4</v>
      </c>
      <c r="AI94">
        <v>1.8699999999999999E-3</v>
      </c>
      <c r="AJ94" s="30">
        <v>3.0605564649999997E-4</v>
      </c>
      <c r="AK94" s="99">
        <f t="shared" si="16"/>
        <v>-1.2616784575000004E-4</v>
      </c>
      <c r="AL94" s="100"/>
      <c r="AM94" t="s">
        <v>69</v>
      </c>
      <c r="AN94">
        <v>4.63E+18</v>
      </c>
      <c r="AO94">
        <v>-5.1000000000000004E-4</v>
      </c>
      <c r="AP94" s="30">
        <v>-6.060606061E-4</v>
      </c>
      <c r="AQ94">
        <v>2.2000000000000001E-4</v>
      </c>
      <c r="AR94" s="30">
        <v>2.1373749149999999E-4</v>
      </c>
      <c r="AS94">
        <f t="shared" si="17"/>
        <v>-1.9616155730000002E-4</v>
      </c>
      <c r="AU94" t="s">
        <v>63</v>
      </c>
      <c r="AV94">
        <v>4.63E+18</v>
      </c>
      <c r="AW94">
        <v>2.1000000000000001E-4</v>
      </c>
      <c r="AX94" s="30">
        <v>1.92026335E-4</v>
      </c>
      <c r="AY94">
        <v>-2.5000000000000001E-4</v>
      </c>
      <c r="AZ94" s="30">
        <v>-3.3386752140000001E-4</v>
      </c>
      <c r="BA94">
        <v>8.0000000000000007E-5</v>
      </c>
      <c r="BB94" s="30">
        <v>8.5151676419999994E-5</v>
      </c>
      <c r="BC94">
        <v>1.6000000000000001E-4</v>
      </c>
      <c r="BD94" s="30">
        <v>1.848215317E-4</v>
      </c>
      <c r="BE94">
        <v>-2.3000000000000001E-4</v>
      </c>
      <c r="BF94" s="30">
        <v>-2.3630946270000001E-4</v>
      </c>
      <c r="BG94">
        <f t="shared" si="18"/>
        <v>-7.5050943995000016E-5</v>
      </c>
      <c r="BH94" s="100"/>
      <c r="BI94" t="s">
        <v>69</v>
      </c>
      <c r="BJ94">
        <v>4.46E+18</v>
      </c>
      <c r="BK94">
        <v>-9.6000000000000002E-4</v>
      </c>
      <c r="BL94" s="30">
        <v>-1.3870827920000001E-3</v>
      </c>
      <c r="BM94">
        <v>-3.5E-4</v>
      </c>
      <c r="BN94" s="30">
        <v>-4.0133012269999999E-4</v>
      </c>
      <c r="BO94">
        <f t="shared" si="19"/>
        <v>-8.9420645735000003E-4</v>
      </c>
      <c r="BQ94" t="s">
        <v>63</v>
      </c>
      <c r="BR94">
        <v>4.46E+18</v>
      </c>
      <c r="BS94" s="30">
        <v>-5.5000000000000003E-4</v>
      </c>
      <c r="BT94" s="30">
        <v>-6.3400576370000003E-4</v>
      </c>
      <c r="BW94" s="133">
        <v>1.8794408779999999E-5</v>
      </c>
      <c r="BX94" s="132">
        <v>1.580684514E-5</v>
      </c>
      <c r="BY94" s="30">
        <v>9.125914221E-6</v>
      </c>
      <c r="BZ94" s="30">
        <v>8.4589545630000003E-6</v>
      </c>
      <c r="CA94" s="30">
        <v>2.5647648219999999E-5</v>
      </c>
      <c r="CB94" s="100">
        <f t="shared" si="20"/>
        <v>1.4410839001333334E-5</v>
      </c>
      <c r="CC94" s="133">
        <v>-1.262928664E-5</v>
      </c>
      <c r="CD94" s="132">
        <v>2.438468556E-5</v>
      </c>
      <c r="CE94" s="132">
        <v>3.7398984029999998E-5</v>
      </c>
      <c r="CF94" s="132">
        <v>5.8444147999999998E-6</v>
      </c>
      <c r="CG94">
        <f>AVERAGE(CC94:CF94)</f>
        <v>1.3749699437499999E-5</v>
      </c>
      <c r="CH94" s="30">
        <v>2.7164313409999999E-5</v>
      </c>
      <c r="CI94" s="30">
        <v>1.4888826050000001E-5</v>
      </c>
      <c r="CJ94" s="100">
        <f t="shared" si="22"/>
        <v>2.1026569729999999E-5</v>
      </c>
      <c r="CK94" s="30">
        <v>2.9483301630000001E-5</v>
      </c>
      <c r="CL94" s="30">
        <v>1.039778344E-5</v>
      </c>
      <c r="CM94">
        <f t="shared" si="23"/>
        <v>1.9940542535000001E-5</v>
      </c>
      <c r="CN94" s="30">
        <v>9.3415910890000007E-6</v>
      </c>
      <c r="CO94" s="30">
        <v>1.624180278E-5</v>
      </c>
      <c r="CP94" s="30">
        <v>4.1424117249999996E-6</v>
      </c>
      <c r="CQ94" s="30">
        <v>8.9910957960000006E-6</v>
      </c>
      <c r="CR94" s="30">
        <v>1.1495852219999999E-5</v>
      </c>
      <c r="CS94">
        <f t="shared" si="24"/>
        <v>1.0217790630249999E-5</v>
      </c>
      <c r="CT94" s="30">
        <v>6.7478037540000005E-5</v>
      </c>
      <c r="CU94" s="30">
        <v>1.952368615E-5</v>
      </c>
      <c r="CV94">
        <f t="shared" si="25"/>
        <v>4.3500861845000003E-5</v>
      </c>
      <c r="CW94" s="30">
        <v>3.0842762229999998E-5</v>
      </c>
    </row>
    <row r="95" spans="1:104" ht="15.75" thickBot="1">
      <c r="E95" t="s">
        <v>64</v>
      </c>
      <c r="F95">
        <v>4.78E+18</v>
      </c>
      <c r="H95" s="19"/>
      <c r="J95" s="19"/>
      <c r="L95" s="19"/>
      <c r="R95" s="100"/>
      <c r="AE95" t="s">
        <v>64</v>
      </c>
      <c r="AF95">
        <v>4.61E+18</v>
      </c>
      <c r="AG95">
        <v>-2.9099999999999998E-3</v>
      </c>
      <c r="AH95" s="30">
        <v>-4.5011600929999998E-4</v>
      </c>
      <c r="AI95">
        <v>1.67E-3</v>
      </c>
      <c r="AJ95" s="30">
        <v>2.7332242229999998E-4</v>
      </c>
      <c r="AK95" s="99">
        <f t="shared" si="16"/>
        <v>-8.8396793499999999E-5</v>
      </c>
      <c r="AL95" s="100"/>
      <c r="AU95" t="s">
        <v>64</v>
      </c>
      <c r="AV95">
        <v>4.78E+18</v>
      </c>
      <c r="AX95" s="19">
        <f>(AX94+AX96)*0.5</f>
        <v>1.5087783464999999E-4</v>
      </c>
      <c r="AY95">
        <v>1.6000000000000001E-4</v>
      </c>
      <c r="AZ95" s="30">
        <v>2.136752137E-4</v>
      </c>
      <c r="BA95">
        <v>7.6000000000000004E-4</v>
      </c>
      <c r="BB95" s="30">
        <v>8.0894092599999995E-4</v>
      </c>
      <c r="BC95">
        <v>5.9000000000000003E-4</v>
      </c>
      <c r="BD95" s="30">
        <v>6.8152939820000005E-4</v>
      </c>
      <c r="BE95">
        <v>-2.5000000000000001E-4</v>
      </c>
      <c r="BF95" s="30">
        <v>-2.5685811160000002E-4</v>
      </c>
      <c r="BG95">
        <f t="shared" si="18"/>
        <v>3.6182185657499997E-4</v>
      </c>
      <c r="BH95" s="100"/>
      <c r="BQ95" t="s">
        <v>64</v>
      </c>
      <c r="BR95">
        <v>4.61E+18</v>
      </c>
      <c r="BS95" s="30">
        <v>-8.0000000000000007E-5</v>
      </c>
      <c r="BT95" s="30">
        <v>-9.2219020169999994E-5</v>
      </c>
      <c r="BW95" s="9"/>
      <c r="BX95" s="134"/>
      <c r="BY95" s="19"/>
      <c r="BZ95" s="19"/>
      <c r="CB95" s="100"/>
      <c r="CH95" s="30">
        <v>2.189699502E-5</v>
      </c>
      <c r="CI95" s="30">
        <v>1.329643824E-5</v>
      </c>
      <c r="CJ95" s="100">
        <f t="shared" si="22"/>
        <v>1.759671663E-5</v>
      </c>
      <c r="CN95" s="19"/>
      <c r="CO95" s="30">
        <v>1.039475378E-5</v>
      </c>
      <c r="CP95" s="19"/>
      <c r="CQ95" s="19"/>
      <c r="CR95" s="30">
        <v>1.249549155E-5</v>
      </c>
      <c r="CS95">
        <f t="shared" si="24"/>
        <v>1.1445122665E-5</v>
      </c>
      <c r="CW95" s="30">
        <v>4.4862199599999999E-6</v>
      </c>
    </row>
    <row r="96" spans="1:104" ht="15.75" thickBot="1">
      <c r="E96" t="s">
        <v>65</v>
      </c>
      <c r="F96">
        <v>4.94E+18</v>
      </c>
      <c r="G96">
        <v>-1.1999999999999999E-3</v>
      </c>
      <c r="H96" s="30">
        <v>-1.8567228839999999E-4</v>
      </c>
      <c r="I96">
        <v>-1.92E-3</v>
      </c>
      <c r="J96" s="30">
        <v>-3.566121842E-4</v>
      </c>
      <c r="K96">
        <v>5.9999999999999995E-4</v>
      </c>
      <c r="L96" s="30">
        <v>1.043296818E-4</v>
      </c>
      <c r="Q96">
        <f t="shared" si="14"/>
        <v>-1.2614125120000001E-4</v>
      </c>
      <c r="R96" s="100"/>
      <c r="AE96" t="s">
        <v>65</v>
      </c>
      <c r="AF96">
        <v>4.76E+18</v>
      </c>
      <c r="AG96">
        <v>-3.7699999999999999E-3</v>
      </c>
      <c r="AH96" s="30">
        <v>-5.8313998449999996E-4</v>
      </c>
      <c r="AI96">
        <v>1.5399999999999999E-3</v>
      </c>
      <c r="AJ96" s="30">
        <v>2.5204582650000001E-4</v>
      </c>
      <c r="AK96" s="99">
        <f t="shared" si="16"/>
        <v>-1.6554707899999997E-4</v>
      </c>
      <c r="AL96" s="100"/>
      <c r="AU96" t="s">
        <v>65</v>
      </c>
      <c r="AV96">
        <v>4.94E+18</v>
      </c>
      <c r="AW96">
        <v>1.2E-4</v>
      </c>
      <c r="AX96" s="30">
        <v>1.097293343E-4</v>
      </c>
      <c r="AY96">
        <v>-1.6000000000000001E-4</v>
      </c>
      <c r="AZ96" s="30">
        <v>-2.136752137E-4</v>
      </c>
      <c r="BA96">
        <v>5.9999999999999995E-4</v>
      </c>
      <c r="BB96" s="30">
        <v>6.386375732E-4</v>
      </c>
      <c r="BC96">
        <v>1.2999999999999999E-4</v>
      </c>
      <c r="BD96" s="30">
        <v>1.5016749449999999E-4</v>
      </c>
      <c r="BE96">
        <v>-4.8000000000000001E-4</v>
      </c>
      <c r="BF96" s="30">
        <v>-4.9316757420000002E-4</v>
      </c>
      <c r="BG96">
        <f t="shared" si="18"/>
        <v>2.0490569949999999E-5</v>
      </c>
      <c r="BH96" s="100"/>
      <c r="BQ96" t="s">
        <v>65</v>
      </c>
      <c r="BR96">
        <v>4.76E+18</v>
      </c>
      <c r="BS96" s="30">
        <v>-5.5999999999999995E-4</v>
      </c>
      <c r="BT96" s="30">
        <v>-6.4553314120000004E-4</v>
      </c>
      <c r="BW96" s="9"/>
      <c r="BX96" s="132">
        <v>9.0324829379999992E-6</v>
      </c>
      <c r="BY96" s="30">
        <v>1.7348272580000001E-5</v>
      </c>
      <c r="BZ96" s="30">
        <v>5.0753727379999997E-6</v>
      </c>
      <c r="CB96" s="100">
        <f t="shared" si="20"/>
        <v>1.1211822659E-5</v>
      </c>
      <c r="CH96" s="30">
        <v>2.8368271889999999E-5</v>
      </c>
      <c r="CI96" s="30">
        <v>1.226138616E-5</v>
      </c>
      <c r="CJ96" s="100">
        <f t="shared" si="22"/>
        <v>2.0314829024999998E-5</v>
      </c>
      <c r="CN96" s="30">
        <v>5.3380520509999996E-6</v>
      </c>
      <c r="CO96" s="30">
        <v>1.039475378E-5</v>
      </c>
      <c r="CP96" s="30">
        <v>3.106808793E-5</v>
      </c>
      <c r="CQ96" s="30">
        <v>7.305265334E-6</v>
      </c>
      <c r="CR96" s="30">
        <v>2.3991343769999999E-5</v>
      </c>
      <c r="CS96">
        <f t="shared" si="24"/>
        <v>1.8189862703500002E-5</v>
      </c>
      <c r="CW96" s="30">
        <v>3.1403539719999999E-5</v>
      </c>
    </row>
    <row r="97" spans="5:101" ht="15.75" thickBot="1">
      <c r="E97" t="s">
        <v>66</v>
      </c>
      <c r="F97">
        <v>5.09E+18</v>
      </c>
      <c r="H97" s="19"/>
      <c r="J97" s="19"/>
      <c r="L97" s="19"/>
      <c r="R97" s="100"/>
      <c r="AE97" t="s">
        <v>66</v>
      </c>
      <c r="AF97">
        <v>4.91E+18</v>
      </c>
      <c r="AG97">
        <v>-3.1900000000000001E-3</v>
      </c>
      <c r="AH97" s="30">
        <v>-4.9342614079999996E-4</v>
      </c>
      <c r="AI97">
        <v>2.2200000000000002E-3</v>
      </c>
      <c r="AJ97" s="30">
        <v>3.6333878890000001E-4</v>
      </c>
      <c r="AK97" s="99">
        <f t="shared" si="16"/>
        <v>-6.5043675949999973E-5</v>
      </c>
      <c r="AL97" s="100"/>
      <c r="AU97" t="s">
        <v>66</v>
      </c>
      <c r="AV97">
        <v>5.09E+18</v>
      </c>
      <c r="AX97" s="19">
        <f>(AX96+AX98)*0.5</f>
        <v>2.5146305780000003E-4</v>
      </c>
      <c r="AY97">
        <v>-6.0000000000000002E-5</v>
      </c>
      <c r="AZ97" s="30">
        <v>-8.0128205129999998E-5</v>
      </c>
      <c r="BA97">
        <v>3.3E-4</v>
      </c>
      <c r="BB97" s="30">
        <v>3.5125066520000001E-4</v>
      </c>
      <c r="BC97">
        <v>6.6E-4</v>
      </c>
      <c r="BD97" s="30">
        <v>7.6238881830000005E-4</v>
      </c>
      <c r="BE97">
        <v>-4.2999999999999999E-4</v>
      </c>
      <c r="BF97" s="30">
        <v>-4.4179595189999999E-4</v>
      </c>
      <c r="BG97">
        <f t="shared" si="18"/>
        <v>1.4792883161749999E-4</v>
      </c>
      <c r="BH97" s="100"/>
      <c r="BQ97" t="s">
        <v>66</v>
      </c>
      <c r="BR97">
        <v>4.91E+18</v>
      </c>
      <c r="BS97" s="30">
        <v>-6.8999999999999997E-4</v>
      </c>
      <c r="BT97" s="30">
        <v>-7.9538904899999999E-4</v>
      </c>
      <c r="BW97" s="9"/>
      <c r="BX97" s="134"/>
      <c r="BY97" s="19"/>
      <c r="BZ97" s="19"/>
      <c r="CB97" s="100"/>
      <c r="CH97" s="30">
        <v>2.4003922369999999E-5</v>
      </c>
      <c r="CI97" s="30">
        <v>1.7675504729999999E-5</v>
      </c>
      <c r="CJ97" s="100">
        <f t="shared" si="22"/>
        <v>2.0839713549999999E-5</v>
      </c>
      <c r="CN97" s="19"/>
      <c r="CO97" s="30">
        <v>3.8980326680000001E-6</v>
      </c>
      <c r="CP97" s="19"/>
      <c r="CQ97" s="19"/>
      <c r="CR97" s="30">
        <v>2.1492245459999999E-5</v>
      </c>
      <c r="CS97">
        <f t="shared" si="24"/>
        <v>1.2695139064E-5</v>
      </c>
      <c r="CW97" s="30">
        <v>3.8693647159999997E-5</v>
      </c>
    </row>
    <row r="98" spans="5:101" ht="15.75" thickBot="1">
      <c r="E98" t="s">
        <v>67</v>
      </c>
      <c r="F98">
        <v>5.24E+18</v>
      </c>
      <c r="G98">
        <v>-1.9E-3</v>
      </c>
      <c r="H98" s="30">
        <v>-2.939811233E-4</v>
      </c>
      <c r="I98">
        <v>-1.32E-3</v>
      </c>
      <c r="J98" s="30">
        <v>-2.4517087669999999E-4</v>
      </c>
      <c r="K98">
        <v>1.2999999999999999E-3</v>
      </c>
      <c r="L98" s="30">
        <v>2.260476439E-4</v>
      </c>
      <c r="Q98">
        <f t="shared" si="14"/>
        <v>-9.5616163999999969E-6</v>
      </c>
      <c r="R98" s="100"/>
      <c r="AE98" t="s">
        <v>67</v>
      </c>
      <c r="AF98">
        <v>5.06E+18</v>
      </c>
      <c r="AG98">
        <v>-3.0799999999999998E-3</v>
      </c>
      <c r="AH98" s="30">
        <v>-4.7641144620000001E-4</v>
      </c>
      <c r="AI98">
        <v>3.63E-3</v>
      </c>
      <c r="AJ98" s="30">
        <v>5.9410801959999999E-4</v>
      </c>
      <c r="AK98" s="99">
        <f t="shared" si="16"/>
        <v>5.8848286699999993E-5</v>
      </c>
      <c r="AL98" s="100"/>
      <c r="AU98" t="s">
        <v>67</v>
      </c>
      <c r="AV98">
        <v>5.24E+18</v>
      </c>
      <c r="AW98">
        <v>4.2999999999999999E-4</v>
      </c>
      <c r="AX98" s="30">
        <v>3.9319678130000002E-4</v>
      </c>
      <c r="AY98">
        <v>0</v>
      </c>
      <c r="AZ98" s="30">
        <v>1.335470085E-5</v>
      </c>
      <c r="BA98">
        <v>1.2E-4</v>
      </c>
      <c r="BB98" s="30">
        <v>1.2772751459999999E-4</v>
      </c>
      <c r="BC98">
        <v>1.6000000000000001E-4</v>
      </c>
      <c r="BD98" s="30">
        <v>1.848215317E-4</v>
      </c>
      <c r="BE98">
        <v>-8.9999999999999998E-4</v>
      </c>
      <c r="BF98" s="30">
        <v>-9.2468920170000004E-4</v>
      </c>
      <c r="BG98">
        <f t="shared" si="18"/>
        <v>-1.4969636363750002E-4</v>
      </c>
      <c r="BH98" s="100"/>
      <c r="BQ98" t="s">
        <v>67</v>
      </c>
      <c r="BR98">
        <v>5.06E+18</v>
      </c>
      <c r="BS98" s="30">
        <v>-6.8000000000000005E-4</v>
      </c>
      <c r="BT98" s="30">
        <v>-7.8386167149999998E-4</v>
      </c>
      <c r="BW98" s="9"/>
      <c r="BX98" s="132">
        <v>1.4301431319999999E-5</v>
      </c>
      <c r="BY98" s="30">
        <v>1.19269374E-5</v>
      </c>
      <c r="BZ98" s="30">
        <v>1.0996640930000001E-5</v>
      </c>
      <c r="CB98" s="100">
        <f t="shared" si="20"/>
        <v>1.1461789165000001E-5</v>
      </c>
      <c r="CH98" s="30">
        <v>2.3176200910000001E-5</v>
      </c>
      <c r="CI98" s="30">
        <v>2.8901838810000002E-5</v>
      </c>
      <c r="CJ98" s="100">
        <f t="shared" si="22"/>
        <v>2.6039019860000003E-5</v>
      </c>
      <c r="CN98" s="30">
        <v>1.9128019850000001E-5</v>
      </c>
      <c r="CO98" s="30">
        <v>6.4967211129999996E-7</v>
      </c>
      <c r="CP98" s="30">
        <v>6.2136175869999996E-6</v>
      </c>
      <c r="CQ98" s="30">
        <v>8.9910957960000006E-6</v>
      </c>
      <c r="CR98" s="30">
        <v>4.4983769570000003E-5</v>
      </c>
      <c r="CS98">
        <f t="shared" si="24"/>
        <v>1.5209538766075E-5</v>
      </c>
      <c r="CW98" s="30">
        <v>3.8132869659999999E-5</v>
      </c>
    </row>
    <row r="99" spans="5:101" ht="15.75" thickBot="1">
      <c r="E99" t="s">
        <v>68</v>
      </c>
      <c r="F99">
        <v>5.4E+18</v>
      </c>
      <c r="H99" s="19"/>
      <c r="J99" s="19"/>
      <c r="L99" s="19"/>
      <c r="R99" s="100"/>
      <c r="AE99" t="s">
        <v>68</v>
      </c>
      <c r="AF99">
        <v>5.21E+18</v>
      </c>
      <c r="AG99">
        <v>-3.15E-3</v>
      </c>
      <c r="AH99" s="30">
        <v>-4.872389791E-4</v>
      </c>
      <c r="AI99">
        <v>4.9800000000000001E-3</v>
      </c>
      <c r="AJ99" s="30">
        <v>8.1505728310000004E-4</v>
      </c>
      <c r="AK99" s="99">
        <f t="shared" si="16"/>
        <v>1.6390915200000002E-4</v>
      </c>
      <c r="AL99" s="100"/>
      <c r="AU99" t="s">
        <v>68</v>
      </c>
      <c r="AV99">
        <v>5.4E+18</v>
      </c>
      <c r="AX99" s="19">
        <f>(AX98+AX100)*0.5</f>
        <v>3.1089978055000002E-4</v>
      </c>
      <c r="AY99">
        <v>1.1E-4</v>
      </c>
      <c r="AZ99" s="30">
        <v>1.4690170939999999E-4</v>
      </c>
      <c r="BA99">
        <v>3.4000000000000002E-4</v>
      </c>
      <c r="BB99" s="30">
        <v>3.6189462480000001E-4</v>
      </c>
      <c r="BC99">
        <v>4.2999999999999999E-4</v>
      </c>
      <c r="BD99" s="30">
        <v>4.9670786649999999E-4</v>
      </c>
      <c r="BE99">
        <v>-1.3999999999999999E-4</v>
      </c>
      <c r="BF99" s="30">
        <v>-1.4384054250000001E-4</v>
      </c>
      <c r="BG99">
        <f t="shared" si="18"/>
        <v>2.1541591454999999E-4</v>
      </c>
      <c r="BH99" s="100"/>
      <c r="BQ99" t="s">
        <v>68</v>
      </c>
      <c r="BR99">
        <v>5.21E+18</v>
      </c>
      <c r="BS99" s="30">
        <v>-7.2000000000000005E-4</v>
      </c>
      <c r="BT99" s="30">
        <v>-8.299711816E-4</v>
      </c>
      <c r="BW99" s="9"/>
      <c r="BX99" s="134"/>
      <c r="BY99" s="19"/>
      <c r="BZ99" s="19"/>
      <c r="CB99" s="100"/>
      <c r="CH99" s="30">
        <v>2.3702932750000001E-5</v>
      </c>
      <c r="CI99" s="30">
        <v>3.9650456550000003E-5</v>
      </c>
      <c r="CJ99" s="100">
        <f t="shared" si="22"/>
        <v>3.1676694650000004E-5</v>
      </c>
      <c r="CN99" s="19"/>
      <c r="CO99" s="30">
        <v>7.1463932239999999E-6</v>
      </c>
      <c r="CP99" s="19"/>
      <c r="CQ99" s="19"/>
      <c r="CR99" s="30">
        <v>6.9974752660000002E-6</v>
      </c>
      <c r="CS99">
        <f t="shared" si="24"/>
        <v>7.0719342449999996E-6</v>
      </c>
      <c r="CW99" s="30">
        <v>4.0375979639999999E-5</v>
      </c>
    </row>
    <row r="100" spans="5:101" ht="15.75" thickBot="1">
      <c r="E100" t="s">
        <v>69</v>
      </c>
      <c r="F100">
        <v>5.55E+18</v>
      </c>
      <c r="G100">
        <v>-1.1999999999999999E-3</v>
      </c>
      <c r="H100" s="30">
        <v>-1.8567228839999999E-4</v>
      </c>
      <c r="I100">
        <v>-4.2000000000000002E-4</v>
      </c>
      <c r="J100" s="30">
        <v>-7.8008915299999994E-5</v>
      </c>
      <c r="K100">
        <v>1.1000000000000001E-3</v>
      </c>
      <c r="L100" s="30">
        <v>1.912710833E-4</v>
      </c>
      <c r="Q100">
        <f t="shared" si="14"/>
        <v>5.6631084000000004E-5</v>
      </c>
      <c r="R100" s="121"/>
      <c r="AE100" t="s">
        <v>69</v>
      </c>
      <c r="AF100">
        <v>5.35E+18</v>
      </c>
      <c r="AG100">
        <v>-2.32E-3</v>
      </c>
      <c r="AH100" s="30">
        <v>-3.5885537509999999E-4</v>
      </c>
      <c r="AI100">
        <v>6.7299999999999999E-3</v>
      </c>
      <c r="AJ100" s="30">
        <v>1.101472995E-3</v>
      </c>
      <c r="AK100" s="99">
        <f>AVERAGE(AH100,AJ100)</f>
        <v>3.7130880994999996E-4</v>
      </c>
      <c r="AL100" s="100"/>
      <c r="AU100" t="s">
        <v>69</v>
      </c>
      <c r="AV100">
        <v>5.55E+18</v>
      </c>
      <c r="AW100">
        <v>2.5000000000000001E-4</v>
      </c>
      <c r="AX100" s="30">
        <v>2.2860277979999999E-4</v>
      </c>
      <c r="AY100">
        <v>0</v>
      </c>
      <c r="AZ100" s="30">
        <v>1.335470085E-5</v>
      </c>
      <c r="BA100">
        <v>4.2000000000000002E-4</v>
      </c>
      <c r="BB100" s="30">
        <v>4.4704630119999999E-4</v>
      </c>
      <c r="BC100">
        <v>5.5999999999999995E-4</v>
      </c>
      <c r="BD100" s="30">
        <v>6.4687536099999996E-4</v>
      </c>
      <c r="BE100">
        <v>-4.0999999999999999E-4</v>
      </c>
      <c r="BF100" s="30">
        <v>-4.2124730300000001E-4</v>
      </c>
      <c r="BG100">
        <f>AVERAGE(AZ100,BB100,BD100,BF100)</f>
        <v>1.7150726501249998E-4</v>
      </c>
      <c r="BH100" s="100"/>
      <c r="BQ100" t="s">
        <v>69</v>
      </c>
      <c r="BR100">
        <v>5.35E+18</v>
      </c>
      <c r="BS100" s="30">
        <v>-5.4000000000000001E-4</v>
      </c>
      <c r="BT100" s="30">
        <v>-6.2247838620000003E-4</v>
      </c>
      <c r="BW100" s="9"/>
      <c r="BX100" s="133">
        <v>9.0324829379999992E-6</v>
      </c>
      <c r="BY100" s="30">
        <v>3.7949346269999998E-6</v>
      </c>
      <c r="BZ100" s="30">
        <v>9.3048500190000005E-6</v>
      </c>
      <c r="CA100" s="120"/>
      <c r="CB100" s="100">
        <f t="shared" si="20"/>
        <v>6.549892323E-6</v>
      </c>
      <c r="CH100" s="30">
        <v>1.745739809E-5</v>
      </c>
      <c r="CI100" s="30">
        <v>5.3583849910000002E-5</v>
      </c>
      <c r="CJ100" s="100">
        <f t="shared" si="22"/>
        <v>3.5520623999999999E-5</v>
      </c>
      <c r="CN100" s="30">
        <v>1.1120941769999999E-5</v>
      </c>
      <c r="CO100" s="30">
        <v>6.4967211129999996E-7</v>
      </c>
      <c r="CP100" s="30">
        <v>2.1747661549999999E-5</v>
      </c>
      <c r="CQ100" s="30">
        <v>3.146883529E-5</v>
      </c>
      <c r="CR100" s="30">
        <v>2.0492606140000002E-5</v>
      </c>
      <c r="CS100">
        <f t="shared" si="24"/>
        <v>1.8589693772825001E-5</v>
      </c>
      <c r="CW100" s="30">
        <v>3.0281984729999999E-5</v>
      </c>
    </row>
    <row r="117" spans="1:112">
      <c r="A117" s="187" t="s">
        <v>105</v>
      </c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7"/>
      <c r="BO117" s="187"/>
      <c r="BP117" s="187"/>
      <c r="BQ117" s="187"/>
      <c r="BR117" s="187"/>
      <c r="BS117" s="187"/>
      <c r="BT117" s="187"/>
    </row>
    <row r="118" spans="1:112" ht="15.75" thickBot="1">
      <c r="A118" s="188" t="s">
        <v>70</v>
      </c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9" t="s">
        <v>89</v>
      </c>
      <c r="AN118" s="189"/>
      <c r="AO118" s="189"/>
      <c r="AP118" s="189"/>
      <c r="AQ118" s="189"/>
      <c r="AR118" s="189"/>
      <c r="AS118" s="189"/>
      <c r="AT118" s="189"/>
      <c r="AU118" s="189"/>
      <c r="AV118" s="189"/>
      <c r="AW118" s="189"/>
      <c r="AX118" s="189"/>
      <c r="AY118" s="189"/>
      <c r="AZ118" s="189"/>
      <c r="BA118" s="189"/>
      <c r="BB118" s="189"/>
      <c r="BC118" s="189"/>
      <c r="BD118" s="189"/>
      <c r="BE118" s="189"/>
      <c r="BF118" s="189"/>
      <c r="BG118" s="189"/>
      <c r="BH118" s="189"/>
      <c r="BI118" s="189"/>
      <c r="BJ118" s="189"/>
      <c r="BK118" s="189"/>
      <c r="BL118" s="189"/>
      <c r="BM118" s="189"/>
      <c r="BN118" s="189"/>
      <c r="BO118" s="189"/>
      <c r="BP118" s="189"/>
      <c r="BQ118" s="189"/>
      <c r="BR118" s="189"/>
      <c r="BS118" s="189"/>
      <c r="BT118" s="189"/>
      <c r="BW118" t="s">
        <v>132</v>
      </c>
    </row>
    <row r="119" spans="1:112" ht="15.75" thickBot="1">
      <c r="A119" s="169" t="s">
        <v>6</v>
      </c>
      <c r="B119" s="147"/>
      <c r="C119" s="190"/>
      <c r="D119" s="190"/>
      <c r="E119" s="144" t="s">
        <v>4</v>
      </c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6"/>
      <c r="S119" s="170" t="s">
        <v>7</v>
      </c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44" t="s">
        <v>8</v>
      </c>
      <c r="AF119" s="145"/>
      <c r="AG119" s="145"/>
      <c r="AH119" s="145"/>
      <c r="AI119" s="145"/>
      <c r="AJ119" s="145"/>
      <c r="AK119" s="145"/>
      <c r="AL119" s="146"/>
      <c r="AM119" s="144" t="s">
        <v>72</v>
      </c>
      <c r="AN119" s="145"/>
      <c r="AO119" s="145"/>
      <c r="AP119" s="145"/>
      <c r="AQ119" s="145"/>
      <c r="AR119" s="145"/>
      <c r="AS119" s="145"/>
      <c r="AT119" s="145"/>
      <c r="AU119" s="144" t="s">
        <v>73</v>
      </c>
      <c r="AV119" s="145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5"/>
      <c r="BG119" s="145"/>
      <c r="BH119" s="146"/>
      <c r="BI119" s="144" t="s">
        <v>7</v>
      </c>
      <c r="BJ119" s="145"/>
      <c r="BK119" s="145"/>
      <c r="BL119" s="145"/>
      <c r="BM119" s="145"/>
      <c r="BN119" s="145"/>
      <c r="BO119" s="145"/>
      <c r="BP119" s="145"/>
      <c r="BQ119" s="144" t="s">
        <v>8</v>
      </c>
      <c r="BR119" s="145"/>
      <c r="BS119" s="145"/>
      <c r="BT119" s="146"/>
      <c r="BW119" s="86" t="s">
        <v>121</v>
      </c>
      <c r="BX119" s="86" t="s">
        <v>122</v>
      </c>
      <c r="BY119" s="88"/>
      <c r="BZ119" s="88"/>
      <c r="CA119" s="88"/>
      <c r="CB119" s="87"/>
      <c r="CC119" s="86" t="s">
        <v>124</v>
      </c>
      <c r="CD119" s="88"/>
      <c r="CE119" s="88"/>
      <c r="CF119" s="88"/>
      <c r="CG119" s="88"/>
      <c r="CH119" s="86" t="s">
        <v>125</v>
      </c>
      <c r="CI119" s="88"/>
      <c r="CJ119" s="87"/>
      <c r="CK119" s="86" t="s">
        <v>126</v>
      </c>
      <c r="CL119" s="88"/>
      <c r="CM119" s="88"/>
      <c r="CN119" s="86" t="s">
        <v>128</v>
      </c>
      <c r="CO119" s="88"/>
      <c r="CP119" s="88"/>
      <c r="CQ119" s="88"/>
      <c r="CR119" s="88"/>
      <c r="CS119" s="88"/>
      <c r="CT119" s="86" t="s">
        <v>129</v>
      </c>
      <c r="CU119" s="88"/>
      <c r="CV119" s="88"/>
      <c r="CW119" s="89" t="s">
        <v>130</v>
      </c>
      <c r="DA119">
        <v>2135</v>
      </c>
    </row>
    <row r="120" spans="1:112" ht="15.75" thickBot="1">
      <c r="A120" s="26"/>
      <c r="B120" s="90"/>
      <c r="C120" s="183">
        <v>110923</v>
      </c>
      <c r="D120" s="184"/>
      <c r="E120" s="91"/>
      <c r="F120" s="40"/>
      <c r="G120" s="157">
        <v>101223</v>
      </c>
      <c r="H120" s="158"/>
      <c r="I120" s="157" t="s">
        <v>91</v>
      </c>
      <c r="J120" s="158"/>
      <c r="K120" s="157">
        <v>91523</v>
      </c>
      <c r="L120" s="158"/>
      <c r="M120" s="157">
        <v>83123</v>
      </c>
      <c r="N120" s="158"/>
      <c r="O120" s="185">
        <v>102824</v>
      </c>
      <c r="P120" s="186"/>
      <c r="Q120" s="92" t="s">
        <v>101</v>
      </c>
      <c r="R120" s="93" t="s">
        <v>102</v>
      </c>
      <c r="S120" s="41"/>
      <c r="T120" s="40"/>
      <c r="U120" s="149" t="s">
        <v>76</v>
      </c>
      <c r="V120" s="150"/>
      <c r="W120" s="136" t="s">
        <v>80</v>
      </c>
      <c r="X120" s="137"/>
      <c r="Y120" s="136" t="s">
        <v>84</v>
      </c>
      <c r="Z120" s="137"/>
      <c r="AA120" s="138" t="s">
        <v>86</v>
      </c>
      <c r="AB120" s="182"/>
      <c r="AC120" s="94" t="s">
        <v>101</v>
      </c>
      <c r="AD120" s="95" t="s">
        <v>102</v>
      </c>
      <c r="AE120" s="96"/>
      <c r="AF120" s="40"/>
      <c r="AG120" s="149" t="s">
        <v>99</v>
      </c>
      <c r="AH120" s="150"/>
      <c r="AI120" s="136" t="s">
        <v>81</v>
      </c>
      <c r="AJ120" s="137"/>
      <c r="AK120" s="94" t="s">
        <v>101</v>
      </c>
      <c r="AL120" s="97" t="s">
        <v>102</v>
      </c>
      <c r="AM120" s="96"/>
      <c r="AN120" s="40"/>
      <c r="AO120" s="149">
        <v>81524</v>
      </c>
      <c r="AP120" s="150"/>
      <c r="AQ120" s="149">
        <v>81624</v>
      </c>
      <c r="AR120" s="150"/>
      <c r="AS120" s="94" t="s">
        <v>101</v>
      </c>
      <c r="AT120" s="95" t="s">
        <v>102</v>
      </c>
      <c r="AU120" s="96"/>
      <c r="AV120" s="40"/>
      <c r="AW120" s="149">
        <v>71824</v>
      </c>
      <c r="AX120" s="150"/>
      <c r="AY120" s="136" t="s">
        <v>82</v>
      </c>
      <c r="AZ120" s="137"/>
      <c r="BA120" s="149">
        <v>92424</v>
      </c>
      <c r="BB120" s="150"/>
      <c r="BC120" s="136" t="s">
        <v>87</v>
      </c>
      <c r="BD120" s="137"/>
      <c r="BE120" s="149">
        <v>101524</v>
      </c>
      <c r="BF120" s="150"/>
      <c r="BG120" s="94" t="s">
        <v>101</v>
      </c>
      <c r="BH120" s="97" t="s">
        <v>102</v>
      </c>
      <c r="BI120" s="96"/>
      <c r="BJ120" s="40"/>
      <c r="BK120" s="149">
        <v>82724</v>
      </c>
      <c r="BL120" s="150"/>
      <c r="BM120" s="136" t="s">
        <v>83</v>
      </c>
      <c r="BN120" s="137"/>
      <c r="BO120" s="94" t="s">
        <v>101</v>
      </c>
      <c r="BP120" s="95" t="s">
        <v>102</v>
      </c>
      <c r="BQ120" s="96"/>
      <c r="BR120" s="40"/>
      <c r="BS120" s="149">
        <v>91724</v>
      </c>
      <c r="BT120" s="181"/>
      <c r="BW120" s="98">
        <v>110923</v>
      </c>
      <c r="BX120" s="99">
        <v>101223</v>
      </c>
      <c r="BY120">
        <v>92823</v>
      </c>
      <c r="BZ120">
        <v>91523</v>
      </c>
      <c r="CA120">
        <v>83123</v>
      </c>
      <c r="CB120" s="100" t="s">
        <v>123</v>
      </c>
      <c r="CC120" s="99">
        <v>10324</v>
      </c>
      <c r="CD120">
        <v>122123</v>
      </c>
      <c r="CE120">
        <v>122723</v>
      </c>
      <c r="CF120">
        <v>121823</v>
      </c>
      <c r="CG120" t="s">
        <v>123</v>
      </c>
      <c r="CH120" s="99">
        <v>10524</v>
      </c>
      <c r="CI120">
        <v>122923</v>
      </c>
      <c r="CJ120" s="100" t="s">
        <v>123</v>
      </c>
      <c r="CK120" s="99">
        <v>81524</v>
      </c>
      <c r="CL120">
        <v>81624</v>
      </c>
      <c r="CM120" t="s">
        <v>123</v>
      </c>
      <c r="CN120" s="99">
        <v>71824</v>
      </c>
      <c r="CO120">
        <v>90324</v>
      </c>
      <c r="CP120">
        <v>92424</v>
      </c>
      <c r="CQ120">
        <v>100824</v>
      </c>
      <c r="CR120">
        <v>101524</v>
      </c>
      <c r="CS120" t="s">
        <v>123</v>
      </c>
      <c r="CT120" s="99">
        <v>82724</v>
      </c>
      <c r="CU120">
        <v>83024</v>
      </c>
      <c r="CV120" t="s">
        <v>123</v>
      </c>
      <c r="CW120" s="101">
        <v>91724</v>
      </c>
      <c r="DA120" s="128">
        <v>1</v>
      </c>
      <c r="DE120" s="128" t="s">
        <v>158</v>
      </c>
    </row>
    <row r="121" spans="1:112" ht="52.5" thickBot="1">
      <c r="A121" s="20" t="s">
        <v>92</v>
      </c>
      <c r="B121" s="21" t="s">
        <v>93</v>
      </c>
      <c r="C121" s="102" t="s">
        <v>94</v>
      </c>
      <c r="D121" s="102" t="s">
        <v>95</v>
      </c>
      <c r="E121" s="26" t="s">
        <v>96</v>
      </c>
      <c r="F121" s="21" t="s">
        <v>93</v>
      </c>
      <c r="G121" s="21" t="s">
        <v>94</v>
      </c>
      <c r="H121" s="21" t="s">
        <v>95</v>
      </c>
      <c r="I121" s="21" t="s">
        <v>94</v>
      </c>
      <c r="J121" s="21" t="s">
        <v>95</v>
      </c>
      <c r="K121" s="21" t="s">
        <v>94</v>
      </c>
      <c r="L121" s="21" t="s">
        <v>95</v>
      </c>
      <c r="M121" s="21" t="s">
        <v>94</v>
      </c>
      <c r="N121" s="90" t="s">
        <v>95</v>
      </c>
      <c r="O121" s="103" t="s">
        <v>94</v>
      </c>
      <c r="P121" s="104" t="s">
        <v>95</v>
      </c>
      <c r="Q121" s="105" t="s">
        <v>95</v>
      </c>
      <c r="R121" s="106" t="s">
        <v>95</v>
      </c>
      <c r="S121" s="107" t="s">
        <v>92</v>
      </c>
      <c r="T121" s="21" t="s">
        <v>93</v>
      </c>
      <c r="U121" s="21" t="s">
        <v>94</v>
      </c>
      <c r="V121" s="21" t="s">
        <v>95</v>
      </c>
      <c r="W121" s="21" t="s">
        <v>94</v>
      </c>
      <c r="X121" s="21" t="s">
        <v>95</v>
      </c>
      <c r="Y121" s="21" t="s">
        <v>94</v>
      </c>
      <c r="Z121" s="21" t="s">
        <v>95</v>
      </c>
      <c r="AA121" s="21" t="s">
        <v>94</v>
      </c>
      <c r="AB121" s="90" t="s">
        <v>95</v>
      </c>
      <c r="AC121" s="108" t="s">
        <v>95</v>
      </c>
      <c r="AD121" s="109" t="s">
        <v>95</v>
      </c>
      <c r="AE121" s="110" t="s">
        <v>96</v>
      </c>
      <c r="AF121" s="21" t="s">
        <v>93</v>
      </c>
      <c r="AG121" s="21" t="s">
        <v>94</v>
      </c>
      <c r="AH121" s="21" t="s">
        <v>95</v>
      </c>
      <c r="AI121" s="21" t="s">
        <v>94</v>
      </c>
      <c r="AJ121" s="90" t="s">
        <v>95</v>
      </c>
      <c r="AK121" s="108" t="s">
        <v>95</v>
      </c>
      <c r="AL121" s="109" t="s">
        <v>95</v>
      </c>
      <c r="AM121" s="103" t="s">
        <v>92</v>
      </c>
      <c r="AN121" s="21" t="s">
        <v>93</v>
      </c>
      <c r="AO121" s="21" t="s">
        <v>94</v>
      </c>
      <c r="AP121" s="21" t="s">
        <v>95</v>
      </c>
      <c r="AQ121" s="21" t="s">
        <v>94</v>
      </c>
      <c r="AR121" s="21" t="s">
        <v>95</v>
      </c>
      <c r="AS121" s="108" t="s">
        <v>95</v>
      </c>
      <c r="AT121" s="111" t="s">
        <v>95</v>
      </c>
      <c r="AU121" s="110" t="s">
        <v>96</v>
      </c>
      <c r="AV121" s="21" t="s">
        <v>93</v>
      </c>
      <c r="AW121" s="21" t="s">
        <v>94</v>
      </c>
      <c r="AX121" s="21" t="s">
        <v>95</v>
      </c>
      <c r="AY121" s="21" t="s">
        <v>94</v>
      </c>
      <c r="AZ121" s="21" t="s">
        <v>95</v>
      </c>
      <c r="BA121" s="21" t="s">
        <v>94</v>
      </c>
      <c r="BB121" s="21" t="s">
        <v>95</v>
      </c>
      <c r="BC121" s="21" t="s">
        <v>94</v>
      </c>
      <c r="BD121" s="21" t="s">
        <v>95</v>
      </c>
      <c r="BE121" s="21" t="s">
        <v>94</v>
      </c>
      <c r="BF121" s="21" t="s">
        <v>95</v>
      </c>
      <c r="BG121" s="108" t="s">
        <v>95</v>
      </c>
      <c r="BH121" s="109" t="s">
        <v>95</v>
      </c>
      <c r="BI121" s="103" t="s">
        <v>92</v>
      </c>
      <c r="BJ121" s="21" t="s">
        <v>93</v>
      </c>
      <c r="BK121" s="21" t="s">
        <v>94</v>
      </c>
      <c r="BL121" s="21" t="s">
        <v>95</v>
      </c>
      <c r="BM121" s="21" t="s">
        <v>94</v>
      </c>
      <c r="BN121" s="21" t="s">
        <v>95</v>
      </c>
      <c r="BO121" s="108" t="s">
        <v>95</v>
      </c>
      <c r="BP121" s="111" t="s">
        <v>95</v>
      </c>
      <c r="BQ121" s="110" t="s">
        <v>96</v>
      </c>
      <c r="BR121" s="21" t="s">
        <v>93</v>
      </c>
      <c r="BS121" s="112" t="s">
        <v>94</v>
      </c>
      <c r="BT121" s="113" t="s">
        <v>95</v>
      </c>
      <c r="BW121" s="114" t="s">
        <v>169</v>
      </c>
      <c r="BX121" s="114" t="s">
        <v>169</v>
      </c>
      <c r="BY121" s="115" t="s">
        <v>169</v>
      </c>
      <c r="BZ121" s="115" t="s">
        <v>169</v>
      </c>
      <c r="CA121" s="115" t="s">
        <v>169</v>
      </c>
      <c r="CB121" s="116" t="s">
        <v>169</v>
      </c>
      <c r="CC121" s="114" t="s">
        <v>169</v>
      </c>
      <c r="CD121" s="115" t="s">
        <v>169</v>
      </c>
      <c r="CE121" s="115" t="s">
        <v>169</v>
      </c>
      <c r="CF121" s="115" t="s">
        <v>169</v>
      </c>
      <c r="CG121" s="115" t="s">
        <v>169</v>
      </c>
      <c r="CH121" s="114" t="s">
        <v>169</v>
      </c>
      <c r="CI121" s="115" t="s">
        <v>169</v>
      </c>
      <c r="CJ121" s="116" t="s">
        <v>169</v>
      </c>
      <c r="CK121" s="114" t="s">
        <v>169</v>
      </c>
      <c r="CL121" s="115" t="s">
        <v>169</v>
      </c>
      <c r="CM121" s="115" t="s">
        <v>169</v>
      </c>
      <c r="CN121" s="114" t="s">
        <v>169</v>
      </c>
      <c r="CO121" s="115" t="s">
        <v>169</v>
      </c>
      <c r="CP121" s="115" t="s">
        <v>169</v>
      </c>
      <c r="CQ121" s="115" t="s">
        <v>169</v>
      </c>
      <c r="CR121" s="115" t="s">
        <v>169</v>
      </c>
      <c r="CS121" s="115" t="s">
        <v>169</v>
      </c>
      <c r="CT121" s="114" t="s">
        <v>169</v>
      </c>
      <c r="CU121" s="115" t="s">
        <v>169</v>
      </c>
      <c r="CV121" s="115" t="s">
        <v>169</v>
      </c>
      <c r="CW121" s="117" t="s">
        <v>169</v>
      </c>
      <c r="DA121" t="s">
        <v>155</v>
      </c>
      <c r="DB121" t="s">
        <v>108</v>
      </c>
      <c r="DC121" s="115" t="s">
        <v>157</v>
      </c>
      <c r="DD121" t="s">
        <v>156</v>
      </c>
      <c r="DE121" t="s">
        <v>155</v>
      </c>
      <c r="DF121" t="s">
        <v>108</v>
      </c>
      <c r="DG121" s="115" t="s">
        <v>157</v>
      </c>
      <c r="DH121" t="s">
        <v>156</v>
      </c>
    </row>
    <row r="122" spans="1:112" ht="15.75" thickBot="1">
      <c r="A122" t="s">
        <v>39</v>
      </c>
      <c r="B122">
        <v>0</v>
      </c>
      <c r="C122">
        <v>1.5E-3</v>
      </c>
      <c r="D122" s="30">
        <v>2.3180343069999999E-4</v>
      </c>
      <c r="E122">
        <v>0</v>
      </c>
      <c r="F122">
        <v>0</v>
      </c>
      <c r="G122" s="30">
        <v>2E-3</v>
      </c>
      <c r="H122" s="30">
        <v>3.0945381400000001E-4</v>
      </c>
      <c r="I122">
        <v>8.4000000000000003E-4</v>
      </c>
      <c r="J122" s="30">
        <v>1.5601783059999999E-4</v>
      </c>
      <c r="K122">
        <v>2.0899999999999998E-3</v>
      </c>
      <c r="L122" s="30">
        <v>3.6341505829999999E-4</v>
      </c>
      <c r="M122">
        <v>-2.5999999999999999E-3</v>
      </c>
      <c r="N122" s="30">
        <v>-9.6532264049999995E-4</v>
      </c>
      <c r="Q122">
        <f>AVERAGE(J122,L122,N122,P122)</f>
        <v>-1.4862991720000001E-4</v>
      </c>
      <c r="R122" s="100"/>
      <c r="S122" t="s">
        <v>39</v>
      </c>
      <c r="T122">
        <v>0</v>
      </c>
      <c r="U122">
        <v>2.33E-3</v>
      </c>
      <c r="V122" s="30">
        <v>3.379260334E-4</v>
      </c>
      <c r="W122">
        <v>4.4999999999999997E-3</v>
      </c>
      <c r="X122" s="30">
        <v>7.0488721799999996E-4</v>
      </c>
      <c r="Y122">
        <v>5.0000000000000001E-3</v>
      </c>
      <c r="Z122" s="30">
        <v>7.3920756949999997E-4</v>
      </c>
      <c r="AA122">
        <v>-3.6999999999999999E-4</v>
      </c>
      <c r="AB122" s="30">
        <v>-5.5563898479999998E-5</v>
      </c>
      <c r="AC122" s="99">
        <f>AVERAGE(V122,X122,Z122,AB122)</f>
        <v>4.3161423060499997E-4</v>
      </c>
      <c r="AE122">
        <v>0</v>
      </c>
      <c r="AF122">
        <v>0</v>
      </c>
      <c r="AG122">
        <v>-2.3000000000000001E-4</v>
      </c>
      <c r="AH122" s="30">
        <v>-3.5576179429999998E-5</v>
      </c>
      <c r="AI122">
        <v>-1.4E-3</v>
      </c>
      <c r="AJ122" s="30">
        <v>-2.2913256960000001E-4</v>
      </c>
      <c r="AK122" s="99">
        <f>AVERAGE(AH122,AJ122)</f>
        <v>-1.3235437451500001E-4</v>
      </c>
      <c r="AL122" s="100"/>
      <c r="AM122" t="s">
        <v>39</v>
      </c>
      <c r="AN122">
        <v>0</v>
      </c>
      <c r="AO122">
        <v>1.97E-3</v>
      </c>
      <c r="AP122" s="30">
        <v>2.3410576350000002E-3</v>
      </c>
      <c r="AQ122">
        <v>3.31E-3</v>
      </c>
      <c r="AR122" s="30">
        <v>3.2157777130000001E-3</v>
      </c>
      <c r="AS122">
        <f>AVERAGE(AP122,AR122)</f>
        <v>2.7784176739999999E-3</v>
      </c>
      <c r="AU122">
        <v>0</v>
      </c>
      <c r="AV122">
        <v>0</v>
      </c>
      <c r="AW122">
        <v>2.3999999999999998E-3</v>
      </c>
      <c r="AX122" s="30">
        <v>2.194586686E-3</v>
      </c>
      <c r="AY122">
        <v>-1.1199999999999999E-3</v>
      </c>
      <c r="AZ122" s="30">
        <v>-1.4957264959999999E-3</v>
      </c>
      <c r="BA122">
        <v>3.2399999999999998E-3</v>
      </c>
      <c r="BB122" s="30">
        <v>3.4486428949999999E-3</v>
      </c>
      <c r="BC122">
        <v>8.9999999999999998E-4</v>
      </c>
      <c r="BD122" s="30">
        <v>1.0396211160000001E-3</v>
      </c>
      <c r="BE122">
        <v>2.9299999999999999E-3</v>
      </c>
      <c r="BF122" s="30">
        <v>3.010377068E-3</v>
      </c>
      <c r="BG122">
        <f>AVERAGE(AX122,AZ122,BB122,BD122,BF122)</f>
        <v>1.6395002538E-3</v>
      </c>
      <c r="BH122" s="100"/>
      <c r="BI122" t="s">
        <v>39</v>
      </c>
      <c r="BJ122">
        <v>0</v>
      </c>
      <c r="BK122">
        <v>3.9699999999999996E-3</v>
      </c>
      <c r="BL122" s="30">
        <v>5.7361652940000002E-3</v>
      </c>
      <c r="BM122">
        <v>-5.1000000000000004E-4</v>
      </c>
      <c r="BN122" s="30">
        <v>-5.8479532160000004E-4</v>
      </c>
      <c r="BO122">
        <f>AVERAGE(BL122,BN122)</f>
        <v>2.5756849862000001E-3</v>
      </c>
      <c r="BQ122">
        <v>0</v>
      </c>
      <c r="BR122">
        <v>0</v>
      </c>
      <c r="BS122">
        <v>3.0100000000000001E-3</v>
      </c>
      <c r="BT122" s="30">
        <v>3.4697406339999999E-3</v>
      </c>
      <c r="BW122" s="131">
        <v>1.300424335E-5</v>
      </c>
      <c r="BX122" s="131">
        <v>5.902554224E-6</v>
      </c>
      <c r="BY122" s="131">
        <v>8.7526480090000007E-6</v>
      </c>
      <c r="BZ122" s="131">
        <v>2.0387695899999999E-5</v>
      </c>
      <c r="CA122" s="131">
        <v>5.4154895339999999E-5</v>
      </c>
      <c r="CB122" s="100">
        <f>AVERAGE(BX122:CA122)</f>
        <v>2.229944836825E-5</v>
      </c>
      <c r="CC122" s="30">
        <v>1.8957753810000001E-5</v>
      </c>
      <c r="CD122" s="30">
        <v>3.9544388499999999E-5</v>
      </c>
      <c r="CE122" s="30">
        <v>4.1469770710000003E-5</v>
      </c>
      <c r="CF122" s="30">
        <v>3.117151697E-6</v>
      </c>
      <c r="CG122">
        <f>AVERAGE(CC122:CF122)</f>
        <v>2.5772266179250001E-5</v>
      </c>
      <c r="CH122" s="135">
        <v>1.576613785E-6</v>
      </c>
      <c r="CI122" s="135">
        <v>1.0154366590000001E-5</v>
      </c>
      <c r="CJ122" s="100">
        <f>AVERAGE(CH122:CI122)</f>
        <v>5.8654901875000002E-6</v>
      </c>
      <c r="CK122" s="30">
        <v>1.313340493E-4</v>
      </c>
      <c r="CL122" s="30">
        <v>1.8040611309999999E-4</v>
      </c>
      <c r="CM122">
        <f>AVERAGE(CK122:CL122)</f>
        <v>1.5587008119999999E-4</v>
      </c>
      <c r="CN122" s="30">
        <v>1.231169842E-4</v>
      </c>
      <c r="CO122" s="30">
        <v>8.3910713820000004E-5</v>
      </c>
      <c r="CP122" s="30">
        <v>1.934699211E-4</v>
      </c>
      <c r="CQ122" s="30">
        <v>5.8323062530000001E-5</v>
      </c>
      <c r="CR122" s="30">
        <v>1.688830741E-4</v>
      </c>
      <c r="CS122">
        <f>AVERAGE(CN122:CR122)</f>
        <v>1.2554075115E-4</v>
      </c>
      <c r="CT122" s="30">
        <v>3.2180062720000001E-4</v>
      </c>
      <c r="CU122" s="30">
        <v>3.2807196380000002E-5</v>
      </c>
      <c r="CV122">
        <f>AVERAGE(CT122:CU122)</f>
        <v>1.7730391179000002E-4</v>
      </c>
      <c r="CW122" s="30">
        <v>1.9465351070000001E-4</v>
      </c>
      <c r="CY122">
        <v>0</v>
      </c>
      <c r="CZ122">
        <f t="shared" ref="CZ122:CZ128" si="26">Q122</f>
        <v>-1.4862991720000001E-4</v>
      </c>
      <c r="DA122">
        <v>20</v>
      </c>
      <c r="DB122">
        <v>1.54E+17</v>
      </c>
      <c r="DC122" s="18">
        <v>6.7189030359999999E-3</v>
      </c>
      <c r="DD122" s="18">
        <v>3.769325151E-4</v>
      </c>
      <c r="DE122">
        <v>20</v>
      </c>
      <c r="DF122">
        <v>1.54E+17</v>
      </c>
      <c r="DG122" s="18">
        <v>1.485181765E-2</v>
      </c>
      <c r="DH122" s="18">
        <v>8.6851619439999995E-4</v>
      </c>
    </row>
    <row r="123" spans="1:112" ht="15.75" thickBot="1">
      <c r="A123" t="s">
        <v>40</v>
      </c>
      <c r="B123">
        <v>1.54E+17</v>
      </c>
      <c r="C123">
        <v>3.2199999999999999E-2</v>
      </c>
      <c r="D123" s="30">
        <v>4.9760469789999996E-3</v>
      </c>
      <c r="E123">
        <v>10</v>
      </c>
      <c r="F123">
        <v>1.54E+17</v>
      </c>
      <c r="G123" s="30">
        <v>0.17019999999999999</v>
      </c>
      <c r="H123" s="30">
        <v>2.6334519569999999E-2</v>
      </c>
      <c r="I123">
        <v>3.3399999999999999E-2</v>
      </c>
      <c r="J123" s="30">
        <v>6.2035661220000001E-3</v>
      </c>
      <c r="K123">
        <v>3.0790000000000001E-2</v>
      </c>
      <c r="L123" s="30">
        <v>5.3538515040000003E-3</v>
      </c>
      <c r="M123">
        <v>7.7000000000000002E-3</v>
      </c>
      <c r="N123" s="30">
        <v>2.858840128E-3</v>
      </c>
      <c r="Q123">
        <f t="shared" ref="Q123:Q158" si="27">AVERAGE(J123,L123,N123,P123)</f>
        <v>4.8054192513333335E-3</v>
      </c>
      <c r="R123" s="100"/>
      <c r="S123" t="s">
        <v>40</v>
      </c>
      <c r="T123">
        <v>1.49E+17</v>
      </c>
      <c r="U123">
        <v>2.6499999999999999E-2</v>
      </c>
      <c r="V123" s="30">
        <v>3.8433647570000002E-3</v>
      </c>
      <c r="W123">
        <v>2.5080000000000002E-2</v>
      </c>
      <c r="X123" s="30">
        <v>3.9285714290000001E-3</v>
      </c>
      <c r="Y123">
        <v>2.7199999999999998E-2</v>
      </c>
      <c r="Z123" s="30">
        <v>4.0212891780000001E-3</v>
      </c>
      <c r="AA123">
        <v>3.0960000000000001E-2</v>
      </c>
      <c r="AB123" s="30">
        <v>4.6493467490000004E-3</v>
      </c>
      <c r="AC123" s="99">
        <f t="shared" ref="AC123:AC152" si="28">AVERAGE(V123,X123,Z123,AB123)</f>
        <v>4.1106430282500002E-3</v>
      </c>
      <c r="AE123">
        <v>12.5</v>
      </c>
      <c r="AF123">
        <v>1.49E+17</v>
      </c>
      <c r="AG123">
        <v>2.4309999999999998E-2</v>
      </c>
      <c r="AH123" s="30">
        <v>3.7602474860000002E-3</v>
      </c>
      <c r="AI123">
        <v>2.0899999999999998E-2</v>
      </c>
      <c r="AJ123" s="30">
        <v>3.4206219310000002E-3</v>
      </c>
      <c r="AK123" s="99">
        <f t="shared" ref="AK123:AK158" si="29">AVERAGE(AH123,AJ123)</f>
        <v>3.5904347085E-3</v>
      </c>
      <c r="AL123" s="100"/>
      <c r="AM123" t="s">
        <v>40</v>
      </c>
      <c r="AN123">
        <v>1.54E+17</v>
      </c>
      <c r="AO123">
        <v>1.0529999999999999E-2</v>
      </c>
      <c r="AP123" s="30">
        <v>1.251336898E-2</v>
      </c>
      <c r="AQ123">
        <v>1.0460000000000001E-2</v>
      </c>
      <c r="AR123" s="30">
        <v>1.016224619E-2</v>
      </c>
      <c r="AS123">
        <f t="shared" ref="AS123:AS152" si="30">AVERAGE(AP123,AR123)</f>
        <v>1.1337807585E-2</v>
      </c>
      <c r="AU123">
        <v>10</v>
      </c>
      <c r="AV123">
        <v>1.54E+17</v>
      </c>
      <c r="AW123">
        <v>1.83E-2</v>
      </c>
      <c r="AX123" s="30">
        <v>1.6733723480000001E-2</v>
      </c>
      <c r="AY123">
        <v>7.9799999999999992E-3</v>
      </c>
      <c r="AZ123" s="30">
        <v>1.065705128E-2</v>
      </c>
      <c r="BA123">
        <v>1.43E-2</v>
      </c>
      <c r="BB123" s="30">
        <v>1.5220862159999999E-2</v>
      </c>
      <c r="BC123">
        <v>1.83E-2</v>
      </c>
      <c r="BD123" s="30">
        <v>2.1138962689999999E-2</v>
      </c>
      <c r="BE123">
        <v>1.685E-2</v>
      </c>
      <c r="BF123" s="30">
        <v>1.7312236719999999E-2</v>
      </c>
      <c r="BG123">
        <f t="shared" ref="BG123:BG157" si="31">AVERAGE(AX123,AZ123,BB123,BD123,BF123)</f>
        <v>1.6212567266E-2</v>
      </c>
      <c r="BH123" s="100"/>
      <c r="BI123" t="s">
        <v>40</v>
      </c>
      <c r="BJ123">
        <v>1.49E+17</v>
      </c>
      <c r="BK123">
        <v>6.6100000000000004E-3</v>
      </c>
      <c r="BL123" s="30">
        <v>9.5506429710000007E-3</v>
      </c>
      <c r="BM123">
        <v>4.5599999999999998E-3</v>
      </c>
      <c r="BN123" s="30">
        <v>5.2287581700000002E-3</v>
      </c>
      <c r="BO123">
        <f t="shared" ref="BO123:BO152" si="32">AVERAGE(BL123,BN123)</f>
        <v>7.3897005705000005E-3</v>
      </c>
      <c r="BQ123">
        <v>12.5</v>
      </c>
      <c r="BR123">
        <v>1.49E+17</v>
      </c>
      <c r="BS123">
        <v>6.7200000000000003E-3</v>
      </c>
      <c r="BT123" s="30">
        <v>7.7463976949999997E-3</v>
      </c>
      <c r="BW123" s="132">
        <v>2.791577572E-4</v>
      </c>
      <c r="BX123" s="132">
        <v>1.455674034E-3</v>
      </c>
      <c r="BY123" s="132">
        <v>3.4802195660000001E-4</v>
      </c>
      <c r="BZ123" s="132">
        <v>3.0035270669999999E-4</v>
      </c>
      <c r="CA123" s="132">
        <v>1.603818054E-4</v>
      </c>
      <c r="CB123" s="100">
        <f t="shared" ref="CB123:CB158" si="33">AVERAGE(BX123:CA123)</f>
        <v>5.6610762567499992E-4</v>
      </c>
      <c r="CC123" s="30">
        <v>2.156139382E-4</v>
      </c>
      <c r="CD123" s="30">
        <v>2.2039405849999999E-4</v>
      </c>
      <c r="CE123" s="30">
        <v>2.255955526E-4</v>
      </c>
      <c r="CF123" s="30">
        <v>2.6082977439999998E-4</v>
      </c>
      <c r="CG123">
        <f t="shared" ref="CG123:CG152" si="34">AVERAGE(CC123:CF123)</f>
        <v>2.3060833092500001E-4</v>
      </c>
      <c r="CH123" s="133">
        <v>1.666412223E-4</v>
      </c>
      <c r="CI123" s="133">
        <v>1.5159018699999999E-4</v>
      </c>
      <c r="CJ123" s="100">
        <f t="shared" ref="CJ123:CJ158" si="35">AVERAGE(CH123:CI123)</f>
        <v>1.5911570465000001E-4</v>
      </c>
      <c r="CK123" s="30">
        <v>7.0200382669999999E-4</v>
      </c>
      <c r="CL123" s="30">
        <v>5.7010511880000001E-4</v>
      </c>
      <c r="CM123">
        <f t="shared" ref="CM123:CM152" si="36">AVERAGE(CK123:CL123)</f>
        <v>6.3605447275E-4</v>
      </c>
      <c r="CN123" s="30">
        <v>9.3876700470000001E-4</v>
      </c>
      <c r="CO123" s="30">
        <v>5.9786383600000004E-4</v>
      </c>
      <c r="CP123" s="30">
        <v>8.5389502189999996E-4</v>
      </c>
      <c r="CQ123" s="30">
        <v>1.185902271E-3</v>
      </c>
      <c r="CR123" s="30">
        <v>9.7122177429999996E-4</v>
      </c>
      <c r="CS123">
        <f t="shared" ref="CS123:CS158" si="37">AVERAGE(CN123:CR123)</f>
        <v>9.0952998158000018E-4</v>
      </c>
      <c r="CT123" s="30">
        <v>5.3579399139999997E-4</v>
      </c>
      <c r="CU123" s="30">
        <v>2.933349324E-4</v>
      </c>
      <c r="CV123">
        <f t="shared" ref="CV123:CV152" si="38">AVERAGE(CT123:CU123)</f>
        <v>4.1456446189999999E-4</v>
      </c>
      <c r="CW123" s="30">
        <v>4.3457527959999998E-4</v>
      </c>
      <c r="CY123">
        <v>1.54E+17</v>
      </c>
      <c r="CZ123">
        <f t="shared" si="26"/>
        <v>4.8054192513333335E-3</v>
      </c>
      <c r="DA123">
        <v>50</v>
      </c>
      <c r="DB123">
        <v>6.17E+17</v>
      </c>
      <c r="DC123" s="18">
        <v>1.357913669E-2</v>
      </c>
      <c r="DD123" s="18">
        <v>7.6179372100000002E-4</v>
      </c>
      <c r="DE123">
        <v>50</v>
      </c>
      <c r="DF123">
        <v>6.17E+17</v>
      </c>
      <c r="DG123" s="18">
        <v>5.5916947940000003E-2</v>
      </c>
      <c r="DH123" s="18">
        <v>3.0755614110000002E-3</v>
      </c>
    </row>
    <row r="124" spans="1:112" ht="15.75" thickBot="1">
      <c r="A124" t="s">
        <v>41</v>
      </c>
      <c r="B124">
        <v>3.09E+17</v>
      </c>
      <c r="C124">
        <v>6.88E-2</v>
      </c>
      <c r="D124" s="30">
        <v>1.063205069E-2</v>
      </c>
      <c r="E124">
        <v>20</v>
      </c>
      <c r="F124">
        <v>3.09E+17</v>
      </c>
      <c r="G124" s="30">
        <v>0.28370000000000001</v>
      </c>
      <c r="H124" s="30">
        <v>4.3896023520000001E-2</v>
      </c>
      <c r="I124">
        <v>6.973E-2</v>
      </c>
      <c r="J124" s="30">
        <v>1.2951337300000001E-2</v>
      </c>
      <c r="K124">
        <v>5.4379999999999998E-2</v>
      </c>
      <c r="L124" s="30">
        <v>9.4557468270000007E-3</v>
      </c>
      <c r="M124">
        <v>1.9699999999999999E-2</v>
      </c>
      <c r="N124" s="30">
        <v>7.3141753920000002E-3</v>
      </c>
      <c r="Q124">
        <f t="shared" si="27"/>
        <v>9.9070865063333336E-3</v>
      </c>
      <c r="R124" s="100"/>
      <c r="S124" t="s">
        <v>41</v>
      </c>
      <c r="T124">
        <v>2.97E+17</v>
      </c>
      <c r="U124">
        <v>6.08E-2</v>
      </c>
      <c r="V124" s="30">
        <v>8.8179840459999999E-3</v>
      </c>
      <c r="W124">
        <v>5.4399999999999997E-2</v>
      </c>
      <c r="X124" s="30">
        <v>8.5213032580000007E-3</v>
      </c>
      <c r="Y124">
        <v>6.3700000000000007E-2</v>
      </c>
      <c r="Z124" s="30">
        <v>9.4175044349999997E-3</v>
      </c>
      <c r="AA124">
        <v>6.2300000000000001E-2</v>
      </c>
      <c r="AB124" s="30">
        <v>9.3557591230000008E-3</v>
      </c>
      <c r="AC124" s="99">
        <f t="shared" si="28"/>
        <v>9.0281377155000016E-3</v>
      </c>
      <c r="AE124">
        <v>25</v>
      </c>
      <c r="AF124">
        <v>2.97E+17</v>
      </c>
      <c r="AG124">
        <v>6.3170000000000004E-2</v>
      </c>
      <c r="AH124" s="30">
        <v>9.7710750190000001E-3</v>
      </c>
      <c r="AI124">
        <v>4.3799999999999999E-2</v>
      </c>
      <c r="AJ124" s="30">
        <v>7.1685761050000003E-3</v>
      </c>
      <c r="AK124" s="99">
        <f t="shared" si="29"/>
        <v>8.4698255620000006E-3</v>
      </c>
      <c r="AL124" s="100"/>
      <c r="AM124" t="s">
        <v>41</v>
      </c>
      <c r="AN124">
        <v>3.09E+17</v>
      </c>
      <c r="AO124">
        <v>1.796E-2</v>
      </c>
      <c r="AP124" s="30">
        <v>2.1342840169999999E-2</v>
      </c>
      <c r="AQ124">
        <v>1.406E-2</v>
      </c>
      <c r="AR124" s="30">
        <v>1.365976877E-2</v>
      </c>
      <c r="AS124">
        <f t="shared" si="30"/>
        <v>1.750130447E-2</v>
      </c>
      <c r="AU124">
        <v>20</v>
      </c>
      <c r="AV124">
        <v>3.09E+17</v>
      </c>
      <c r="AW124">
        <v>2.8400000000000002E-2</v>
      </c>
      <c r="AX124" s="30">
        <v>2.5969275789999999E-2</v>
      </c>
      <c r="AY124">
        <v>1.6080000000000001E-2</v>
      </c>
      <c r="AZ124" s="30">
        <v>2.1474358969999999E-2</v>
      </c>
      <c r="BA124">
        <v>2.4389999999999998E-2</v>
      </c>
      <c r="BB124" s="30">
        <v>2.596061735E-2</v>
      </c>
      <c r="BC124">
        <v>3.3500000000000002E-2</v>
      </c>
      <c r="BD124" s="30">
        <v>3.8697008200000001E-2</v>
      </c>
      <c r="BE124">
        <v>2.8039999999999999E-2</v>
      </c>
      <c r="BF124" s="30">
        <v>2.880920579E-2</v>
      </c>
      <c r="BG124">
        <f t="shared" si="31"/>
        <v>2.8182093220000003E-2</v>
      </c>
      <c r="BH124" s="100"/>
      <c r="BI124" t="s">
        <v>41</v>
      </c>
      <c r="BJ124">
        <v>2.97E+17</v>
      </c>
      <c r="BK124">
        <v>8.1799999999999998E-3</v>
      </c>
      <c r="BL124" s="30">
        <v>1.181910129E-2</v>
      </c>
      <c r="BM124">
        <v>6.6499999999999997E-3</v>
      </c>
      <c r="BN124" s="30">
        <v>7.6252723309999998E-3</v>
      </c>
      <c r="BO124">
        <f t="shared" si="32"/>
        <v>9.7221868104999994E-3</v>
      </c>
      <c r="BQ124">
        <v>25</v>
      </c>
      <c r="BR124">
        <v>2.97E+17</v>
      </c>
      <c r="BS124">
        <v>1.443E-2</v>
      </c>
      <c r="BT124" s="30">
        <v>1.6634005760000001E-2</v>
      </c>
      <c r="BW124" s="132">
        <v>5.9646129499999997E-4</v>
      </c>
      <c r="BX124" s="132">
        <v>2.3974786419999998E-3</v>
      </c>
      <c r="BY124" s="132">
        <v>7.2657398299999997E-4</v>
      </c>
      <c r="BZ124" s="132">
        <v>5.304702887E-4</v>
      </c>
      <c r="CA124" s="132">
        <v>4.103274762E-4</v>
      </c>
      <c r="CB124" s="100">
        <f t="shared" si="33"/>
        <v>1.0162125974749999E-3</v>
      </c>
      <c r="CC124" s="30">
        <v>4.9469160159999997E-4</v>
      </c>
      <c r="CD124" s="30">
        <v>4.7804771870000001E-4</v>
      </c>
      <c r="CE124" s="30">
        <v>5.2832487880000005E-4</v>
      </c>
      <c r="CF124" s="30">
        <v>5.2486094789999996E-4</v>
      </c>
      <c r="CG124">
        <f t="shared" si="34"/>
        <v>5.0648128674999997E-4</v>
      </c>
      <c r="CH124" s="133">
        <v>4.3302040350000001E-4</v>
      </c>
      <c r="CI124" s="133">
        <v>3.1768661189999998E-4</v>
      </c>
      <c r="CJ124" s="100">
        <f t="shared" si="35"/>
        <v>3.7535350770000002E-4</v>
      </c>
      <c r="CK124" s="30">
        <v>1.19733986E-3</v>
      </c>
      <c r="CL124" s="30">
        <v>7.663172056E-4</v>
      </c>
      <c r="CM124">
        <f t="shared" si="36"/>
        <v>9.8182853279999999E-4</v>
      </c>
      <c r="CN124" s="30">
        <v>1.4568843129999999E-3</v>
      </c>
      <c r="CO124" s="30">
        <v>1.204718106E-3</v>
      </c>
      <c r="CP124" s="30">
        <v>1.4563985719999999E-3</v>
      </c>
      <c r="CQ124" s="30">
        <v>2.1709139939999999E-3</v>
      </c>
      <c r="CR124" s="30">
        <v>1.616205255E-3</v>
      </c>
      <c r="CS124">
        <f t="shared" si="37"/>
        <v>1.5810240479999997E-3</v>
      </c>
      <c r="CT124" s="30">
        <v>6.6305519660000002E-4</v>
      </c>
      <c r="CU124" s="30">
        <v>4.2778010970000001E-4</v>
      </c>
      <c r="CV124">
        <f t="shared" si="38"/>
        <v>5.4541765314999999E-4</v>
      </c>
      <c r="CW124" s="30">
        <v>9.3317281019999999E-4</v>
      </c>
      <c r="CY124">
        <v>3.09E+17</v>
      </c>
      <c r="CZ124">
        <f t="shared" si="26"/>
        <v>9.9070865063333336E-3</v>
      </c>
      <c r="DA124">
        <v>100</v>
      </c>
      <c r="DB124">
        <v>1.39E+18</v>
      </c>
      <c r="DC124" s="18">
        <v>1.350910976E-2</v>
      </c>
      <c r="DD124" s="18">
        <v>7.5786518889999995E-4</v>
      </c>
      <c r="DE124">
        <v>70</v>
      </c>
      <c r="DF124">
        <v>9.26E+17</v>
      </c>
      <c r="DG124" s="129">
        <v>5.539911308E-2</v>
      </c>
      <c r="DH124" s="18">
        <v>3.1079071860000002E-3</v>
      </c>
    </row>
    <row r="125" spans="1:112" ht="15.75" thickBot="1">
      <c r="A125" t="s">
        <v>42</v>
      </c>
      <c r="B125">
        <v>4.63E+17</v>
      </c>
      <c r="C125">
        <v>9.5000000000000001E-2</v>
      </c>
      <c r="D125" s="30">
        <v>1.468088394E-2</v>
      </c>
      <c r="E125">
        <v>30</v>
      </c>
      <c r="F125">
        <v>4.63E+17</v>
      </c>
      <c r="G125" s="30">
        <v>0.38900000000000001</v>
      </c>
      <c r="H125" s="30">
        <v>6.0188766829999997E-2</v>
      </c>
      <c r="I125">
        <v>0.10455</v>
      </c>
      <c r="J125" s="30">
        <v>1.9418647850000002E-2</v>
      </c>
      <c r="K125">
        <v>8.1890000000000004E-2</v>
      </c>
      <c r="L125" s="30">
        <v>1.423926274E-2</v>
      </c>
      <c r="M125">
        <v>3.6499999999999998E-2</v>
      </c>
      <c r="N125" s="30">
        <v>1.355164476E-2</v>
      </c>
      <c r="Q125">
        <f t="shared" si="27"/>
        <v>1.573651845E-2</v>
      </c>
      <c r="R125" s="100"/>
      <c r="S125" t="s">
        <v>42</v>
      </c>
      <c r="T125">
        <v>4.46E+17</v>
      </c>
      <c r="U125">
        <v>9.0999999999999998E-2</v>
      </c>
      <c r="V125" s="30">
        <v>1.319796954E-2</v>
      </c>
      <c r="W125">
        <v>8.1860000000000002E-2</v>
      </c>
      <c r="X125" s="30">
        <v>1.28226817E-2</v>
      </c>
      <c r="Y125">
        <v>8.9300000000000004E-2</v>
      </c>
      <c r="Z125" s="30">
        <v>1.320224719E-2</v>
      </c>
      <c r="AA125">
        <v>9.1539999999999996E-2</v>
      </c>
      <c r="AB125" s="30">
        <v>1.374680883E-2</v>
      </c>
      <c r="AC125" s="99">
        <f t="shared" si="28"/>
        <v>1.3242426815E-2</v>
      </c>
      <c r="AE125">
        <v>37.5</v>
      </c>
      <c r="AF125">
        <v>4.46E+17</v>
      </c>
      <c r="AG125">
        <v>0.10545</v>
      </c>
      <c r="AH125" s="30">
        <v>1.631090487E-2</v>
      </c>
      <c r="AI125">
        <v>7.4899999999999994E-2</v>
      </c>
      <c r="AJ125" s="30">
        <v>1.2258592469999999E-2</v>
      </c>
      <c r="AK125" s="99">
        <f t="shared" si="29"/>
        <v>1.428474867E-2</v>
      </c>
      <c r="AL125" s="100"/>
      <c r="AM125" t="s">
        <v>42</v>
      </c>
      <c r="AN125">
        <v>4.63E+17</v>
      </c>
      <c r="AO125">
        <v>2.3130000000000001E-2</v>
      </c>
      <c r="AP125" s="30">
        <v>2.7486631019999999E-2</v>
      </c>
      <c r="AQ125">
        <v>2.0930000000000001E-2</v>
      </c>
      <c r="AR125" s="30">
        <v>2.033420771E-2</v>
      </c>
      <c r="AS125">
        <f t="shared" si="30"/>
        <v>2.3910419364999998E-2</v>
      </c>
      <c r="AU125">
        <v>30</v>
      </c>
      <c r="AV125">
        <v>4.63E+17</v>
      </c>
      <c r="AW125">
        <v>3.6799999999999999E-2</v>
      </c>
      <c r="AX125" s="30">
        <v>3.3650329190000002E-2</v>
      </c>
      <c r="AY125">
        <v>2.3810000000000001E-2</v>
      </c>
      <c r="AZ125" s="30">
        <v>3.1797542739999997E-2</v>
      </c>
      <c r="BA125">
        <v>3.406E-2</v>
      </c>
      <c r="BB125" s="30">
        <v>3.6253326240000001E-2</v>
      </c>
      <c r="BC125">
        <v>4.3900000000000002E-2</v>
      </c>
      <c r="BD125" s="30">
        <v>5.0710407759999999E-2</v>
      </c>
      <c r="BE125">
        <v>3.8899999999999997E-2</v>
      </c>
      <c r="BF125" s="30">
        <v>3.996712216E-2</v>
      </c>
      <c r="BG125">
        <f t="shared" si="31"/>
        <v>3.8475745618000004E-2</v>
      </c>
      <c r="BH125" s="100"/>
      <c r="BI125" t="s">
        <v>42</v>
      </c>
      <c r="BJ125">
        <v>4.46E+17</v>
      </c>
      <c r="BK125">
        <v>1.252E-2</v>
      </c>
      <c r="BL125" s="30">
        <v>1.808987141E-2</v>
      </c>
      <c r="BM125">
        <v>1.0240000000000001E-2</v>
      </c>
      <c r="BN125" s="30">
        <v>1.1741772730000001E-2</v>
      </c>
      <c r="BO125">
        <f t="shared" si="32"/>
        <v>1.4915822070000001E-2</v>
      </c>
      <c r="BQ125">
        <v>37.5</v>
      </c>
      <c r="BR125">
        <v>4.46E+17</v>
      </c>
      <c r="BS125">
        <v>2.094E-2</v>
      </c>
      <c r="BT125" s="30">
        <v>2.4138328529999999E-2</v>
      </c>
      <c r="BW125" s="132">
        <v>8.2360207880000005E-4</v>
      </c>
      <c r="BX125" s="132">
        <v>3.2958821159999999E-3</v>
      </c>
      <c r="BY125" s="132">
        <v>1.0893920829999999E-3</v>
      </c>
      <c r="BZ125" s="132">
        <v>7.988269941E-4</v>
      </c>
      <c r="CA125" s="132">
        <v>7.6025141539999997E-4</v>
      </c>
      <c r="CB125" s="100">
        <f t="shared" si="33"/>
        <v>1.4860881521250001E-3</v>
      </c>
      <c r="CC125" s="30">
        <v>7.4041012749999997E-4</v>
      </c>
      <c r="CD125" s="30">
        <v>7.1935636489999996E-4</v>
      </c>
      <c r="CE125" s="30">
        <v>7.4065010479999998E-4</v>
      </c>
      <c r="CF125" s="30">
        <v>7.7120017929999997E-4</v>
      </c>
      <c r="CG125">
        <f t="shared" si="34"/>
        <v>7.42904194125E-4</v>
      </c>
      <c r="CH125" s="133">
        <v>7.2284314630000003E-4</v>
      </c>
      <c r="CI125" s="133">
        <v>5.4325861260000005E-4</v>
      </c>
      <c r="CJ125" s="100">
        <f t="shared" si="35"/>
        <v>6.3305087945000004E-4</v>
      </c>
      <c r="CK125" s="30">
        <v>1.542008406E-3</v>
      </c>
      <c r="CL125" s="30">
        <v>1.140755271E-3</v>
      </c>
      <c r="CM125">
        <f t="shared" si="36"/>
        <v>1.3413818384999999E-3</v>
      </c>
      <c r="CN125" s="30">
        <v>1.887793758E-3</v>
      </c>
      <c r="CO125" s="30">
        <v>1.7838518719999999E-3</v>
      </c>
      <c r="CP125" s="30">
        <v>2.0338226890000001E-3</v>
      </c>
      <c r="CQ125" s="30">
        <v>2.8448693830000001E-3</v>
      </c>
      <c r="CR125" s="30">
        <v>2.2421677760000001E-3</v>
      </c>
      <c r="CS125">
        <f t="shared" si="37"/>
        <v>2.1585010955999999E-3</v>
      </c>
      <c r="CT125" s="30">
        <v>1.014847318E-3</v>
      </c>
      <c r="CU125" s="30">
        <v>6.5871704109999999E-4</v>
      </c>
      <c r="CV125">
        <f t="shared" si="38"/>
        <v>8.3678217954999998E-4</v>
      </c>
      <c r="CW125" s="30">
        <v>1.354167612E-3</v>
      </c>
      <c r="CY125">
        <v>4.63E+17</v>
      </c>
      <c r="CZ125">
        <f t="shared" si="26"/>
        <v>1.573651845E-2</v>
      </c>
      <c r="DA125">
        <v>130</v>
      </c>
      <c r="DB125">
        <v>1.85E+18</v>
      </c>
      <c r="DC125" s="18">
        <v>1.691549716E-3</v>
      </c>
      <c r="DD125" s="18">
        <v>9.4896456380000002E-5</v>
      </c>
      <c r="DE125">
        <v>100</v>
      </c>
      <c r="DF125">
        <v>1.39E+18</v>
      </c>
      <c r="DG125" s="18">
        <v>5.696359937E-2</v>
      </c>
      <c r="DH125" s="18">
        <v>2.1154344730000001E-3</v>
      </c>
    </row>
    <row r="126" spans="1:112" ht="15.75" thickBot="1">
      <c r="A126" t="s">
        <v>43</v>
      </c>
      <c r="B126">
        <v>6.17E+17</v>
      </c>
      <c r="C126">
        <v>0.1109</v>
      </c>
      <c r="D126" s="30">
        <v>1.7138000309999998E-2</v>
      </c>
      <c r="E126">
        <v>40</v>
      </c>
      <c r="F126">
        <v>6.17E+17</v>
      </c>
      <c r="G126" s="30">
        <v>0.56440000000000001</v>
      </c>
      <c r="H126" s="30">
        <v>8.7327866320000003E-2</v>
      </c>
      <c r="I126">
        <v>0.14000000000000001</v>
      </c>
      <c r="J126" s="30">
        <v>2.6002971770000001E-2</v>
      </c>
      <c r="K126">
        <v>0.11434999999999999</v>
      </c>
      <c r="L126" s="30">
        <v>1.9883498520000001E-2</v>
      </c>
      <c r="M126">
        <v>5.0299999999999997E-2</v>
      </c>
      <c r="N126" s="30">
        <v>1.867528031E-2</v>
      </c>
      <c r="Q126">
        <f t="shared" si="27"/>
        <v>2.1520583533333332E-2</v>
      </c>
      <c r="R126" s="100"/>
      <c r="S126" t="s">
        <v>43</v>
      </c>
      <c r="T126">
        <v>5.95E+17</v>
      </c>
      <c r="U126">
        <v>0.11169999999999999</v>
      </c>
      <c r="V126" s="30">
        <v>1.6200145030000002E-2</v>
      </c>
      <c r="W126">
        <v>9.3960000000000002E-2</v>
      </c>
      <c r="X126" s="30">
        <v>1.4718045109999999E-2</v>
      </c>
      <c r="Y126">
        <v>0.1036</v>
      </c>
      <c r="Z126" s="30">
        <v>1.5316380839999999E-2</v>
      </c>
      <c r="AA126">
        <v>0.1132</v>
      </c>
      <c r="AB126" s="30">
        <v>1.6999549480000001E-2</v>
      </c>
      <c r="AC126" s="99">
        <f t="shared" si="28"/>
        <v>1.5808530115E-2</v>
      </c>
      <c r="AE126">
        <v>50</v>
      </c>
      <c r="AF126">
        <v>5.95E+17</v>
      </c>
      <c r="AG126">
        <v>0.14169999999999999</v>
      </c>
      <c r="AH126" s="30">
        <v>2.1918020109999999E-2</v>
      </c>
      <c r="AI126">
        <v>0.10349999999999999</v>
      </c>
      <c r="AJ126" s="30">
        <v>1.6939443540000002E-2</v>
      </c>
      <c r="AK126" s="99">
        <f t="shared" si="29"/>
        <v>1.9428731825E-2</v>
      </c>
      <c r="AL126" s="100"/>
      <c r="AM126" t="s">
        <v>43</v>
      </c>
      <c r="AN126">
        <v>6.17E+17</v>
      </c>
      <c r="AO126">
        <v>2.5999999999999999E-2</v>
      </c>
      <c r="AP126" s="30">
        <v>3.0897207369999999E-2</v>
      </c>
      <c r="AQ126">
        <v>2.214E-2</v>
      </c>
      <c r="AR126" s="30">
        <v>2.1509763920000001E-2</v>
      </c>
      <c r="AS126">
        <f t="shared" si="30"/>
        <v>2.6203485645E-2</v>
      </c>
      <c r="AU126">
        <v>40</v>
      </c>
      <c r="AV126">
        <v>6.17E+17</v>
      </c>
      <c r="AW126">
        <v>4.7600000000000003E-2</v>
      </c>
      <c r="AX126" s="30">
        <v>4.352596928E-2</v>
      </c>
      <c r="AY126">
        <v>3.014E-2</v>
      </c>
      <c r="AZ126" s="30">
        <v>4.0251068379999998E-2</v>
      </c>
      <c r="BA126">
        <v>4.2930000000000003E-2</v>
      </c>
      <c r="BB126" s="30">
        <v>4.5694518359999999E-2</v>
      </c>
      <c r="BC126">
        <v>5.45E-2</v>
      </c>
      <c r="BD126" s="30">
        <v>6.2954834239999993E-2</v>
      </c>
      <c r="BE126">
        <v>4.7030000000000002E-2</v>
      </c>
      <c r="BF126" s="30">
        <v>4.8320147950000003E-2</v>
      </c>
      <c r="BG126">
        <f t="shared" si="31"/>
        <v>4.8149307641999997E-2</v>
      </c>
      <c r="BH126" s="100"/>
      <c r="BI126" t="s">
        <v>43</v>
      </c>
      <c r="BJ126">
        <v>5.95E+17</v>
      </c>
      <c r="BK126">
        <v>1.0460000000000001E-2</v>
      </c>
      <c r="BL126" s="30">
        <v>1.5113422919999999E-2</v>
      </c>
      <c r="BM126">
        <v>1.3849999999999999E-2</v>
      </c>
      <c r="BN126" s="30">
        <v>1.5881206280000001E-2</v>
      </c>
      <c r="BO126">
        <f t="shared" si="32"/>
        <v>1.5497314599999999E-2</v>
      </c>
      <c r="BQ126">
        <v>50</v>
      </c>
      <c r="BR126">
        <v>5.95E+17</v>
      </c>
      <c r="BS126">
        <v>2.2950000000000002E-2</v>
      </c>
      <c r="BT126" s="30">
        <v>2.6455331410000001E-2</v>
      </c>
      <c r="BW126" s="132">
        <v>9.6144705829999996E-4</v>
      </c>
      <c r="BX126" s="132">
        <v>4.8097136700000001E-3</v>
      </c>
      <c r="BY126" s="132">
        <v>1.4587746680000001E-3</v>
      </c>
      <c r="BZ126" s="132">
        <v>1.115470348E-3</v>
      </c>
      <c r="CA126" s="132">
        <v>1.0476889369999999E-3</v>
      </c>
      <c r="CB126" s="100">
        <f t="shared" si="33"/>
        <v>2.1079119057499998E-3</v>
      </c>
      <c r="CC126" s="30">
        <v>9.0883309050000002E-4</v>
      </c>
      <c r="CD126" s="30">
        <v>8.2568683180000004E-4</v>
      </c>
      <c r="CE126" s="30">
        <v>8.5925364900000004E-4</v>
      </c>
      <c r="CF126" s="30">
        <v>9.536799246E-4</v>
      </c>
      <c r="CG126">
        <f t="shared" si="34"/>
        <v>8.8686337397500005E-4</v>
      </c>
      <c r="CH126" s="133">
        <v>9.7133118859999996E-4</v>
      </c>
      <c r="CI126" s="133">
        <v>7.5069781579999997E-4</v>
      </c>
      <c r="CJ126" s="100">
        <f t="shared" si="35"/>
        <v>8.6101450219999991E-4</v>
      </c>
      <c r="CK126" s="30">
        <v>1.733342782E-3</v>
      </c>
      <c r="CL126" s="30">
        <v>1.206704334E-3</v>
      </c>
      <c r="CM126">
        <f t="shared" si="36"/>
        <v>1.4700235579999999E-3</v>
      </c>
      <c r="CN126" s="30">
        <v>2.441820187E-3</v>
      </c>
      <c r="CO126" s="30">
        <v>2.258097245E-3</v>
      </c>
      <c r="CP126" s="30">
        <v>2.5634764540000002E-3</v>
      </c>
      <c r="CQ126" s="30">
        <v>3.5317854529999999E-3</v>
      </c>
      <c r="CR126" s="30">
        <v>2.710775077E-3</v>
      </c>
      <c r="CS126">
        <f t="shared" si="37"/>
        <v>2.7011908832000001E-3</v>
      </c>
      <c r="CT126" s="30">
        <v>8.4786764740000002E-4</v>
      </c>
      <c r="CU126" s="30">
        <v>8.9094052920000001E-4</v>
      </c>
      <c r="CV126">
        <f t="shared" si="38"/>
        <v>8.6940408829999996E-4</v>
      </c>
      <c r="CW126" s="30">
        <v>1.484152183E-3</v>
      </c>
      <c r="CY126">
        <v>6.17E+17</v>
      </c>
      <c r="CZ126">
        <f t="shared" si="26"/>
        <v>2.1520583533333332E-2</v>
      </c>
      <c r="DA126">
        <v>150</v>
      </c>
      <c r="DB126">
        <v>2.16E+18</v>
      </c>
      <c r="DC126" s="18">
        <v>1.1092436969999999E-4</v>
      </c>
      <c r="DD126" s="18">
        <v>6.2228910650000003E-6</v>
      </c>
      <c r="DE126">
        <v>130</v>
      </c>
      <c r="DF126">
        <v>1.85E+18</v>
      </c>
      <c r="DG126" s="18">
        <v>2.2442472969999998E-2</v>
      </c>
      <c r="DH126" s="18">
        <v>1.2590295970000001E-3</v>
      </c>
    </row>
    <row r="127" spans="1:112" ht="15.75" thickBot="1">
      <c r="A127" t="s">
        <v>44</v>
      </c>
      <c r="B127">
        <v>7.71E+17</v>
      </c>
      <c r="C127">
        <v>0.11550000000000001</v>
      </c>
      <c r="D127" s="30">
        <v>1.7848864159999998E-2</v>
      </c>
      <c r="E127">
        <v>50</v>
      </c>
      <c r="F127">
        <v>7.71E+17</v>
      </c>
      <c r="G127" s="19"/>
      <c r="H127" s="19"/>
      <c r="I127">
        <v>0.1701</v>
      </c>
      <c r="J127" s="30">
        <v>3.1593610699999997E-2</v>
      </c>
      <c r="K127">
        <v>0.14130000000000001</v>
      </c>
      <c r="L127" s="30">
        <v>2.4569640060000002E-2</v>
      </c>
      <c r="M127">
        <v>6.3799999999999996E-2</v>
      </c>
      <c r="N127" s="30">
        <v>2.368753249E-2</v>
      </c>
      <c r="Q127">
        <f t="shared" si="27"/>
        <v>2.6616927750000002E-2</v>
      </c>
      <c r="R127" s="100"/>
      <c r="S127" t="s">
        <v>44</v>
      </c>
      <c r="T127">
        <v>7.44E+17</v>
      </c>
      <c r="U127">
        <v>0.1181</v>
      </c>
      <c r="V127" s="30">
        <v>1.7128353879999999E-2</v>
      </c>
      <c r="W127">
        <v>0.10468</v>
      </c>
      <c r="X127" s="30">
        <v>1.6397243110000001E-2</v>
      </c>
      <c r="Y127">
        <v>0.1125</v>
      </c>
      <c r="Z127" s="30">
        <v>1.663217031E-2</v>
      </c>
      <c r="AA127">
        <v>0.11840000000000001</v>
      </c>
      <c r="AB127" s="30">
        <v>1.7780447509999998E-2</v>
      </c>
      <c r="AC127" s="99">
        <f t="shared" si="28"/>
        <v>1.6984553702500002E-2</v>
      </c>
      <c r="AE127">
        <v>62.5</v>
      </c>
      <c r="AF127">
        <v>7.44E+17</v>
      </c>
      <c r="AG127">
        <v>0.18390000000000001</v>
      </c>
      <c r="AH127" s="30">
        <v>2.8445475639999999E-2</v>
      </c>
      <c r="AI127">
        <v>0.13220000000000001</v>
      </c>
      <c r="AJ127" s="30">
        <v>2.1636661210000002E-2</v>
      </c>
      <c r="AK127" s="99">
        <f t="shared" si="29"/>
        <v>2.5041068425E-2</v>
      </c>
      <c r="AL127" s="100"/>
      <c r="AM127" t="s">
        <v>44</v>
      </c>
      <c r="AN127">
        <v>7.71E+17</v>
      </c>
      <c r="AO127">
        <v>2.6380000000000001E-2</v>
      </c>
      <c r="AP127" s="30">
        <v>3.1348781940000001E-2</v>
      </c>
      <c r="AQ127">
        <v>2.291E-2</v>
      </c>
      <c r="AR127" s="30">
        <v>2.225784514E-2</v>
      </c>
      <c r="AS127">
        <f t="shared" si="30"/>
        <v>2.6803313539999998E-2</v>
      </c>
      <c r="AU127">
        <v>50</v>
      </c>
      <c r="AV127">
        <v>7.71E+17</v>
      </c>
      <c r="AW127">
        <v>5.21E-2</v>
      </c>
      <c r="AX127" s="30">
        <v>4.7640819309999999E-2</v>
      </c>
      <c r="AY127">
        <v>3.1199999999999999E-2</v>
      </c>
      <c r="AZ127" s="30">
        <v>4.1666666669999998E-2</v>
      </c>
      <c r="BA127">
        <v>5.0979999999999998E-2</v>
      </c>
      <c r="BB127" s="30">
        <v>5.4262905799999997E-2</v>
      </c>
      <c r="BC127">
        <v>6.2799999999999995E-2</v>
      </c>
      <c r="BD127" s="30">
        <v>7.2542451199999997E-2</v>
      </c>
      <c r="BE127">
        <v>5.4140000000000001E-2</v>
      </c>
      <c r="BF127" s="30">
        <v>5.5625192640000001E-2</v>
      </c>
      <c r="BG127">
        <f t="shared" si="31"/>
        <v>5.4347607123999997E-2</v>
      </c>
      <c r="BH127" s="100"/>
      <c r="BI127" t="s">
        <v>44</v>
      </c>
      <c r="BJ127">
        <v>7.44E+17</v>
      </c>
      <c r="BK127">
        <v>1.264E-2</v>
      </c>
      <c r="BL127" s="30">
        <v>1.8263256750000002E-2</v>
      </c>
      <c r="BM127">
        <v>1.409E-2</v>
      </c>
      <c r="BN127" s="30">
        <v>1.6156404079999999E-2</v>
      </c>
      <c r="BO127">
        <f t="shared" si="32"/>
        <v>1.7209830415000002E-2</v>
      </c>
      <c r="BQ127">
        <v>62.5</v>
      </c>
      <c r="BR127">
        <v>7.44E+17</v>
      </c>
      <c r="BS127">
        <v>2.9420000000000002E-2</v>
      </c>
      <c r="BT127" s="30">
        <v>3.3913544669999997E-2</v>
      </c>
      <c r="BW127" s="132">
        <v>1.001326738E-3</v>
      </c>
      <c r="BX127" s="134"/>
      <c r="BY127" s="134"/>
      <c r="BZ127" s="134"/>
      <c r="CA127" s="134"/>
      <c r="CB127" s="100"/>
      <c r="CC127" s="30">
        <v>9.6090589070000005E-4</v>
      </c>
      <c r="CD127" s="30">
        <v>9.1989035279999997E-4</v>
      </c>
      <c r="CE127" s="30">
        <v>9.3306984090000004E-4</v>
      </c>
      <c r="CF127" s="30">
        <v>9.9748854299999993E-4</v>
      </c>
      <c r="CG127">
        <f t="shared" si="34"/>
        <v>9.5283865684999997E-4</v>
      </c>
      <c r="CH127" s="133">
        <v>1.2606055439999999E-3</v>
      </c>
      <c r="CI127" s="133">
        <v>9.588623309E-4</v>
      </c>
      <c r="CJ127" s="100">
        <f t="shared" si="35"/>
        <v>1.1097339374499999E-3</v>
      </c>
      <c r="CK127" s="30">
        <v>1.7586762540000001E-3</v>
      </c>
      <c r="CL127" s="30">
        <v>1.248671919E-3</v>
      </c>
      <c r="CM127">
        <f t="shared" si="36"/>
        <v>1.5036740865000001E-3</v>
      </c>
      <c r="CN127" s="30">
        <v>2.672664533E-3</v>
      </c>
      <c r="CO127" s="30">
        <v>2.337512742E-3</v>
      </c>
      <c r="CP127" s="30">
        <v>3.0441656099999999E-3</v>
      </c>
      <c r="CQ127" s="30">
        <v>4.0696536960000002E-3</v>
      </c>
      <c r="CR127" s="30">
        <v>3.1205903179999999E-3</v>
      </c>
      <c r="CS127">
        <f t="shared" si="37"/>
        <v>3.0489173798E-3</v>
      </c>
      <c r="CT127" s="30">
        <v>1.024574289E-3</v>
      </c>
      <c r="CU127" s="30">
        <v>9.0637920979999998E-4</v>
      </c>
      <c r="CV127">
        <f t="shared" si="38"/>
        <v>9.6547674940000001E-4</v>
      </c>
      <c r="CW127" s="30">
        <v>1.9025602269999999E-3</v>
      </c>
      <c r="CY127">
        <v>7.71E+17</v>
      </c>
      <c r="CZ127">
        <f t="shared" si="26"/>
        <v>2.6616927750000002E-2</v>
      </c>
      <c r="DE127">
        <v>150</v>
      </c>
      <c r="DF127">
        <v>2.16E+18</v>
      </c>
      <c r="DG127" s="18">
        <v>1.705378501E-3</v>
      </c>
      <c r="DH127" s="18">
        <v>9.5672255459999998E-5</v>
      </c>
    </row>
    <row r="128" spans="1:112" ht="15.75" thickBot="1">
      <c r="A128" t="s">
        <v>45</v>
      </c>
      <c r="B128">
        <v>9.26E+17</v>
      </c>
      <c r="C128">
        <v>0.11</v>
      </c>
      <c r="D128" s="30">
        <v>1.6998918250000002E-2</v>
      </c>
      <c r="E128">
        <v>60</v>
      </c>
      <c r="F128">
        <v>9.26E+17</v>
      </c>
      <c r="G128" s="30">
        <v>0.63939999999999997</v>
      </c>
      <c r="H128" s="30">
        <v>9.8932384339999999E-2</v>
      </c>
      <c r="I128">
        <v>0.20030000000000001</v>
      </c>
      <c r="J128" s="30">
        <v>3.7202823179999997E-2</v>
      </c>
      <c r="K128">
        <v>0.1643</v>
      </c>
      <c r="L128" s="30">
        <v>2.8568944530000001E-2</v>
      </c>
      <c r="M128">
        <v>7.9699999999999993E-2</v>
      </c>
      <c r="N128" s="30">
        <v>2.9590851710000001E-2</v>
      </c>
      <c r="Q128">
        <f t="shared" si="27"/>
        <v>3.1787539806666668E-2</v>
      </c>
      <c r="R128" s="100"/>
      <c r="S128" t="s">
        <v>45</v>
      </c>
      <c r="T128">
        <v>8.92E+17</v>
      </c>
      <c r="U128">
        <v>0.1153</v>
      </c>
      <c r="V128" s="30">
        <v>1.6722262509999999E-2</v>
      </c>
      <c r="W128">
        <v>9.8339999999999997E-2</v>
      </c>
      <c r="X128" s="30">
        <v>1.540413534E-2</v>
      </c>
      <c r="Y128">
        <v>0.1114</v>
      </c>
      <c r="Z128" s="30">
        <v>1.6469544650000001E-2</v>
      </c>
      <c r="AA128">
        <v>0.1144</v>
      </c>
      <c r="AB128" s="30">
        <v>1.7179756720000001E-2</v>
      </c>
      <c r="AC128" s="99">
        <f t="shared" si="28"/>
        <v>1.6443924805000003E-2</v>
      </c>
      <c r="AE128">
        <v>75</v>
      </c>
      <c r="AF128">
        <v>8.92E+17</v>
      </c>
      <c r="AG128">
        <v>0.217</v>
      </c>
      <c r="AH128" s="30">
        <v>3.3565351889999998E-2</v>
      </c>
      <c r="AI128">
        <v>0.16039999999999999</v>
      </c>
      <c r="AJ128" s="30">
        <v>2.6252045830000001E-2</v>
      </c>
      <c r="AK128" s="99">
        <f t="shared" si="29"/>
        <v>2.9908698859999999E-2</v>
      </c>
      <c r="AL128" s="100"/>
      <c r="AM128" t="s">
        <v>45</v>
      </c>
      <c r="AN128">
        <v>9.26E+17</v>
      </c>
      <c r="AO128">
        <v>2.683E-2</v>
      </c>
      <c r="AP128" s="30">
        <v>3.1883541299999998E-2</v>
      </c>
      <c r="AQ128">
        <v>2.1579999999999998E-2</v>
      </c>
      <c r="AR128" s="30">
        <v>2.0965704849999999E-2</v>
      </c>
      <c r="AS128">
        <f t="shared" si="30"/>
        <v>2.6424623075000001E-2</v>
      </c>
      <c r="AU128">
        <v>60</v>
      </c>
      <c r="AV128">
        <v>9.26E+17</v>
      </c>
      <c r="AW128">
        <v>5.79E-2</v>
      </c>
      <c r="AX128" s="30">
        <v>5.2944403799999998E-2</v>
      </c>
      <c r="AY128">
        <v>3.6269999999999997E-2</v>
      </c>
      <c r="AZ128" s="30">
        <v>4.8437500000000001E-2</v>
      </c>
      <c r="BA128">
        <v>5.8599999999999999E-2</v>
      </c>
      <c r="BB128" s="30">
        <v>6.2373602979999998E-2</v>
      </c>
      <c r="BC128">
        <v>6.9199999999999998E-2</v>
      </c>
      <c r="BD128" s="30">
        <v>7.9935312460000005E-2</v>
      </c>
      <c r="BE128">
        <v>5.9580000000000001E-2</v>
      </c>
      <c r="BF128" s="30">
        <v>6.1214425150000001E-2</v>
      </c>
      <c r="BG128">
        <f t="shared" si="31"/>
        <v>6.0981048878000002E-2</v>
      </c>
      <c r="BH128" s="100"/>
      <c r="BI128" t="s">
        <v>45</v>
      </c>
      <c r="BJ128">
        <v>8.92E+17</v>
      </c>
      <c r="BK128">
        <v>1.0489999999999999E-2</v>
      </c>
      <c r="BL128" s="30">
        <v>1.515676925E-2</v>
      </c>
      <c r="BM128">
        <v>1.2290000000000001E-2</v>
      </c>
      <c r="BN128" s="30">
        <v>1.409242059E-2</v>
      </c>
      <c r="BO128">
        <f t="shared" si="32"/>
        <v>1.4624594920000001E-2</v>
      </c>
      <c r="BQ128">
        <v>75</v>
      </c>
      <c r="BR128">
        <v>8.92E+17</v>
      </c>
      <c r="BS128">
        <v>3.3149999999999999E-2</v>
      </c>
      <c r="BT128" s="30">
        <v>3.8213256479999999E-2</v>
      </c>
      <c r="BW128" s="132">
        <v>9.5364451229999997E-4</v>
      </c>
      <c r="BX128" s="132">
        <v>5.4043092060000004E-3</v>
      </c>
      <c r="BY128" s="132">
        <v>2.0870897569999999E-3</v>
      </c>
      <c r="BZ128" s="132">
        <v>1.6027265249999999E-3</v>
      </c>
      <c r="CA128" s="132">
        <v>1.6600558300000001E-3</v>
      </c>
      <c r="CB128" s="100">
        <f t="shared" si="33"/>
        <v>2.6885453295000003E-3</v>
      </c>
      <c r="CC128" s="30">
        <v>9.3812404059999996E-4</v>
      </c>
      <c r="CD128" s="30">
        <v>8.6417670329999997E-4</v>
      </c>
      <c r="CE128" s="30">
        <v>9.2394649129999996E-4</v>
      </c>
      <c r="CF128" s="30">
        <v>9.6378960579999995E-4</v>
      </c>
      <c r="CG128">
        <f t="shared" si="34"/>
        <v>9.2250921024999999E-4</v>
      </c>
      <c r="CH128" s="133">
        <v>1.487500832E-3</v>
      </c>
      <c r="CI128" s="133">
        <v>1.1634002869999999E-3</v>
      </c>
      <c r="CJ128" s="100">
        <f t="shared" si="35"/>
        <v>1.3254505594999999E-3</v>
      </c>
      <c r="CK128" s="30">
        <v>1.788676417E-3</v>
      </c>
      <c r="CL128" s="30">
        <v>1.1761824539999999E-3</v>
      </c>
      <c r="CM128">
        <f t="shared" si="36"/>
        <v>1.4824294354999999E-3</v>
      </c>
      <c r="CN128" s="30">
        <v>2.9701972439999998E-3</v>
      </c>
      <c r="CO128" s="30">
        <v>2.7173585629999999E-3</v>
      </c>
      <c r="CP128" s="30">
        <v>3.499178202E-3</v>
      </c>
      <c r="CQ128" s="30">
        <v>4.4843954740000002E-3</v>
      </c>
      <c r="CR128" s="30">
        <v>3.4341479709999998E-3</v>
      </c>
      <c r="CS128">
        <f t="shared" si="37"/>
        <v>3.4210554908000006E-3</v>
      </c>
      <c r="CT128" s="30">
        <v>8.5029939020000002E-4</v>
      </c>
      <c r="CU128" s="30">
        <v>7.9058910499999998E-4</v>
      </c>
      <c r="CV128">
        <f t="shared" si="38"/>
        <v>8.204442476E-4</v>
      </c>
      <c r="CW128" s="30">
        <v>2.1437753749999999E-3</v>
      </c>
      <c r="CY128">
        <v>9.26E+17</v>
      </c>
      <c r="CZ128">
        <f t="shared" si="26"/>
        <v>3.1787539806666668E-2</v>
      </c>
    </row>
    <row r="129" spans="1:104" ht="15.75" thickBot="1">
      <c r="A129" t="s">
        <v>46</v>
      </c>
      <c r="B129">
        <v>1.08E+18</v>
      </c>
      <c r="C129">
        <v>0.10390000000000001</v>
      </c>
      <c r="D129" s="30">
        <v>1.6056250970000002E-2</v>
      </c>
      <c r="E129" t="s">
        <v>40</v>
      </c>
      <c r="F129">
        <v>1.08E+18</v>
      </c>
      <c r="G129" s="19"/>
      <c r="H129" s="19"/>
      <c r="J129" s="19"/>
      <c r="L129" s="19"/>
      <c r="N129" s="19"/>
      <c r="R129" s="100"/>
      <c r="S129" t="s">
        <v>46</v>
      </c>
      <c r="T129">
        <v>1.04E+18</v>
      </c>
      <c r="U129">
        <v>0.1089</v>
      </c>
      <c r="V129" s="30">
        <v>1.5794053660000001E-2</v>
      </c>
      <c r="W129">
        <v>9.332E-2</v>
      </c>
      <c r="X129" s="30">
        <v>1.4617794490000001E-2</v>
      </c>
      <c r="Y129">
        <v>0.1038</v>
      </c>
      <c r="Z129" s="30">
        <v>1.5345949140000001E-2</v>
      </c>
      <c r="AA129">
        <v>0.10829999999999999</v>
      </c>
      <c r="AB129" s="30">
        <v>1.6263703260000002E-2</v>
      </c>
      <c r="AC129" s="99">
        <f t="shared" si="28"/>
        <v>1.5505375137500003E-2</v>
      </c>
      <c r="AE129" t="s">
        <v>40</v>
      </c>
      <c r="AF129">
        <v>1.04E+18</v>
      </c>
      <c r="AG129">
        <v>0.25269999999999998</v>
      </c>
      <c r="AH129" s="30">
        <v>3.9087393659999997E-2</v>
      </c>
      <c r="AI129">
        <v>0.18940000000000001</v>
      </c>
      <c r="AJ129" s="30">
        <v>3.0998363340000001E-2</v>
      </c>
      <c r="AK129" s="99">
        <f t="shared" si="29"/>
        <v>3.5042878499999999E-2</v>
      </c>
      <c r="AL129" s="100"/>
      <c r="AM129" t="s">
        <v>46</v>
      </c>
      <c r="AN129">
        <v>1.08E+18</v>
      </c>
      <c r="AO129">
        <v>2.1489999999999999E-2</v>
      </c>
      <c r="AP129" s="30">
        <v>2.5537730240000001E-2</v>
      </c>
      <c r="AQ129">
        <v>2.2380000000000001E-2</v>
      </c>
      <c r="AR129" s="30">
        <v>2.174293209E-2</v>
      </c>
      <c r="AS129">
        <f t="shared" si="30"/>
        <v>2.3640331165E-2</v>
      </c>
      <c r="AU129" t="s">
        <v>40</v>
      </c>
      <c r="AV129">
        <v>1.08E+18</v>
      </c>
      <c r="AX129" s="19"/>
      <c r="AY129">
        <v>3.8989999999999997E-2</v>
      </c>
      <c r="AZ129" s="30">
        <v>5.2069978629999999E-2</v>
      </c>
      <c r="BA129">
        <v>6.1589999999999999E-2</v>
      </c>
      <c r="BB129" s="30">
        <v>6.555614689E-2</v>
      </c>
      <c r="BC129">
        <v>7.4899999999999994E-2</v>
      </c>
      <c r="BD129" s="30">
        <v>8.6519579530000001E-2</v>
      </c>
      <c r="BE129">
        <v>6.2850000000000003E-2</v>
      </c>
      <c r="BF129" s="30">
        <v>6.4574129250000001E-2</v>
      </c>
      <c r="BG129">
        <f t="shared" si="31"/>
        <v>6.7179958575000004E-2</v>
      </c>
      <c r="BH129" s="100"/>
      <c r="BI129" t="s">
        <v>46</v>
      </c>
      <c r="BJ129">
        <v>1.04E+18</v>
      </c>
      <c r="BK129">
        <v>1.035E-2</v>
      </c>
      <c r="BL129" s="30">
        <v>1.4954486350000001E-2</v>
      </c>
      <c r="BM129">
        <v>1.1089999999999999E-2</v>
      </c>
      <c r="BN129" s="30">
        <v>1.27164316E-2</v>
      </c>
      <c r="BO129">
        <f t="shared" si="32"/>
        <v>1.3835458974999999E-2</v>
      </c>
      <c r="BQ129" t="s">
        <v>40</v>
      </c>
      <c r="BR129">
        <v>1.04E+18</v>
      </c>
      <c r="BS129">
        <v>3.4639999999999997E-2</v>
      </c>
      <c r="BT129" s="30">
        <v>3.9930835730000003E-2</v>
      </c>
      <c r="BW129" s="132">
        <v>9.0076058939999996E-4</v>
      </c>
      <c r="BX129" s="134"/>
      <c r="BY129" s="134"/>
      <c r="BZ129" s="134"/>
      <c r="CA129" s="134"/>
      <c r="CB129" s="100"/>
      <c r="CC129" s="30">
        <v>8.8605124050000002E-4</v>
      </c>
      <c r="CD129" s="30">
        <v>8.2006274099999995E-4</v>
      </c>
      <c r="CE129" s="30">
        <v>8.6091243990000003E-4</v>
      </c>
      <c r="CF129" s="30">
        <v>9.1239872650000005E-4</v>
      </c>
      <c r="CG129">
        <f t="shared" si="34"/>
        <v>8.6985628697499998E-4</v>
      </c>
      <c r="CH129" s="133">
        <v>1.732218711E-3</v>
      </c>
      <c r="CI129" s="133">
        <v>1.3737407369999999E-3</v>
      </c>
      <c r="CJ129" s="100">
        <f t="shared" si="35"/>
        <v>1.552979724E-3</v>
      </c>
      <c r="CK129" s="30">
        <v>1.4326744759999999E-3</v>
      </c>
      <c r="CL129" s="30">
        <v>1.219785139E-3</v>
      </c>
      <c r="CM129">
        <f t="shared" si="36"/>
        <v>1.3262298075E-3</v>
      </c>
      <c r="CN129" s="19"/>
      <c r="CO129" s="30">
        <v>2.9211417250000001E-3</v>
      </c>
      <c r="CP129" s="30">
        <v>3.6777198879999998E-3</v>
      </c>
      <c r="CQ129" s="30">
        <v>4.8537748699999999E-3</v>
      </c>
      <c r="CR129" s="30">
        <v>3.6226283989999998E-3</v>
      </c>
      <c r="CS129">
        <f t="shared" si="37"/>
        <v>3.7688162204999997E-3</v>
      </c>
      <c r="CT129" s="30">
        <v>8.3895125729999999E-4</v>
      </c>
      <c r="CU129" s="30">
        <v>7.1339570169999999E-4</v>
      </c>
      <c r="CV129">
        <f t="shared" si="38"/>
        <v>7.7617347950000005E-4</v>
      </c>
      <c r="CW129" s="30">
        <v>2.2401320960000002E-3</v>
      </c>
      <c r="CY129">
        <v>1.23E+18</v>
      </c>
      <c r="CZ129">
        <f>Q130</f>
        <v>3.8877223966666666E-2</v>
      </c>
    </row>
    <row r="130" spans="1:104" ht="15.75" thickBot="1">
      <c r="A130" t="s">
        <v>47</v>
      </c>
      <c r="B130">
        <v>1.23E+18</v>
      </c>
      <c r="C130">
        <v>8.6099999999999996E-2</v>
      </c>
      <c r="D130" s="30">
        <v>1.330551692E-2</v>
      </c>
      <c r="E130" t="s">
        <v>41</v>
      </c>
      <c r="F130">
        <v>1.23E+18</v>
      </c>
      <c r="G130" s="30">
        <v>0.64429999999999998</v>
      </c>
      <c r="H130" s="30">
        <v>9.9690546190000007E-2</v>
      </c>
      <c r="I130">
        <v>0.23419999999999999</v>
      </c>
      <c r="J130" s="30">
        <v>4.3499257059999998E-2</v>
      </c>
      <c r="K130">
        <v>0.1966</v>
      </c>
      <c r="L130" s="30">
        <v>3.4185359069999997E-2</v>
      </c>
      <c r="M130">
        <v>0.10489999999999999</v>
      </c>
      <c r="N130" s="30">
        <v>3.8947055770000003E-2</v>
      </c>
      <c r="Q130">
        <f t="shared" si="27"/>
        <v>3.8877223966666666E-2</v>
      </c>
      <c r="R130" s="100"/>
      <c r="S130" t="s">
        <v>47</v>
      </c>
      <c r="T130">
        <v>1.19E+18</v>
      </c>
      <c r="U130">
        <v>9.4299999999999995E-2</v>
      </c>
      <c r="V130" s="30">
        <v>1.367657723E-2</v>
      </c>
      <c r="W130">
        <v>8.4849999999999995E-2</v>
      </c>
      <c r="X130" s="30">
        <v>1.32910401E-2</v>
      </c>
      <c r="Y130">
        <v>9.2100000000000001E-2</v>
      </c>
      <c r="Z130" s="30">
        <v>1.3616203429999999E-2</v>
      </c>
      <c r="AA130">
        <v>9.2439999999999994E-2</v>
      </c>
      <c r="AB130" s="30">
        <v>1.3881964260000001E-2</v>
      </c>
      <c r="AC130" s="99">
        <f t="shared" si="28"/>
        <v>1.3616446255000001E-2</v>
      </c>
      <c r="AE130" t="s">
        <v>41</v>
      </c>
      <c r="AF130">
        <v>1.19E+18</v>
      </c>
      <c r="AG130">
        <v>0.2727</v>
      </c>
      <c r="AH130" s="30">
        <v>4.2180974480000001E-2</v>
      </c>
      <c r="AI130">
        <v>0.20610000000000001</v>
      </c>
      <c r="AJ130" s="30">
        <v>3.3731587559999998E-2</v>
      </c>
      <c r="AK130" s="99">
        <f t="shared" si="29"/>
        <v>3.7956281019999996E-2</v>
      </c>
      <c r="AL130" s="100"/>
      <c r="AM130" t="s">
        <v>47</v>
      </c>
      <c r="AN130">
        <v>1.23E+18</v>
      </c>
      <c r="AO130">
        <v>2.102E-2</v>
      </c>
      <c r="AP130" s="30">
        <v>2.4979203799999999E-2</v>
      </c>
      <c r="AQ130">
        <v>2.0060000000000001E-2</v>
      </c>
      <c r="AR130" s="30">
        <v>1.948897309E-2</v>
      </c>
      <c r="AS130">
        <f t="shared" si="30"/>
        <v>2.2234088445000001E-2</v>
      </c>
      <c r="AU130" t="s">
        <v>41</v>
      </c>
      <c r="AV130">
        <v>1.23E+18</v>
      </c>
      <c r="AW130">
        <v>6.1499999999999999E-2</v>
      </c>
      <c r="AX130" s="30">
        <v>5.6236283829999997E-2</v>
      </c>
      <c r="AY130">
        <v>3.5920000000000001E-2</v>
      </c>
      <c r="AZ130" s="30">
        <v>4.797008547E-2</v>
      </c>
      <c r="BA130">
        <v>6.3259999999999997E-2</v>
      </c>
      <c r="BB130" s="30">
        <v>6.733368813E-2</v>
      </c>
      <c r="BC130">
        <v>7.5999999999999998E-2</v>
      </c>
      <c r="BD130" s="30">
        <v>8.7790227560000003E-2</v>
      </c>
      <c r="BE130">
        <v>6.1760000000000002E-2</v>
      </c>
      <c r="BF130" s="30">
        <v>6.3454227880000005E-2</v>
      </c>
      <c r="BG130">
        <f t="shared" si="31"/>
        <v>6.4556902574E-2</v>
      </c>
      <c r="BH130" s="100"/>
      <c r="BI130" t="s">
        <v>47</v>
      </c>
      <c r="BJ130">
        <v>1.19E+18</v>
      </c>
      <c r="BK130">
        <v>1.0630000000000001E-2</v>
      </c>
      <c r="BL130" s="30">
        <v>1.5359052159999999E-2</v>
      </c>
      <c r="BM130">
        <v>1.035E-2</v>
      </c>
      <c r="BN130" s="30">
        <v>1.186790506E-2</v>
      </c>
      <c r="BO130">
        <f t="shared" si="32"/>
        <v>1.361347861E-2</v>
      </c>
      <c r="BQ130" t="s">
        <v>41</v>
      </c>
      <c r="BR130">
        <v>1.19E+18</v>
      </c>
      <c r="BS130">
        <v>3.5299999999999998E-2</v>
      </c>
      <c r="BT130" s="30">
        <v>4.0691642649999998E-2</v>
      </c>
      <c r="BW130" s="132">
        <v>7.464435683E-4</v>
      </c>
      <c r="BX130" s="132">
        <v>5.4963196099999997E-3</v>
      </c>
      <c r="BY130" s="132">
        <v>2.4403216240000002E-3</v>
      </c>
      <c r="BZ130" s="132">
        <v>1.917809098E-3</v>
      </c>
      <c r="CA130" s="132">
        <v>2.1849417389999998E-3</v>
      </c>
      <c r="CB130" s="100">
        <f t="shared" si="33"/>
        <v>3.0098480177499997E-3</v>
      </c>
      <c r="CC130" s="30">
        <v>7.6726016510000005E-4</v>
      </c>
      <c r="CD130" s="30">
        <v>7.456314142E-4</v>
      </c>
      <c r="CE130" s="30">
        <v>7.6387317639999995E-4</v>
      </c>
      <c r="CF130" s="30">
        <v>7.7878244020000004E-4</v>
      </c>
      <c r="CG130">
        <f t="shared" si="34"/>
        <v>7.6388679897500006E-4</v>
      </c>
      <c r="CH130" s="133">
        <v>1.869315562E-3</v>
      </c>
      <c r="CI130" s="133">
        <v>1.4948678249999999E-3</v>
      </c>
      <c r="CJ130" s="100">
        <f t="shared" si="35"/>
        <v>1.6820916935E-3</v>
      </c>
      <c r="CK130" s="30">
        <v>1.4013409720000001E-3</v>
      </c>
      <c r="CL130" s="30">
        <v>1.0933373499999999E-3</v>
      </c>
      <c r="CM130">
        <f t="shared" si="36"/>
        <v>1.2473391609999999E-3</v>
      </c>
      <c r="CN130" s="30">
        <v>3.1548727210000001E-3</v>
      </c>
      <c r="CO130" s="30">
        <v>2.6911364650000001E-3</v>
      </c>
      <c r="CP130" s="30">
        <v>3.7774404960000002E-3</v>
      </c>
      <c r="CQ130" s="30">
        <v>4.9250586139999997E-3</v>
      </c>
      <c r="CR130" s="30">
        <v>3.5598015889999998E-3</v>
      </c>
      <c r="CS130">
        <f t="shared" si="37"/>
        <v>3.621661977E-3</v>
      </c>
      <c r="CT130" s="30">
        <v>8.6164752320000003E-4</v>
      </c>
      <c r="CU130" s="30">
        <v>6.6579310300000005E-4</v>
      </c>
      <c r="CV130">
        <f t="shared" si="38"/>
        <v>7.6372031309999999E-4</v>
      </c>
      <c r="CW130" s="30">
        <v>2.2828135970000001E-3</v>
      </c>
      <c r="CY130">
        <v>1.54E+18</v>
      </c>
      <c r="CZ130">
        <f>Q132</f>
        <v>3.0680059983333331E-2</v>
      </c>
    </row>
    <row r="131" spans="1:104" ht="15.75" thickBot="1">
      <c r="A131" t="s">
        <v>48</v>
      </c>
      <c r="B131">
        <v>1.39E+18</v>
      </c>
      <c r="C131">
        <v>6.6400000000000001E-2</v>
      </c>
      <c r="D131" s="30">
        <v>1.02611652E-2</v>
      </c>
      <c r="E131" t="s">
        <v>42</v>
      </c>
      <c r="F131">
        <v>1.39E+18</v>
      </c>
      <c r="G131" s="19"/>
      <c r="H131" s="19"/>
      <c r="J131" s="19"/>
      <c r="L131" s="19"/>
      <c r="N131" s="19"/>
      <c r="R131" s="100"/>
      <c r="S131" t="s">
        <v>48</v>
      </c>
      <c r="T131">
        <v>1.34E+18</v>
      </c>
      <c r="U131">
        <v>7.4499999999999997E-2</v>
      </c>
      <c r="V131" s="30">
        <v>1.0804931110000001E-2</v>
      </c>
      <c r="W131">
        <v>7.1370000000000003E-2</v>
      </c>
      <c r="X131" s="30">
        <v>1.117951128E-2</v>
      </c>
      <c r="Y131">
        <v>7.5700000000000003E-2</v>
      </c>
      <c r="Z131" s="30">
        <v>1.1191602599999999E-2</v>
      </c>
      <c r="AA131">
        <v>7.8820000000000001E-2</v>
      </c>
      <c r="AB131" s="30">
        <v>1.1836612099999999E-2</v>
      </c>
      <c r="AC131" s="99">
        <f t="shared" si="28"/>
        <v>1.12531642725E-2</v>
      </c>
      <c r="AE131" t="s">
        <v>42</v>
      </c>
      <c r="AF131">
        <v>1.34E+18</v>
      </c>
      <c r="AG131">
        <v>0.23480000000000001</v>
      </c>
      <c r="AH131" s="30">
        <v>3.6318638819999999E-2</v>
      </c>
      <c r="AI131">
        <v>0.1958</v>
      </c>
      <c r="AJ131" s="30">
        <v>3.204582651E-2</v>
      </c>
      <c r="AK131" s="99">
        <f t="shared" si="29"/>
        <v>3.4182232664999999E-2</v>
      </c>
      <c r="AL131" s="100"/>
      <c r="AM131" t="s">
        <v>48</v>
      </c>
      <c r="AN131">
        <v>1.39E+18</v>
      </c>
      <c r="AO131">
        <v>1.8259999999999998E-2</v>
      </c>
      <c r="AP131" s="30">
        <v>2.1699346410000001E-2</v>
      </c>
      <c r="AQ131">
        <v>1.7239999999999998E-2</v>
      </c>
      <c r="AR131" s="30">
        <v>1.674924706E-2</v>
      </c>
      <c r="AS131">
        <f t="shared" si="30"/>
        <v>1.9224296735E-2</v>
      </c>
      <c r="AU131" t="s">
        <v>42</v>
      </c>
      <c r="AV131">
        <v>1.39E+18</v>
      </c>
      <c r="AX131" s="19"/>
      <c r="AY131">
        <v>3.619E-2</v>
      </c>
      <c r="AZ131" s="30">
        <v>4.8330662390000001E-2</v>
      </c>
      <c r="BA131">
        <v>6.2330000000000003E-2</v>
      </c>
      <c r="BB131" s="30">
        <v>6.6343799889999999E-2</v>
      </c>
      <c r="BC131">
        <v>7.2700000000000001E-2</v>
      </c>
      <c r="BD131" s="30">
        <v>8.3978283469999998E-2</v>
      </c>
      <c r="BE131">
        <v>6.2489999999999997E-2</v>
      </c>
      <c r="BF131" s="30">
        <v>6.4204253569999994E-2</v>
      </c>
      <c r="BG131">
        <f t="shared" si="31"/>
        <v>6.5714249830000002E-2</v>
      </c>
      <c r="BH131" s="100"/>
      <c r="BI131" t="s">
        <v>48</v>
      </c>
      <c r="BJ131">
        <v>1.34E+18</v>
      </c>
      <c r="BK131">
        <v>9.4800000000000006E-3</v>
      </c>
      <c r="BL131" s="30">
        <v>1.3697442569999999E-2</v>
      </c>
      <c r="BM131">
        <v>1.023E-2</v>
      </c>
      <c r="BN131" s="30">
        <v>1.173030616E-2</v>
      </c>
      <c r="BO131">
        <f t="shared" si="32"/>
        <v>1.2713874364999999E-2</v>
      </c>
      <c r="BQ131" t="s">
        <v>42</v>
      </c>
      <c r="BR131">
        <v>1.34E+18</v>
      </c>
      <c r="BS131">
        <v>3.637E-2</v>
      </c>
      <c r="BT131" s="30">
        <v>4.1925072049999998E-2</v>
      </c>
      <c r="BW131" s="132">
        <v>5.7565450560000001E-4</v>
      </c>
      <c r="BX131" s="134"/>
      <c r="BY131" s="134"/>
      <c r="BZ131" s="134"/>
      <c r="CA131" s="134"/>
      <c r="CB131" s="100"/>
      <c r="CC131" s="30">
        <v>6.0615993950000004E-4</v>
      </c>
      <c r="CD131" s="30">
        <v>6.2717400149999998E-4</v>
      </c>
      <c r="CE131" s="30">
        <v>6.2785232850000002E-4</v>
      </c>
      <c r="CF131" s="30">
        <v>6.640375588E-4</v>
      </c>
      <c r="CG131">
        <f t="shared" si="34"/>
        <v>6.3130595707499996E-4</v>
      </c>
      <c r="CH131" s="133">
        <v>1.6095170290000001E-3</v>
      </c>
      <c r="CI131" s="133">
        <v>1.420160699E-3</v>
      </c>
      <c r="CJ131" s="100">
        <f t="shared" si="35"/>
        <v>1.5148388640000001E-3</v>
      </c>
      <c r="CK131" s="30">
        <v>1.217339969E-3</v>
      </c>
      <c r="CL131" s="30">
        <v>9.3963788229999999E-4</v>
      </c>
      <c r="CM131">
        <f t="shared" si="36"/>
        <v>1.0784889256500001E-3</v>
      </c>
      <c r="CN131" s="19"/>
      <c r="CO131" s="30">
        <v>2.7113649400000001E-3</v>
      </c>
      <c r="CP131" s="30">
        <v>3.7219074629999999E-3</v>
      </c>
      <c r="CQ131" s="30">
        <v>4.7112073839999996E-3</v>
      </c>
      <c r="CR131" s="30">
        <v>3.60187826E-3</v>
      </c>
      <c r="CS131">
        <f t="shared" si="37"/>
        <v>3.6865895117499997E-3</v>
      </c>
      <c r="CT131" s="30">
        <v>7.6843071679999996E-4</v>
      </c>
      <c r="CU131" s="30">
        <v>6.5807376269999996E-4</v>
      </c>
      <c r="CV131">
        <f t="shared" si="38"/>
        <v>7.1325223974999996E-4</v>
      </c>
      <c r="CW131" s="30">
        <v>2.3520093629999998E-3</v>
      </c>
      <c r="CY131">
        <v>1.85E+18</v>
      </c>
      <c r="CZ131">
        <f>Q134</f>
        <v>2.4294036903333333E-2</v>
      </c>
    </row>
    <row r="132" spans="1:104" ht="15.75" thickBot="1">
      <c r="A132" t="s">
        <v>49</v>
      </c>
      <c r="B132">
        <v>1.54E+18</v>
      </c>
      <c r="C132">
        <v>4.3900000000000002E-2</v>
      </c>
      <c r="D132" s="30">
        <v>6.7841137380000001E-3</v>
      </c>
      <c r="E132" t="s">
        <v>43</v>
      </c>
      <c r="F132">
        <v>1.54E+18</v>
      </c>
      <c r="G132" s="30">
        <v>0.38340000000000002</v>
      </c>
      <c r="H132" s="30">
        <v>5.9322296150000002E-2</v>
      </c>
      <c r="I132">
        <v>0.1729</v>
      </c>
      <c r="J132" s="30">
        <v>3.2113670130000001E-2</v>
      </c>
      <c r="K132">
        <v>0.15140000000000001</v>
      </c>
      <c r="L132" s="30">
        <v>2.6325856370000001E-2</v>
      </c>
      <c r="M132">
        <v>9.0499999999999997E-2</v>
      </c>
      <c r="N132" s="30">
        <v>3.3600653449999997E-2</v>
      </c>
      <c r="Q132">
        <f t="shared" si="27"/>
        <v>3.0680059983333331E-2</v>
      </c>
      <c r="R132" s="100"/>
      <c r="S132" t="s">
        <v>49</v>
      </c>
      <c r="T132">
        <v>1.49E+18</v>
      </c>
      <c r="U132">
        <v>5.1400000000000001E-2</v>
      </c>
      <c r="V132" s="30">
        <v>7.4546773020000004E-3</v>
      </c>
      <c r="W132">
        <v>4.095E-2</v>
      </c>
      <c r="X132" s="30">
        <v>6.4144736840000003E-3</v>
      </c>
      <c r="Y132">
        <v>5.45E-2</v>
      </c>
      <c r="Z132" s="30">
        <v>8.0573625069999995E-3</v>
      </c>
      <c r="AA132">
        <v>5.1790000000000003E-2</v>
      </c>
      <c r="AB132" s="30">
        <v>7.7774440609999999E-3</v>
      </c>
      <c r="AC132" s="99">
        <f t="shared" si="28"/>
        <v>7.4259893885000004E-3</v>
      </c>
      <c r="AE132" t="s">
        <v>43</v>
      </c>
      <c r="AF132">
        <v>1.49E+18</v>
      </c>
      <c r="AG132">
        <v>0.21079999999999999</v>
      </c>
      <c r="AH132" s="30">
        <v>3.2606341839999997E-2</v>
      </c>
      <c r="AI132">
        <v>0.1749</v>
      </c>
      <c r="AJ132" s="30">
        <v>2.8625204580000001E-2</v>
      </c>
      <c r="AK132" s="99">
        <f t="shared" si="29"/>
        <v>3.0615773209999999E-2</v>
      </c>
      <c r="AL132" s="100"/>
      <c r="AM132" t="s">
        <v>49</v>
      </c>
      <c r="AN132">
        <v>1.54E+18</v>
      </c>
      <c r="AO132">
        <v>1.4120000000000001E-2</v>
      </c>
      <c r="AP132" s="30">
        <v>1.677956031E-2</v>
      </c>
      <c r="AQ132">
        <v>1.8190000000000001E-2</v>
      </c>
      <c r="AR132" s="30">
        <v>1.767220441E-2</v>
      </c>
      <c r="AS132">
        <f t="shared" si="30"/>
        <v>1.722588236E-2</v>
      </c>
      <c r="AU132" t="s">
        <v>43</v>
      </c>
      <c r="AV132">
        <v>1.54E+18</v>
      </c>
      <c r="AW132">
        <v>5.2400000000000002E-2</v>
      </c>
      <c r="AX132" s="30">
        <v>4.7915142649999999E-2</v>
      </c>
      <c r="AY132">
        <v>3.406E-2</v>
      </c>
      <c r="AZ132" s="30">
        <v>4.5486111109999998E-2</v>
      </c>
      <c r="BA132">
        <v>5.8290000000000002E-2</v>
      </c>
      <c r="BB132" s="30">
        <v>6.2043640230000002E-2</v>
      </c>
      <c r="BC132">
        <v>6.9099999999999995E-2</v>
      </c>
      <c r="BD132" s="30">
        <v>7.9819799009999998E-2</v>
      </c>
      <c r="BE132">
        <v>5.7889999999999997E-2</v>
      </c>
      <c r="BF132" s="30">
        <v>5.9478064320000003E-2</v>
      </c>
      <c r="BG132">
        <f t="shared" si="31"/>
        <v>5.8948551464E-2</v>
      </c>
      <c r="BH132" s="100"/>
      <c r="BI132" t="s">
        <v>49</v>
      </c>
      <c r="BJ132">
        <v>1.49E+18</v>
      </c>
      <c r="BK132">
        <v>9.2800000000000001E-3</v>
      </c>
      <c r="BL132" s="30">
        <v>1.340846698E-2</v>
      </c>
      <c r="BM132">
        <v>6.9100000000000003E-3</v>
      </c>
      <c r="BN132" s="30">
        <v>7.9234032789999992E-3</v>
      </c>
      <c r="BO132">
        <f t="shared" si="32"/>
        <v>1.0665935129499999E-2</v>
      </c>
      <c r="BQ132" t="s">
        <v>43</v>
      </c>
      <c r="BR132">
        <v>1.49E+18</v>
      </c>
      <c r="BS132">
        <v>3.6499999999999998E-2</v>
      </c>
      <c r="BT132" s="30">
        <v>4.207492795E-2</v>
      </c>
      <c r="BW132" s="132">
        <v>3.8059085540000001E-4</v>
      </c>
      <c r="BX132" s="132">
        <v>3.2915420030000002E-3</v>
      </c>
      <c r="BY132" s="132">
        <v>1.8015867149999999E-3</v>
      </c>
      <c r="BZ132" s="132">
        <v>1.476888593E-3</v>
      </c>
      <c r="CA132" s="132">
        <v>1.885006934E-3</v>
      </c>
      <c r="CB132" s="100">
        <f t="shared" si="33"/>
        <v>2.1137560612499999E-3</v>
      </c>
      <c r="CC132" s="30">
        <v>4.1820967639999998E-4</v>
      </c>
      <c r="CD132" s="30">
        <v>3.5985393529999998E-4</v>
      </c>
      <c r="CE132" s="30">
        <v>4.5202050069999999E-4</v>
      </c>
      <c r="CF132" s="30">
        <v>4.3631699020000003E-4</v>
      </c>
      <c r="CG132">
        <f t="shared" si="34"/>
        <v>4.1660027564999999E-4</v>
      </c>
      <c r="CH132" s="133">
        <v>1.4450008079999999E-3</v>
      </c>
      <c r="CI132" s="133">
        <v>1.268570512E-3</v>
      </c>
      <c r="CJ132" s="100">
        <f t="shared" si="35"/>
        <v>1.3567856600000001E-3</v>
      </c>
      <c r="CK132" s="30">
        <v>9.4133846469999995E-4</v>
      </c>
      <c r="CL132" s="30">
        <v>9.9141607179999993E-4</v>
      </c>
      <c r="CM132">
        <f t="shared" si="36"/>
        <v>9.6637726824999994E-4</v>
      </c>
      <c r="CN132" s="30">
        <v>2.6880541559999999E-3</v>
      </c>
      <c r="CO132" s="30">
        <v>2.5517847440000001E-3</v>
      </c>
      <c r="CP132" s="30">
        <v>3.4806671909999999E-3</v>
      </c>
      <c r="CQ132" s="30">
        <v>4.4779151340000002E-3</v>
      </c>
      <c r="CR132" s="30">
        <v>3.336737597E-3</v>
      </c>
      <c r="CS132">
        <f t="shared" si="37"/>
        <v>3.3070317644000001E-3</v>
      </c>
      <c r="CT132" s="30">
        <v>7.5221909830000002E-4</v>
      </c>
      <c r="CU132" s="30">
        <v>4.4450534700000001E-4</v>
      </c>
      <c r="CV132">
        <f t="shared" si="38"/>
        <v>5.9836222265000007E-4</v>
      </c>
      <c r="CW132" s="30">
        <v>2.3604163250000002E-3</v>
      </c>
      <c r="CY132">
        <v>2.16E+18</v>
      </c>
      <c r="CZ132">
        <f>Q136</f>
        <v>1.7279765046666666E-2</v>
      </c>
    </row>
    <row r="133" spans="1:104" ht="15.75" thickBot="1">
      <c r="A133" t="s">
        <v>50</v>
      </c>
      <c r="B133">
        <v>1.7E+18</v>
      </c>
      <c r="C133">
        <v>1.9699999999999999E-2</v>
      </c>
      <c r="D133" s="30">
        <v>3.044351723E-3</v>
      </c>
      <c r="E133" t="s">
        <v>44</v>
      </c>
      <c r="F133">
        <v>1.7E+18</v>
      </c>
      <c r="G133" s="19"/>
      <c r="H133" s="19"/>
      <c r="J133" s="19"/>
      <c r="L133" s="19"/>
      <c r="N133" s="19"/>
      <c r="R133" s="100"/>
      <c r="S133" t="s">
        <v>50</v>
      </c>
      <c r="T133">
        <v>1.64E+18</v>
      </c>
      <c r="U133">
        <v>2.98E-2</v>
      </c>
      <c r="V133" s="30">
        <v>4.3219724440000003E-3</v>
      </c>
      <c r="W133">
        <v>2.4140000000000002E-2</v>
      </c>
      <c r="X133" s="30">
        <v>3.7813283210000001E-3</v>
      </c>
      <c r="Y133">
        <v>3.2000000000000001E-2</v>
      </c>
      <c r="Z133" s="30">
        <v>4.7309284450000001E-3</v>
      </c>
      <c r="AA133">
        <v>3.1280000000000002E-2</v>
      </c>
      <c r="AB133" s="30">
        <v>4.6974020119999998E-3</v>
      </c>
      <c r="AC133" s="99">
        <f t="shared" si="28"/>
        <v>4.3829078055000002E-3</v>
      </c>
      <c r="AE133" t="s">
        <v>44</v>
      </c>
      <c r="AF133">
        <v>1.64E+18</v>
      </c>
      <c r="AG133">
        <v>0.1905</v>
      </c>
      <c r="AH133" s="30">
        <v>2.946635731E-2</v>
      </c>
      <c r="AI133">
        <v>0.1588</v>
      </c>
      <c r="AJ133" s="30">
        <v>2.5990180030000001E-2</v>
      </c>
      <c r="AK133" s="99">
        <f t="shared" si="29"/>
        <v>2.772826867E-2</v>
      </c>
      <c r="AL133" s="100"/>
      <c r="AM133" t="s">
        <v>50</v>
      </c>
      <c r="AN133">
        <v>1.7E+18</v>
      </c>
      <c r="AO133">
        <v>1.265E-2</v>
      </c>
      <c r="AP133" s="30">
        <v>1.5032679740000001E-2</v>
      </c>
      <c r="AQ133">
        <v>1.444E-2</v>
      </c>
      <c r="AR133" s="30">
        <v>1.4028951709999999E-2</v>
      </c>
      <c r="AS133">
        <f t="shared" si="30"/>
        <v>1.4530815725E-2</v>
      </c>
      <c r="AU133" t="s">
        <v>44</v>
      </c>
      <c r="AV133">
        <v>1.7E+18</v>
      </c>
      <c r="AX133" s="19"/>
      <c r="AY133">
        <v>3.0339999999999999E-2</v>
      </c>
      <c r="AZ133" s="30">
        <v>4.0518162390000001E-2</v>
      </c>
      <c r="BA133">
        <v>5.2330000000000002E-2</v>
      </c>
      <c r="BB133" s="30">
        <v>5.5699840340000001E-2</v>
      </c>
      <c r="BC133">
        <v>6.1100000000000002E-2</v>
      </c>
      <c r="BD133" s="30">
        <v>7.0578722420000004E-2</v>
      </c>
      <c r="BE133">
        <v>5.203E-2</v>
      </c>
      <c r="BF133" s="30">
        <v>5.3457310180000002E-2</v>
      </c>
      <c r="BG133">
        <f t="shared" si="31"/>
        <v>5.5063508832499997E-2</v>
      </c>
      <c r="BH133" s="100"/>
      <c r="BI133" t="s">
        <v>50</v>
      </c>
      <c r="BJ133">
        <v>1.64E+18</v>
      </c>
      <c r="BK133">
        <v>8.1399999999999997E-3</v>
      </c>
      <c r="BL133" s="30">
        <v>1.1761306169999999E-2</v>
      </c>
      <c r="BM133">
        <v>5.3200000000000001E-3</v>
      </c>
      <c r="BN133" s="30">
        <v>6.1002178650000002E-3</v>
      </c>
      <c r="BO133">
        <f t="shared" si="32"/>
        <v>8.9307620174999998E-3</v>
      </c>
      <c r="BQ133" t="s">
        <v>44</v>
      </c>
      <c r="BR133">
        <v>1.64E+18</v>
      </c>
      <c r="BS133">
        <v>3.2730000000000002E-2</v>
      </c>
      <c r="BT133" s="30">
        <v>3.7729106630000002E-2</v>
      </c>
      <c r="BW133" s="132">
        <v>1.707890627E-4</v>
      </c>
      <c r="BX133" s="134"/>
      <c r="BY133" s="134"/>
      <c r="BZ133" s="134"/>
      <c r="CA133" s="134"/>
      <c r="CB133" s="100"/>
      <c r="CC133" s="30">
        <v>2.4246397579999999E-4</v>
      </c>
      <c r="CD133" s="30">
        <v>2.1213367520000001E-4</v>
      </c>
      <c r="CE133" s="30">
        <v>2.6540653250000003E-4</v>
      </c>
      <c r="CF133" s="30">
        <v>2.635256894E-4</v>
      </c>
      <c r="CG133">
        <f t="shared" si="34"/>
        <v>2.4588246822500001E-4</v>
      </c>
      <c r="CH133" s="133">
        <v>1.3058475050000001E-3</v>
      </c>
      <c r="CI133" s="133">
        <v>1.1517952960000001E-3</v>
      </c>
      <c r="CJ133" s="100">
        <f t="shared" si="35"/>
        <v>1.2288214005000001E-3</v>
      </c>
      <c r="CK133" s="30">
        <v>8.4333793049999996E-4</v>
      </c>
      <c r="CL133" s="30">
        <v>7.870284814E-4</v>
      </c>
      <c r="CM133">
        <f t="shared" si="36"/>
        <v>8.1518320595000003E-4</v>
      </c>
      <c r="CN133" s="19"/>
      <c r="CO133" s="30">
        <v>2.2730813009999998E-3</v>
      </c>
      <c r="CP133" s="30">
        <v>3.1247780770000001E-3</v>
      </c>
      <c r="CQ133" s="30">
        <v>3.9594879120000001E-3</v>
      </c>
      <c r="CR133" s="30">
        <v>2.998971449E-3</v>
      </c>
      <c r="CS133">
        <f t="shared" si="37"/>
        <v>3.08907968475E-3</v>
      </c>
      <c r="CT133" s="30">
        <v>6.5981287289999997E-4</v>
      </c>
      <c r="CU133" s="30">
        <v>3.4222408770000001E-4</v>
      </c>
      <c r="CV133">
        <f t="shared" si="38"/>
        <v>5.0101848029999996E-4</v>
      </c>
      <c r="CW133" s="30">
        <v>2.1166144199999998E-3</v>
      </c>
      <c r="CY133">
        <v>2.47E+18</v>
      </c>
      <c r="CZ133">
        <f>Q138</f>
        <v>8.6161444716666685E-3</v>
      </c>
    </row>
    <row r="134" spans="1:104" ht="15.75" thickBot="1">
      <c r="A134" t="s">
        <v>51</v>
      </c>
      <c r="B134">
        <v>1.85E+18</v>
      </c>
      <c r="C134">
        <v>1.2E-2</v>
      </c>
      <c r="D134" s="30">
        <v>1.854427446E-3</v>
      </c>
      <c r="E134" t="s">
        <v>45</v>
      </c>
      <c r="F134">
        <v>1.85E+18</v>
      </c>
      <c r="G134" s="30">
        <v>0.29170000000000001</v>
      </c>
      <c r="H134" s="30">
        <v>4.5133838769999997E-2</v>
      </c>
      <c r="I134">
        <v>0.1328</v>
      </c>
      <c r="J134" s="30">
        <v>2.4665676080000001E-2</v>
      </c>
      <c r="K134">
        <v>0.1195</v>
      </c>
      <c r="L134" s="30">
        <v>2.0778994960000002E-2</v>
      </c>
      <c r="M134">
        <v>7.3899999999999993E-2</v>
      </c>
      <c r="N134" s="30">
        <v>2.7437439670000001E-2</v>
      </c>
      <c r="Q134">
        <f t="shared" si="27"/>
        <v>2.4294036903333333E-2</v>
      </c>
      <c r="R134" s="100"/>
      <c r="S134" t="s">
        <v>51</v>
      </c>
      <c r="T134">
        <v>1.78E+18</v>
      </c>
      <c r="U134">
        <v>1.6899999999999998E-2</v>
      </c>
      <c r="V134" s="30">
        <v>2.4510514869999999E-3</v>
      </c>
      <c r="W134">
        <v>1.034E-2</v>
      </c>
      <c r="X134" s="30">
        <v>1.6196741849999999E-3</v>
      </c>
      <c r="Y134">
        <v>1.8499999999999999E-2</v>
      </c>
      <c r="Z134" s="30">
        <v>2.7350680070000002E-3</v>
      </c>
      <c r="AA134">
        <v>1.5520000000000001E-2</v>
      </c>
      <c r="AB134" s="30">
        <v>2.3306802820000001E-3</v>
      </c>
      <c r="AC134" s="99">
        <f t="shared" si="28"/>
        <v>2.2841184902499998E-3</v>
      </c>
      <c r="AE134" t="s">
        <v>45</v>
      </c>
      <c r="AF134">
        <v>1.78E+18</v>
      </c>
      <c r="AG134">
        <v>0.1641</v>
      </c>
      <c r="AH134" s="30">
        <v>2.5382830629999999E-2</v>
      </c>
      <c r="AI134">
        <v>0.1462</v>
      </c>
      <c r="AJ134" s="30">
        <v>2.3927986910000001E-2</v>
      </c>
      <c r="AK134" s="99">
        <f t="shared" si="29"/>
        <v>2.4655408769999998E-2</v>
      </c>
      <c r="AL134" s="100"/>
      <c r="AM134" t="s">
        <v>51</v>
      </c>
      <c r="AN134">
        <v>1.85E+18</v>
      </c>
      <c r="AO134">
        <v>1.0789999999999999E-2</v>
      </c>
      <c r="AP134" s="30">
        <v>1.2822341060000001E-2</v>
      </c>
      <c r="AQ134">
        <v>1.042E-2</v>
      </c>
      <c r="AR134" s="30">
        <v>1.0123384819999999E-2</v>
      </c>
      <c r="AS134">
        <f t="shared" si="30"/>
        <v>1.147286294E-2</v>
      </c>
      <c r="AU134" t="s">
        <v>45</v>
      </c>
      <c r="AV134">
        <v>1.85E+18</v>
      </c>
      <c r="AW134">
        <v>4.3900000000000002E-2</v>
      </c>
      <c r="AX134" s="30">
        <v>4.014264813E-2</v>
      </c>
      <c r="AY134">
        <v>2.5760000000000002E-2</v>
      </c>
      <c r="AZ134" s="30">
        <v>3.4401709400000001E-2</v>
      </c>
      <c r="BA134">
        <v>5.1290000000000002E-2</v>
      </c>
      <c r="BB134" s="30">
        <v>5.459286855E-2</v>
      </c>
      <c r="BC134">
        <v>5.4600000000000003E-2</v>
      </c>
      <c r="BD134" s="30">
        <v>6.3070347700000001E-2</v>
      </c>
      <c r="BE134">
        <v>4.6390000000000001E-2</v>
      </c>
      <c r="BF134" s="30">
        <v>4.7662591179999998E-2</v>
      </c>
      <c r="BG134">
        <f t="shared" si="31"/>
        <v>4.7974032991999996E-2</v>
      </c>
      <c r="BH134" s="100"/>
      <c r="BI134" t="s">
        <v>51</v>
      </c>
      <c r="BJ134">
        <v>1.78E+18</v>
      </c>
      <c r="BK134">
        <v>4.1599999999999996E-3</v>
      </c>
      <c r="BL134" s="30">
        <v>6.0106920969999998E-3</v>
      </c>
      <c r="BM134">
        <v>2.2899999999999999E-3</v>
      </c>
      <c r="BN134" s="30">
        <v>2.6258456599999999E-3</v>
      </c>
      <c r="BO134">
        <f t="shared" si="32"/>
        <v>4.3182688785000003E-3</v>
      </c>
      <c r="BQ134" t="s">
        <v>45</v>
      </c>
      <c r="BR134">
        <v>1.78E+18</v>
      </c>
      <c r="BS134">
        <v>3.1060000000000001E-2</v>
      </c>
      <c r="BT134" s="30">
        <v>3.5804034579999998E-2</v>
      </c>
      <c r="BW134" s="132">
        <v>1.040339468E-4</v>
      </c>
      <c r="BX134" s="132">
        <v>2.5051134550000001E-3</v>
      </c>
      <c r="BY134" s="132">
        <v>1.3837519709999999E-3</v>
      </c>
      <c r="BZ134" s="132">
        <v>1.165707972E-3</v>
      </c>
      <c r="CA134" s="132">
        <v>1.539248756E-3</v>
      </c>
      <c r="CB134" s="100">
        <f t="shared" si="33"/>
        <v>1.6484555384999999E-3</v>
      </c>
      <c r="CC134" s="30">
        <v>1.37504738E-4</v>
      </c>
      <c r="CD134" s="30">
        <v>9.0864217120000001E-5</v>
      </c>
      <c r="CE134" s="30">
        <v>1.5343815160000001E-4</v>
      </c>
      <c r="CF134" s="30">
        <v>1.3075187659999999E-4</v>
      </c>
      <c r="CG134">
        <f t="shared" si="34"/>
        <v>1.2813974582999999E-4</v>
      </c>
      <c r="CH134" s="133">
        <v>1.124879662E-3</v>
      </c>
      <c r="CI134" s="133">
        <v>1.0604059970000001E-3</v>
      </c>
      <c r="CJ134" s="100">
        <f t="shared" si="35"/>
        <v>1.0926428294999999E-3</v>
      </c>
      <c r="CK134" s="30">
        <v>7.1933725459999995E-4</v>
      </c>
      <c r="CL134" s="30">
        <v>5.679249845E-4</v>
      </c>
      <c r="CM134">
        <f t="shared" si="36"/>
        <v>6.4363111954999998E-4</v>
      </c>
      <c r="CN134" s="30">
        <v>2.2520148359999998E-3</v>
      </c>
      <c r="CO134" s="30">
        <v>1.9299464179999999E-3</v>
      </c>
      <c r="CP134" s="30">
        <v>3.062676621E-3</v>
      </c>
      <c r="CQ134" s="30">
        <v>3.5382657929999999E-3</v>
      </c>
      <c r="CR134" s="30">
        <v>2.6738859410000001E-3</v>
      </c>
      <c r="CS134">
        <f t="shared" si="37"/>
        <v>2.6913579218000002E-3</v>
      </c>
      <c r="CT134" s="30">
        <v>3.3720166480000002E-4</v>
      </c>
      <c r="CU134" s="30">
        <v>1.473107445E-4</v>
      </c>
      <c r="CV134">
        <f t="shared" si="38"/>
        <v>2.4225620465000001E-4</v>
      </c>
      <c r="CW134" s="30">
        <v>2.008617289E-3</v>
      </c>
      <c r="CY134">
        <v>2.78E+18</v>
      </c>
      <c r="CZ134">
        <f>Q140</f>
        <v>2.7556419039999999E-3</v>
      </c>
    </row>
    <row r="135" spans="1:104" ht="15.75" thickBot="1">
      <c r="A135" t="s">
        <v>52</v>
      </c>
      <c r="B135">
        <v>2.01E+18</v>
      </c>
      <c r="C135">
        <v>5.1999999999999998E-3</v>
      </c>
      <c r="D135" s="30">
        <v>8.0358522639999998E-4</v>
      </c>
      <c r="E135" t="s">
        <v>46</v>
      </c>
      <c r="F135">
        <v>2.01E+18</v>
      </c>
      <c r="G135" s="19"/>
      <c r="H135" s="19"/>
      <c r="J135" s="19"/>
      <c r="L135" s="19"/>
      <c r="N135" s="19"/>
      <c r="R135" s="100"/>
      <c r="S135" t="s">
        <v>52</v>
      </c>
      <c r="T135">
        <v>1.93E+18</v>
      </c>
      <c r="U135">
        <v>9.9000000000000008E-3</v>
      </c>
      <c r="V135" s="30">
        <v>1.4358230599999999E-3</v>
      </c>
      <c r="W135">
        <v>3.4510000000000001E-3</v>
      </c>
      <c r="X135" s="30">
        <v>5.4057017539999995E-4</v>
      </c>
      <c r="Y135">
        <v>1.3100000000000001E-2</v>
      </c>
      <c r="Z135" s="30">
        <v>1.9367238319999999E-3</v>
      </c>
      <c r="AA135">
        <v>9.4199999999999996E-3</v>
      </c>
      <c r="AB135" s="30">
        <v>1.414626821E-3</v>
      </c>
      <c r="AC135" s="99">
        <f t="shared" si="28"/>
        <v>1.3319359720999999E-3</v>
      </c>
      <c r="AE135" t="s">
        <v>46</v>
      </c>
      <c r="AF135">
        <v>1.93E+18</v>
      </c>
      <c r="AG135">
        <v>0.14649999999999999</v>
      </c>
      <c r="AH135" s="30">
        <v>2.2660479510000001E-2</v>
      </c>
      <c r="AI135">
        <v>0.1249</v>
      </c>
      <c r="AJ135" s="30">
        <v>2.0441898529999999E-2</v>
      </c>
      <c r="AK135" s="99">
        <f t="shared" si="29"/>
        <v>2.155118902E-2</v>
      </c>
      <c r="AL135" s="100"/>
      <c r="AM135" t="s">
        <v>52</v>
      </c>
      <c r="AN135">
        <v>2.01E+18</v>
      </c>
      <c r="AO135">
        <v>5.64E-3</v>
      </c>
      <c r="AP135" s="30">
        <v>6.7023172910000003E-3</v>
      </c>
      <c r="AQ135">
        <v>5.94E-3</v>
      </c>
      <c r="AR135" s="30">
        <v>5.7709122700000002E-3</v>
      </c>
      <c r="AS135">
        <f t="shared" si="30"/>
        <v>6.2366147805000003E-3</v>
      </c>
      <c r="AU135" t="s">
        <v>46</v>
      </c>
      <c r="AV135">
        <v>2.01E+18</v>
      </c>
      <c r="AX135" s="19"/>
      <c r="AY135">
        <v>2.435E-2</v>
      </c>
      <c r="AZ135" s="30">
        <v>3.2518696579999999E-2</v>
      </c>
      <c r="BA135">
        <v>4.419E-2</v>
      </c>
      <c r="BB135" s="30">
        <v>4.7035657260000002E-2</v>
      </c>
      <c r="BC135">
        <v>4.8099999999999997E-2</v>
      </c>
      <c r="BD135" s="30">
        <v>5.5561972969999998E-2</v>
      </c>
      <c r="BE135">
        <v>4.6859999999999999E-2</v>
      </c>
      <c r="BF135" s="30">
        <v>4.8145484430000003E-2</v>
      </c>
      <c r="BG135">
        <f t="shared" si="31"/>
        <v>4.5815452810000004E-2</v>
      </c>
      <c r="BH135" s="100"/>
      <c r="BI135" t="s">
        <v>52</v>
      </c>
      <c r="BJ135">
        <v>1.93E+18</v>
      </c>
      <c r="BK135">
        <v>9.0000000000000006E-5</v>
      </c>
      <c r="BL135" s="30">
        <v>1.300390117E-4</v>
      </c>
      <c r="BM135">
        <v>-1.48E-3</v>
      </c>
      <c r="BN135" s="30">
        <v>-1.6970530900000001E-3</v>
      </c>
      <c r="BO135">
        <f t="shared" si="32"/>
        <v>-7.8350703914999999E-4</v>
      </c>
      <c r="BQ135" t="s">
        <v>46</v>
      </c>
      <c r="BR135">
        <v>1.93E+18</v>
      </c>
      <c r="BS135">
        <v>2.828E-2</v>
      </c>
      <c r="BT135" s="30">
        <v>3.2599423629999999E-2</v>
      </c>
      <c r="BW135" s="132">
        <v>4.508137695E-5</v>
      </c>
      <c r="BX135" s="134"/>
      <c r="BY135" s="134"/>
      <c r="BZ135" s="134"/>
      <c r="CA135" s="134"/>
      <c r="CB135" s="100"/>
      <c r="CC135" s="30">
        <v>8.0550112769999996E-5</v>
      </c>
      <c r="CD135" s="30">
        <v>3.0326152150000001E-5</v>
      </c>
      <c r="CE135" s="30">
        <v>1.0865079930000001E-4</v>
      </c>
      <c r="CF135" s="30">
        <v>7.9360997260000002E-5</v>
      </c>
      <c r="CG135">
        <f t="shared" si="34"/>
        <v>7.4722015369999998E-5</v>
      </c>
      <c r="CH135" s="133">
        <v>1.0042344329999999E-3</v>
      </c>
      <c r="CI135" s="133">
        <v>9.0591456230000003E-4</v>
      </c>
      <c r="CJ135" s="100">
        <f t="shared" si="35"/>
        <v>9.5507449764999997E-4</v>
      </c>
      <c r="CK135" s="30">
        <v>3.7600204960000001E-4</v>
      </c>
      <c r="CL135" s="30">
        <v>3.237499432E-4</v>
      </c>
      <c r="CM135">
        <f t="shared" si="36"/>
        <v>3.4987599639999998E-4</v>
      </c>
      <c r="CN135" s="19"/>
      <c r="CO135" s="30">
        <v>1.8243088229999999E-3</v>
      </c>
      <c r="CP135" s="30">
        <v>2.6387147569999999E-3</v>
      </c>
      <c r="CQ135" s="30">
        <v>3.1170436749999998E-3</v>
      </c>
      <c r="CR135" s="30">
        <v>2.7009764E-3</v>
      </c>
      <c r="CS135">
        <f t="shared" si="37"/>
        <v>2.5702609137499997E-3</v>
      </c>
      <c r="CT135" s="30">
        <v>7.2952283239999999E-6</v>
      </c>
      <c r="CU135" s="30">
        <v>9.5205197339999994E-5</v>
      </c>
      <c r="CV135">
        <f t="shared" si="38"/>
        <v>5.1250212831999995E-5</v>
      </c>
      <c r="CW135" s="30">
        <v>1.8288376350000001E-3</v>
      </c>
      <c r="CY135">
        <v>3.09E+18</v>
      </c>
      <c r="CZ135">
        <f>Q142</f>
        <v>3.4175654170000004E-4</v>
      </c>
    </row>
    <row r="136" spans="1:104" ht="15.75" thickBot="1">
      <c r="A136" t="s">
        <v>53</v>
      </c>
      <c r="B136">
        <v>2.16E+18</v>
      </c>
      <c r="C136">
        <v>1.9E-3</v>
      </c>
      <c r="D136" s="30">
        <v>2.936176789E-4</v>
      </c>
      <c r="E136" t="s">
        <v>47</v>
      </c>
      <c r="F136">
        <v>2.16E+18</v>
      </c>
      <c r="G136" s="30">
        <v>0.1792</v>
      </c>
      <c r="H136" s="30">
        <v>2.772706174E-2</v>
      </c>
      <c r="I136">
        <v>9.282E-2</v>
      </c>
      <c r="J136" s="30">
        <v>1.7239970279999999E-2</v>
      </c>
      <c r="K136">
        <v>8.4959999999999994E-2</v>
      </c>
      <c r="L136" s="30">
        <v>1.477308294E-2</v>
      </c>
      <c r="M136">
        <v>5.3400000000000003E-2</v>
      </c>
      <c r="N136" s="30">
        <v>1.9826241920000001E-2</v>
      </c>
      <c r="Q136">
        <f t="shared" si="27"/>
        <v>1.7279765046666666E-2</v>
      </c>
      <c r="R136" s="100"/>
      <c r="S136" t="s">
        <v>53</v>
      </c>
      <c r="T136">
        <v>2.08E+18</v>
      </c>
      <c r="U136">
        <v>5.1000000000000004E-3</v>
      </c>
      <c r="V136" s="30">
        <v>7.3966642489999999E-4</v>
      </c>
      <c r="W136">
        <v>2.9E-4</v>
      </c>
      <c r="X136" s="30">
        <v>4.5426065159999997E-5</v>
      </c>
      <c r="Y136">
        <v>4.1999999999999997E-3</v>
      </c>
      <c r="Z136" s="30">
        <v>6.2093435839999996E-4</v>
      </c>
      <c r="AA136">
        <v>9.7999999999999997E-4</v>
      </c>
      <c r="AB136" s="30">
        <v>1.471692446E-4</v>
      </c>
      <c r="AC136" s="99">
        <f t="shared" si="28"/>
        <v>3.88299023265E-4</v>
      </c>
      <c r="AE136" t="s">
        <v>47</v>
      </c>
      <c r="AF136">
        <v>2.08E+18</v>
      </c>
      <c r="AG136">
        <v>0.12330000000000001</v>
      </c>
      <c r="AH136" s="30">
        <v>1.907192575E-2</v>
      </c>
      <c r="AI136">
        <v>0.1079</v>
      </c>
      <c r="AJ136" s="30">
        <v>1.7659574470000002E-2</v>
      </c>
      <c r="AK136" s="99">
        <f t="shared" si="29"/>
        <v>1.8365750110000002E-2</v>
      </c>
      <c r="AL136" s="100"/>
      <c r="AM136" t="s">
        <v>53</v>
      </c>
      <c r="AN136">
        <v>2.16E+18</v>
      </c>
      <c r="AO136">
        <v>3.6600000000000001E-3</v>
      </c>
      <c r="AP136" s="30">
        <v>4.3493761139999998E-3</v>
      </c>
      <c r="AQ136">
        <v>6.0400000000000002E-3</v>
      </c>
      <c r="AR136" s="30">
        <v>5.8680656760000003E-3</v>
      </c>
      <c r="AS136">
        <f t="shared" si="30"/>
        <v>5.1087208950000001E-3</v>
      </c>
      <c r="AU136" t="s">
        <v>47</v>
      </c>
      <c r="AV136">
        <v>2.16E+18</v>
      </c>
      <c r="AW136">
        <v>3.5999999999999997E-2</v>
      </c>
      <c r="AX136" s="30">
        <v>3.2918800290000001E-2</v>
      </c>
      <c r="AY136">
        <v>1.5869999999999999E-2</v>
      </c>
      <c r="AZ136" s="30">
        <v>2.1193910260000001E-2</v>
      </c>
      <c r="BA136">
        <v>3.9149999999999997E-2</v>
      </c>
      <c r="BB136" s="30">
        <v>4.167110165E-2</v>
      </c>
      <c r="BC136">
        <v>4.2700000000000002E-2</v>
      </c>
      <c r="BD136" s="30">
        <v>4.9324246269999997E-2</v>
      </c>
      <c r="BE136">
        <v>4.2000000000000003E-2</v>
      </c>
      <c r="BF136" s="30">
        <v>4.315216275E-2</v>
      </c>
      <c r="BG136">
        <f t="shared" si="31"/>
        <v>3.7652044243999996E-2</v>
      </c>
      <c r="BH136" s="100"/>
      <c r="BI136" t="s">
        <v>53</v>
      </c>
      <c r="BJ136">
        <v>2.08E+18</v>
      </c>
      <c r="BK136">
        <v>2.3999999999999998E-3</v>
      </c>
      <c r="BL136" s="30">
        <v>3.4677069790000001E-3</v>
      </c>
      <c r="BM136">
        <v>-2.5300000000000001E-3</v>
      </c>
      <c r="BN136" s="30">
        <v>-2.9010434580000002E-3</v>
      </c>
      <c r="BO136">
        <f t="shared" si="32"/>
        <v>2.8333176049999994E-4</v>
      </c>
      <c r="BQ136" t="s">
        <v>47</v>
      </c>
      <c r="BR136">
        <v>2.08E+18</v>
      </c>
      <c r="BS136">
        <v>2.341E-2</v>
      </c>
      <c r="BT136" s="30">
        <v>2.6985590779999999E-2</v>
      </c>
      <c r="BW136" s="132">
        <v>1.647204158E-5</v>
      </c>
      <c r="BX136" s="132">
        <v>1.546816416E-3</v>
      </c>
      <c r="BY136" s="132">
        <v>9.6716760499999997E-4</v>
      </c>
      <c r="BZ136" s="132">
        <v>8.2877447080000001E-4</v>
      </c>
      <c r="CA136" s="132">
        <v>1.112258235E-3</v>
      </c>
      <c r="CB136" s="100">
        <f t="shared" si="33"/>
        <v>1.1137541816999999E-3</v>
      </c>
      <c r="CC136" s="30">
        <v>4.1495512639999998E-5</v>
      </c>
      <c r="CD136" s="30">
        <v>2.5484161469999998E-6</v>
      </c>
      <c r="CE136" s="30">
        <v>3.4834607390000003E-5</v>
      </c>
      <c r="CF136" s="30">
        <v>8.2562396299999998E-6</v>
      </c>
      <c r="CG136">
        <f t="shared" si="34"/>
        <v>2.1783693951750001E-5</v>
      </c>
      <c r="CH136" s="133">
        <v>8.4520208570000002E-4</v>
      </c>
      <c r="CI136" s="133">
        <v>7.8261153940000004E-4</v>
      </c>
      <c r="CJ136" s="100">
        <f t="shared" si="35"/>
        <v>8.1390681255000003E-4</v>
      </c>
      <c r="CK136" s="30">
        <v>2.440013301E-4</v>
      </c>
      <c r="CL136" s="30">
        <v>3.2920027890000002E-4</v>
      </c>
      <c r="CM136">
        <f t="shared" si="36"/>
        <v>2.8660080450000001E-4</v>
      </c>
      <c r="CN136" s="30">
        <v>1.8467547629999999E-3</v>
      </c>
      <c r="CO136" s="30">
        <v>1.188984847E-3</v>
      </c>
      <c r="CP136" s="30">
        <v>2.3377615459999998E-3</v>
      </c>
      <c r="CQ136" s="30">
        <v>2.7671052999999998E-3</v>
      </c>
      <c r="CR136" s="30">
        <v>2.4208495260000002E-3</v>
      </c>
      <c r="CS136">
        <f t="shared" si="37"/>
        <v>2.1122911964000001E-3</v>
      </c>
      <c r="CT136" s="30">
        <v>1.94539422E-4</v>
      </c>
      <c r="CU136" s="30">
        <v>1.627494252E-4</v>
      </c>
      <c r="CV136">
        <f t="shared" si="38"/>
        <v>1.7864442360000001E-4</v>
      </c>
      <c r="CW136" s="30">
        <v>1.5138998950000001E-3</v>
      </c>
      <c r="CY136">
        <v>3.39E+18</v>
      </c>
      <c r="CZ136">
        <f>Q144</f>
        <v>-5.6260507633333345E-5</v>
      </c>
    </row>
    <row r="137" spans="1:104" ht="15.75" thickBot="1">
      <c r="A137" t="s">
        <v>54</v>
      </c>
      <c r="B137">
        <v>2.31E+18</v>
      </c>
      <c r="C137">
        <v>3.3999999999999998E-3</v>
      </c>
      <c r="D137" s="30">
        <v>5.2542110959999996E-4</v>
      </c>
      <c r="E137" t="s">
        <v>48</v>
      </c>
      <c r="F137">
        <v>2.31E+18</v>
      </c>
      <c r="G137" s="19"/>
      <c r="H137" s="19"/>
      <c r="J137" s="19"/>
      <c r="L137" s="19"/>
      <c r="N137" s="19"/>
      <c r="R137" s="100"/>
      <c r="S137" t="s">
        <v>54</v>
      </c>
      <c r="T137">
        <v>2.23E+18</v>
      </c>
      <c r="U137">
        <v>1.2999999999999999E-3</v>
      </c>
      <c r="V137" s="30">
        <v>1.8854242200000001E-4</v>
      </c>
      <c r="W137">
        <v>-2.1800000000000001E-3</v>
      </c>
      <c r="X137" s="30">
        <v>-3.4147869669999998E-4</v>
      </c>
      <c r="Y137">
        <v>2.3999999999999998E-3</v>
      </c>
      <c r="Z137" s="30">
        <v>3.5481963340000002E-4</v>
      </c>
      <c r="AA137">
        <v>-1.82E-3</v>
      </c>
      <c r="AB137" s="30">
        <v>-2.7331431149999998E-4</v>
      </c>
      <c r="AC137" s="99">
        <f t="shared" si="28"/>
        <v>-1.7857738199999984E-5</v>
      </c>
      <c r="AE137" t="s">
        <v>48</v>
      </c>
      <c r="AF137">
        <v>2.23E+18</v>
      </c>
      <c r="AG137">
        <v>9.6290000000000001E-2</v>
      </c>
      <c r="AH137" s="30">
        <v>1.489404486E-2</v>
      </c>
      <c r="AI137">
        <v>8.3169999999999994E-2</v>
      </c>
      <c r="AJ137" s="30">
        <v>1.3612111289999999E-2</v>
      </c>
      <c r="AK137" s="99">
        <f t="shared" si="29"/>
        <v>1.4253078075E-2</v>
      </c>
      <c r="AL137" s="100"/>
      <c r="AM137" t="s">
        <v>54</v>
      </c>
      <c r="AN137">
        <v>2.31E+18</v>
      </c>
      <c r="AO137">
        <v>5.0899999999999999E-3</v>
      </c>
      <c r="AP137" s="30">
        <v>6.0487225190000004E-3</v>
      </c>
      <c r="AQ137">
        <v>2.3800000000000002E-3</v>
      </c>
      <c r="AR137" s="30">
        <v>2.3122510439999998E-3</v>
      </c>
      <c r="AS137">
        <f t="shared" si="30"/>
        <v>4.1804867814999999E-3</v>
      </c>
      <c r="AU137" t="s">
        <v>48</v>
      </c>
      <c r="AV137">
        <v>2.31E+18</v>
      </c>
      <c r="AX137" s="19"/>
      <c r="AY137">
        <v>1.7219999999999999E-2</v>
      </c>
      <c r="AZ137" s="30">
        <v>2.299679487E-2</v>
      </c>
      <c r="BA137">
        <v>3.542E-2</v>
      </c>
      <c r="BB137" s="30">
        <v>3.7700904739999999E-2</v>
      </c>
      <c r="BC137">
        <v>3.61E-2</v>
      </c>
      <c r="BD137" s="30">
        <v>4.170035809E-2</v>
      </c>
      <c r="BE137">
        <v>3.3590000000000002E-2</v>
      </c>
      <c r="BF137" s="30">
        <v>3.4511455869999999E-2</v>
      </c>
      <c r="BG137">
        <f t="shared" si="31"/>
        <v>3.4227378392500001E-2</v>
      </c>
      <c r="BH137" s="100"/>
      <c r="BI137" t="s">
        <v>54</v>
      </c>
      <c r="BJ137">
        <v>2.23E+18</v>
      </c>
      <c r="BK137">
        <v>1.65E-3</v>
      </c>
      <c r="BL137" s="30">
        <v>2.3840485480000001E-3</v>
      </c>
      <c r="BM137">
        <v>-1.8799999999999999E-3</v>
      </c>
      <c r="BN137" s="30">
        <v>-2.1557160879999999E-3</v>
      </c>
      <c r="BO137">
        <f t="shared" si="32"/>
        <v>1.1416623000000013E-4</v>
      </c>
      <c r="BQ137" t="s">
        <v>48</v>
      </c>
      <c r="BR137">
        <v>2.23E+18</v>
      </c>
      <c r="BS137">
        <v>2.3480000000000001E-2</v>
      </c>
      <c r="BT137" s="30">
        <v>2.7066282420000001E-2</v>
      </c>
      <c r="BW137" s="132">
        <v>2.9476284930000001E-5</v>
      </c>
      <c r="BX137" s="134"/>
      <c r="BY137" s="134"/>
      <c r="BZ137" s="134"/>
      <c r="CA137" s="134"/>
      <c r="CB137" s="100"/>
      <c r="CC137" s="30">
        <v>1.057728754E-5</v>
      </c>
      <c r="CD137" s="30">
        <v>1.9157059319999999E-5</v>
      </c>
      <c r="CE137" s="30">
        <v>1.9905489940000001E-5</v>
      </c>
      <c r="CF137" s="30">
        <v>1.533301646E-5</v>
      </c>
      <c r="CG137">
        <f t="shared" si="34"/>
        <v>1.6243213314999999E-5</v>
      </c>
      <c r="CH137" s="133">
        <v>6.6005278860000003E-4</v>
      </c>
      <c r="CI137" s="133">
        <v>6.0324190670000004E-4</v>
      </c>
      <c r="CJ137" s="100">
        <f t="shared" si="35"/>
        <v>6.3164734765000009E-4</v>
      </c>
      <c r="CK137" s="30">
        <v>3.3933518310000002E-4</v>
      </c>
      <c r="CL137" s="30">
        <v>1.2971799069999999E-4</v>
      </c>
      <c r="CM137">
        <f t="shared" si="36"/>
        <v>2.3452658689999999E-4</v>
      </c>
      <c r="CN137" s="19"/>
      <c r="CO137" s="30">
        <v>1.290127225E-3</v>
      </c>
      <c r="CP137" s="30">
        <v>2.1150322849999999E-3</v>
      </c>
      <c r="CQ137" s="30">
        <v>2.3394028410000001E-3</v>
      </c>
      <c r="CR137" s="30">
        <v>1.936103228E-3</v>
      </c>
      <c r="CS137">
        <f t="shared" si="37"/>
        <v>1.9201663947499999E-3</v>
      </c>
      <c r="CT137" s="30">
        <v>1.3374585259999999E-4</v>
      </c>
      <c r="CU137" s="30">
        <v>1.209363318E-4</v>
      </c>
      <c r="CV137">
        <f t="shared" si="38"/>
        <v>1.2734109219999999E-4</v>
      </c>
      <c r="CW137" s="30">
        <v>1.518426721E-3</v>
      </c>
      <c r="CY137">
        <v>3.7E+18</v>
      </c>
      <c r="CZ137">
        <f>Q146</f>
        <v>-1.7295315554999996E-4</v>
      </c>
    </row>
    <row r="138" spans="1:104" ht="15.75" thickBot="1">
      <c r="A138" t="s">
        <v>55</v>
      </c>
      <c r="B138">
        <v>2.47E+18</v>
      </c>
      <c r="C138">
        <v>-6.9999999999999999E-4</v>
      </c>
      <c r="D138" s="30">
        <v>-1.0817493429999999E-4</v>
      </c>
      <c r="E138" t="s">
        <v>49</v>
      </c>
      <c r="F138">
        <v>2.47E+18</v>
      </c>
      <c r="G138" s="30">
        <v>9.2600000000000002E-2</v>
      </c>
      <c r="H138" s="30">
        <v>1.432771159E-2</v>
      </c>
      <c r="I138">
        <v>4.6649999999999997E-2</v>
      </c>
      <c r="J138" s="30">
        <v>8.6645616640000003E-3</v>
      </c>
      <c r="K138">
        <v>4.0960000000000003E-2</v>
      </c>
      <c r="L138" s="30">
        <v>7.1222396110000004E-3</v>
      </c>
      <c r="M138">
        <v>2.7099999999999999E-2</v>
      </c>
      <c r="N138" s="30">
        <v>1.006163214E-2</v>
      </c>
      <c r="Q138">
        <f t="shared" si="27"/>
        <v>8.6161444716666685E-3</v>
      </c>
      <c r="R138" s="100"/>
      <c r="S138" t="s">
        <v>55</v>
      </c>
      <c r="T138">
        <v>2.38E+18</v>
      </c>
      <c r="U138">
        <v>-6.9999999999999999E-4</v>
      </c>
      <c r="V138" s="30">
        <v>-1.0152284259999999E-4</v>
      </c>
      <c r="W138">
        <v>-7.3999999999999999E-4</v>
      </c>
      <c r="X138" s="30">
        <v>-1.15914787E-4</v>
      </c>
      <c r="Y138">
        <v>2.3700000000000001E-3</v>
      </c>
      <c r="Z138" s="30">
        <v>3.5038438790000001E-4</v>
      </c>
      <c r="AA138">
        <v>-1.67E-3</v>
      </c>
      <c r="AB138" s="30">
        <v>-2.5078840670000001E-4</v>
      </c>
      <c r="AC138" s="99">
        <f t="shared" si="28"/>
        <v>-2.9460412099999998E-5</v>
      </c>
      <c r="AE138" t="s">
        <v>49</v>
      </c>
      <c r="AF138">
        <v>2.38E+18</v>
      </c>
      <c r="AG138">
        <v>6.1809999999999997E-2</v>
      </c>
      <c r="AH138" s="30">
        <v>9.5607115239999992E-3</v>
      </c>
      <c r="AI138">
        <v>6.0229999999999999E-2</v>
      </c>
      <c r="AJ138" s="30">
        <v>9.8576104750000004E-3</v>
      </c>
      <c r="AK138" s="99">
        <f t="shared" si="29"/>
        <v>9.7091609994999998E-3</v>
      </c>
      <c r="AL138" s="100"/>
      <c r="AM138" t="s">
        <v>55</v>
      </c>
      <c r="AN138">
        <v>2.47E+18</v>
      </c>
      <c r="AO138">
        <v>2.3500000000000001E-3</v>
      </c>
      <c r="AP138" s="30">
        <v>2.7926322039999998E-3</v>
      </c>
      <c r="AQ138">
        <v>7.1000000000000002E-4</v>
      </c>
      <c r="AR138" s="30">
        <v>6.8978917710000004E-4</v>
      </c>
      <c r="AS138">
        <f t="shared" si="30"/>
        <v>1.74121069055E-3</v>
      </c>
      <c r="AU138" t="s">
        <v>49</v>
      </c>
      <c r="AV138">
        <v>2.47E+18</v>
      </c>
      <c r="AW138">
        <v>2.6700000000000002E-2</v>
      </c>
      <c r="AX138" s="30">
        <v>2.4414776879999999E-2</v>
      </c>
      <c r="AY138">
        <v>1.7250000000000001E-2</v>
      </c>
      <c r="AZ138" s="30">
        <v>2.3036858970000001E-2</v>
      </c>
      <c r="BA138">
        <v>2.9329999999999998E-2</v>
      </c>
      <c r="BB138" s="30">
        <v>3.1218733370000001E-2</v>
      </c>
      <c r="BC138">
        <v>3.1600000000000003E-2</v>
      </c>
      <c r="BD138" s="30">
        <v>3.6502252509999999E-2</v>
      </c>
      <c r="BE138">
        <v>3.134E-2</v>
      </c>
      <c r="BF138" s="30">
        <v>3.2199732869999997E-2</v>
      </c>
      <c r="BG138">
        <f t="shared" si="31"/>
        <v>2.9474470920000002E-2</v>
      </c>
      <c r="BH138" s="100"/>
      <c r="BI138" t="s">
        <v>55</v>
      </c>
      <c r="BJ138">
        <v>2.38E+18</v>
      </c>
      <c r="BK138">
        <v>1.41E-3</v>
      </c>
      <c r="BL138" s="30">
        <v>2.0372778500000002E-3</v>
      </c>
      <c r="BM138">
        <v>-1.6199999999999999E-3</v>
      </c>
      <c r="BN138" s="30">
        <v>-1.857585139E-3</v>
      </c>
      <c r="BO138">
        <f t="shared" si="32"/>
        <v>8.9846355500000077E-5</v>
      </c>
      <c r="BQ138" t="s">
        <v>49</v>
      </c>
      <c r="BR138">
        <v>2.38E+18</v>
      </c>
      <c r="BS138">
        <v>1.9970000000000002E-2</v>
      </c>
      <c r="BT138" s="30">
        <v>2.3020172910000001E-2</v>
      </c>
      <c r="BW138" s="132">
        <v>6.068646897E-6</v>
      </c>
      <c r="BX138" s="132">
        <v>8.0378900170000002E-4</v>
      </c>
      <c r="BY138" s="132">
        <v>4.8608455909999998E-4</v>
      </c>
      <c r="BZ138" s="132">
        <v>3.995598202E-4</v>
      </c>
      <c r="CA138" s="132">
        <v>5.6446063989999999E-4</v>
      </c>
      <c r="CB138" s="100">
        <f t="shared" si="33"/>
        <v>5.6347350522499996E-4</v>
      </c>
      <c r="CC138" s="30">
        <v>5.695462519E-6</v>
      </c>
      <c r="CD138" s="30">
        <v>6.5028549970000002E-6</v>
      </c>
      <c r="CE138" s="30">
        <v>1.965667131E-5</v>
      </c>
      <c r="CF138" s="30">
        <v>1.406930631E-5</v>
      </c>
      <c r="CG138">
        <f t="shared" si="34"/>
        <v>1.1481073784E-5</v>
      </c>
      <c r="CH138" s="133">
        <v>4.236978177E-4</v>
      </c>
      <c r="CI138" s="133">
        <v>4.3685535699999997E-4</v>
      </c>
      <c r="CJ138" s="100">
        <f t="shared" si="35"/>
        <v>4.3027658734999996E-4</v>
      </c>
      <c r="CK138" s="30">
        <v>1.566675207E-4</v>
      </c>
      <c r="CL138" s="30">
        <v>3.869738378E-5</v>
      </c>
      <c r="CM138">
        <f t="shared" si="36"/>
        <v>9.7682452239999996E-5</v>
      </c>
      <c r="CN138" s="30">
        <v>1.3696764499999999E-3</v>
      </c>
      <c r="CO138" s="30">
        <v>1.2923748329999999E-3</v>
      </c>
      <c r="CP138" s="30">
        <v>1.7513804890000001E-3</v>
      </c>
      <c r="CQ138" s="30">
        <v>2.0477875290000002E-3</v>
      </c>
      <c r="CR138" s="30">
        <v>1.8064148609999999E-3</v>
      </c>
      <c r="CS138">
        <f t="shared" si="37"/>
        <v>1.6535268323999998E-3</v>
      </c>
      <c r="CT138" s="30">
        <v>1.142919104E-4</v>
      </c>
      <c r="CU138" s="30">
        <v>1.0421109440000001E-4</v>
      </c>
      <c r="CV138">
        <f t="shared" si="38"/>
        <v>1.0925150240000001E-4</v>
      </c>
      <c r="CW138" s="30">
        <v>1.2914387400000001E-3</v>
      </c>
      <c r="CY138">
        <v>4.01E+18</v>
      </c>
      <c r="CZ138">
        <f>Q148</f>
        <v>-3.1103136290000001E-4</v>
      </c>
    </row>
    <row r="139" spans="1:104" ht="15.75" thickBot="1">
      <c r="A139" t="s">
        <v>56</v>
      </c>
      <c r="B139">
        <v>2.62E+18</v>
      </c>
      <c r="C139">
        <v>-2.0000000000000001E-4</v>
      </c>
      <c r="D139" s="30">
        <v>-3.0907124090000002E-5</v>
      </c>
      <c r="E139" t="s">
        <v>50</v>
      </c>
      <c r="F139">
        <v>2.62E+18</v>
      </c>
      <c r="G139" s="19"/>
      <c r="H139" s="19"/>
      <c r="J139" s="19"/>
      <c r="L139" s="19"/>
      <c r="N139" s="19"/>
      <c r="R139" s="100"/>
      <c r="S139" t="s">
        <v>56</v>
      </c>
      <c r="T139">
        <v>2.53E+18</v>
      </c>
      <c r="U139">
        <v>-1.1999999999999999E-3</v>
      </c>
      <c r="V139" s="30">
        <v>-1.740391588E-4</v>
      </c>
      <c r="W139">
        <v>-2.6199999999999999E-3</v>
      </c>
      <c r="X139" s="30">
        <v>-4.1040100250000001E-4</v>
      </c>
      <c r="Y139">
        <v>4.9100000000000003E-3</v>
      </c>
      <c r="Z139" s="30">
        <v>7.2590183320000003E-4</v>
      </c>
      <c r="AA139">
        <v>-3.48E-3</v>
      </c>
      <c r="AB139" s="30">
        <v>-5.2260099110000005E-4</v>
      </c>
      <c r="AC139" s="99">
        <f t="shared" si="28"/>
        <v>-9.5284829800000012E-5</v>
      </c>
      <c r="AE139" t="s">
        <v>50</v>
      </c>
      <c r="AF139">
        <v>2.53E+18</v>
      </c>
      <c r="AG139">
        <v>4.088E-2</v>
      </c>
      <c r="AH139" s="30">
        <v>6.3232791960000003E-3</v>
      </c>
      <c r="AI139">
        <v>3.4279999999999998E-2</v>
      </c>
      <c r="AJ139" s="30">
        <v>5.6104746319999999E-3</v>
      </c>
      <c r="AK139" s="99">
        <f t="shared" si="29"/>
        <v>5.9668769140000001E-3</v>
      </c>
      <c r="AL139" s="100"/>
      <c r="AM139" t="s">
        <v>56</v>
      </c>
      <c r="AN139">
        <v>2.62E+18</v>
      </c>
      <c r="AO139">
        <v>2.4199999999999998E-3</v>
      </c>
      <c r="AP139" s="30">
        <v>2.8758169930000002E-3</v>
      </c>
      <c r="AQ139">
        <v>3.8999999999999999E-4</v>
      </c>
      <c r="AR139" s="30">
        <v>3.788982804E-4</v>
      </c>
      <c r="AS139">
        <f t="shared" si="30"/>
        <v>1.6273576367000001E-3</v>
      </c>
      <c r="AU139" t="s">
        <v>50</v>
      </c>
      <c r="AV139">
        <v>2.62E+18</v>
      </c>
      <c r="AX139" s="19"/>
      <c r="AY139">
        <v>1.187E-2</v>
      </c>
      <c r="AZ139" s="30">
        <v>1.5852029909999999E-2</v>
      </c>
      <c r="BA139">
        <v>2.6409999999999999E-2</v>
      </c>
      <c r="BB139" s="30">
        <v>2.8110697180000001E-2</v>
      </c>
      <c r="BC139">
        <v>2.47E-2</v>
      </c>
      <c r="BD139" s="30">
        <v>2.8531823960000001E-2</v>
      </c>
      <c r="BE139">
        <v>2.605E-2</v>
      </c>
      <c r="BF139" s="30">
        <v>2.676461523E-2</v>
      </c>
      <c r="BG139">
        <f t="shared" si="31"/>
        <v>2.4814791569999998E-2</v>
      </c>
      <c r="BH139" s="100"/>
      <c r="BI139" t="s">
        <v>56</v>
      </c>
      <c r="BJ139">
        <v>2.53E+18</v>
      </c>
      <c r="BK139">
        <v>7.7999999999999999E-4</v>
      </c>
      <c r="BL139" s="30">
        <v>1.127004768E-3</v>
      </c>
      <c r="BM139">
        <v>-2.2399999999999998E-3</v>
      </c>
      <c r="BN139" s="30">
        <v>-2.5685127850000001E-3</v>
      </c>
      <c r="BO139">
        <f t="shared" si="32"/>
        <v>-7.2075400850000007E-4</v>
      </c>
      <c r="BQ139" t="s">
        <v>50</v>
      </c>
      <c r="BR139">
        <v>2.53E+18</v>
      </c>
      <c r="BS139">
        <v>1.6709999999999999E-2</v>
      </c>
      <c r="BT139" s="30">
        <v>1.926224784E-2</v>
      </c>
      <c r="BW139" s="132">
        <v>1.7338991130000001E-6</v>
      </c>
      <c r="BX139" s="134"/>
      <c r="BY139" s="134"/>
      <c r="BZ139" s="134"/>
      <c r="CA139" s="134"/>
      <c r="CB139" s="100"/>
      <c r="CC139" s="30">
        <v>9.7636500329999997E-6</v>
      </c>
      <c r="CD139" s="30">
        <v>2.3023621749999999E-5</v>
      </c>
      <c r="CE139" s="30">
        <v>4.0723314829999997E-5</v>
      </c>
      <c r="CF139" s="30">
        <v>2.9318075420000001E-5</v>
      </c>
      <c r="CG139">
        <f t="shared" si="34"/>
        <v>2.5707165508250002E-5</v>
      </c>
      <c r="CH139" s="133">
        <v>2.8022596320000001E-4</v>
      </c>
      <c r="CI139" s="133">
        <v>2.4863691909999999E-4</v>
      </c>
      <c r="CJ139" s="100">
        <f t="shared" si="35"/>
        <v>2.6443144114999997E-4</v>
      </c>
      <c r="CK139" s="30">
        <v>1.6133421279999999E-4</v>
      </c>
      <c r="CL139" s="30">
        <v>2.1256309399999999E-5</v>
      </c>
      <c r="CM139">
        <f t="shared" si="36"/>
        <v>9.1295261099999991E-5</v>
      </c>
      <c r="CN139" s="19"/>
      <c r="CO139" s="30">
        <v>8.8930372589999997E-4</v>
      </c>
      <c r="CP139" s="30">
        <v>1.5770187079999999E-3</v>
      </c>
      <c r="CQ139" s="30">
        <v>1.600644049E-3</v>
      </c>
      <c r="CR139" s="30">
        <v>1.501503099E-3</v>
      </c>
      <c r="CS139">
        <f t="shared" si="37"/>
        <v>1.392117395475E-3</v>
      </c>
      <c r="CT139" s="30">
        <v>6.3225312139999996E-5</v>
      </c>
      <c r="CU139" s="30">
        <v>1.440943527E-4</v>
      </c>
      <c r="CV139">
        <f t="shared" si="38"/>
        <v>1.0365983242E-4</v>
      </c>
      <c r="CW139" s="30">
        <v>1.080617994E-3</v>
      </c>
      <c r="CY139">
        <v>4.32E+18</v>
      </c>
      <c r="CZ139">
        <f>Q150</f>
        <v>-4.9753974635E-4</v>
      </c>
    </row>
    <row r="140" spans="1:104" ht="15.75" thickBot="1">
      <c r="A140" t="s">
        <v>57</v>
      </c>
      <c r="B140">
        <v>2.78E+18</v>
      </c>
      <c r="C140">
        <v>-2.3999999999999998E-3</v>
      </c>
      <c r="D140" s="30">
        <v>-3.7088548910000003E-4</v>
      </c>
      <c r="E140" t="s">
        <v>51</v>
      </c>
      <c r="F140">
        <v>2.78E+18</v>
      </c>
      <c r="G140" s="30">
        <v>2.9399999999999999E-2</v>
      </c>
      <c r="H140" s="30">
        <v>4.5489710660000003E-3</v>
      </c>
      <c r="I140">
        <v>1.4449999999999999E-2</v>
      </c>
      <c r="J140" s="30">
        <v>2.683878158E-3</v>
      </c>
      <c r="K140">
        <v>1.1610000000000001E-2</v>
      </c>
      <c r="L140" s="30">
        <v>2.018779343E-3</v>
      </c>
      <c r="M140">
        <v>9.5999999999999992E-3</v>
      </c>
      <c r="N140" s="30">
        <v>3.5642682109999998E-3</v>
      </c>
      <c r="Q140">
        <f t="shared" si="27"/>
        <v>2.7556419039999999E-3</v>
      </c>
      <c r="R140" s="100"/>
      <c r="S140" t="s">
        <v>57</v>
      </c>
      <c r="T140">
        <v>2.68E+18</v>
      </c>
      <c r="U140">
        <v>-5.9999999999999995E-4</v>
      </c>
      <c r="V140" s="30">
        <v>-8.7019579410000002E-5</v>
      </c>
      <c r="W140">
        <v>5.5000000000000003E-4</v>
      </c>
      <c r="X140" s="30">
        <v>8.6152882209999997E-5</v>
      </c>
      <c r="Y140">
        <v>2.8900000000000002E-3</v>
      </c>
      <c r="Z140" s="30">
        <v>4.2726197519999998E-4</v>
      </c>
      <c r="AA140">
        <v>-2.4000000000000001E-4</v>
      </c>
      <c r="AB140" s="30">
        <v>-3.6041447660000001E-5</v>
      </c>
      <c r="AC140" s="99">
        <f t="shared" si="28"/>
        <v>9.758845758499999E-5</v>
      </c>
      <c r="AE140" t="s">
        <v>51</v>
      </c>
      <c r="AF140">
        <v>2.68E+18</v>
      </c>
      <c r="AG140">
        <v>2.0500000000000001E-2</v>
      </c>
      <c r="AH140" s="30">
        <v>3.1709203400000002E-3</v>
      </c>
      <c r="AI140">
        <v>1.504E-2</v>
      </c>
      <c r="AJ140" s="30">
        <v>2.461538462E-3</v>
      </c>
      <c r="AK140" s="99">
        <f t="shared" si="29"/>
        <v>2.8162294010000001E-3</v>
      </c>
      <c r="AL140" s="100"/>
      <c r="AM140" t="s">
        <v>57</v>
      </c>
      <c r="AN140">
        <v>2.78E+18</v>
      </c>
      <c r="AO140">
        <v>1.9599999999999999E-3</v>
      </c>
      <c r="AP140" s="30">
        <v>2.3291740939999999E-3</v>
      </c>
      <c r="AQ140">
        <v>-1.4999999999999999E-4</v>
      </c>
      <c r="AR140" s="30">
        <v>-1.4573010779999999E-4</v>
      </c>
      <c r="AS140">
        <f t="shared" si="30"/>
        <v>1.0917219930999999E-3</v>
      </c>
      <c r="AU140" t="s">
        <v>51</v>
      </c>
      <c r="AV140">
        <v>2.78E+18</v>
      </c>
      <c r="AW140">
        <v>1.8599999999999998E-2</v>
      </c>
      <c r="AX140" s="30">
        <v>1.7008046820000001E-2</v>
      </c>
      <c r="AY140">
        <v>7.7300000000000003E-4</v>
      </c>
      <c r="AZ140" s="30">
        <v>1.032318376E-3</v>
      </c>
      <c r="BA140">
        <v>2.0760000000000001E-2</v>
      </c>
      <c r="BB140" s="30">
        <v>2.2096860029999998E-2</v>
      </c>
      <c r="BC140">
        <v>2.0899999999999998E-2</v>
      </c>
      <c r="BD140" s="30">
        <v>2.4142312579999999E-2</v>
      </c>
      <c r="BE140">
        <v>1.8429999999999998E-2</v>
      </c>
      <c r="BF140" s="30">
        <v>1.893557999E-2</v>
      </c>
      <c r="BG140">
        <f t="shared" si="31"/>
        <v>1.6643023559199999E-2</v>
      </c>
      <c r="BH140" s="100"/>
      <c r="BI140" t="s">
        <v>57</v>
      </c>
      <c r="BJ140">
        <v>2.68E+18</v>
      </c>
      <c r="BK140">
        <v>2.6800000000000001E-3</v>
      </c>
      <c r="BL140" s="30">
        <v>3.8722727929999998E-3</v>
      </c>
      <c r="BM140">
        <v>-3.4299999999999999E-3</v>
      </c>
      <c r="BN140" s="30">
        <v>-3.9330352019999997E-3</v>
      </c>
      <c r="BO140">
        <f t="shared" si="32"/>
        <v>-3.0381204499999948E-5</v>
      </c>
      <c r="BQ140" t="s">
        <v>51</v>
      </c>
      <c r="BR140">
        <v>2.68E+18</v>
      </c>
      <c r="BS140">
        <v>1.269E-2</v>
      </c>
      <c r="BT140" s="30">
        <v>1.462824207E-2</v>
      </c>
      <c r="BW140" s="132">
        <v>2.0806789359999999E-5</v>
      </c>
      <c r="BX140" s="132">
        <v>2.9521451349999998E-4</v>
      </c>
      <c r="BY140" s="132">
        <v>1.5056638540000001E-4</v>
      </c>
      <c r="BZ140" s="132">
        <v>1.132541385E-4</v>
      </c>
      <c r="CA140" s="132">
        <v>1.999565366E-4</v>
      </c>
      <c r="CB140" s="100">
        <f t="shared" si="33"/>
        <v>1.8974789349999999E-4</v>
      </c>
      <c r="CC140" s="30">
        <v>4.8818250159999997E-6</v>
      </c>
      <c r="CD140" s="30">
        <v>4.833203038E-6</v>
      </c>
      <c r="CE140" s="30">
        <v>2.3969527470000001E-5</v>
      </c>
      <c r="CF140" s="30">
        <v>2.0219362359999998E-6</v>
      </c>
      <c r="CG140">
        <f t="shared" si="34"/>
        <v>8.9266229400000008E-6</v>
      </c>
      <c r="CH140" s="133">
        <v>1.4052427220000001E-4</v>
      </c>
      <c r="CI140" s="133">
        <v>1.090869097E-4</v>
      </c>
      <c r="CJ140" s="100">
        <f t="shared" si="35"/>
        <v>1.2480559095E-4</v>
      </c>
      <c r="CK140" s="30">
        <v>1.30667379E-4</v>
      </c>
      <c r="CL140" s="30">
        <v>8.1755036159999995E-6</v>
      </c>
      <c r="CM140">
        <f t="shared" si="36"/>
        <v>6.9421441308000002E-5</v>
      </c>
      <c r="CN140" s="30">
        <v>9.541566277E-4</v>
      </c>
      <c r="CO140" s="30">
        <v>5.7913376590000001E-5</v>
      </c>
      <c r="CP140" s="30">
        <v>1.2396406049999999E-3</v>
      </c>
      <c r="CQ140" s="30">
        <v>1.3543911190000001E-3</v>
      </c>
      <c r="CR140" s="30">
        <v>1.0622918280000001E-3</v>
      </c>
      <c r="CS140">
        <f t="shared" si="37"/>
        <v>9.3367871125800005E-4</v>
      </c>
      <c r="CT140" s="30">
        <v>2.1723568790000001E-4</v>
      </c>
      <c r="CU140" s="30">
        <v>2.206444776E-4</v>
      </c>
      <c r="CV140">
        <f t="shared" si="38"/>
        <v>2.1894008275000001E-4</v>
      </c>
      <c r="CW140" s="30">
        <v>8.2064885389999996E-4</v>
      </c>
      <c r="CY140">
        <v>4.63E+18</v>
      </c>
      <c r="CZ140">
        <f>Q152</f>
        <v>2.1843407273333334E-4</v>
      </c>
    </row>
    <row r="141" spans="1:104" ht="15.75" thickBot="1">
      <c r="A141" t="s">
        <v>58</v>
      </c>
      <c r="B141">
        <v>2.93E+18</v>
      </c>
      <c r="C141">
        <v>1.8E-3</v>
      </c>
      <c r="D141" s="30">
        <v>2.7816411680000003E-4</v>
      </c>
      <c r="E141" t="s">
        <v>52</v>
      </c>
      <c r="F141">
        <v>2.93E+18</v>
      </c>
      <c r="G141" s="19"/>
      <c r="H141" s="19"/>
      <c r="J141" s="19"/>
      <c r="L141" s="19"/>
      <c r="N141" s="19"/>
      <c r="R141" s="100"/>
      <c r="S141" t="s">
        <v>58</v>
      </c>
      <c r="T141">
        <v>2.83E+18</v>
      </c>
      <c r="U141">
        <v>2.3999999999999998E-3</v>
      </c>
      <c r="V141" s="30">
        <v>3.4807831759999999E-4</v>
      </c>
      <c r="W141">
        <v>-2.7000000000000001E-3</v>
      </c>
      <c r="X141" s="30">
        <v>-4.2293233080000002E-4</v>
      </c>
      <c r="Y141">
        <v>3.9100000000000003E-3</v>
      </c>
      <c r="Z141" s="30">
        <v>5.7806031929999999E-4</v>
      </c>
      <c r="AA141">
        <v>-9.1E-4</v>
      </c>
      <c r="AB141" s="30">
        <v>-1.366571557E-4</v>
      </c>
      <c r="AC141" s="99">
        <f t="shared" si="28"/>
        <v>9.1637287599999985E-5</v>
      </c>
      <c r="AE141" t="s">
        <v>52</v>
      </c>
      <c r="AF141">
        <v>2.83E+18</v>
      </c>
      <c r="AG141">
        <v>8.4600000000000005E-3</v>
      </c>
      <c r="AH141" s="30">
        <v>1.3085846870000001E-3</v>
      </c>
      <c r="AJ141" s="19"/>
      <c r="AK141" s="99">
        <f t="shared" si="29"/>
        <v>1.3085846870000001E-3</v>
      </c>
      <c r="AL141" s="100"/>
      <c r="AM141" t="s">
        <v>58</v>
      </c>
      <c r="AN141">
        <v>2.93E+18</v>
      </c>
      <c r="AO141">
        <v>2.9999999999999997E-4</v>
      </c>
      <c r="AP141" s="30">
        <v>3.5650623890000002E-4</v>
      </c>
      <c r="AQ141">
        <v>-2.0000000000000001E-4</v>
      </c>
      <c r="AR141" s="30">
        <v>-1.9430681050000001E-4</v>
      </c>
      <c r="AS141">
        <f t="shared" si="30"/>
        <v>8.1099714200000007E-5</v>
      </c>
      <c r="AU141" t="s">
        <v>52</v>
      </c>
      <c r="AV141">
        <v>2.93E+18</v>
      </c>
      <c r="AX141" s="19"/>
      <c r="AY141">
        <v>2.0799999999999998E-3</v>
      </c>
      <c r="AZ141" s="30">
        <v>2.7777777779999999E-3</v>
      </c>
      <c r="BA141">
        <v>1.031E-2</v>
      </c>
      <c r="BB141" s="30">
        <v>1.0973922299999999E-2</v>
      </c>
      <c r="BC141">
        <v>1.06E-2</v>
      </c>
      <c r="BD141" s="30">
        <v>1.2244426480000001E-2</v>
      </c>
      <c r="BE141">
        <v>9.4299999999999991E-3</v>
      </c>
      <c r="BF141" s="30">
        <v>9.6886879689999997E-3</v>
      </c>
      <c r="BG141">
        <f t="shared" si="31"/>
        <v>8.9212036317500003E-3</v>
      </c>
      <c r="BH141" s="100"/>
      <c r="BI141" t="s">
        <v>58</v>
      </c>
      <c r="BJ141">
        <v>2.83E+18</v>
      </c>
      <c r="BK141">
        <v>1.5100000000000001E-3</v>
      </c>
      <c r="BL141" s="30">
        <v>2.181765641E-3</v>
      </c>
      <c r="BM141">
        <v>-6.4999999999999997E-4</v>
      </c>
      <c r="BN141" s="30">
        <v>-7.4532737070000005E-4</v>
      </c>
      <c r="BO141">
        <f t="shared" si="32"/>
        <v>7.1821913515E-4</v>
      </c>
      <c r="BQ141" t="s">
        <v>52</v>
      </c>
      <c r="BR141">
        <v>2.83E+18</v>
      </c>
      <c r="BS141">
        <v>5.2100000000000002E-3</v>
      </c>
      <c r="BT141" s="30">
        <v>6.0057636890000002E-3</v>
      </c>
      <c r="BW141" s="132">
        <v>1.5605092019999998E-5</v>
      </c>
      <c r="BX141" s="134"/>
      <c r="BY141" s="134"/>
      <c r="BZ141" s="134"/>
      <c r="CA141" s="134"/>
      <c r="CB141" s="100"/>
      <c r="CC141" s="30">
        <v>1.9527300070000001E-5</v>
      </c>
      <c r="CD141" s="30">
        <v>2.3726633099999999E-5</v>
      </c>
      <c r="CE141" s="30">
        <v>3.242936069E-5</v>
      </c>
      <c r="CF141" s="30">
        <v>7.6665082280000008E-6</v>
      </c>
      <c r="CG141">
        <f t="shared" si="34"/>
        <v>2.0837450522E-5</v>
      </c>
      <c r="CH141" s="133">
        <v>5.799196793E-5</v>
      </c>
      <c r="CI141" s="20"/>
      <c r="CJ141" s="100">
        <f t="shared" si="35"/>
        <v>5.799196793E-5</v>
      </c>
      <c r="CK141" s="30">
        <v>2.0000109019999999E-5</v>
      </c>
      <c r="CL141" s="30">
        <v>1.0900671489999999E-5</v>
      </c>
      <c r="CM141">
        <f t="shared" si="36"/>
        <v>1.5450390255E-5</v>
      </c>
      <c r="CN141" s="19"/>
      <c r="CO141" s="30">
        <v>1.558341828E-4</v>
      </c>
      <c r="CP141" s="30">
        <v>6.1564039690000004E-4</v>
      </c>
      <c r="CQ141" s="30">
        <v>6.8691606979999996E-4</v>
      </c>
      <c r="CR141" s="30">
        <v>5.4353835799999996E-4</v>
      </c>
      <c r="CS141">
        <f t="shared" si="37"/>
        <v>5.0048225187500003E-4</v>
      </c>
      <c r="CT141" s="30">
        <v>1.2239771970000001E-4</v>
      </c>
      <c r="CU141" s="30">
        <v>4.1813093429999998E-5</v>
      </c>
      <c r="CV141">
        <f t="shared" si="38"/>
        <v>8.2105406564999997E-5</v>
      </c>
      <c r="CW141" s="30">
        <v>3.3692517959999998E-4</v>
      </c>
      <c r="CY141">
        <v>4.94E+18</v>
      </c>
      <c r="CZ141">
        <f>Q154</f>
        <v>-3.0053724099999997E-5</v>
      </c>
    </row>
    <row r="142" spans="1:104" ht="15.75" thickBot="1">
      <c r="A142" t="s">
        <v>59</v>
      </c>
      <c r="B142">
        <v>3.09E+18</v>
      </c>
      <c r="C142">
        <v>-1E-4</v>
      </c>
      <c r="D142" s="30">
        <v>-1.5453562049999999E-5</v>
      </c>
      <c r="E142" t="s">
        <v>53</v>
      </c>
      <c r="F142">
        <v>3.09E+18</v>
      </c>
      <c r="G142" s="30">
        <v>6.4999999999999997E-3</v>
      </c>
      <c r="H142" s="30">
        <v>1.005724896E-3</v>
      </c>
      <c r="I142">
        <v>1.8799999999999999E-3</v>
      </c>
      <c r="J142" s="30">
        <v>3.4918276370000001E-4</v>
      </c>
      <c r="K142">
        <v>2.1800000000000001E-3</v>
      </c>
      <c r="L142" s="30">
        <v>3.7906451049999999E-4</v>
      </c>
      <c r="M142">
        <v>8.0000000000000004E-4</v>
      </c>
      <c r="N142" s="30">
        <v>2.9702235090000001E-4</v>
      </c>
      <c r="Q142">
        <f t="shared" si="27"/>
        <v>3.4175654170000004E-4</v>
      </c>
      <c r="R142" s="100"/>
      <c r="S142" t="s">
        <v>59</v>
      </c>
      <c r="T142">
        <v>2.97E+18</v>
      </c>
      <c r="U142">
        <v>8.1999999999999998E-4</v>
      </c>
      <c r="V142" s="30">
        <v>1.189267585E-4</v>
      </c>
      <c r="W142">
        <v>-3.4000000000000002E-4</v>
      </c>
      <c r="X142" s="30">
        <v>-5.3258145360000001E-5</v>
      </c>
      <c r="Y142">
        <v>2.64E-3</v>
      </c>
      <c r="Z142" s="30">
        <v>3.9030159669999997E-4</v>
      </c>
      <c r="AA142">
        <v>-3.6000000000000002E-4</v>
      </c>
      <c r="AB142" s="30">
        <v>-5.4062171499999998E-5</v>
      </c>
      <c r="AC142" s="99">
        <f t="shared" si="28"/>
        <v>1.00477009585E-4</v>
      </c>
      <c r="AE142" t="s">
        <v>53</v>
      </c>
      <c r="AF142">
        <v>2.97E+18</v>
      </c>
      <c r="AG142">
        <v>2.5699999999999998E-3</v>
      </c>
      <c r="AH142" s="30">
        <v>3.9752513530000002E-4</v>
      </c>
      <c r="AI142">
        <v>8.0999999999999996E-4</v>
      </c>
      <c r="AJ142" s="30">
        <v>1.325695581E-4</v>
      </c>
      <c r="AK142" s="99">
        <f t="shared" si="29"/>
        <v>2.6504734670000001E-4</v>
      </c>
      <c r="AL142" s="100"/>
      <c r="AM142" t="s">
        <v>59</v>
      </c>
      <c r="AN142">
        <v>3.09E+18</v>
      </c>
      <c r="AO142">
        <v>4.4000000000000002E-4</v>
      </c>
      <c r="AP142" s="30">
        <v>5.22875817E-4</v>
      </c>
      <c r="AQ142">
        <v>-8.9999999999999998E-4</v>
      </c>
      <c r="AR142" s="30">
        <v>-8.7438064700000003E-4</v>
      </c>
      <c r="AS142">
        <f t="shared" si="30"/>
        <v>-1.7575241500000002E-4</v>
      </c>
      <c r="AU142" t="s">
        <v>53</v>
      </c>
      <c r="AV142">
        <v>3.09E+18</v>
      </c>
      <c r="AW142">
        <v>4.7000000000000002E-3</v>
      </c>
      <c r="AX142" s="30">
        <v>4.2977322600000001E-3</v>
      </c>
      <c r="AY142">
        <v>-5.9000000000000003E-4</v>
      </c>
      <c r="AZ142" s="30">
        <v>-7.8792735040000004E-4</v>
      </c>
      <c r="BA142">
        <v>8.6099999999999996E-3</v>
      </c>
      <c r="BB142" s="30">
        <v>9.1644491750000005E-3</v>
      </c>
      <c r="BC142">
        <v>5.7999999999999996E-3</v>
      </c>
      <c r="BD142" s="30">
        <v>6.6997805240000003E-3</v>
      </c>
      <c r="BE142">
        <v>5.2900000000000004E-3</v>
      </c>
      <c r="BF142" s="30">
        <v>5.4351176410000002E-3</v>
      </c>
      <c r="BG142">
        <f t="shared" si="31"/>
        <v>4.9618304499200001E-3</v>
      </c>
      <c r="BH142" s="100"/>
      <c r="BI142" t="s">
        <v>59</v>
      </c>
      <c r="BJ142">
        <v>2.97E+18</v>
      </c>
      <c r="BK142">
        <v>1.6199999999999999E-3</v>
      </c>
      <c r="BL142" s="30">
        <v>2.3407022110000001E-3</v>
      </c>
      <c r="BM142">
        <v>-2E-3</v>
      </c>
      <c r="BN142" s="30">
        <v>-2.2933149869999998E-3</v>
      </c>
      <c r="BO142">
        <f t="shared" si="32"/>
        <v>2.3693612000000135E-5</v>
      </c>
      <c r="BQ142" t="s">
        <v>53</v>
      </c>
      <c r="BR142">
        <v>2.97E+18</v>
      </c>
      <c r="BS142">
        <v>2.0999999999999999E-3</v>
      </c>
      <c r="BT142" s="30">
        <v>2.42074928E-3</v>
      </c>
      <c r="BW142" s="132">
        <v>8.6694955669999999E-7</v>
      </c>
      <c r="BX142" s="132">
        <v>5.9893564919999998E-5</v>
      </c>
      <c r="BY142" s="132">
        <v>1.9589259829999999E-5</v>
      </c>
      <c r="BZ142" s="132">
        <v>2.1265634960000002E-5</v>
      </c>
      <c r="CA142" s="132">
        <v>1.6663044720000001E-5</v>
      </c>
      <c r="CB142" s="100">
        <f t="shared" si="33"/>
        <v>2.93528761075E-5</v>
      </c>
      <c r="CC142" s="30">
        <v>6.6718275219999999E-6</v>
      </c>
      <c r="CD142" s="30">
        <v>2.9877982420000002E-6</v>
      </c>
      <c r="CE142" s="30">
        <v>2.189603893E-5</v>
      </c>
      <c r="CF142" s="30">
        <v>3.0329043540000001E-6</v>
      </c>
      <c r="CG142">
        <f t="shared" si="34"/>
        <v>8.647142262E-6</v>
      </c>
      <c r="CH142" s="133">
        <v>1.7616945340000001E-5</v>
      </c>
      <c r="CI142" s="133">
        <v>5.875026385E-6</v>
      </c>
      <c r="CJ142" s="100">
        <f t="shared" si="35"/>
        <v>1.1745985862500001E-5</v>
      </c>
      <c r="CK142" s="30">
        <v>2.933349324E-5</v>
      </c>
      <c r="CL142" s="30">
        <v>4.9053021699999998E-5</v>
      </c>
      <c r="CM142">
        <f t="shared" si="36"/>
        <v>3.9193257470000001E-5</v>
      </c>
      <c r="CN142" s="30">
        <v>2.411040941E-4</v>
      </c>
      <c r="CO142" s="30">
        <v>4.4202965320000002E-5</v>
      </c>
      <c r="CP142" s="30">
        <v>5.1412840130000005E-4</v>
      </c>
      <c r="CQ142" s="30">
        <v>3.7585973630000001E-4</v>
      </c>
      <c r="CR142" s="30">
        <v>3.0491176179999998E-4</v>
      </c>
      <c r="CS142">
        <f t="shared" si="37"/>
        <v>2.9604139176399996E-4</v>
      </c>
      <c r="CT142" s="30">
        <v>1.3131410980000001E-4</v>
      </c>
      <c r="CU142" s="30">
        <v>1.2865567210000001E-4</v>
      </c>
      <c r="CV142">
        <f t="shared" si="38"/>
        <v>1.2998489095000001E-4</v>
      </c>
      <c r="CW142" s="30">
        <v>1.3580477489999999E-4</v>
      </c>
      <c r="CY142">
        <v>5.24E+18</v>
      </c>
      <c r="CZ142">
        <f>Q156</f>
        <v>-1.3726713465E-4</v>
      </c>
    </row>
    <row r="143" spans="1:104" ht="15.75" thickBot="1">
      <c r="A143" t="s">
        <v>60</v>
      </c>
      <c r="B143">
        <v>3.24E+18</v>
      </c>
      <c r="C143">
        <v>1.2999999999999999E-3</v>
      </c>
      <c r="D143" s="30">
        <v>2.008963066E-4</v>
      </c>
      <c r="E143" t="s">
        <v>54</v>
      </c>
      <c r="F143">
        <v>3.24E+18</v>
      </c>
      <c r="G143" s="19"/>
      <c r="H143" s="19"/>
      <c r="J143" s="19"/>
      <c r="L143" s="19"/>
      <c r="N143" s="19"/>
      <c r="R143" s="100"/>
      <c r="S143" t="s">
        <v>60</v>
      </c>
      <c r="T143">
        <v>3.12E+18</v>
      </c>
      <c r="U143">
        <v>6.7000000000000002E-4</v>
      </c>
      <c r="V143" s="30">
        <v>9.7171863670000001E-5</v>
      </c>
      <c r="W143">
        <v>-1.42E-3</v>
      </c>
      <c r="X143" s="30">
        <v>-2.2243107770000001E-4</v>
      </c>
      <c r="Y143">
        <v>4.64E-3</v>
      </c>
      <c r="Z143" s="30">
        <v>6.8598462450000005E-4</v>
      </c>
      <c r="AA143">
        <v>-3.0599999999999998E-3</v>
      </c>
      <c r="AB143" s="30">
        <v>-4.5952845769999998E-4</v>
      </c>
      <c r="AC143" s="99">
        <f t="shared" si="28"/>
        <v>2.5299238192500001E-5</v>
      </c>
      <c r="AE143" t="s">
        <v>54</v>
      </c>
      <c r="AF143">
        <v>3.12E+18</v>
      </c>
      <c r="AG143">
        <v>-2.1000000000000001E-4</v>
      </c>
      <c r="AH143" s="30">
        <v>-3.248259861E-5</v>
      </c>
      <c r="AI143">
        <v>-5.9500000000000004E-3</v>
      </c>
      <c r="AJ143" s="30">
        <v>-9.7381342059999995E-4</v>
      </c>
      <c r="AK143" s="99">
        <f t="shared" si="29"/>
        <v>-5.0314800960499998E-4</v>
      </c>
      <c r="AL143" s="100"/>
      <c r="AM143" t="s">
        <v>60</v>
      </c>
      <c r="AN143">
        <v>3.24E+18</v>
      </c>
      <c r="AO143">
        <v>7.1000000000000002E-4</v>
      </c>
      <c r="AP143" s="30">
        <v>8.4373143200000003E-4</v>
      </c>
      <c r="AQ143">
        <v>2.2899999999999999E-3</v>
      </c>
      <c r="AR143" s="30">
        <v>2.22481298E-3</v>
      </c>
      <c r="AS143">
        <f t="shared" si="30"/>
        <v>1.534272206E-3</v>
      </c>
      <c r="AU143" t="s">
        <v>54</v>
      </c>
      <c r="AV143">
        <v>3.24E+18</v>
      </c>
      <c r="AX143" s="19"/>
      <c r="AY143">
        <v>-3.8999999999999998E-3</v>
      </c>
      <c r="AZ143" s="30">
        <v>-5.2083333329999999E-3</v>
      </c>
      <c r="BA143">
        <v>4.5100000000000001E-3</v>
      </c>
      <c r="BB143" s="30">
        <v>4.8004257580000001E-3</v>
      </c>
      <c r="BC143">
        <v>3.5000000000000001E-3</v>
      </c>
      <c r="BD143" s="30">
        <v>4.0429710060000002E-3</v>
      </c>
      <c r="BE143">
        <v>2.6199999999999999E-3</v>
      </c>
      <c r="BF143" s="30">
        <v>2.691873009E-3</v>
      </c>
      <c r="BG143">
        <f t="shared" si="31"/>
        <v>1.58173411E-3</v>
      </c>
      <c r="BH143" s="100"/>
      <c r="BI143" t="s">
        <v>60</v>
      </c>
      <c r="BJ143">
        <v>3.12E+18</v>
      </c>
      <c r="BK143">
        <v>2.1700000000000001E-3</v>
      </c>
      <c r="BL143" s="30">
        <v>3.1353850599999998E-3</v>
      </c>
      <c r="BM143">
        <v>-2.7499999999999998E-3</v>
      </c>
      <c r="BN143" s="30">
        <v>-3.1533081070000001E-3</v>
      </c>
      <c r="BO143">
        <f t="shared" si="32"/>
        <v>-8.961523500000115E-6</v>
      </c>
      <c r="BQ143" t="s">
        <v>54</v>
      </c>
      <c r="BR143">
        <v>3.12E+18</v>
      </c>
      <c r="BS143">
        <v>6.2E-4</v>
      </c>
      <c r="BT143" s="30">
        <v>7.1469740629999997E-4</v>
      </c>
      <c r="BW143" s="132">
        <v>1.1270344240000001E-5</v>
      </c>
      <c r="BX143" s="134"/>
      <c r="BY143" s="134"/>
      <c r="BZ143" s="134"/>
      <c r="CA143" s="134"/>
      <c r="CB143" s="100"/>
      <c r="CC143" s="30">
        <v>5.4513712680000004E-6</v>
      </c>
      <c r="CD143" s="30">
        <v>1.247845148E-5</v>
      </c>
      <c r="CE143" s="30">
        <v>3.8483947219999997E-5</v>
      </c>
      <c r="CF143" s="30">
        <v>2.5779687010000001E-5</v>
      </c>
      <c r="CG143">
        <f t="shared" si="34"/>
        <v>2.05483642445E-5</v>
      </c>
      <c r="CH143" s="133">
        <v>1.439516934E-6</v>
      </c>
      <c r="CI143" s="133">
        <v>4.315605801E-5</v>
      </c>
      <c r="CJ143" s="100">
        <f t="shared" si="35"/>
        <v>2.2297787471999999E-5</v>
      </c>
      <c r="CK143" s="30">
        <v>4.7333591359999999E-5</v>
      </c>
      <c r="CL143" s="30">
        <v>1.2481268850000001E-4</v>
      </c>
      <c r="CM143">
        <f t="shared" si="36"/>
        <v>8.6073139930000002E-5</v>
      </c>
      <c r="CN143" s="19"/>
      <c r="CO143" s="30">
        <v>2.9218909279999999E-4</v>
      </c>
      <c r="CP143" s="30">
        <v>2.6930535309999999E-4</v>
      </c>
      <c r="CQ143" s="30">
        <v>2.2681190980000001E-4</v>
      </c>
      <c r="CR143" s="30">
        <v>1.51014899E-4</v>
      </c>
      <c r="CS143">
        <f t="shared" si="37"/>
        <v>2.3483031367499998E-4</v>
      </c>
      <c r="CT143" s="30">
        <v>1.758960607E-4</v>
      </c>
      <c r="CU143" s="30">
        <v>1.7690154910000001E-4</v>
      </c>
      <c r="CV143">
        <f t="shared" si="38"/>
        <v>1.763988049E-4</v>
      </c>
      <c r="CW143" s="30">
        <v>4.0094743059999997E-5</v>
      </c>
      <c r="CY143">
        <v>5.55E+18</v>
      </c>
      <c r="CZ143">
        <f>Q158</f>
        <v>-1.2080817780000001E-4</v>
      </c>
    </row>
    <row r="144" spans="1:104" ht="15.75" thickBot="1">
      <c r="A144" t="s">
        <v>61</v>
      </c>
      <c r="B144">
        <v>3.39E+18</v>
      </c>
      <c r="C144">
        <v>2.5000000000000001E-3</v>
      </c>
      <c r="D144" s="30">
        <v>3.863390512E-4</v>
      </c>
      <c r="E144" t="s">
        <v>55</v>
      </c>
      <c r="F144">
        <v>3.39E+18</v>
      </c>
      <c r="G144" s="30">
        <v>-2.9999999999999997E-4</v>
      </c>
      <c r="H144" s="30">
        <v>-4.6418072099999997E-5</v>
      </c>
      <c r="I144">
        <v>-7.6999999999999996E-4</v>
      </c>
      <c r="J144" s="30">
        <v>-1.430163447E-4</v>
      </c>
      <c r="K144">
        <v>1.56E-3</v>
      </c>
      <c r="L144" s="30">
        <v>2.7125717269999998E-4</v>
      </c>
      <c r="M144">
        <v>-8.0000000000000004E-4</v>
      </c>
      <c r="N144" s="30">
        <v>-2.9702235090000001E-4</v>
      </c>
      <c r="Q144">
        <f t="shared" si="27"/>
        <v>-5.6260507633333345E-5</v>
      </c>
      <c r="R144" s="100"/>
      <c r="S144" t="s">
        <v>61</v>
      </c>
      <c r="T144">
        <v>3.27E+18</v>
      </c>
      <c r="U144">
        <v>-1.48E-3</v>
      </c>
      <c r="V144" s="30">
        <v>-2.1464829589999999E-4</v>
      </c>
      <c r="W144">
        <v>-1.6999999999999999E-3</v>
      </c>
      <c r="X144" s="30">
        <v>-2.6629072679999999E-4</v>
      </c>
      <c r="Y144">
        <v>7.7999999999999999E-4</v>
      </c>
      <c r="Z144" s="30">
        <v>1.153163808E-4</v>
      </c>
      <c r="AA144">
        <v>4.6999999999999999E-4</v>
      </c>
      <c r="AB144" s="30">
        <v>7.0581168340000001E-5</v>
      </c>
      <c r="AC144" s="99">
        <f t="shared" si="28"/>
        <v>-7.3760368389999995E-5</v>
      </c>
      <c r="AE144" t="s">
        <v>55</v>
      </c>
      <c r="AF144">
        <v>3.27E+18</v>
      </c>
      <c r="AG144">
        <v>3.2399999999999998E-3</v>
      </c>
      <c r="AH144" s="30">
        <v>5.0116009279999995E-4</v>
      </c>
      <c r="AI144">
        <v>-4.0800000000000003E-3</v>
      </c>
      <c r="AJ144" s="30">
        <v>-6.6775777409999997E-4</v>
      </c>
      <c r="AK144" s="99">
        <f t="shared" si="29"/>
        <v>-8.3298840650000011E-5</v>
      </c>
      <c r="AL144" s="100"/>
      <c r="AM144" t="s">
        <v>61</v>
      </c>
      <c r="AN144">
        <v>3.39E+18</v>
      </c>
      <c r="AO144">
        <v>2.0000000000000001E-4</v>
      </c>
      <c r="AP144" s="30">
        <v>2.3767082589999999E-4</v>
      </c>
      <c r="AQ144">
        <v>1.09E-3</v>
      </c>
      <c r="AR144" s="30">
        <v>1.058972117E-3</v>
      </c>
      <c r="AS144">
        <f t="shared" si="30"/>
        <v>6.4832147145000001E-4</v>
      </c>
      <c r="AU144" t="s">
        <v>55</v>
      </c>
      <c r="AV144">
        <v>3.39E+18</v>
      </c>
      <c r="AW144">
        <v>2.9999999999999997E-4</v>
      </c>
      <c r="AX144" s="30">
        <v>2.7432333579999998E-4</v>
      </c>
      <c r="AY144">
        <v>-3.4299999999999999E-3</v>
      </c>
      <c r="AZ144" s="30">
        <v>-4.5806623929999998E-3</v>
      </c>
      <c r="BA144">
        <v>-1.74E-3</v>
      </c>
      <c r="BB144" s="30">
        <v>-1.8520489620000001E-3</v>
      </c>
      <c r="BC144">
        <v>4.0000000000000002E-4</v>
      </c>
      <c r="BD144" s="30">
        <v>4.6205382930000001E-4</v>
      </c>
      <c r="BE144">
        <v>9.2000000000000003E-4</v>
      </c>
      <c r="BF144" s="30">
        <v>9.4523785059999997E-4</v>
      </c>
      <c r="BG144">
        <f t="shared" si="31"/>
        <v>-9.5021926786E-4</v>
      </c>
      <c r="BH144" s="100"/>
      <c r="BI144" t="s">
        <v>61</v>
      </c>
      <c r="BJ144">
        <v>3.27E+18</v>
      </c>
      <c r="BK144">
        <v>1.15E-3</v>
      </c>
      <c r="BL144" s="30">
        <v>1.6616095940000001E-3</v>
      </c>
      <c r="BM144">
        <v>-4.8999999999999998E-4</v>
      </c>
      <c r="BN144" s="30">
        <v>-5.618621718E-4</v>
      </c>
      <c r="BO144">
        <f t="shared" si="32"/>
        <v>5.4987371110000005E-4</v>
      </c>
      <c r="BQ144" t="s">
        <v>55</v>
      </c>
      <c r="BR144">
        <v>3.27E+18</v>
      </c>
      <c r="BS144">
        <v>5.0000000000000002E-5</v>
      </c>
      <c r="BT144" s="30">
        <v>5.7636887610000001E-5</v>
      </c>
      <c r="BW144" s="132">
        <v>2.167373892E-5</v>
      </c>
      <c r="BX144" s="132">
        <v>8.6802268009999996E-6</v>
      </c>
      <c r="BY144" s="132">
        <v>8.0232606750000005E-6</v>
      </c>
      <c r="BZ144" s="132">
        <v>1.521761034E-5</v>
      </c>
      <c r="CA144" s="132">
        <v>1.6663044720000001E-5</v>
      </c>
      <c r="CB144" s="100">
        <f t="shared" si="33"/>
        <v>1.2146035634000001E-5</v>
      </c>
      <c r="CC144" s="30">
        <v>1.2041835040000001E-5</v>
      </c>
      <c r="CD144" s="30">
        <v>1.4938991210000001E-5</v>
      </c>
      <c r="CE144" s="30">
        <v>6.4692842299999998E-6</v>
      </c>
      <c r="CF144" s="30">
        <v>3.9596251290000002E-6</v>
      </c>
      <c r="CG144">
        <f t="shared" si="34"/>
        <v>9.3524339022499992E-6</v>
      </c>
      <c r="CH144" s="133">
        <v>2.2209689840000001E-5</v>
      </c>
      <c r="CI144" s="133">
        <v>2.9592725489999999E-5</v>
      </c>
      <c r="CJ144" s="100">
        <f t="shared" si="35"/>
        <v>2.5901207664999998E-5</v>
      </c>
      <c r="CK144" s="30">
        <v>1.3333406019999999E-5</v>
      </c>
      <c r="CL144" s="30">
        <v>5.940865961E-5</v>
      </c>
      <c r="CM144">
        <f t="shared" si="36"/>
        <v>3.6371032815E-5</v>
      </c>
      <c r="CN144" s="30">
        <v>1.5389623030000002E-5</v>
      </c>
      <c r="CO144" s="30">
        <v>2.5697656109999997E-4</v>
      </c>
      <c r="CP144" s="30">
        <v>1.039005132E-4</v>
      </c>
      <c r="CQ144" s="30">
        <v>2.592136112E-5</v>
      </c>
      <c r="CR144" s="30">
        <v>5.3028132480000001E-5</v>
      </c>
      <c r="CS144">
        <f t="shared" si="37"/>
        <v>9.1043238185999992E-5</v>
      </c>
      <c r="CT144" s="30">
        <v>9.3216806359999995E-5</v>
      </c>
      <c r="CU144" s="30">
        <v>3.152063966E-5</v>
      </c>
      <c r="CV144">
        <f t="shared" si="38"/>
        <v>6.2368723009999997E-5</v>
      </c>
      <c r="CW144" s="30">
        <v>3.233447021E-6</v>
      </c>
    </row>
    <row r="145" spans="1:101" ht="15.75" thickBot="1">
      <c r="A145" t="s">
        <v>62</v>
      </c>
      <c r="B145">
        <v>3.55E+18</v>
      </c>
      <c r="C145">
        <v>-1.2999999999999999E-3</v>
      </c>
      <c r="D145" s="30">
        <v>-2.008963066E-4</v>
      </c>
      <c r="E145" t="s">
        <v>56</v>
      </c>
      <c r="F145">
        <v>3.55E+18</v>
      </c>
      <c r="G145" s="19"/>
      <c r="H145" s="19"/>
      <c r="J145" s="19"/>
      <c r="L145" s="19"/>
      <c r="N145" s="19"/>
      <c r="R145" s="100"/>
      <c r="S145" t="s">
        <v>62</v>
      </c>
      <c r="T145">
        <v>3.42E+18</v>
      </c>
      <c r="U145">
        <v>1.39E-3</v>
      </c>
      <c r="V145" s="30">
        <v>2.01595359E-4</v>
      </c>
      <c r="W145">
        <v>-4.8000000000000001E-4</v>
      </c>
      <c r="X145" s="30">
        <v>-7.5187969919999998E-5</v>
      </c>
      <c r="Y145">
        <v>2.3600000000000001E-3</v>
      </c>
      <c r="Z145" s="30">
        <v>3.489059728E-4</v>
      </c>
      <c r="AA145">
        <v>-2.5100000000000001E-3</v>
      </c>
      <c r="AB145" s="30">
        <v>-3.7693347349999998E-4</v>
      </c>
      <c r="AC145" s="99">
        <f t="shared" si="28"/>
        <v>2.4594972095000011E-5</v>
      </c>
      <c r="AE145" t="s">
        <v>56</v>
      </c>
      <c r="AF145">
        <v>3.42E+18</v>
      </c>
      <c r="AG145">
        <v>-4.4999999999999999E-4</v>
      </c>
      <c r="AH145" s="30">
        <v>-6.9605568449999998E-5</v>
      </c>
      <c r="AI145">
        <v>-2.2699999999999999E-3</v>
      </c>
      <c r="AJ145" s="30">
        <v>-3.7152209490000002E-4</v>
      </c>
      <c r="AK145" s="99">
        <f t="shared" si="29"/>
        <v>-2.2056383167500001E-4</v>
      </c>
      <c r="AL145" s="100"/>
      <c r="AM145" t="s">
        <v>62</v>
      </c>
      <c r="AN145">
        <v>3.55E+18</v>
      </c>
      <c r="AO145">
        <v>-1.17E-3</v>
      </c>
      <c r="AP145" s="30">
        <v>-1.390374332E-3</v>
      </c>
      <c r="AQ145">
        <v>1.66E-3</v>
      </c>
      <c r="AR145" s="30">
        <v>1.612746527E-3</v>
      </c>
      <c r="AS145">
        <f t="shared" si="30"/>
        <v>1.1118609750000003E-4</v>
      </c>
      <c r="AU145" t="s">
        <v>56</v>
      </c>
      <c r="AV145">
        <v>3.55E+18</v>
      </c>
      <c r="AX145" s="19"/>
      <c r="AY145">
        <v>-3.0899999999999999E-3</v>
      </c>
      <c r="AZ145" s="30">
        <v>-4.1266025640000004E-3</v>
      </c>
      <c r="BA145">
        <v>1.99E-3</v>
      </c>
      <c r="BB145" s="30">
        <v>2.118147951E-3</v>
      </c>
      <c r="BC145">
        <v>2.9999999999999997E-4</v>
      </c>
      <c r="BD145" s="30">
        <v>3.4654037199999998E-4</v>
      </c>
      <c r="BE145">
        <v>-3.6000000000000002E-4</v>
      </c>
      <c r="BF145" s="30">
        <v>-3.6987568069999998E-4</v>
      </c>
      <c r="BG145">
        <f t="shared" si="31"/>
        <v>-5.0794748042500004E-4</v>
      </c>
      <c r="BH145" s="100"/>
      <c r="BI145" t="s">
        <v>62</v>
      </c>
      <c r="BJ145">
        <v>3.42E+18</v>
      </c>
      <c r="BK145">
        <v>3.49E-3</v>
      </c>
      <c r="BL145" s="30">
        <v>5.0426238980000003E-3</v>
      </c>
      <c r="BM145">
        <v>-1.8600000000000001E-3</v>
      </c>
      <c r="BN145" s="30">
        <v>-2.1327829379999999E-3</v>
      </c>
      <c r="BO145">
        <f t="shared" si="32"/>
        <v>1.4549204800000002E-3</v>
      </c>
      <c r="BQ145" t="s">
        <v>56</v>
      </c>
      <c r="BR145">
        <v>3.42E+18</v>
      </c>
      <c r="BS145">
        <v>-1.31E-3</v>
      </c>
      <c r="BT145" s="30">
        <v>-1.510086455E-3</v>
      </c>
      <c r="BW145" s="132">
        <v>1.1270344240000001E-5</v>
      </c>
      <c r="BX145" s="134"/>
      <c r="BY145" s="134"/>
      <c r="BZ145" s="134"/>
      <c r="CA145" s="134"/>
      <c r="CB145" s="100"/>
      <c r="CC145" s="30">
        <v>1.1309561289999999E-5</v>
      </c>
      <c r="CD145" s="30">
        <v>4.2180681059999996E-6</v>
      </c>
      <c r="CE145" s="30">
        <v>1.957373177E-5</v>
      </c>
      <c r="CF145" s="30">
        <v>2.1146083129999999E-5</v>
      </c>
      <c r="CG145">
        <f t="shared" si="34"/>
        <v>1.4061861073999998E-5</v>
      </c>
      <c r="CH145" s="133">
        <v>3.0846791449999999E-6</v>
      </c>
      <c r="CI145" s="133">
        <v>1.6464580120000001E-5</v>
      </c>
      <c r="CJ145" s="100">
        <f t="shared" si="35"/>
        <v>9.7746296325000005E-6</v>
      </c>
      <c r="CK145" s="30">
        <v>7.8000425190000001E-5</v>
      </c>
      <c r="CL145" s="30">
        <v>9.0475573349999995E-5</v>
      </c>
      <c r="CM145">
        <f t="shared" si="36"/>
        <v>8.4237999269999998E-5</v>
      </c>
      <c r="CN145" s="19"/>
      <c r="CO145" s="30">
        <v>2.3150366579999999E-4</v>
      </c>
      <c r="CP145" s="30">
        <v>1.188287478E-4</v>
      </c>
      <c r="CQ145" s="30">
        <v>1.9441020839999999E-5</v>
      </c>
      <c r="CR145" s="30">
        <v>2.07501388E-5</v>
      </c>
      <c r="CS145">
        <f t="shared" si="37"/>
        <v>9.7630893310000013E-5</v>
      </c>
      <c r="CT145" s="30">
        <v>2.8289274279999998E-4</v>
      </c>
      <c r="CU145" s="30">
        <v>1.19649775E-4</v>
      </c>
      <c r="CV145">
        <f t="shared" si="38"/>
        <v>2.0127125889999998E-4</v>
      </c>
      <c r="CW145" s="30">
        <v>8.4716311950000004E-5</v>
      </c>
    </row>
    <row r="146" spans="1:101" ht="15.75" thickBot="1">
      <c r="A146" t="s">
        <v>63</v>
      </c>
      <c r="B146">
        <v>3.7E+18</v>
      </c>
      <c r="C146">
        <v>-1.1999999999999999E-3</v>
      </c>
      <c r="D146" s="30">
        <v>-1.854427446E-4</v>
      </c>
      <c r="E146" t="s">
        <v>57</v>
      </c>
      <c r="F146">
        <v>3.7E+18</v>
      </c>
      <c r="G146" s="30">
        <v>2.3E-3</v>
      </c>
      <c r="H146" s="30">
        <v>3.5587188610000002E-4</v>
      </c>
      <c r="J146" s="30"/>
      <c r="K146">
        <v>1E-3</v>
      </c>
      <c r="L146" s="30">
        <v>1.73882803E-4</v>
      </c>
      <c r="M146">
        <v>-1.4E-3</v>
      </c>
      <c r="N146" s="30">
        <v>-5.1978911409999995E-4</v>
      </c>
      <c r="Q146">
        <f t="shared" si="27"/>
        <v>-1.7295315554999996E-4</v>
      </c>
      <c r="R146" s="100"/>
      <c r="S146" t="s">
        <v>63</v>
      </c>
      <c r="T146">
        <v>3.57E+18</v>
      </c>
      <c r="U146">
        <v>-1.06E-3</v>
      </c>
      <c r="V146" s="30">
        <v>-1.537345903E-4</v>
      </c>
      <c r="W146">
        <v>-3.4199999999999999E-3</v>
      </c>
      <c r="X146" s="30">
        <v>-5.3571428569999997E-4</v>
      </c>
      <c r="Y146">
        <v>4.3299999999999996E-3</v>
      </c>
      <c r="Z146" s="30">
        <v>6.4015375520000005E-4</v>
      </c>
      <c r="AA146">
        <v>-6.3000000000000003E-4</v>
      </c>
      <c r="AB146" s="30">
        <v>-9.4608800119999999E-5</v>
      </c>
      <c r="AC146" s="99">
        <f t="shared" si="28"/>
        <v>-3.5975980229999994E-5</v>
      </c>
      <c r="AE146" t="s">
        <v>57</v>
      </c>
      <c r="AF146">
        <v>3.57E+18</v>
      </c>
      <c r="AG146">
        <v>-1.0499999999999999E-3</v>
      </c>
      <c r="AH146" s="30">
        <v>-1.6241299300000001E-4</v>
      </c>
      <c r="AI146">
        <v>-2.3600000000000001E-3</v>
      </c>
      <c r="AJ146" s="30">
        <v>-3.8625204579999998E-4</v>
      </c>
      <c r="AK146" s="99">
        <f t="shared" si="29"/>
        <v>-2.7433251939999997E-4</v>
      </c>
      <c r="AL146" s="100"/>
      <c r="AM146" t="s">
        <v>63</v>
      </c>
      <c r="AN146">
        <v>3.7E+18</v>
      </c>
      <c r="AO146">
        <v>1.5499999999999999E-3</v>
      </c>
      <c r="AP146" s="30">
        <v>1.841948901E-3</v>
      </c>
      <c r="AQ146">
        <v>1E-3</v>
      </c>
      <c r="AR146" s="30">
        <v>9.7153405229999997E-4</v>
      </c>
      <c r="AS146">
        <f t="shared" si="30"/>
        <v>1.40674147665E-3</v>
      </c>
      <c r="AU146" t="s">
        <v>57</v>
      </c>
      <c r="AV146">
        <v>3.7E+18</v>
      </c>
      <c r="AW146">
        <v>-5.0000000000000001E-4</v>
      </c>
      <c r="AX146" s="30">
        <v>-4.5720555959999999E-4</v>
      </c>
      <c r="AY146">
        <v>-3.46E-3</v>
      </c>
      <c r="AZ146" s="30">
        <v>-4.6207264960000001E-3</v>
      </c>
      <c r="BA146">
        <v>1.34E-3</v>
      </c>
      <c r="BB146" s="30">
        <v>1.42629058E-3</v>
      </c>
      <c r="BC146">
        <v>-5.9999999999999995E-4</v>
      </c>
      <c r="BD146" s="30">
        <v>-6.9308074389999997E-4</v>
      </c>
      <c r="BE146">
        <v>6.9999999999999994E-5</v>
      </c>
      <c r="BF146" s="30">
        <v>7.192027124E-5</v>
      </c>
      <c r="BG146">
        <f t="shared" si="31"/>
        <v>-8.5456038965199999E-4</v>
      </c>
      <c r="BH146" s="100"/>
      <c r="BI146" t="s">
        <v>63</v>
      </c>
      <c r="BJ146">
        <v>3.57E+18</v>
      </c>
      <c r="BK146">
        <v>2.9199999999999999E-3</v>
      </c>
      <c r="BL146" s="30">
        <v>4.2190434909999998E-3</v>
      </c>
      <c r="BM146">
        <v>-2.14E-3</v>
      </c>
      <c r="BN146" s="30">
        <v>-2.4538470360000002E-3</v>
      </c>
      <c r="BO146">
        <f t="shared" si="32"/>
        <v>8.825982274999998E-4</v>
      </c>
      <c r="BQ146" t="s">
        <v>57</v>
      </c>
      <c r="BR146">
        <v>3.57E+18</v>
      </c>
      <c r="BS146">
        <v>5.1000000000000004E-4</v>
      </c>
      <c r="BT146" s="30">
        <v>5.8789625360000002E-4</v>
      </c>
      <c r="BW146" s="132">
        <v>1.040339468E-5</v>
      </c>
      <c r="BX146" s="132">
        <v>2.3436612359999998E-5</v>
      </c>
      <c r="BY146" s="132">
        <v>8.1899777799999995E-5</v>
      </c>
      <c r="BZ146" s="132">
        <v>9.7548784230000006E-6</v>
      </c>
      <c r="CA146" s="132">
        <v>2.9160328260000001E-5</v>
      </c>
      <c r="CB146" s="100">
        <f t="shared" si="33"/>
        <v>3.6062899210749997E-5</v>
      </c>
      <c r="CC146" s="30">
        <v>8.624557529E-6</v>
      </c>
      <c r="CD146" s="30">
        <v>3.0053735260000001E-5</v>
      </c>
      <c r="CE146" s="30">
        <v>3.5912821429999999E-5</v>
      </c>
      <c r="CF146" s="30">
        <v>5.3075826190000004E-6</v>
      </c>
      <c r="CG146">
        <f t="shared" si="34"/>
        <v>1.9974674209499999E-5</v>
      </c>
      <c r="CH146" s="133">
        <v>7.1975846719999998E-6</v>
      </c>
      <c r="CI146" s="133">
        <v>1.711736082E-5</v>
      </c>
      <c r="CJ146" s="100">
        <f t="shared" si="35"/>
        <v>1.2157472745999999E-5</v>
      </c>
      <c r="CK146" s="30">
        <v>1.033338966E-4</v>
      </c>
      <c r="CL146" s="30">
        <v>5.4503357439999999E-5</v>
      </c>
      <c r="CM146">
        <f t="shared" si="36"/>
        <v>7.891862702E-5</v>
      </c>
      <c r="CN146" s="30">
        <v>2.5649371710000001E-5</v>
      </c>
      <c r="CO146" s="30">
        <v>2.5922416949999998E-4</v>
      </c>
      <c r="CP146" s="30">
        <v>8.0015337719999995E-5</v>
      </c>
      <c r="CQ146" s="30">
        <v>3.8882041690000002E-5</v>
      </c>
      <c r="CR146" s="30">
        <v>4.0347492110000004E-6</v>
      </c>
      <c r="CS146">
        <f t="shared" si="37"/>
        <v>8.1561133966199991E-5</v>
      </c>
      <c r="CT146" s="30">
        <v>2.3668963010000001E-4</v>
      </c>
      <c r="CU146" s="30">
        <v>1.376615691E-4</v>
      </c>
      <c r="CV146">
        <f t="shared" si="38"/>
        <v>1.871755996E-4</v>
      </c>
      <c r="CW146" s="30">
        <v>3.2981159610000003E-5</v>
      </c>
    </row>
    <row r="147" spans="1:101" ht="15.75" thickBot="1">
      <c r="A147" t="s">
        <v>64</v>
      </c>
      <c r="B147">
        <v>3.86E+18</v>
      </c>
      <c r="C147">
        <v>5.0000000000000001E-4</v>
      </c>
      <c r="D147" s="30">
        <v>7.7267810229999999E-5</v>
      </c>
      <c r="E147" t="s">
        <v>58</v>
      </c>
      <c r="F147">
        <v>3.86E+18</v>
      </c>
      <c r="G147" s="19"/>
      <c r="H147" s="19"/>
      <c r="J147" s="19"/>
      <c r="L147" s="19"/>
      <c r="N147" s="19"/>
      <c r="R147" s="100"/>
      <c r="S147" t="s">
        <v>64</v>
      </c>
      <c r="T147">
        <v>3.72E+18</v>
      </c>
      <c r="U147">
        <v>-2.3E-3</v>
      </c>
      <c r="V147" s="30">
        <v>-3.3357505439999998E-4</v>
      </c>
      <c r="W147">
        <v>7.1000000000000002E-4</v>
      </c>
      <c r="X147" s="30">
        <v>1.112155388E-4</v>
      </c>
      <c r="Y147">
        <v>3.9399999999999999E-3</v>
      </c>
      <c r="Z147" s="30">
        <v>5.8249556479999999E-4</v>
      </c>
      <c r="AA147">
        <v>-3.9899999999999996E-3</v>
      </c>
      <c r="AB147" s="30">
        <v>-5.9918906740000005E-4</v>
      </c>
      <c r="AC147" s="99">
        <f t="shared" si="28"/>
        <v>-5.9763254550000006E-5</v>
      </c>
      <c r="AE147" t="s">
        <v>58</v>
      </c>
      <c r="AF147">
        <v>3.72E+18</v>
      </c>
      <c r="AG147">
        <v>3.4000000000000002E-4</v>
      </c>
      <c r="AH147" s="30">
        <v>5.2590873940000002E-5</v>
      </c>
      <c r="AI147">
        <v>-4.3E-3</v>
      </c>
      <c r="AJ147" s="30">
        <v>-7.0376432080000001E-4</v>
      </c>
      <c r="AK147" s="99">
        <f t="shared" si="29"/>
        <v>-3.2558672342999998E-4</v>
      </c>
      <c r="AL147" s="100"/>
      <c r="AM147" t="s">
        <v>64</v>
      </c>
      <c r="AN147">
        <v>3.86E+18</v>
      </c>
      <c r="AO147">
        <v>2.5300000000000001E-3</v>
      </c>
      <c r="AP147" s="30">
        <v>3.006535948E-3</v>
      </c>
      <c r="AQ147">
        <v>-8.7000000000000001E-4</v>
      </c>
      <c r="AR147" s="30">
        <v>-8.4523462550000004E-4</v>
      </c>
      <c r="AS147">
        <f t="shared" si="30"/>
        <v>1.0806506612499999E-3</v>
      </c>
      <c r="AU147" t="s">
        <v>58</v>
      </c>
      <c r="AV147">
        <v>3.86E+18</v>
      </c>
      <c r="AX147" s="19"/>
      <c r="AY147">
        <v>-2.1800000000000001E-3</v>
      </c>
      <c r="AZ147" s="30">
        <v>-2.9113247860000002E-3</v>
      </c>
      <c r="BA147">
        <v>-2.4099999999999998E-3</v>
      </c>
      <c r="BB147" s="30">
        <v>-2.5651942520000001E-3</v>
      </c>
      <c r="BC147">
        <v>-2.7000000000000001E-3</v>
      </c>
      <c r="BD147" s="30">
        <v>-3.1188633479999998E-3</v>
      </c>
      <c r="BE147">
        <v>3.2499999999999999E-3</v>
      </c>
      <c r="BF147" s="30">
        <v>3.3391554509999998E-3</v>
      </c>
      <c r="BG147">
        <f t="shared" si="31"/>
        <v>-1.3140567337500001E-3</v>
      </c>
      <c r="BH147" s="100"/>
      <c r="BI147" t="s">
        <v>64</v>
      </c>
      <c r="BJ147">
        <v>3.72E+18</v>
      </c>
      <c r="BK147">
        <v>2.1700000000000001E-3</v>
      </c>
      <c r="BL147" s="30">
        <v>3.1353850599999998E-3</v>
      </c>
      <c r="BM147">
        <v>-3.0100000000000001E-3</v>
      </c>
      <c r="BN147" s="30">
        <v>-3.4514390549999999E-3</v>
      </c>
      <c r="BO147">
        <f t="shared" si="32"/>
        <v>-1.5802699750000005E-4</v>
      </c>
      <c r="BQ147" t="s">
        <v>58</v>
      </c>
      <c r="BR147">
        <v>3.72E+18</v>
      </c>
      <c r="BS147">
        <v>-1.4300000000000001E-3</v>
      </c>
      <c r="BT147" s="30">
        <v>-1.6484149859999999E-3</v>
      </c>
      <c r="BW147" s="132">
        <v>4.3347477830000004E-6</v>
      </c>
      <c r="BX147" s="134"/>
      <c r="BY147" s="134"/>
      <c r="BZ147" s="134"/>
      <c r="CA147" s="134"/>
      <c r="CB147" s="100"/>
      <c r="CC147" s="30">
        <v>1.871366256E-5</v>
      </c>
      <c r="CD147" s="30">
        <v>6.2392257400000001E-6</v>
      </c>
      <c r="CE147" s="30">
        <v>3.2678179319999999E-5</v>
      </c>
      <c r="CF147" s="30">
        <v>3.3614689920000003E-5</v>
      </c>
      <c r="CG147">
        <f t="shared" si="34"/>
        <v>2.2811439384999998E-5</v>
      </c>
      <c r="CH147" s="133">
        <v>2.3306464650000001E-6</v>
      </c>
      <c r="CI147" s="133">
        <v>3.1188411670000003E-5</v>
      </c>
      <c r="CJ147" s="100">
        <f t="shared" si="35"/>
        <v>1.6759529067500002E-5</v>
      </c>
      <c r="CK147" s="30">
        <v>1.686675861E-4</v>
      </c>
      <c r="CL147" s="30">
        <v>4.741792097E-5</v>
      </c>
      <c r="CM147">
        <f t="shared" si="36"/>
        <v>1.08042753535E-4</v>
      </c>
      <c r="CN147" s="19"/>
      <c r="CO147" s="30">
        <v>1.633262108E-4</v>
      </c>
      <c r="CP147" s="30">
        <v>1.43908182E-4</v>
      </c>
      <c r="CQ147" s="30">
        <v>1.7496918760000001E-4</v>
      </c>
      <c r="CR147" s="30">
        <v>1.873276419E-4</v>
      </c>
      <c r="CS147">
        <f t="shared" si="37"/>
        <v>1.6738280557499998E-4</v>
      </c>
      <c r="CT147" s="30">
        <v>1.758960607E-4</v>
      </c>
      <c r="CU147" s="30">
        <v>1.9362678649999999E-4</v>
      </c>
      <c r="CV147">
        <f t="shared" si="38"/>
        <v>1.847614236E-4</v>
      </c>
      <c r="CW147" s="30">
        <v>9.2476584799999997E-5</v>
      </c>
    </row>
    <row r="148" spans="1:101" ht="15.75" thickBot="1">
      <c r="A148" t="s">
        <v>65</v>
      </c>
      <c r="B148">
        <v>4.01E+18</v>
      </c>
      <c r="C148">
        <v>1.4E-3</v>
      </c>
      <c r="D148" s="30">
        <v>2.1634986859999999E-4</v>
      </c>
      <c r="E148" t="s">
        <v>59</v>
      </c>
      <c r="F148">
        <v>4.01E+18</v>
      </c>
      <c r="G148" s="30">
        <v>-1.2999999999999999E-3</v>
      </c>
      <c r="H148" s="30">
        <v>-2.0114497909999999E-4</v>
      </c>
      <c r="J148" s="30"/>
      <c r="K148">
        <v>1.1199999999999999E-3</v>
      </c>
      <c r="L148" s="30">
        <v>1.947487393E-4</v>
      </c>
      <c r="M148">
        <v>-2.2000000000000001E-3</v>
      </c>
      <c r="N148" s="30">
        <v>-8.1681146510000004E-4</v>
      </c>
      <c r="Q148">
        <f t="shared" si="27"/>
        <v>-3.1103136290000001E-4</v>
      </c>
      <c r="R148" s="100"/>
      <c r="S148" t="s">
        <v>65</v>
      </c>
      <c r="T148">
        <v>3.87E+18</v>
      </c>
      <c r="U148">
        <v>4.8000000000000001E-4</v>
      </c>
      <c r="V148" s="30">
        <v>6.9615663520000001E-5</v>
      </c>
      <c r="W148">
        <v>-4.4099999999999999E-3</v>
      </c>
      <c r="X148" s="30">
        <v>-6.9078947370000005E-4</v>
      </c>
      <c r="Y148">
        <v>1.01E-3</v>
      </c>
      <c r="Z148" s="30">
        <v>1.49319929E-4</v>
      </c>
      <c r="AA148">
        <v>-1.1999999999999999E-3</v>
      </c>
      <c r="AB148" s="30">
        <v>-1.802072383E-4</v>
      </c>
      <c r="AC148" s="99">
        <f t="shared" si="28"/>
        <v>-1.6301527987000003E-4</v>
      </c>
      <c r="AE148" t="s">
        <v>59</v>
      </c>
      <c r="AF148">
        <v>3.87E+18</v>
      </c>
      <c r="AG148">
        <v>-2.3400000000000001E-3</v>
      </c>
      <c r="AH148" s="30">
        <v>-3.6194895590000001E-4</v>
      </c>
      <c r="AI148">
        <v>4.8000000000000001E-4</v>
      </c>
      <c r="AJ148" s="30">
        <v>7.8559738129999998E-5</v>
      </c>
      <c r="AK148" s="99">
        <f t="shared" si="29"/>
        <v>-1.41694608885E-4</v>
      </c>
      <c r="AL148" s="100"/>
      <c r="AM148" t="s">
        <v>65</v>
      </c>
      <c r="AN148">
        <v>4.01E+18</v>
      </c>
      <c r="AO148">
        <v>1.8600000000000001E-3</v>
      </c>
      <c r="AP148" s="30">
        <v>2.2103386809999999E-3</v>
      </c>
      <c r="AQ148">
        <v>2.5999999999999998E-4</v>
      </c>
      <c r="AR148" s="30">
        <v>2.5259885360000002E-4</v>
      </c>
      <c r="AS148">
        <f t="shared" si="30"/>
        <v>1.2314687672999999E-3</v>
      </c>
      <c r="AU148" t="s">
        <v>59</v>
      </c>
      <c r="AV148">
        <v>4.01E+18</v>
      </c>
      <c r="AW148">
        <v>-5.9999999999999995E-4</v>
      </c>
      <c r="AX148" s="30">
        <v>-5.4864667149999999E-4</v>
      </c>
      <c r="AY148">
        <v>-3.0400000000000002E-3</v>
      </c>
      <c r="AZ148" s="30">
        <v>-4.0598290599999998E-3</v>
      </c>
      <c r="BA148">
        <v>-2.3900000000000002E-3</v>
      </c>
      <c r="BB148" s="30">
        <v>-2.5439063329999998E-3</v>
      </c>
      <c r="BC148">
        <v>-1.4E-3</v>
      </c>
      <c r="BD148" s="30">
        <v>-1.617188402E-3</v>
      </c>
      <c r="BE148">
        <v>2.82E-3</v>
      </c>
      <c r="BF148" s="30">
        <v>2.8973594990000001E-3</v>
      </c>
      <c r="BG148">
        <f t="shared" si="31"/>
        <v>-1.1744421934999998E-3</v>
      </c>
      <c r="BH148" s="100"/>
      <c r="BI148" t="s">
        <v>65</v>
      </c>
      <c r="BJ148">
        <v>3.87E+18</v>
      </c>
      <c r="BK148">
        <v>8.8999999999999995E-4</v>
      </c>
      <c r="BL148" s="30">
        <v>1.285941338E-3</v>
      </c>
      <c r="BM148">
        <v>-3.8E-3</v>
      </c>
      <c r="BN148" s="30">
        <v>-4.3572984750000002E-3</v>
      </c>
      <c r="BO148">
        <f t="shared" si="32"/>
        <v>-1.5356785685000001E-3</v>
      </c>
      <c r="BQ148" t="s">
        <v>59</v>
      </c>
      <c r="BR148">
        <v>3.87E+18</v>
      </c>
      <c r="BS148">
        <v>5.1000000000000004E-4</v>
      </c>
      <c r="BT148" s="30">
        <v>5.8789625360000002E-4</v>
      </c>
      <c r="BW148" s="132">
        <v>1.213729379E-5</v>
      </c>
      <c r="BX148" s="132">
        <v>8.6802268009999996E-7</v>
      </c>
      <c r="BY148" s="132">
        <v>1.2368325220000001E-4</v>
      </c>
      <c r="BZ148" s="132">
        <v>1.092546383E-5</v>
      </c>
      <c r="CA148" s="132">
        <v>4.5823372979999999E-5</v>
      </c>
      <c r="CB148" s="100">
        <f t="shared" si="33"/>
        <v>4.5325027922525E-5</v>
      </c>
      <c r="CC148" s="30">
        <v>3.9054600129999998E-6</v>
      </c>
      <c r="CD148" s="30">
        <v>3.8753500729999998E-5</v>
      </c>
      <c r="CE148" s="30">
        <v>8.3768936829999994E-6</v>
      </c>
      <c r="CF148" s="30">
        <v>1.0109681180000001E-5</v>
      </c>
      <c r="CG148">
        <f t="shared" si="34"/>
        <v>1.5286383901500002E-5</v>
      </c>
      <c r="CH148" s="133">
        <v>1.6040331550000002E-5</v>
      </c>
      <c r="CI148" s="133">
        <v>3.4814971170000001E-6</v>
      </c>
      <c r="CJ148" s="100">
        <f t="shared" si="35"/>
        <v>9.7609143335000004E-6</v>
      </c>
      <c r="CK148" s="30">
        <v>1.2400067590000001E-4</v>
      </c>
      <c r="CL148" s="30">
        <v>1.4170872930000001E-5</v>
      </c>
      <c r="CM148">
        <f t="shared" si="36"/>
        <v>6.9085774415000002E-5</v>
      </c>
      <c r="CN148" s="30">
        <v>3.0779246060000003E-5</v>
      </c>
      <c r="CO148" s="30">
        <v>2.277576518E-4</v>
      </c>
      <c r="CP148" s="30">
        <v>1.427139232E-4</v>
      </c>
      <c r="CQ148" s="30">
        <v>9.0724763929999995E-5</v>
      </c>
      <c r="CR148" s="30">
        <v>1.6254275389999999E-4</v>
      </c>
      <c r="CS148">
        <f t="shared" si="37"/>
        <v>1.30903667778E-4</v>
      </c>
      <c r="CT148" s="30">
        <v>7.2141702319999994E-5</v>
      </c>
      <c r="CU148" s="30">
        <v>2.4444577700000002E-4</v>
      </c>
      <c r="CV148">
        <f t="shared" si="38"/>
        <v>1.5829373966000002E-4</v>
      </c>
      <c r="CW148" s="30">
        <v>3.2981159610000003E-5</v>
      </c>
    </row>
    <row r="149" spans="1:101" ht="15.75" thickBot="1">
      <c r="A149" t="s">
        <v>66</v>
      </c>
      <c r="B149">
        <v>4.17E+18</v>
      </c>
      <c r="C149">
        <v>-2E-3</v>
      </c>
      <c r="D149" s="30">
        <v>-3.0907124089999999E-4</v>
      </c>
      <c r="E149" t="s">
        <v>60</v>
      </c>
      <c r="F149">
        <v>4.17E+18</v>
      </c>
      <c r="G149" s="19"/>
      <c r="H149" s="19"/>
      <c r="J149" s="19"/>
      <c r="L149" s="19"/>
      <c r="N149" s="19"/>
      <c r="R149" s="100"/>
      <c r="S149" t="s">
        <v>66</v>
      </c>
      <c r="T149">
        <v>4.02E+18</v>
      </c>
      <c r="U149">
        <v>-1.3999999999999999E-4</v>
      </c>
      <c r="V149" s="30">
        <v>-2.0304568529999999E-5</v>
      </c>
      <c r="W149">
        <v>-6.2E-4</v>
      </c>
      <c r="X149" s="30">
        <v>-9.7117794490000006E-5</v>
      </c>
      <c r="Y149">
        <v>2.7699999999999999E-3</v>
      </c>
      <c r="Z149" s="30">
        <v>4.0952099350000001E-4</v>
      </c>
      <c r="AA149">
        <v>-1.2800000000000001E-3</v>
      </c>
      <c r="AB149" s="30">
        <v>-1.922210542E-4</v>
      </c>
      <c r="AC149" s="99">
        <f t="shared" si="28"/>
        <v>2.4969394069999998E-5</v>
      </c>
      <c r="AE149" t="s">
        <v>60</v>
      </c>
      <c r="AF149">
        <v>4.02E+18</v>
      </c>
      <c r="AG149">
        <v>5.1599999999999997E-3</v>
      </c>
      <c r="AH149" s="30">
        <v>7.9814385150000003E-4</v>
      </c>
      <c r="AI149">
        <v>-2.4599999999999999E-3</v>
      </c>
      <c r="AJ149" s="30">
        <v>-4.0261865789999998E-4</v>
      </c>
      <c r="AK149" s="99">
        <f t="shared" si="29"/>
        <v>1.9776259680000003E-4</v>
      </c>
      <c r="AL149" s="100"/>
      <c r="AM149" t="s">
        <v>66</v>
      </c>
      <c r="AN149">
        <v>4.17E+18</v>
      </c>
      <c r="AO149">
        <v>2.1000000000000001E-4</v>
      </c>
      <c r="AP149" s="30">
        <v>2.4955436719999998E-4</v>
      </c>
      <c r="AQ149">
        <v>-1.0399999999999999E-3</v>
      </c>
      <c r="AR149" s="30">
        <v>-1.010395414E-3</v>
      </c>
      <c r="AS149">
        <f t="shared" si="30"/>
        <v>-3.8042052340000001E-4</v>
      </c>
      <c r="AU149" t="s">
        <v>60</v>
      </c>
      <c r="AV149">
        <v>4.17E+18</v>
      </c>
      <c r="AX149" s="19"/>
      <c r="AY149">
        <v>-2.7499999999999998E-3</v>
      </c>
      <c r="AZ149" s="30">
        <v>-3.6725427350000001E-3</v>
      </c>
      <c r="BA149">
        <v>2.5200000000000001E-3</v>
      </c>
      <c r="BB149" s="30">
        <v>2.6822778070000001E-3</v>
      </c>
      <c r="BC149">
        <v>-8.0000000000000004E-4</v>
      </c>
      <c r="BD149" s="30">
        <v>-9.2410765850000005E-4</v>
      </c>
      <c r="BE149">
        <v>2.8700000000000002E-3</v>
      </c>
      <c r="BF149" s="30">
        <v>2.948731121E-3</v>
      </c>
      <c r="BG149">
        <f t="shared" si="31"/>
        <v>2.5858963362499995E-4</v>
      </c>
      <c r="BH149" s="100"/>
      <c r="BI149" t="s">
        <v>66</v>
      </c>
      <c r="BJ149">
        <v>4.02E+18</v>
      </c>
      <c r="BK149">
        <v>6.8999999999999997E-4</v>
      </c>
      <c r="BL149" s="30">
        <v>9.9696575639999997E-4</v>
      </c>
      <c r="BM149">
        <v>-2.7699999999999999E-3</v>
      </c>
      <c r="BN149" s="30">
        <v>-3.1762412570000001E-3</v>
      </c>
      <c r="BO149">
        <f t="shared" si="32"/>
        <v>-1.0896377503000002E-3</v>
      </c>
      <c r="BQ149" t="s">
        <v>60</v>
      </c>
      <c r="BR149">
        <v>4.02E+18</v>
      </c>
      <c r="BS149">
        <v>1.8600000000000001E-3</v>
      </c>
      <c r="BT149" s="30">
        <v>2.1440922190000002E-3</v>
      </c>
      <c r="BW149" s="132">
        <v>1.7338991130000001E-5</v>
      </c>
      <c r="BX149" s="134"/>
      <c r="BY149" s="134"/>
      <c r="BZ149" s="134"/>
      <c r="CA149" s="134"/>
      <c r="CB149" s="100"/>
      <c r="CC149" s="30">
        <v>1.1390925039999999E-6</v>
      </c>
      <c r="CD149" s="30">
        <v>5.4483379700000003E-6</v>
      </c>
      <c r="CE149" s="30">
        <v>2.297425297E-5</v>
      </c>
      <c r="CF149" s="30">
        <v>1.078365992E-5</v>
      </c>
      <c r="CG149">
        <f t="shared" si="34"/>
        <v>1.0086335841E-5</v>
      </c>
      <c r="CH149" s="133">
        <v>3.5370987530000003E-5</v>
      </c>
      <c r="CI149" s="133">
        <v>1.7842672719999999E-5</v>
      </c>
      <c r="CJ149" s="100">
        <f t="shared" si="35"/>
        <v>2.6606830124999999E-5</v>
      </c>
      <c r="CK149" s="30">
        <v>1.4000076320000001E-5</v>
      </c>
      <c r="CL149" s="30">
        <v>5.6683491740000003E-5</v>
      </c>
      <c r="CM149">
        <f t="shared" si="36"/>
        <v>3.534178403E-5</v>
      </c>
      <c r="CN149" s="19"/>
      <c r="CO149" s="30">
        <v>2.0603077049999999E-4</v>
      </c>
      <c r="CP149" s="30">
        <v>1.5047660530000001E-4</v>
      </c>
      <c r="CQ149" s="30">
        <v>5.1842722249999997E-5</v>
      </c>
      <c r="CR149" s="30">
        <v>1.6542471759999999E-4</v>
      </c>
      <c r="CS149">
        <f t="shared" si="37"/>
        <v>1.434437039125E-4</v>
      </c>
      <c r="CT149" s="30">
        <v>5.5930083820000001E-5</v>
      </c>
      <c r="CU149" s="30">
        <v>1.781881058E-4</v>
      </c>
      <c r="CV149">
        <f t="shared" si="38"/>
        <v>1.1705909481E-4</v>
      </c>
      <c r="CW149" s="30">
        <v>1.2028422920000001E-4</v>
      </c>
    </row>
    <row r="150" spans="1:101" ht="15.75" thickBot="1">
      <c r="A150" t="s">
        <v>67</v>
      </c>
      <c r="B150">
        <v>4.32E+18</v>
      </c>
      <c r="C150">
        <v>-2.8E-3</v>
      </c>
      <c r="D150" s="30">
        <v>-4.3269973730000001E-4</v>
      </c>
      <c r="E150" t="s">
        <v>61</v>
      </c>
      <c r="F150">
        <v>4.32E+18</v>
      </c>
      <c r="G150" s="30">
        <v>-2.2000000000000001E-3</v>
      </c>
      <c r="H150" s="30">
        <v>-3.4039919540000002E-4</v>
      </c>
      <c r="J150" s="30"/>
      <c r="K150">
        <v>1.1100000000000001E-3</v>
      </c>
      <c r="L150" s="30">
        <v>1.9300991129999999E-4</v>
      </c>
      <c r="M150">
        <v>-3.2000000000000002E-3</v>
      </c>
      <c r="N150" s="30">
        <v>-1.1880894039999999E-3</v>
      </c>
      <c r="Q150">
        <f t="shared" si="27"/>
        <v>-4.9753974635E-4</v>
      </c>
      <c r="R150" s="100"/>
      <c r="S150" t="s">
        <v>67</v>
      </c>
      <c r="T150">
        <v>4.16E+18</v>
      </c>
      <c r="U150">
        <v>-1.2600000000000001E-3</v>
      </c>
      <c r="V150" s="30">
        <v>-1.827411168E-4</v>
      </c>
      <c r="W150">
        <v>2.0000000000000002E-5</v>
      </c>
      <c r="X150" s="30">
        <v>3.1328320799999998E-6</v>
      </c>
      <c r="Y150">
        <v>-3.2000000000000003E-4</v>
      </c>
      <c r="Z150" s="30">
        <v>-4.7309284450000003E-5</v>
      </c>
      <c r="AA150">
        <v>-2.1000000000000001E-4</v>
      </c>
      <c r="AB150" s="30">
        <v>-3.1536266710000003E-5</v>
      </c>
      <c r="AC150" s="99">
        <f t="shared" si="28"/>
        <v>-6.4613458969999999E-5</v>
      </c>
      <c r="AE150" t="s">
        <v>61</v>
      </c>
      <c r="AF150">
        <v>4.16E+18</v>
      </c>
      <c r="AG150">
        <v>-2.4499999999999999E-3</v>
      </c>
      <c r="AH150" s="30">
        <v>-3.7896365039999998E-4</v>
      </c>
      <c r="AI150">
        <v>-2.5799999999999998E-3</v>
      </c>
      <c r="AJ150" s="30">
        <v>-4.2225859250000003E-4</v>
      </c>
      <c r="AK150" s="99">
        <f t="shared" si="29"/>
        <v>-4.0061112145E-4</v>
      </c>
      <c r="AL150" s="100"/>
      <c r="AM150" t="s">
        <v>67</v>
      </c>
      <c r="AN150">
        <v>4.32E+18</v>
      </c>
      <c r="AO150">
        <v>1.0300000000000001E-3</v>
      </c>
      <c r="AP150" s="30">
        <v>1.2240047529999999E-3</v>
      </c>
      <c r="AQ150">
        <v>1.5200000000000001E-3</v>
      </c>
      <c r="AR150" s="30">
        <v>1.476731759E-3</v>
      </c>
      <c r="AS150">
        <f t="shared" si="30"/>
        <v>1.3503682560000001E-3</v>
      </c>
      <c r="AU150" t="s">
        <v>61</v>
      </c>
      <c r="AV150">
        <v>4.32E+18</v>
      </c>
      <c r="AW150">
        <v>-1.5E-3</v>
      </c>
      <c r="AX150" s="30">
        <v>-1.3716166790000001E-3</v>
      </c>
      <c r="AY150">
        <v>-2.4599999999999999E-3</v>
      </c>
      <c r="AZ150" s="30">
        <v>-3.2852564099999999E-3</v>
      </c>
      <c r="BA150">
        <v>2.4399999999999999E-3</v>
      </c>
      <c r="BB150" s="30">
        <v>2.5971261309999999E-3</v>
      </c>
      <c r="BC150">
        <v>1.4E-3</v>
      </c>
      <c r="BD150" s="30">
        <v>1.617188402E-3</v>
      </c>
      <c r="BE150">
        <v>3.8600000000000001E-3</v>
      </c>
      <c r="BF150" s="30">
        <v>3.9658892429999997E-3</v>
      </c>
      <c r="BG150">
        <f t="shared" si="31"/>
        <v>7.0466613739999997E-4</v>
      </c>
      <c r="BH150" s="100"/>
      <c r="BI150" t="s">
        <v>67</v>
      </c>
      <c r="BJ150">
        <v>4.16E+18</v>
      </c>
      <c r="BK150">
        <v>2.2000000000000001E-4</v>
      </c>
      <c r="BL150" s="30">
        <v>3.1787313969999998E-4</v>
      </c>
      <c r="BM150">
        <v>-4.0800000000000003E-3</v>
      </c>
      <c r="BN150" s="30">
        <v>-4.678362573E-3</v>
      </c>
      <c r="BO150">
        <f t="shared" si="32"/>
        <v>-2.1802447166500002E-3</v>
      </c>
      <c r="BQ150" t="s">
        <v>61</v>
      </c>
      <c r="BR150">
        <v>4.16E+18</v>
      </c>
      <c r="BS150">
        <v>3.2000000000000003E-4</v>
      </c>
      <c r="BT150" s="30">
        <v>3.6887608069999998E-4</v>
      </c>
      <c r="BW150" s="132">
        <v>2.4274587590000001E-5</v>
      </c>
      <c r="BX150" s="132">
        <v>8.6802268009999996E-7</v>
      </c>
      <c r="BY150" s="132">
        <v>4.8139564050000001E-4</v>
      </c>
      <c r="BZ150" s="132">
        <v>1.082791505E-5</v>
      </c>
      <c r="CA150" s="132">
        <v>6.6652178880000003E-5</v>
      </c>
      <c r="CB150" s="100">
        <f t="shared" si="33"/>
        <v>1.39935939277525E-4</v>
      </c>
      <c r="CC150" s="30">
        <v>1.0251832530000001E-5</v>
      </c>
      <c r="CD150" s="30">
        <v>1.757528378E-7</v>
      </c>
      <c r="CE150" s="30">
        <v>2.654065325E-6</v>
      </c>
      <c r="CF150" s="30">
        <v>1.7691942060000001E-6</v>
      </c>
      <c r="CG150">
        <f t="shared" si="34"/>
        <v>3.7127112247000004E-6</v>
      </c>
      <c r="CH150" s="133">
        <v>1.6794364230000001E-5</v>
      </c>
      <c r="CI150" s="133">
        <v>1.8713047E-5</v>
      </c>
      <c r="CJ150" s="100">
        <f t="shared" si="35"/>
        <v>1.7753705615000001E-5</v>
      </c>
      <c r="CK150" s="30">
        <v>6.8667040980000004E-5</v>
      </c>
      <c r="CL150" s="30">
        <v>8.2845103309999997E-5</v>
      </c>
      <c r="CM150">
        <f t="shared" si="36"/>
        <v>7.5756072145000001E-5</v>
      </c>
      <c r="CN150" s="30">
        <v>7.6948115140000001E-5</v>
      </c>
      <c r="CO150" s="30">
        <v>1.8430388929999999E-4</v>
      </c>
      <c r="CP150" s="30">
        <v>1.4569957020000001E-4</v>
      </c>
      <c r="CQ150" s="30">
        <v>9.0724763929999995E-5</v>
      </c>
      <c r="CR150" s="30">
        <v>2.2248759930000001E-4</v>
      </c>
      <c r="CS150">
        <f t="shared" si="37"/>
        <v>1.4403278757399999E-4</v>
      </c>
      <c r="CT150" s="30">
        <v>1.7832780349999999E-5</v>
      </c>
      <c r="CU150" s="30">
        <v>2.6245757109999998E-4</v>
      </c>
      <c r="CV150">
        <f t="shared" si="38"/>
        <v>1.40145175725E-4</v>
      </c>
      <c r="CW150" s="30">
        <v>2.069406093E-5</v>
      </c>
    </row>
    <row r="151" spans="1:101" ht="15.75" thickBot="1">
      <c r="A151" t="s">
        <v>68</v>
      </c>
      <c r="B151">
        <v>4.47E+18</v>
      </c>
      <c r="C151">
        <v>5.0000000000000001E-4</v>
      </c>
      <c r="D151" s="30">
        <v>7.7267810229999999E-5</v>
      </c>
      <c r="E151" t="s">
        <v>62</v>
      </c>
      <c r="F151">
        <v>4.47E+18</v>
      </c>
      <c r="G151" s="19"/>
      <c r="H151" s="19"/>
      <c r="J151" s="19"/>
      <c r="L151" s="19"/>
      <c r="N151" s="19"/>
      <c r="R151" s="100"/>
      <c r="S151" t="s">
        <v>68</v>
      </c>
      <c r="T151">
        <v>4.31E+18</v>
      </c>
      <c r="U151">
        <v>-1.0300000000000001E-3</v>
      </c>
      <c r="V151" s="30">
        <v>-1.4938361129999999E-4</v>
      </c>
      <c r="W151">
        <v>-7.7999999999999999E-4</v>
      </c>
      <c r="X151" s="30">
        <v>-1.2218045109999999E-4</v>
      </c>
      <c r="Y151">
        <v>2.8800000000000002E-3</v>
      </c>
      <c r="Z151" s="30">
        <v>4.2578355999999998E-4</v>
      </c>
      <c r="AA151">
        <v>-3.0100000000000001E-3</v>
      </c>
      <c r="AB151" s="30">
        <v>-4.5201982280000002E-4</v>
      </c>
      <c r="AC151" s="99">
        <f t="shared" si="28"/>
        <v>-7.4450081299999997E-5</v>
      </c>
      <c r="AE151" t="s">
        <v>62</v>
      </c>
      <c r="AF151">
        <v>4.31E+18</v>
      </c>
      <c r="AG151">
        <v>1.1900000000000001E-3</v>
      </c>
      <c r="AH151" s="30">
        <v>1.8406805880000001E-4</v>
      </c>
      <c r="AI151">
        <v>-1.6900000000000001E-3</v>
      </c>
      <c r="AJ151" s="30">
        <v>-2.7659574469999999E-4</v>
      </c>
      <c r="AK151" s="99">
        <f t="shared" si="29"/>
        <v>-4.6263842949999991E-5</v>
      </c>
      <c r="AL151" s="100"/>
      <c r="AM151" t="s">
        <v>68</v>
      </c>
      <c r="AN151">
        <v>4.47E+18</v>
      </c>
      <c r="AO151">
        <v>1.31E-3</v>
      </c>
      <c r="AP151" s="30">
        <v>1.55674391E-3</v>
      </c>
      <c r="AQ151">
        <v>1.17E-3</v>
      </c>
      <c r="AR151" s="30">
        <v>1.1366948410000001E-3</v>
      </c>
      <c r="AS151">
        <f t="shared" si="30"/>
        <v>1.3467193755000001E-3</v>
      </c>
      <c r="AU151" t="s">
        <v>62</v>
      </c>
      <c r="AV151">
        <v>4.47E+18</v>
      </c>
      <c r="AX151" s="19"/>
      <c r="AY151">
        <v>-4.4900000000000001E-3</v>
      </c>
      <c r="AZ151" s="30">
        <v>-5.9962606839999997E-3</v>
      </c>
      <c r="BA151">
        <v>-5.1000000000000004E-4</v>
      </c>
      <c r="BB151" s="30">
        <v>-5.4284193719999997E-4</v>
      </c>
      <c r="BC151">
        <v>-2.0000000000000001E-4</v>
      </c>
      <c r="BD151" s="30">
        <v>-2.3102691459999999E-4</v>
      </c>
      <c r="BE151">
        <v>6.2E-4</v>
      </c>
      <c r="BF151" s="30">
        <v>6.3700811670000003E-4</v>
      </c>
      <c r="BG151">
        <f t="shared" si="31"/>
        <v>-1.5332803547749999E-3</v>
      </c>
      <c r="BH151" s="100"/>
      <c r="BI151" t="s">
        <v>68</v>
      </c>
      <c r="BJ151">
        <v>4.31E+18</v>
      </c>
      <c r="BK151">
        <v>1.14E-3</v>
      </c>
      <c r="BL151" s="30">
        <v>1.6471608149999999E-3</v>
      </c>
      <c r="BM151">
        <v>-3.6700000000000001E-3</v>
      </c>
      <c r="BN151" s="30">
        <v>-4.208233001E-3</v>
      </c>
      <c r="BO151">
        <f t="shared" si="32"/>
        <v>-1.2805360930000001E-3</v>
      </c>
      <c r="BQ151" t="s">
        <v>62</v>
      </c>
      <c r="BR151">
        <v>4.31E+18</v>
      </c>
      <c r="BS151">
        <v>1.5100000000000001E-3</v>
      </c>
      <c r="BT151" s="30">
        <v>1.740634006E-3</v>
      </c>
      <c r="BW151" s="132">
        <v>4.3347477830000004E-6</v>
      </c>
      <c r="BX151" s="134"/>
      <c r="BY151" s="134"/>
      <c r="BZ151" s="134"/>
      <c r="CA151" s="134"/>
      <c r="CB151" s="100"/>
      <c r="CC151" s="30">
        <v>8.3804662780000003E-6</v>
      </c>
      <c r="CD151" s="30">
        <v>6.8543606729999999E-6</v>
      </c>
      <c r="CE151" s="30">
        <v>2.3886587930000001E-5</v>
      </c>
      <c r="CF151" s="30">
        <v>2.5358450289999999E-5</v>
      </c>
      <c r="CG151">
        <f t="shared" si="34"/>
        <v>1.6119966292750001E-5</v>
      </c>
      <c r="CH151" s="133">
        <v>8.1572626280000002E-6</v>
      </c>
      <c r="CI151" s="133">
        <v>1.22577711E-5</v>
      </c>
      <c r="CJ151" s="100">
        <f t="shared" si="35"/>
        <v>1.0207516864E-5</v>
      </c>
      <c r="CK151" s="30">
        <v>8.7333809399999998E-5</v>
      </c>
      <c r="CL151" s="30">
        <v>6.3768928200000005E-5</v>
      </c>
      <c r="CM151">
        <f t="shared" si="36"/>
        <v>7.5551368800000002E-5</v>
      </c>
      <c r="CN151" s="19"/>
      <c r="CO151" s="30">
        <v>3.3639205809999999E-4</v>
      </c>
      <c r="CP151" s="30">
        <v>3.0453598679999999E-5</v>
      </c>
      <c r="CQ151" s="30">
        <v>1.296068056E-5</v>
      </c>
      <c r="CR151" s="30">
        <v>3.5736350150000003E-5</v>
      </c>
      <c r="CS151">
        <f t="shared" si="37"/>
        <v>1.038856718725E-4</v>
      </c>
      <c r="CT151" s="30">
        <v>9.2406225439999997E-5</v>
      </c>
      <c r="CU151" s="30">
        <v>2.360831583E-4</v>
      </c>
      <c r="CV151">
        <f t="shared" si="38"/>
        <v>1.6424469187000001E-4</v>
      </c>
      <c r="CW151" s="30">
        <v>9.7650100030000005E-5</v>
      </c>
    </row>
    <row r="152" spans="1:101" ht="15.75" thickBot="1">
      <c r="A152" t="s">
        <v>69</v>
      </c>
      <c r="B152">
        <v>4.63E+18</v>
      </c>
      <c r="C152">
        <v>-1.1000000000000001E-3</v>
      </c>
      <c r="D152" s="30">
        <v>-1.699891825E-4</v>
      </c>
      <c r="E152" t="s">
        <v>63</v>
      </c>
      <c r="F152">
        <v>4.63E+18</v>
      </c>
      <c r="G152" s="30">
        <v>-2.5000000000000001E-3</v>
      </c>
      <c r="H152" s="30">
        <v>-3.8681726749999998E-4</v>
      </c>
      <c r="I152">
        <v>-1.14E-3</v>
      </c>
      <c r="J152" s="30">
        <v>-2.1173848440000001E-4</v>
      </c>
      <c r="K152">
        <v>1.57E-3</v>
      </c>
      <c r="L152" s="30">
        <v>2.7299600070000002E-4</v>
      </c>
      <c r="M152">
        <v>1.6000000000000001E-3</v>
      </c>
      <c r="N152" s="30">
        <v>5.9404470189999999E-4</v>
      </c>
      <c r="Q152">
        <f t="shared" si="27"/>
        <v>2.1843407273333334E-4</v>
      </c>
      <c r="R152" s="100"/>
      <c r="S152" t="s">
        <v>69</v>
      </c>
      <c r="T152">
        <v>4.46E+18</v>
      </c>
      <c r="U152">
        <v>-1.8E-3</v>
      </c>
      <c r="V152" s="30">
        <v>-2.6105873819999998E-4</v>
      </c>
      <c r="W152">
        <v>-3.2000000000000002E-3</v>
      </c>
      <c r="X152" s="30">
        <v>-5.0125313279999995E-4</v>
      </c>
      <c r="Y152">
        <v>5.0600000000000003E-3</v>
      </c>
      <c r="Z152" s="30">
        <v>7.4807806030000002E-4</v>
      </c>
      <c r="AA152">
        <v>-2.2599999999999999E-3</v>
      </c>
      <c r="AB152" s="30">
        <v>-3.393902988E-4</v>
      </c>
      <c r="AC152" s="99">
        <f t="shared" si="28"/>
        <v>-8.8406027374999965E-5</v>
      </c>
      <c r="AE152" t="s">
        <v>63</v>
      </c>
      <c r="AF152">
        <v>4.46E+18</v>
      </c>
      <c r="AG152">
        <v>-2.2599999999999999E-3</v>
      </c>
      <c r="AH152" s="30">
        <v>-3.4957463260000001E-4</v>
      </c>
      <c r="AI152">
        <v>-5.1000000000000004E-3</v>
      </c>
      <c r="AJ152" s="30">
        <v>-8.3469721769999998E-4</v>
      </c>
      <c r="AK152" s="99">
        <f t="shared" si="29"/>
        <v>-5.9213592514999994E-4</v>
      </c>
      <c r="AL152" s="100"/>
      <c r="AM152" t="s">
        <v>69</v>
      </c>
      <c r="AN152">
        <v>4.63E+18</v>
      </c>
      <c r="AO152">
        <v>-1.4499999999999999E-3</v>
      </c>
      <c r="AP152" s="30">
        <v>-1.7231134880000001E-3</v>
      </c>
      <c r="AQ152">
        <v>8.1999999999999998E-4</v>
      </c>
      <c r="AR152" s="30">
        <v>7.9665792290000001E-4</v>
      </c>
      <c r="AS152">
        <f t="shared" si="30"/>
        <v>-4.6322778255000004E-4</v>
      </c>
      <c r="AU152" t="s">
        <v>63</v>
      </c>
      <c r="AV152">
        <v>4.63E+18</v>
      </c>
      <c r="AW152">
        <v>-5.0000000000000001E-4</v>
      </c>
      <c r="AX152" s="30">
        <v>-4.5720555959999999E-4</v>
      </c>
      <c r="AY152">
        <v>-1.1199999999999999E-3</v>
      </c>
      <c r="AZ152" s="30">
        <v>-1.4957264959999999E-3</v>
      </c>
      <c r="BA152">
        <v>2.5100000000000001E-3</v>
      </c>
      <c r="BB152" s="30">
        <v>2.6716338480000002E-3</v>
      </c>
      <c r="BC152">
        <v>-3.3E-3</v>
      </c>
      <c r="BD152" s="30">
        <v>-3.8119440909999999E-3</v>
      </c>
      <c r="BE152">
        <v>1.8699999999999999E-3</v>
      </c>
      <c r="BF152" s="30">
        <v>1.921298675E-3</v>
      </c>
      <c r="BG152">
        <f t="shared" si="31"/>
        <v>-2.3438872471999995E-4</v>
      </c>
      <c r="BH152" s="100"/>
      <c r="BI152" t="s">
        <v>69</v>
      </c>
      <c r="BJ152">
        <v>4.46E+18</v>
      </c>
      <c r="BK152">
        <v>-3.6000000000000002E-4</v>
      </c>
      <c r="BL152" s="30">
        <v>-5.2015604679999999E-4</v>
      </c>
      <c r="BM152">
        <v>-2.6900000000000001E-3</v>
      </c>
      <c r="BN152" s="30">
        <v>-3.0845086570000001E-3</v>
      </c>
      <c r="BO152">
        <f t="shared" si="32"/>
        <v>-1.8023323519E-3</v>
      </c>
      <c r="BQ152" t="s">
        <v>63</v>
      </c>
      <c r="BR152">
        <v>4.46E+18</v>
      </c>
      <c r="BS152">
        <v>2.8400000000000001E-3</v>
      </c>
      <c r="BT152" s="30">
        <v>3.273775216E-3</v>
      </c>
      <c r="BW152" s="133">
        <v>9.5364451229999993E-6</v>
      </c>
      <c r="BX152" s="132">
        <v>7.8122041210000004E-6</v>
      </c>
      <c r="BY152" s="132">
        <v>1.187859373E-5</v>
      </c>
      <c r="BZ152" s="132">
        <v>1.5315159120000001E-5</v>
      </c>
      <c r="CA152" s="132">
        <v>3.3326089440000002E-5</v>
      </c>
      <c r="CB152" s="100">
        <f t="shared" si="33"/>
        <v>1.708301160275E-5</v>
      </c>
      <c r="CC152" s="30">
        <v>1.464547505E-5</v>
      </c>
      <c r="CD152" s="30">
        <v>2.812045404E-5</v>
      </c>
      <c r="CE152" s="30">
        <v>4.1967407960000003E-5</v>
      </c>
      <c r="CF152" s="30">
        <v>1.9039899550000002E-5</v>
      </c>
      <c r="CG152">
        <f t="shared" si="34"/>
        <v>2.5943309150000001E-5</v>
      </c>
      <c r="CH152" s="133">
        <v>1.5491944150000001E-5</v>
      </c>
      <c r="CI152" s="133">
        <v>3.6990906870000003E-5</v>
      </c>
      <c r="CJ152" s="100">
        <f t="shared" si="35"/>
        <v>2.6241425510000002E-5</v>
      </c>
      <c r="CK152" s="30">
        <v>9.6667193619999998E-5</v>
      </c>
      <c r="CL152" s="30">
        <v>4.4692753100000003E-5</v>
      </c>
      <c r="CM152">
        <f t="shared" si="36"/>
        <v>7.0679973360000001E-5</v>
      </c>
      <c r="CN152" s="30">
        <v>2.5649371710000001E-5</v>
      </c>
      <c r="CO152" s="30">
        <v>8.3910713820000004E-5</v>
      </c>
      <c r="CP152" s="30">
        <v>1.498794759E-4</v>
      </c>
      <c r="CQ152" s="30">
        <v>2.138512293E-4</v>
      </c>
      <c r="CR152" s="30">
        <v>1.077854432E-4</v>
      </c>
      <c r="CS152">
        <f t="shared" si="37"/>
        <v>1.1621524678600001E-4</v>
      </c>
      <c r="CT152" s="30">
        <v>2.9180913300000001E-5</v>
      </c>
      <c r="CU152" s="30">
        <v>1.7304187900000001E-4</v>
      </c>
      <c r="CV152">
        <f t="shared" si="38"/>
        <v>1.0111139615000001E-4</v>
      </c>
      <c r="CW152" s="30">
        <v>1.836597908E-4</v>
      </c>
    </row>
    <row r="153" spans="1:101" ht="15.75" thickBot="1">
      <c r="E153" t="s">
        <v>64</v>
      </c>
      <c r="F153">
        <v>4.78E+18</v>
      </c>
      <c r="G153" s="19"/>
      <c r="H153" s="19"/>
      <c r="J153" s="19"/>
      <c r="L153" s="19"/>
      <c r="R153" s="100"/>
      <c r="AE153" t="s">
        <v>64</v>
      </c>
      <c r="AF153">
        <v>4.61E+18</v>
      </c>
      <c r="AG153">
        <v>-2.8700000000000002E-3</v>
      </c>
      <c r="AH153" s="30">
        <v>-4.4392884760000002E-4</v>
      </c>
      <c r="AI153">
        <v>-4.5500000000000002E-3</v>
      </c>
      <c r="AJ153" s="30">
        <v>-7.446808511E-4</v>
      </c>
      <c r="AK153" s="99">
        <f t="shared" si="29"/>
        <v>-5.9430484934999998E-4</v>
      </c>
      <c r="AL153" s="100"/>
      <c r="AU153" t="s">
        <v>64</v>
      </c>
      <c r="AV153">
        <v>4.78E+18</v>
      </c>
      <c r="AX153" s="19"/>
      <c r="AY153">
        <v>-1.48E-3</v>
      </c>
      <c r="AZ153" s="30">
        <v>-1.9764957260000001E-3</v>
      </c>
      <c r="BA153">
        <v>1.66E-3</v>
      </c>
      <c r="BB153" s="30">
        <v>1.7668972860000001E-3</v>
      </c>
      <c r="BC153">
        <v>-8.0000000000000004E-4</v>
      </c>
      <c r="BD153" s="30">
        <v>-9.2410765850000005E-4</v>
      </c>
      <c r="BE153">
        <v>1.4300000000000001E-3</v>
      </c>
      <c r="BF153" s="30">
        <v>1.4692283980000001E-3</v>
      </c>
      <c r="BG153">
        <f t="shared" si="31"/>
        <v>8.3880574874999969E-5</v>
      </c>
      <c r="BH153" s="100"/>
      <c r="BQ153" t="s">
        <v>64</v>
      </c>
      <c r="BR153">
        <v>4.61E+18</v>
      </c>
      <c r="BS153">
        <v>6.9999999999999994E-5</v>
      </c>
      <c r="BT153" s="30">
        <v>8.0691642650000005E-5</v>
      </c>
      <c r="BW153" s="9"/>
      <c r="BX153" s="134"/>
      <c r="BY153" s="134"/>
      <c r="BZ153" s="134"/>
      <c r="CB153" s="100"/>
      <c r="CH153" s="133">
        <v>1.96733981E-5</v>
      </c>
      <c r="CI153" s="133">
        <v>3.3001691420000001E-5</v>
      </c>
      <c r="CJ153" s="100">
        <f t="shared" si="35"/>
        <v>2.633754476E-5</v>
      </c>
      <c r="CN153" s="19"/>
      <c r="CO153" s="30">
        <v>1.1088201470000001E-4</v>
      </c>
      <c r="CP153" s="30">
        <v>9.9123478070000003E-5</v>
      </c>
      <c r="CQ153" s="30">
        <v>5.1842722249999997E-5</v>
      </c>
      <c r="CR153" s="30">
        <v>8.2424162449999994E-5</v>
      </c>
      <c r="CS153">
        <f t="shared" si="37"/>
        <v>8.606809436750001E-5</v>
      </c>
      <c r="CW153" s="30">
        <v>4.526825829E-6</v>
      </c>
    </row>
    <row r="154" spans="1:101" ht="15.75" thickBot="1">
      <c r="E154" t="s">
        <v>65</v>
      </c>
      <c r="F154">
        <v>4.94E+18</v>
      </c>
      <c r="G154" s="30">
        <v>-1.5E-3</v>
      </c>
      <c r="H154" s="30">
        <v>-2.3209036050000001E-4</v>
      </c>
      <c r="I154">
        <v>-2.3000000000000001E-4</v>
      </c>
      <c r="J154" s="30">
        <v>-4.2719167899999997E-5</v>
      </c>
      <c r="K154">
        <v>-1E-4</v>
      </c>
      <c r="L154" s="30">
        <v>-1.7388280300000001E-5</v>
      </c>
      <c r="Q154">
        <f t="shared" si="27"/>
        <v>-3.0053724099999997E-5</v>
      </c>
      <c r="R154" s="100"/>
      <c r="AE154" t="s">
        <v>65</v>
      </c>
      <c r="AF154">
        <v>4.76E+18</v>
      </c>
      <c r="AG154">
        <v>6.8000000000000005E-4</v>
      </c>
      <c r="AH154" s="30">
        <v>1.051817479E-4</v>
      </c>
      <c r="AI154">
        <v>5.2999999999999998E-4</v>
      </c>
      <c r="AJ154" s="30">
        <v>8.674304419E-5</v>
      </c>
      <c r="AK154" s="99">
        <f t="shared" si="29"/>
        <v>9.5962396044999991E-5</v>
      </c>
      <c r="AL154" s="100"/>
      <c r="AU154" t="s">
        <v>65</v>
      </c>
      <c r="AV154">
        <v>4.94E+18</v>
      </c>
      <c r="AW154">
        <v>-1.1000000000000001E-3</v>
      </c>
      <c r="AX154" s="30">
        <v>-1.0058522309999999E-3</v>
      </c>
      <c r="AY154">
        <v>-4.1799999999999997E-3</v>
      </c>
      <c r="AZ154" s="30">
        <v>-5.5822649570000001E-3</v>
      </c>
      <c r="BA154">
        <v>-2.8700000000000002E-3</v>
      </c>
      <c r="BB154" s="30">
        <v>-3.0548163919999999E-3</v>
      </c>
      <c r="BC154">
        <v>-2.8999999999999998E-3</v>
      </c>
      <c r="BD154" s="30">
        <v>-3.3498902620000002E-3</v>
      </c>
      <c r="BE154">
        <v>-1.16E-3</v>
      </c>
      <c r="BF154" s="30">
        <v>-1.1918216380000001E-3</v>
      </c>
      <c r="BG154">
        <f t="shared" si="31"/>
        <v>-2.8369290960000002E-3</v>
      </c>
      <c r="BH154" s="100"/>
      <c r="BQ154" t="s">
        <v>65</v>
      </c>
      <c r="BR154">
        <v>4.76E+18</v>
      </c>
      <c r="BS154">
        <v>-8.4999999999999995E-4</v>
      </c>
      <c r="BT154" s="30">
        <v>-9.7982708930000008E-4</v>
      </c>
      <c r="BW154" s="9"/>
      <c r="BX154" s="132">
        <v>1.7360453599999999E-5</v>
      </c>
      <c r="BY154" s="132">
        <v>2.3965583839999999E-6</v>
      </c>
      <c r="BZ154" s="132">
        <v>9.7548784229999997E-7</v>
      </c>
      <c r="CB154" s="100">
        <f t="shared" si="33"/>
        <v>6.9108332754333332E-6</v>
      </c>
      <c r="CH154" s="133">
        <v>4.6612929300000001E-6</v>
      </c>
      <c r="CI154" s="133">
        <v>3.8441530669999997E-6</v>
      </c>
      <c r="CJ154" s="100">
        <f t="shared" si="35"/>
        <v>4.2527229984999999E-6</v>
      </c>
      <c r="CN154" s="30">
        <v>5.642861777E-5</v>
      </c>
      <c r="CO154" s="30">
        <v>3.131667712E-4</v>
      </c>
      <c r="CP154" s="30">
        <v>1.7137613379999999E-4</v>
      </c>
      <c r="CQ154" s="30">
        <v>1.8792986809999999E-4</v>
      </c>
      <c r="CR154" s="30">
        <v>6.6861558350000006E-5</v>
      </c>
      <c r="CS154">
        <f t="shared" si="37"/>
        <v>1.5915258984399997E-4</v>
      </c>
      <c r="CW154" s="30">
        <v>5.4968599350000002E-5</v>
      </c>
    </row>
    <row r="155" spans="1:101" ht="15.75" thickBot="1">
      <c r="E155" t="s">
        <v>66</v>
      </c>
      <c r="F155">
        <v>5.09E+18</v>
      </c>
      <c r="G155" s="19"/>
      <c r="H155" s="19"/>
      <c r="J155" s="19"/>
      <c r="L155" s="19"/>
      <c r="R155" s="100"/>
      <c r="AE155" t="s">
        <v>66</v>
      </c>
      <c r="AF155">
        <v>4.91E+18</v>
      </c>
      <c r="AG155">
        <v>-1.3600000000000001E-3</v>
      </c>
      <c r="AH155" s="30">
        <v>-2.1036349569999999E-4</v>
      </c>
      <c r="AI155">
        <v>-1.9400000000000001E-3</v>
      </c>
      <c r="AJ155" s="30">
        <v>-3.1751227499999998E-4</v>
      </c>
      <c r="AK155" s="99">
        <f t="shared" si="29"/>
        <v>-2.6393788534999997E-4</v>
      </c>
      <c r="AL155" s="100"/>
      <c r="AU155" t="s">
        <v>66</v>
      </c>
      <c r="AV155">
        <v>5.09E+18</v>
      </c>
      <c r="AX155" s="19"/>
      <c r="AY155">
        <v>-2.2599999999999999E-3</v>
      </c>
      <c r="AZ155" s="30">
        <v>-3.0181623930000002E-3</v>
      </c>
      <c r="BA155">
        <v>1.3600000000000001E-3</v>
      </c>
      <c r="BB155" s="30">
        <v>1.4475784990000001E-3</v>
      </c>
      <c r="BC155">
        <v>-2.9999999999999997E-4</v>
      </c>
      <c r="BD155" s="30">
        <v>-3.4654037199999998E-4</v>
      </c>
      <c r="BE155">
        <v>1.7000000000000001E-4</v>
      </c>
      <c r="BF155" s="30">
        <v>1.746635159E-4</v>
      </c>
      <c r="BG155">
        <f t="shared" si="31"/>
        <v>-4.3561518752500001E-4</v>
      </c>
      <c r="BH155" s="100"/>
      <c r="BQ155" t="s">
        <v>66</v>
      </c>
      <c r="BR155">
        <v>4.91E+18</v>
      </c>
      <c r="BS155">
        <v>-5.9000000000000003E-4</v>
      </c>
      <c r="BT155" s="30">
        <v>-6.8011527380000005E-4</v>
      </c>
      <c r="BW155" s="9"/>
      <c r="BX155" s="134"/>
      <c r="BY155" s="134"/>
      <c r="BZ155" s="134"/>
      <c r="CB155" s="100"/>
      <c r="CH155" s="133">
        <v>9.3225858600000003E-6</v>
      </c>
      <c r="CI155" s="133">
        <v>1.407105085E-5</v>
      </c>
      <c r="CJ155" s="100">
        <f t="shared" si="35"/>
        <v>1.1696818355000001E-5</v>
      </c>
      <c r="CN155" s="19"/>
      <c r="CO155" s="30">
        <v>1.6931983320000001E-4</v>
      </c>
      <c r="CP155" s="30">
        <v>8.120959649E-5</v>
      </c>
      <c r="CQ155" s="30">
        <v>1.9441020839999999E-5</v>
      </c>
      <c r="CR155" s="30">
        <v>9.7986766549999996E-6</v>
      </c>
      <c r="CS155">
        <f t="shared" si="37"/>
        <v>6.9942281796250006E-5</v>
      </c>
      <c r="CW155" s="30">
        <v>3.815467485E-5</v>
      </c>
    </row>
    <row r="156" spans="1:101" ht="15.75" thickBot="1">
      <c r="E156" t="s">
        <v>67</v>
      </c>
      <c r="F156">
        <v>5.24E+18</v>
      </c>
      <c r="G156" s="30">
        <v>2.0999999999999999E-3</v>
      </c>
      <c r="H156" s="30">
        <v>3.2492650470000001E-4</v>
      </c>
      <c r="I156">
        <v>-1.01E-3</v>
      </c>
      <c r="J156" s="30">
        <v>-1.8759286780000001E-4</v>
      </c>
      <c r="K156">
        <v>-5.0000000000000001E-4</v>
      </c>
      <c r="L156" s="30">
        <v>-8.6941401500000002E-5</v>
      </c>
      <c r="Q156">
        <f t="shared" si="27"/>
        <v>-1.3726713465E-4</v>
      </c>
      <c r="R156" s="100"/>
      <c r="AE156" t="s">
        <v>67</v>
      </c>
      <c r="AF156">
        <v>5.06E+18</v>
      </c>
      <c r="AG156">
        <v>-6.0999999999999997E-4</v>
      </c>
      <c r="AH156" s="30">
        <v>-9.4354215000000006E-5</v>
      </c>
      <c r="AI156">
        <v>-3.9899999999999996E-3</v>
      </c>
      <c r="AJ156" s="30">
        <v>-6.5302782319999995E-4</v>
      </c>
      <c r="AK156" s="99">
        <f t="shared" si="29"/>
        <v>-3.7369101910000001E-4</v>
      </c>
      <c r="AL156" s="100"/>
      <c r="AU156" t="s">
        <v>67</v>
      </c>
      <c r="AV156">
        <v>5.24E+18</v>
      </c>
      <c r="AW156">
        <v>-2.3E-3</v>
      </c>
      <c r="AX156" s="30">
        <v>-2.1031455740000001E-3</v>
      </c>
      <c r="AY156">
        <v>-2.5699999999999998E-3</v>
      </c>
      <c r="AZ156" s="30">
        <v>-3.4321581200000002E-3</v>
      </c>
      <c r="BA156">
        <v>3.2000000000000002E-3</v>
      </c>
      <c r="BB156" s="30">
        <v>3.4060670569999998E-3</v>
      </c>
      <c r="BC156">
        <v>4.0000000000000002E-4</v>
      </c>
      <c r="BD156" s="30">
        <v>4.6205382930000001E-4</v>
      </c>
      <c r="BE156">
        <v>-6.7000000000000002E-4</v>
      </c>
      <c r="BF156" s="30">
        <v>-6.8837973900000001E-4</v>
      </c>
      <c r="BG156">
        <f t="shared" si="31"/>
        <v>-4.7111250934000007E-4</v>
      </c>
      <c r="BH156" s="100"/>
      <c r="BQ156" t="s">
        <v>67</v>
      </c>
      <c r="BR156">
        <v>5.06E+18</v>
      </c>
      <c r="BS156">
        <v>-6.3000000000000003E-4</v>
      </c>
      <c r="BT156" s="30">
        <v>-7.2622478389999996E-4</v>
      </c>
      <c r="BW156" s="9"/>
      <c r="BX156" s="132">
        <v>7.8122041210000004E-6</v>
      </c>
      <c r="BY156" s="132">
        <v>1.052401725E-5</v>
      </c>
      <c r="BZ156" s="132">
        <v>4.8774392119999996E-6</v>
      </c>
      <c r="CB156" s="100">
        <f t="shared" si="33"/>
        <v>7.7378868609999997E-6</v>
      </c>
      <c r="CH156" s="133">
        <v>4.1814539520000004E-6</v>
      </c>
      <c r="CI156" s="133">
        <v>2.8939944780000001E-5</v>
      </c>
      <c r="CJ156" s="100">
        <f t="shared" si="35"/>
        <v>1.6560699366000002E-5</v>
      </c>
      <c r="CN156" s="30">
        <v>1.179871099E-4</v>
      </c>
      <c r="CO156" s="30">
        <v>1.9254512010000001E-4</v>
      </c>
      <c r="CP156" s="30">
        <v>1.910814035E-4</v>
      </c>
      <c r="CQ156" s="30">
        <v>2.592136112E-5</v>
      </c>
      <c r="CR156" s="30">
        <v>3.861831387E-5</v>
      </c>
      <c r="CS156">
        <f t="shared" si="37"/>
        <v>1.1323066169800001E-4</v>
      </c>
      <c r="CW156" s="30">
        <v>4.0741432460000002E-5</v>
      </c>
    </row>
    <row r="157" spans="1:101" ht="15.75" thickBot="1">
      <c r="E157" t="s">
        <v>68</v>
      </c>
      <c r="F157">
        <v>5.4E+18</v>
      </c>
      <c r="G157" s="19"/>
      <c r="H157" s="19"/>
      <c r="J157" s="19"/>
      <c r="L157" s="19"/>
      <c r="R157" s="100"/>
      <c r="AE157" t="s">
        <v>68</v>
      </c>
      <c r="AF157">
        <v>5.21E+18</v>
      </c>
      <c r="AG157">
        <v>-6.8000000000000005E-4</v>
      </c>
      <c r="AH157" s="30">
        <v>-1.051817479E-4</v>
      </c>
      <c r="AI157">
        <v>-2.1199999999999999E-3</v>
      </c>
      <c r="AJ157" s="30">
        <v>-3.4697217680000001E-4</v>
      </c>
      <c r="AK157" s="99">
        <f t="shared" si="29"/>
        <v>-2.2607696235E-4</v>
      </c>
      <c r="AL157" s="100"/>
      <c r="AU157" t="s">
        <v>68</v>
      </c>
      <c r="AV157">
        <v>5.4E+18</v>
      </c>
      <c r="AX157" s="19"/>
      <c r="AY157">
        <v>-4.6800000000000001E-3</v>
      </c>
      <c r="AZ157" s="30">
        <v>-6.2500000000000003E-3</v>
      </c>
      <c r="BA157">
        <v>2.1299999999999999E-3</v>
      </c>
      <c r="BB157" s="30">
        <v>2.2671633850000002E-3</v>
      </c>
      <c r="BC157">
        <v>-3.7000000000000002E-3</v>
      </c>
      <c r="BD157" s="30">
        <v>-4.2739979210000001E-3</v>
      </c>
      <c r="BE157">
        <v>2.65E-3</v>
      </c>
      <c r="BF157" s="30">
        <v>2.7226959830000002E-3</v>
      </c>
      <c r="BG157">
        <f t="shared" si="31"/>
        <v>-1.3835346382500002E-3</v>
      </c>
      <c r="BH157" s="100"/>
      <c r="BQ157" t="s">
        <v>68</v>
      </c>
      <c r="BR157">
        <v>5.21E+18</v>
      </c>
      <c r="BS157">
        <v>1.1299999999999999E-3</v>
      </c>
      <c r="BT157" s="30">
        <v>1.3025936600000001E-3</v>
      </c>
      <c r="BW157" s="9"/>
      <c r="BX157" s="134"/>
      <c r="BY157" s="134"/>
      <c r="BZ157" s="134"/>
      <c r="CB157" s="100"/>
      <c r="CH157" s="133">
        <v>4.6612929300000001E-6</v>
      </c>
      <c r="CI157" s="133">
        <v>1.5376612269999999E-5</v>
      </c>
      <c r="CJ157" s="100">
        <f t="shared" si="35"/>
        <v>1.00189526E-5</v>
      </c>
      <c r="CN157" s="19"/>
      <c r="CO157" s="30">
        <v>3.5062691130000002E-4</v>
      </c>
      <c r="CP157" s="30">
        <v>1.271885592E-4</v>
      </c>
      <c r="CQ157" s="30">
        <v>2.3977259039999999E-4</v>
      </c>
      <c r="CR157" s="30">
        <v>1.5274407729999999E-4</v>
      </c>
      <c r="CS157">
        <f t="shared" si="37"/>
        <v>2.1758303454999999E-4</v>
      </c>
      <c r="CW157" s="30">
        <v>7.307590267E-5</v>
      </c>
    </row>
    <row r="158" spans="1:101" ht="15.75" thickBot="1">
      <c r="E158" t="s">
        <v>69</v>
      </c>
      <c r="F158">
        <v>5.55E+18</v>
      </c>
      <c r="G158" s="30">
        <v>-1.0000000000000001E-5</v>
      </c>
      <c r="H158" s="30">
        <v>-1.54726907E-6</v>
      </c>
      <c r="I158">
        <v>-5.8E-4</v>
      </c>
      <c r="J158" s="30">
        <v>-1.0772659730000001E-4</v>
      </c>
      <c r="K158">
        <v>-7.6999999999999996E-4</v>
      </c>
      <c r="L158" s="30">
        <v>-1.3388975830000001E-4</v>
      </c>
      <c r="Q158">
        <f t="shared" si="27"/>
        <v>-1.2080817780000001E-4</v>
      </c>
      <c r="R158" s="100"/>
      <c r="AE158" t="s">
        <v>69</v>
      </c>
      <c r="AF158">
        <v>5.35E+18</v>
      </c>
      <c r="AG158">
        <v>1.07E-3</v>
      </c>
      <c r="AH158" s="30">
        <v>1.655065739E-4</v>
      </c>
      <c r="AI158">
        <v>-4.1000000000000003E-3</v>
      </c>
      <c r="AJ158" s="30">
        <v>-6.7103109660000002E-4</v>
      </c>
      <c r="AK158" s="99">
        <f t="shared" si="29"/>
        <v>-2.5276226135000004E-4</v>
      </c>
      <c r="AL158" s="100"/>
      <c r="AU158" t="s">
        <v>69</v>
      </c>
      <c r="AV158">
        <v>5.55E+18</v>
      </c>
      <c r="AW158">
        <v>1.8E-3</v>
      </c>
      <c r="AX158" s="30">
        <v>1.645940015E-3</v>
      </c>
      <c r="AY158">
        <v>-5.28E-3</v>
      </c>
      <c r="AZ158" s="30">
        <v>-7.0512820510000001E-3</v>
      </c>
      <c r="BA158">
        <v>1.14E-3</v>
      </c>
      <c r="BB158" s="30">
        <v>1.2134113889999999E-3</v>
      </c>
      <c r="BC158">
        <v>-2.3E-3</v>
      </c>
      <c r="BD158" s="30">
        <v>-2.6568095180000001E-3</v>
      </c>
      <c r="BE158">
        <v>3.7599999999999999E-3</v>
      </c>
      <c r="BF158" s="30">
        <v>3.863145998E-3</v>
      </c>
      <c r="BG158">
        <f>AVERAGE(AX158,AZ158,BB158,BD158,BF158)</f>
        <v>-5.9711883340000005E-4</v>
      </c>
      <c r="BH158" s="100"/>
      <c r="BQ158" t="s">
        <v>69</v>
      </c>
      <c r="BR158">
        <v>5.35E+18</v>
      </c>
      <c r="BS158">
        <v>1.7899999999999999E-3</v>
      </c>
      <c r="BT158" s="30">
        <v>2.0634005759999998E-3</v>
      </c>
      <c r="BW158" s="9"/>
      <c r="BX158" s="133">
        <v>1.3020340200000001E-5</v>
      </c>
      <c r="BY158" s="133">
        <v>6.0434950539999999E-6</v>
      </c>
      <c r="BZ158" s="133">
        <v>7.5112563860000004E-6</v>
      </c>
      <c r="CA158" s="120"/>
      <c r="CB158" s="100">
        <f t="shared" si="33"/>
        <v>8.85836388E-6</v>
      </c>
      <c r="CH158" s="132">
        <v>7.3346815230000003E-6</v>
      </c>
      <c r="CI158" s="132">
        <v>2.9737787870000001E-5</v>
      </c>
      <c r="CJ158" s="100">
        <f t="shared" si="35"/>
        <v>1.85362346965E-5</v>
      </c>
      <c r="CN158" s="30">
        <v>9.233773817E-5</v>
      </c>
      <c r="CO158" s="30">
        <v>3.9557907939999999E-4</v>
      </c>
      <c r="CP158" s="30">
        <v>6.8072750000000007E-5</v>
      </c>
      <c r="CQ158" s="30">
        <v>1.490478265E-4</v>
      </c>
      <c r="CR158" s="30">
        <v>2.1672367190000001E-4</v>
      </c>
      <c r="CS158">
        <f t="shared" si="37"/>
        <v>1.8435221319399998E-4</v>
      </c>
      <c r="CW158" s="30">
        <v>1.157574033E-4</v>
      </c>
    </row>
    <row r="176" spans="1:72">
      <c r="A176" s="187" t="s">
        <v>149</v>
      </c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  <c r="AK176" s="187"/>
      <c r="AL176" s="187"/>
      <c r="AM176" s="187"/>
      <c r="AN176" s="187"/>
      <c r="AO176" s="187"/>
      <c r="AP176" s="187"/>
      <c r="AQ176" s="187"/>
      <c r="AR176" s="187"/>
      <c r="AS176" s="187"/>
      <c r="AT176" s="187"/>
      <c r="AU176" s="187"/>
      <c r="AV176" s="187"/>
      <c r="AW176" s="187"/>
      <c r="AX176" s="187"/>
      <c r="AY176" s="187"/>
      <c r="AZ176" s="187"/>
      <c r="BA176" s="187"/>
      <c r="BB176" s="187"/>
      <c r="BC176" s="187"/>
      <c r="BD176" s="187"/>
      <c r="BE176" s="187"/>
      <c r="BF176" s="187"/>
      <c r="BG176" s="187"/>
      <c r="BH176" s="187"/>
      <c r="BI176" s="187"/>
      <c r="BJ176" s="187"/>
      <c r="BK176" s="187"/>
      <c r="BL176" s="187"/>
      <c r="BM176" s="187"/>
      <c r="BN176" s="187"/>
      <c r="BO176" s="187"/>
      <c r="BP176" s="187"/>
      <c r="BQ176" s="187"/>
      <c r="BR176" s="187"/>
      <c r="BS176" s="187"/>
      <c r="BT176" s="187"/>
    </row>
    <row r="177" spans="1:112" ht="15.75" thickBot="1">
      <c r="A177" s="188" t="s">
        <v>70</v>
      </c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9" t="s">
        <v>89</v>
      </c>
      <c r="AN177" s="189"/>
      <c r="AO177" s="189"/>
      <c r="AP177" s="189"/>
      <c r="AQ177" s="189"/>
      <c r="AR177" s="189"/>
      <c r="AS177" s="189"/>
      <c r="AT177" s="189"/>
      <c r="AU177" s="189"/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  <c r="BS177" s="189"/>
      <c r="BT177" s="189"/>
      <c r="BW177" t="s">
        <v>163</v>
      </c>
    </row>
    <row r="178" spans="1:112" ht="15.75" thickBot="1">
      <c r="A178" s="169" t="s">
        <v>6</v>
      </c>
      <c r="B178" s="147"/>
      <c r="C178" s="190"/>
      <c r="D178" s="190"/>
      <c r="E178" s="144" t="s">
        <v>4</v>
      </c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6"/>
      <c r="S178" s="170" t="s">
        <v>7</v>
      </c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44" t="s">
        <v>8</v>
      </c>
      <c r="AF178" s="145"/>
      <c r="AG178" s="145"/>
      <c r="AH178" s="145"/>
      <c r="AI178" s="145"/>
      <c r="AJ178" s="145"/>
      <c r="AK178" s="145"/>
      <c r="AL178" s="146"/>
      <c r="AM178" s="144" t="s">
        <v>72</v>
      </c>
      <c r="AN178" s="145"/>
      <c r="AO178" s="145"/>
      <c r="AP178" s="145"/>
      <c r="AQ178" s="145"/>
      <c r="AR178" s="145"/>
      <c r="AS178" s="145"/>
      <c r="AT178" s="145"/>
      <c r="AU178" s="144" t="s">
        <v>73</v>
      </c>
      <c r="AV178" s="145"/>
      <c r="AW178" s="145"/>
      <c r="AX178" s="145"/>
      <c r="AY178" s="145"/>
      <c r="AZ178" s="145"/>
      <c r="BA178" s="145"/>
      <c r="BB178" s="145"/>
      <c r="BC178" s="145"/>
      <c r="BD178" s="145"/>
      <c r="BE178" s="145"/>
      <c r="BF178" s="145"/>
      <c r="BG178" s="145"/>
      <c r="BH178" s="146"/>
      <c r="BI178" s="144" t="s">
        <v>7</v>
      </c>
      <c r="BJ178" s="145"/>
      <c r="BK178" s="145"/>
      <c r="BL178" s="145"/>
      <c r="BM178" s="145"/>
      <c r="BN178" s="145"/>
      <c r="BO178" s="145"/>
      <c r="BP178" s="145"/>
      <c r="BQ178" s="144" t="s">
        <v>8</v>
      </c>
      <c r="BR178" s="145"/>
      <c r="BS178" s="145"/>
      <c r="BT178" s="146"/>
      <c r="BW178" s="86" t="s">
        <v>121</v>
      </c>
      <c r="BX178" s="86" t="s">
        <v>122</v>
      </c>
      <c r="BY178" s="88"/>
      <c r="BZ178" s="88"/>
      <c r="CA178" s="88"/>
      <c r="CB178" s="87"/>
      <c r="CC178" s="86" t="s">
        <v>124</v>
      </c>
      <c r="CD178" s="88"/>
      <c r="CE178" s="88"/>
      <c r="CF178" s="88"/>
      <c r="CG178" s="88"/>
      <c r="CH178" s="86" t="s">
        <v>125</v>
      </c>
      <c r="CI178" s="88"/>
      <c r="CJ178" s="87"/>
      <c r="CK178" s="86" t="s">
        <v>126</v>
      </c>
      <c r="CL178" s="88"/>
      <c r="CM178" s="88"/>
      <c r="CN178" s="86" t="s">
        <v>128</v>
      </c>
      <c r="CO178" s="88"/>
      <c r="CP178" s="88"/>
      <c r="CQ178" s="88"/>
      <c r="CR178" s="88"/>
      <c r="CS178" s="88"/>
      <c r="CT178" s="86" t="s">
        <v>129</v>
      </c>
      <c r="CU178" s="88"/>
      <c r="CV178" s="88"/>
      <c r="CW178" s="89" t="s">
        <v>130</v>
      </c>
      <c r="DA178" t="s">
        <v>162</v>
      </c>
    </row>
    <row r="179" spans="1:112" ht="15.75" thickBot="1">
      <c r="A179" s="26"/>
      <c r="B179" s="90"/>
      <c r="C179" s="183">
        <v>110923</v>
      </c>
      <c r="D179" s="184"/>
      <c r="E179" s="91"/>
      <c r="F179" s="40"/>
      <c r="G179" s="157">
        <v>101223</v>
      </c>
      <c r="H179" s="158"/>
      <c r="I179" s="157" t="s">
        <v>91</v>
      </c>
      <c r="J179" s="158"/>
      <c r="K179" s="157">
        <v>91523</v>
      </c>
      <c r="L179" s="158"/>
      <c r="M179" s="157">
        <v>83123</v>
      </c>
      <c r="N179" s="158"/>
      <c r="O179" s="185">
        <v>102824</v>
      </c>
      <c r="P179" s="186"/>
      <c r="Q179" s="92" t="s">
        <v>101</v>
      </c>
      <c r="R179" s="93" t="s">
        <v>102</v>
      </c>
      <c r="S179" s="41"/>
      <c r="T179" s="40"/>
      <c r="U179" s="149" t="s">
        <v>76</v>
      </c>
      <c r="V179" s="150"/>
      <c r="W179" s="136" t="s">
        <v>80</v>
      </c>
      <c r="X179" s="137"/>
      <c r="Y179" s="136" t="s">
        <v>84</v>
      </c>
      <c r="Z179" s="137"/>
      <c r="AA179" s="138" t="s">
        <v>86</v>
      </c>
      <c r="AB179" s="182"/>
      <c r="AC179" s="94" t="s">
        <v>101</v>
      </c>
      <c r="AD179" s="95" t="s">
        <v>102</v>
      </c>
      <c r="AE179" s="96"/>
      <c r="AF179" s="40"/>
      <c r="AG179" s="149" t="s">
        <v>99</v>
      </c>
      <c r="AH179" s="150"/>
      <c r="AI179" s="136" t="s">
        <v>81</v>
      </c>
      <c r="AJ179" s="137"/>
      <c r="AK179" s="94" t="s">
        <v>101</v>
      </c>
      <c r="AL179" s="97" t="s">
        <v>102</v>
      </c>
      <c r="AM179" s="96"/>
      <c r="AN179" s="40"/>
      <c r="AO179" s="149">
        <v>81524</v>
      </c>
      <c r="AP179" s="150"/>
      <c r="AQ179" s="149">
        <v>81624</v>
      </c>
      <c r="AR179" s="150"/>
      <c r="AS179" s="94" t="s">
        <v>101</v>
      </c>
      <c r="AT179" s="95" t="s">
        <v>102</v>
      </c>
      <c r="AU179" s="96"/>
      <c r="AV179" s="40"/>
      <c r="AW179" s="149">
        <v>71824</v>
      </c>
      <c r="AX179" s="150"/>
      <c r="AY179" s="136" t="s">
        <v>82</v>
      </c>
      <c r="AZ179" s="137"/>
      <c r="BA179" s="149">
        <v>92424</v>
      </c>
      <c r="BB179" s="150"/>
      <c r="BC179" s="136" t="s">
        <v>87</v>
      </c>
      <c r="BD179" s="137"/>
      <c r="BE179" s="149">
        <v>101524</v>
      </c>
      <c r="BF179" s="150"/>
      <c r="BG179" s="94" t="s">
        <v>101</v>
      </c>
      <c r="BH179" s="97" t="s">
        <v>102</v>
      </c>
      <c r="BI179" s="96"/>
      <c r="BJ179" s="40"/>
      <c r="BK179" s="149">
        <v>82724</v>
      </c>
      <c r="BL179" s="150"/>
      <c r="BM179" s="136" t="s">
        <v>83</v>
      </c>
      <c r="BN179" s="137"/>
      <c r="BO179" s="94" t="s">
        <v>101</v>
      </c>
      <c r="BP179" s="95" t="s">
        <v>102</v>
      </c>
      <c r="BQ179" s="96"/>
      <c r="BR179" s="40"/>
      <c r="BS179" s="149">
        <v>91724</v>
      </c>
      <c r="BT179" s="181"/>
      <c r="BW179" s="98">
        <v>110923</v>
      </c>
      <c r="BX179" s="99">
        <v>101223</v>
      </c>
      <c r="BY179">
        <v>92823</v>
      </c>
      <c r="BZ179">
        <v>91523</v>
      </c>
      <c r="CA179">
        <v>83123</v>
      </c>
      <c r="CB179" s="100" t="s">
        <v>123</v>
      </c>
      <c r="CC179" s="99">
        <v>10324</v>
      </c>
      <c r="CD179">
        <v>122123</v>
      </c>
      <c r="CE179">
        <v>122723</v>
      </c>
      <c r="CF179">
        <v>121823</v>
      </c>
      <c r="CG179" t="s">
        <v>123</v>
      </c>
      <c r="CH179" s="99">
        <v>10524</v>
      </c>
      <c r="CI179">
        <v>122923</v>
      </c>
      <c r="CJ179" s="100" t="s">
        <v>123</v>
      </c>
      <c r="CK179" s="99">
        <v>81524</v>
      </c>
      <c r="CL179">
        <v>81624</v>
      </c>
      <c r="CM179" t="s">
        <v>123</v>
      </c>
      <c r="CN179" s="99">
        <v>71824</v>
      </c>
      <c r="CO179">
        <v>90324</v>
      </c>
      <c r="CP179">
        <v>92424</v>
      </c>
      <c r="CQ179">
        <v>100824</v>
      </c>
      <c r="CR179">
        <v>101524</v>
      </c>
      <c r="CS179" t="s">
        <v>123</v>
      </c>
      <c r="CT179" s="99">
        <v>82724</v>
      </c>
      <c r="CU179">
        <v>83024</v>
      </c>
      <c r="CV179" t="s">
        <v>123</v>
      </c>
      <c r="CW179" s="101">
        <v>91724</v>
      </c>
      <c r="DA179" s="128">
        <v>1</v>
      </c>
      <c r="DE179" s="128" t="s">
        <v>158</v>
      </c>
    </row>
    <row r="180" spans="1:112" ht="52.5" thickBot="1">
      <c r="A180" s="20" t="s">
        <v>92</v>
      </c>
      <c r="B180" s="21" t="s">
        <v>93</v>
      </c>
      <c r="C180" s="102" t="s">
        <v>94</v>
      </c>
      <c r="D180" s="102" t="s">
        <v>95</v>
      </c>
      <c r="E180" s="26" t="s">
        <v>96</v>
      </c>
      <c r="F180" s="21" t="s">
        <v>93</v>
      </c>
      <c r="G180" s="21" t="s">
        <v>94</v>
      </c>
      <c r="H180" s="21" t="s">
        <v>95</v>
      </c>
      <c r="I180" s="21" t="s">
        <v>94</v>
      </c>
      <c r="J180" s="21" t="s">
        <v>95</v>
      </c>
      <c r="K180" s="21" t="s">
        <v>94</v>
      </c>
      <c r="L180" s="21" t="s">
        <v>95</v>
      </c>
      <c r="M180" s="21" t="s">
        <v>94</v>
      </c>
      <c r="N180" s="90" t="s">
        <v>95</v>
      </c>
      <c r="O180" s="103" t="s">
        <v>94</v>
      </c>
      <c r="P180" s="104" t="s">
        <v>95</v>
      </c>
      <c r="Q180" s="105" t="s">
        <v>95</v>
      </c>
      <c r="R180" s="106" t="s">
        <v>95</v>
      </c>
      <c r="S180" s="107" t="s">
        <v>92</v>
      </c>
      <c r="T180" s="21" t="s">
        <v>93</v>
      </c>
      <c r="U180" s="21" t="s">
        <v>94</v>
      </c>
      <c r="V180" s="21" t="s">
        <v>95</v>
      </c>
      <c r="W180" s="21" t="s">
        <v>94</v>
      </c>
      <c r="X180" s="21" t="s">
        <v>95</v>
      </c>
      <c r="Y180" s="21" t="s">
        <v>94</v>
      </c>
      <c r="Z180" s="21" t="s">
        <v>95</v>
      </c>
      <c r="AA180" s="21" t="s">
        <v>94</v>
      </c>
      <c r="AB180" s="90" t="s">
        <v>95</v>
      </c>
      <c r="AC180" s="108" t="s">
        <v>95</v>
      </c>
      <c r="AD180" s="109" t="s">
        <v>95</v>
      </c>
      <c r="AE180" s="110" t="s">
        <v>96</v>
      </c>
      <c r="AF180" s="21" t="s">
        <v>93</v>
      </c>
      <c r="AG180" s="21" t="s">
        <v>94</v>
      </c>
      <c r="AH180" s="21" t="s">
        <v>95</v>
      </c>
      <c r="AI180" s="21" t="s">
        <v>94</v>
      </c>
      <c r="AJ180" s="90" t="s">
        <v>95</v>
      </c>
      <c r="AK180" s="108" t="s">
        <v>95</v>
      </c>
      <c r="AL180" s="109" t="s">
        <v>95</v>
      </c>
      <c r="AM180" s="103" t="s">
        <v>92</v>
      </c>
      <c r="AN180" s="21" t="s">
        <v>93</v>
      </c>
      <c r="AO180" s="21" t="s">
        <v>94</v>
      </c>
      <c r="AP180" s="21" t="s">
        <v>95</v>
      </c>
      <c r="AQ180" s="21" t="s">
        <v>94</v>
      </c>
      <c r="AR180" s="21" t="s">
        <v>95</v>
      </c>
      <c r="AS180" s="108" t="s">
        <v>95</v>
      </c>
      <c r="AT180" s="111" t="s">
        <v>95</v>
      </c>
      <c r="AU180" s="110" t="s">
        <v>96</v>
      </c>
      <c r="AV180" s="21" t="s">
        <v>93</v>
      </c>
      <c r="AW180" s="21" t="s">
        <v>94</v>
      </c>
      <c r="AX180" s="21" t="s">
        <v>95</v>
      </c>
      <c r="AY180" s="21" t="s">
        <v>94</v>
      </c>
      <c r="AZ180" s="21" t="s">
        <v>95</v>
      </c>
      <c r="BA180" s="21" t="s">
        <v>94</v>
      </c>
      <c r="BB180" s="21" t="s">
        <v>95</v>
      </c>
      <c r="BC180" s="21" t="s">
        <v>94</v>
      </c>
      <c r="BD180" s="21" t="s">
        <v>95</v>
      </c>
      <c r="BE180" s="21" t="s">
        <v>94</v>
      </c>
      <c r="BF180" s="21" t="s">
        <v>95</v>
      </c>
      <c r="BG180" s="108" t="s">
        <v>95</v>
      </c>
      <c r="BH180" s="109" t="s">
        <v>95</v>
      </c>
      <c r="BI180" s="103" t="s">
        <v>92</v>
      </c>
      <c r="BJ180" s="21" t="s">
        <v>93</v>
      </c>
      <c r="BK180" s="21" t="s">
        <v>94</v>
      </c>
      <c r="BL180" s="21" t="s">
        <v>95</v>
      </c>
      <c r="BM180" s="21" t="s">
        <v>94</v>
      </c>
      <c r="BN180" s="21" t="s">
        <v>95</v>
      </c>
      <c r="BO180" s="108" t="s">
        <v>95</v>
      </c>
      <c r="BP180" s="111" t="s">
        <v>95</v>
      </c>
      <c r="BQ180" s="110" t="s">
        <v>96</v>
      </c>
      <c r="BR180" s="21" t="s">
        <v>93</v>
      </c>
      <c r="BS180" s="112" t="s">
        <v>94</v>
      </c>
      <c r="BT180" s="113" t="s">
        <v>95</v>
      </c>
      <c r="BW180" s="114" t="s">
        <v>169</v>
      </c>
      <c r="BX180" s="114" t="s">
        <v>169</v>
      </c>
      <c r="BY180" s="115" t="s">
        <v>169</v>
      </c>
      <c r="BZ180" s="115" t="s">
        <v>169</v>
      </c>
      <c r="CA180" s="115" t="s">
        <v>169</v>
      </c>
      <c r="CB180" s="116" t="s">
        <v>169</v>
      </c>
      <c r="CC180" s="114" t="s">
        <v>169</v>
      </c>
      <c r="CD180" s="115" t="s">
        <v>169</v>
      </c>
      <c r="CE180" s="115" t="s">
        <v>169</v>
      </c>
      <c r="CF180" s="115" t="s">
        <v>169</v>
      </c>
      <c r="CG180" s="115" t="s">
        <v>169</v>
      </c>
      <c r="CH180" s="114" t="s">
        <v>169</v>
      </c>
      <c r="CI180" s="115" t="s">
        <v>169</v>
      </c>
      <c r="CJ180" s="116" t="s">
        <v>169</v>
      </c>
      <c r="CK180" s="114" t="s">
        <v>169</v>
      </c>
      <c r="CL180" s="115" t="s">
        <v>169</v>
      </c>
      <c r="CM180" s="115" t="s">
        <v>169</v>
      </c>
      <c r="CN180" s="114" t="s">
        <v>169</v>
      </c>
      <c r="CO180" s="115" t="s">
        <v>169</v>
      </c>
      <c r="CP180" s="115" t="s">
        <v>169</v>
      </c>
      <c r="CQ180" s="115" t="s">
        <v>169</v>
      </c>
      <c r="CR180" s="115" t="s">
        <v>169</v>
      </c>
      <c r="CS180" s="115" t="s">
        <v>169</v>
      </c>
      <c r="CT180" s="114" t="s">
        <v>169</v>
      </c>
      <c r="CU180" s="115" t="s">
        <v>169</v>
      </c>
      <c r="CV180" s="115" t="s">
        <v>169</v>
      </c>
      <c r="CW180" s="117" t="s">
        <v>169</v>
      </c>
      <c r="CY180" t="s">
        <v>108</v>
      </c>
      <c r="CZ180" t="s">
        <v>137</v>
      </c>
      <c r="DA180" t="s">
        <v>155</v>
      </c>
      <c r="DB180" t="s">
        <v>108</v>
      </c>
      <c r="DC180" s="115" t="s">
        <v>157</v>
      </c>
      <c r="DD180" t="s">
        <v>156</v>
      </c>
      <c r="DE180" t="s">
        <v>155</v>
      </c>
      <c r="DF180" t="s">
        <v>108</v>
      </c>
      <c r="DG180" s="115" t="s">
        <v>157</v>
      </c>
      <c r="DH180" t="s">
        <v>156</v>
      </c>
    </row>
    <row r="181" spans="1:112" ht="15.75" thickBot="1">
      <c r="A181" t="s">
        <v>39</v>
      </c>
      <c r="R181" s="100"/>
      <c r="S181" t="s">
        <v>39</v>
      </c>
      <c r="AC181" s="99"/>
      <c r="AK181" s="99"/>
      <c r="AL181" s="100"/>
      <c r="AM181" t="s">
        <v>39</v>
      </c>
      <c r="BH181" s="100"/>
      <c r="BW181" s="30"/>
      <c r="BX181" s="30"/>
      <c r="BY181" s="30"/>
      <c r="BZ181" s="30"/>
      <c r="CA181" s="30"/>
      <c r="CB181" s="100"/>
      <c r="CC181" s="30"/>
      <c r="CD181" s="30"/>
      <c r="CE181" s="30"/>
      <c r="CF181" s="30"/>
      <c r="CH181" s="30"/>
      <c r="CI181" s="30"/>
      <c r="CJ181" s="100"/>
      <c r="CK181" s="30"/>
      <c r="CL181" s="30"/>
      <c r="CN181" s="30"/>
      <c r="CO181" s="30"/>
      <c r="CP181" s="30"/>
      <c r="CQ181" s="30"/>
      <c r="CR181" s="30"/>
      <c r="CT181" s="30"/>
      <c r="CU181" s="30"/>
      <c r="CW181" s="30"/>
      <c r="DA181">
        <v>20</v>
      </c>
      <c r="DB181">
        <v>1.54E+17</v>
      </c>
      <c r="DC181" s="18">
        <v>5.4906953969999998E-2</v>
      </c>
      <c r="DD181" s="18">
        <v>1.5293123170000001E-2</v>
      </c>
      <c r="DE181">
        <v>20</v>
      </c>
      <c r="DF181">
        <v>1.54E+17</v>
      </c>
      <c r="DG181" s="18">
        <v>0.23281000760000001</v>
      </c>
      <c r="DH181" s="18">
        <v>6.4844101949999997E-2</v>
      </c>
    </row>
    <row r="182" spans="1:112" ht="15.75" thickBot="1">
      <c r="A182" t="s">
        <v>40</v>
      </c>
      <c r="B182">
        <v>1.54E+17</v>
      </c>
      <c r="C182">
        <v>0.32890000000000003</v>
      </c>
      <c r="D182">
        <v>5.0826766000000002E-2</v>
      </c>
      <c r="E182">
        <v>10</v>
      </c>
      <c r="F182">
        <v>1.54E+17</v>
      </c>
      <c r="G182">
        <v>0.7611</v>
      </c>
      <c r="H182">
        <v>0.117762649</v>
      </c>
      <c r="I182">
        <v>0.2006</v>
      </c>
      <c r="J182">
        <v>3.7258543999999998E-2</v>
      </c>
      <c r="K182">
        <v>0.30209999999999998</v>
      </c>
      <c r="L182">
        <v>5.2529995000000003E-2</v>
      </c>
      <c r="M182">
        <v>0.27339999999999998</v>
      </c>
      <c r="N182">
        <v>0.101507388</v>
      </c>
      <c r="Q182">
        <f>AVERAGE(J182,L182,N182)</f>
        <v>6.3765309000000006E-2</v>
      </c>
      <c r="R182" s="100">
        <f>_xlfn.STDEV.S(H182,J182,L182,N182,P182)</f>
        <v>3.847115778516319E-2</v>
      </c>
      <c r="S182" t="s">
        <v>40</v>
      </c>
      <c r="T182">
        <v>1.49E+17</v>
      </c>
      <c r="U182">
        <v>0.2772</v>
      </c>
      <c r="V182">
        <v>4.0203045999999999E-2</v>
      </c>
      <c r="W182">
        <v>0.1913</v>
      </c>
      <c r="X182">
        <v>2.9965538999999999E-2</v>
      </c>
      <c r="Y182">
        <v>0.23</v>
      </c>
      <c r="Z182">
        <v>3.4003548000000001E-2</v>
      </c>
      <c r="AA182">
        <v>0.22489999999999999</v>
      </c>
      <c r="AB182">
        <v>3.3773839999999999E-2</v>
      </c>
      <c r="AC182" s="99">
        <f>AVERAGE(V182,X182,AB182)</f>
        <v>3.4647475000000004E-2</v>
      </c>
      <c r="AD182">
        <f>_xlfn.STDEV.S(V182,X182,Z182,AB182)</f>
        <v>4.237102525836838E-3</v>
      </c>
      <c r="AE182">
        <v>12.5</v>
      </c>
      <c r="AF182">
        <v>1.49E+17</v>
      </c>
      <c r="AG182">
        <v>0.2253</v>
      </c>
      <c r="AH182">
        <v>3.4849188000000003E-2</v>
      </c>
      <c r="AI182">
        <v>0.192</v>
      </c>
      <c r="AJ182">
        <v>3.1423895E-2</v>
      </c>
      <c r="AK182" s="99">
        <f>AVERAGE(AH182,AJ182)</f>
        <v>3.3136541500000005E-2</v>
      </c>
      <c r="AL182" s="100">
        <f>_xlfn.STDEV.P(AH182,AJ182)</f>
        <v>1.7126465000000014E-3</v>
      </c>
      <c r="AM182" t="s">
        <v>40</v>
      </c>
      <c r="AN182">
        <v>1.54E+17</v>
      </c>
      <c r="AO182">
        <v>0.15820000000000001</v>
      </c>
      <c r="AP182">
        <v>0.187997623</v>
      </c>
      <c r="AQ182">
        <v>0.22483</v>
      </c>
      <c r="AR182">
        <v>0.21843000100000001</v>
      </c>
      <c r="AS182">
        <f>AVERAGE(AP182,AR182)</f>
        <v>0.20321381199999999</v>
      </c>
      <c r="AT182">
        <f>_xlfn.STDEV.S(AP182,AR182)</f>
        <v>2.151894085143231E-2</v>
      </c>
      <c r="AU182">
        <v>10</v>
      </c>
      <c r="AV182">
        <v>1.54E+17</v>
      </c>
      <c r="AW182">
        <v>0.31090000000000001</v>
      </c>
      <c r="AX182">
        <v>0.28429041700000002</v>
      </c>
      <c r="AY182">
        <v>0.21060000000000001</v>
      </c>
      <c r="AZ182">
        <v>0.28125</v>
      </c>
      <c r="BA182">
        <v>0.40799999999999997</v>
      </c>
      <c r="BB182">
        <v>0.43427355000000001</v>
      </c>
      <c r="BC182">
        <v>0.35930000000000001</v>
      </c>
      <c r="BD182">
        <v>0.41503985199999999</v>
      </c>
      <c r="BE182">
        <v>0.24529999999999999</v>
      </c>
      <c r="BF182">
        <v>0.25202917899999999</v>
      </c>
      <c r="BG182">
        <f>AVERAGE(AX182,AZ182,BB182,BD182,BF182)</f>
        <v>0.33337659959999999</v>
      </c>
      <c r="BH182">
        <f t="shared" ref="BH182:BH217" si="39">_xlfn.STDEV.S(AX182,AZ182,BB182,BD182,BF182)</f>
        <v>8.4547501351220841E-2</v>
      </c>
      <c r="BI182" t="s">
        <v>40</v>
      </c>
      <c r="BJ182">
        <v>1.49E+17</v>
      </c>
      <c r="BK182">
        <v>0.1091</v>
      </c>
      <c r="BL182">
        <v>0.158</v>
      </c>
      <c r="BM182">
        <v>0.13</v>
      </c>
      <c r="BN182">
        <v>0.14899999999999999</v>
      </c>
      <c r="BO182">
        <f>AVERAGE(BL182,BN182)</f>
        <v>0.1535</v>
      </c>
      <c r="BP182">
        <f>_xlfn.STDEV.S(BL182,BN182)</f>
        <v>6.3639610306789329E-3</v>
      </c>
      <c r="BQ182">
        <v>12.5</v>
      </c>
      <c r="BR182">
        <v>1.49E+17</v>
      </c>
      <c r="BS182">
        <v>0.25369999999999998</v>
      </c>
      <c r="BT182">
        <v>0.29244956799999999</v>
      </c>
      <c r="BW182" s="131">
        <v>1.415667652E-2</v>
      </c>
      <c r="BX182" s="131">
        <v>3.2800193140000003E-2</v>
      </c>
      <c r="BY182" s="131">
        <v>1.0377547080000001E-2</v>
      </c>
      <c r="BZ182" s="131">
        <v>1.4631073519999999E-2</v>
      </c>
      <c r="CA182" s="131">
        <v>2.8272648210000001E-2</v>
      </c>
      <c r="CB182" s="100">
        <f>AVERAGE(BX182:CA182)</f>
        <v>2.1520365487500002E-2</v>
      </c>
      <c r="CC182" s="131">
        <v>1.119767325E-2</v>
      </c>
      <c r="CD182" s="131">
        <v>8.3462411109999999E-3</v>
      </c>
      <c r="CE182" s="131">
        <v>9.470939712E-3</v>
      </c>
      <c r="CF182" s="131">
        <v>9.4069595280000008E-3</v>
      </c>
      <c r="CG182">
        <f>AVERAGE(CC182:CF182)</f>
        <v>9.6054534002499997E-3</v>
      </c>
      <c r="CH182" s="135">
        <v>9.632163648E-3</v>
      </c>
      <c r="CI182" s="135">
        <v>8.6854276810000002E-3</v>
      </c>
      <c r="CJ182" s="100">
        <f>AVERAGE(CH182:CI182)</f>
        <v>9.158795664500001E-3</v>
      </c>
      <c r="CK182" s="30">
        <v>5.2362598929999997E-2</v>
      </c>
      <c r="CL182" s="30">
        <v>6.0838867710000001E-2</v>
      </c>
      <c r="CM182">
        <f>AVERAGE(CK182:CL182)</f>
        <v>5.6600733319999999E-2</v>
      </c>
      <c r="CN182" s="30">
        <v>7.9182836579999999E-2</v>
      </c>
      <c r="CO182" s="30">
        <v>7.8335995369999994E-2</v>
      </c>
      <c r="CP182" s="30">
        <v>0.12095733610000001</v>
      </c>
      <c r="CQ182" s="30">
        <v>0.1156002131</v>
      </c>
      <c r="CR182" s="30">
        <v>7.0197179040000002E-2</v>
      </c>
      <c r="CS182">
        <f>AVERAGE(CN182:CR182)</f>
        <v>9.2854712037999998E-2</v>
      </c>
      <c r="CT182" s="30">
        <v>4.3906087279999999E-2</v>
      </c>
      <c r="CU182" s="30">
        <v>4.1518905930000002E-2</v>
      </c>
      <c r="CV182">
        <f>AVERAGE(CT182:CU182)</f>
        <v>4.2712496604999997E-2</v>
      </c>
      <c r="CW182" s="30">
        <v>8.1455388379999993E-2</v>
      </c>
      <c r="DA182">
        <v>50</v>
      </c>
      <c r="DB182">
        <v>6.17E+17</v>
      </c>
      <c r="DC182" s="18">
        <v>8.4658273379999996E-2</v>
      </c>
      <c r="DD182" s="18">
        <v>2.357969817E-2</v>
      </c>
      <c r="DE182">
        <v>50</v>
      </c>
      <c r="DF182">
        <v>6.17E+17</v>
      </c>
      <c r="DG182" s="18">
        <v>0.55395315540000001</v>
      </c>
      <c r="DH182" s="18">
        <v>0.15429145529999999</v>
      </c>
    </row>
    <row r="183" spans="1:112" ht="15.75" thickBot="1">
      <c r="A183" t="s">
        <v>41</v>
      </c>
      <c r="B183">
        <v>3.09E+17</v>
      </c>
      <c r="C183">
        <v>0.4476</v>
      </c>
      <c r="D183">
        <v>6.9170144000000003E-2</v>
      </c>
      <c r="E183">
        <v>20</v>
      </c>
      <c r="F183">
        <v>3.09E+17</v>
      </c>
      <c r="G183">
        <v>0.92820000000000003</v>
      </c>
      <c r="H183">
        <v>0.143617515</v>
      </c>
      <c r="I183">
        <v>0.29389999999999999</v>
      </c>
      <c r="J183">
        <v>5.4587666999999999E-2</v>
      </c>
      <c r="K183">
        <v>0.40110000000000001</v>
      </c>
      <c r="L183">
        <v>6.9744392000000002E-2</v>
      </c>
      <c r="M183">
        <v>0.3281</v>
      </c>
      <c r="N183">
        <v>0.12181629200000001</v>
      </c>
      <c r="Q183">
        <f t="shared" ref="Q183:Q217" si="40">AVERAGE(J183,L183,N183)</f>
        <v>8.2049450333333329E-2</v>
      </c>
      <c r="R183" s="100">
        <f t="shared" ref="R183:R217" si="41">_xlfn.STDEV.S(H183,J183,L183,N183,P183)</f>
        <v>4.2150269436365205E-2</v>
      </c>
      <c r="S183" t="s">
        <v>41</v>
      </c>
      <c r="T183">
        <v>2.97E+17</v>
      </c>
      <c r="U183">
        <v>0.42159999999999997</v>
      </c>
      <c r="V183">
        <v>6.1145758000000001E-2</v>
      </c>
      <c r="W183">
        <v>0.29299999999999998</v>
      </c>
      <c r="X183">
        <v>4.5895989999999998E-2</v>
      </c>
      <c r="Y183">
        <v>0.33829999999999999</v>
      </c>
      <c r="Z183">
        <v>5.0014784E-2</v>
      </c>
      <c r="AA183">
        <v>0.35339999999999999</v>
      </c>
      <c r="AB183">
        <v>5.3071031999999997E-2</v>
      </c>
      <c r="AC183" s="99">
        <f t="shared" ref="AC183:AC211" si="42">AVERAGE(V183,X183,AB183)</f>
        <v>5.3370926666666658E-2</v>
      </c>
      <c r="AD183">
        <f t="shared" ref="AD183:AD211" si="43">_xlfn.STDEV.S(V183,X183,Z183,AB183)</f>
        <v>6.4513664558453563E-3</v>
      </c>
      <c r="AE183">
        <v>25</v>
      </c>
      <c r="AF183">
        <v>2.97E+17</v>
      </c>
      <c r="AG183">
        <v>0.37530000000000002</v>
      </c>
      <c r="AH183">
        <v>5.8051044000000003E-2</v>
      </c>
      <c r="AI183">
        <v>0.26900000000000002</v>
      </c>
      <c r="AJ183">
        <v>4.4026187000000001E-2</v>
      </c>
      <c r="AK183" s="99">
        <f t="shared" ref="AK183:AK217" si="44">AVERAGE(AH183,AJ183)</f>
        <v>5.1038615500000002E-2</v>
      </c>
      <c r="AL183" s="100">
        <f t="shared" ref="AL183:AL217" si="45">_xlfn.STDEV.P(AH183,AJ183)</f>
        <v>7.0124285000000008E-3</v>
      </c>
      <c r="AM183" t="s">
        <v>41</v>
      </c>
      <c r="AN183">
        <v>3.09E+17</v>
      </c>
      <c r="AO183">
        <v>0.22389999999999999</v>
      </c>
      <c r="AP183">
        <v>0.26607248999999999</v>
      </c>
      <c r="AQ183">
        <v>0.26068999999999998</v>
      </c>
      <c r="AR183">
        <v>0.25326921200000002</v>
      </c>
      <c r="AS183">
        <f t="shared" ref="AS183:AS211" si="46">AVERAGE(AP183,AR183)</f>
        <v>0.25967085099999998</v>
      </c>
      <c r="AT183">
        <f t="shared" ref="AT183:AT211" si="47">_xlfn.STDEV.S(AP183,AR183)</f>
        <v>9.0532846952165198E-3</v>
      </c>
      <c r="AU183">
        <v>20</v>
      </c>
      <c r="AV183">
        <v>3.09E+17</v>
      </c>
      <c r="AW183">
        <v>0.46729999999999999</v>
      </c>
      <c r="AX183">
        <v>0.42730431600000002</v>
      </c>
      <c r="AY183">
        <v>0.34320000000000001</v>
      </c>
      <c r="AZ183">
        <v>0.45833333300000001</v>
      </c>
      <c r="BA183">
        <v>0.59640000000000004</v>
      </c>
      <c r="BB183">
        <v>0.634805748</v>
      </c>
      <c r="BC183">
        <v>0.52729999999999999</v>
      </c>
      <c r="BD183">
        <v>0.60910246000000001</v>
      </c>
      <c r="BE183">
        <v>0.39100000000000001</v>
      </c>
      <c r="BF183">
        <v>0.40172608700000001</v>
      </c>
      <c r="BG183">
        <f t="shared" ref="BG183:BG217" si="48">AVERAGE(AX183,AZ183,BB183,BD183,BF183)</f>
        <v>0.50625438880000007</v>
      </c>
      <c r="BH183">
        <f t="shared" si="39"/>
        <v>0.10788754001624984</v>
      </c>
      <c r="BI183" t="s">
        <v>41</v>
      </c>
      <c r="BJ183">
        <v>2.97E+17</v>
      </c>
      <c r="BK183">
        <v>0.16309999999999999</v>
      </c>
      <c r="BL183">
        <v>0.23599999999999999</v>
      </c>
      <c r="BM183">
        <v>0.19159999999999999</v>
      </c>
      <c r="BN183">
        <v>0.22</v>
      </c>
      <c r="BO183">
        <f t="shared" ref="BO183:BO211" si="49">AVERAGE(BL183,BN183)</f>
        <v>0.22799999999999998</v>
      </c>
      <c r="BP183">
        <f t="shared" ref="BP183:BP211" si="50">_xlfn.STDEV.S(BL183,BN183)</f>
        <v>1.1313708498984752E-2</v>
      </c>
      <c r="BQ183">
        <v>25</v>
      </c>
      <c r="BR183">
        <v>2.97E+17</v>
      </c>
      <c r="BS183">
        <v>0.29099999999999998</v>
      </c>
      <c r="BT183">
        <v>0.33544668599999999</v>
      </c>
      <c r="BW183" s="132">
        <v>1.9265820650000001E-2</v>
      </c>
      <c r="BX183" s="132">
        <v>4.0001496880000001E-2</v>
      </c>
      <c r="BY183" s="132">
        <v>1.520419286E-2</v>
      </c>
      <c r="BZ183" s="132">
        <v>1.942576494E-2</v>
      </c>
      <c r="CA183" s="132">
        <v>3.3929246080000003E-2</v>
      </c>
      <c r="CB183" s="100">
        <f t="shared" ref="CB183:CB217" si="51">AVERAGE(BX183:CA183)</f>
        <v>2.7140175190000001E-2</v>
      </c>
      <c r="CC183" s="132">
        <v>1.7030804619999999E-2</v>
      </c>
      <c r="CD183" s="132">
        <v>1.278331754E-2</v>
      </c>
      <c r="CE183" s="132">
        <v>1.393051698E-2</v>
      </c>
      <c r="CF183" s="132">
        <v>1.4781767439999999E-2</v>
      </c>
      <c r="CG183">
        <f t="shared" ref="CG183:CG211" si="52">AVERAGE(CC183:CF183)</f>
        <v>1.4631601644999999E-2</v>
      </c>
      <c r="CH183" s="133">
        <v>1.604505556E-2</v>
      </c>
      <c r="CI183" s="133">
        <v>1.2168646070000001E-2</v>
      </c>
      <c r="CJ183" s="100">
        <f t="shared" ref="CJ183:CJ217" si="53">AVERAGE(CH183:CI183)</f>
        <v>1.4106850815E-2</v>
      </c>
      <c r="CK183" s="30">
        <v>7.4108634000000007E-2</v>
      </c>
      <c r="CL183" s="30">
        <v>7.0542562929999997E-2</v>
      </c>
      <c r="CM183">
        <f t="shared" ref="CM183:CM211" si="54">AVERAGE(CK183:CL183)</f>
        <v>7.2325598465000002E-2</v>
      </c>
      <c r="CN183" s="30">
        <v>0.1190162095</v>
      </c>
      <c r="CO183" s="30">
        <v>0.12765865909999999</v>
      </c>
      <c r="CP183" s="30">
        <v>0.17681116490000001</v>
      </c>
      <c r="CQ183" s="30">
        <v>0.16965208009999999</v>
      </c>
      <c r="CR183" s="30">
        <v>0.1118919568</v>
      </c>
      <c r="CS183">
        <f t="shared" ref="CS183:CS217" si="55">AVERAGE(CN183:CR183)</f>
        <v>0.14100601407999999</v>
      </c>
      <c r="CT183" s="30">
        <v>6.5637789500000002E-2</v>
      </c>
      <c r="CU183" s="30">
        <v>6.1192479809999999E-2</v>
      </c>
      <c r="CV183">
        <f t="shared" ref="CV183:CV211" si="56">AVERAGE(CT183:CU183)</f>
        <v>6.3415134654999997E-2</v>
      </c>
      <c r="CW183" s="30">
        <v>9.3431289000000001E-2</v>
      </c>
      <c r="CY183">
        <v>1.54E+17</v>
      </c>
      <c r="CZ183">
        <f t="shared" ref="CZ183:CZ188" si="57">Q182</f>
        <v>6.3765309000000006E-2</v>
      </c>
      <c r="DA183">
        <v>100</v>
      </c>
      <c r="DB183">
        <v>1.39E+18</v>
      </c>
      <c r="DC183" s="18">
        <v>7.1648644649999996E-2</v>
      </c>
      <c r="DD183" s="18">
        <v>1.9956152519999999E-2</v>
      </c>
      <c r="DE183">
        <v>70</v>
      </c>
      <c r="DF183">
        <v>9.26E+17</v>
      </c>
      <c r="DG183" s="129">
        <v>0.55654102000000005</v>
      </c>
      <c r="DH183" s="18">
        <v>0.15501224799999999</v>
      </c>
    </row>
    <row r="184" spans="1:112" ht="15.75" thickBot="1">
      <c r="A184" t="s">
        <v>42</v>
      </c>
      <c r="B184">
        <v>4.63E+17</v>
      </c>
      <c r="C184">
        <v>0.56020000000000003</v>
      </c>
      <c r="D184">
        <v>8.6570855000000002E-2</v>
      </c>
      <c r="E184">
        <v>30</v>
      </c>
      <c r="F184">
        <v>4.63E+17</v>
      </c>
      <c r="G184">
        <v>0.97540000000000004</v>
      </c>
      <c r="H184">
        <v>0.150920625</v>
      </c>
      <c r="I184">
        <v>0.36430000000000001</v>
      </c>
      <c r="J184">
        <v>6.7663447000000002E-2</v>
      </c>
      <c r="K184">
        <v>0.44890000000000002</v>
      </c>
      <c r="L184">
        <v>7.8055990000000006E-2</v>
      </c>
      <c r="M184">
        <v>0.53849999999999998</v>
      </c>
      <c r="N184">
        <v>0.19993316999999999</v>
      </c>
      <c r="Q184">
        <f t="shared" si="40"/>
        <v>0.11521753566666666</v>
      </c>
      <c r="R184" s="100">
        <f t="shared" si="41"/>
        <v>6.2650202092544419E-2</v>
      </c>
      <c r="S184" t="s">
        <v>42</v>
      </c>
      <c r="T184">
        <v>4.46E+17</v>
      </c>
      <c r="U184">
        <v>0.52790000000000004</v>
      </c>
      <c r="V184">
        <v>7.6562726999999997E-2</v>
      </c>
      <c r="W184">
        <v>0.38329999999999997</v>
      </c>
      <c r="X184">
        <v>6.0040727000000002E-2</v>
      </c>
      <c r="Y184">
        <v>0.3871</v>
      </c>
      <c r="Z184">
        <v>5.7229450000000001E-2</v>
      </c>
      <c r="AA184">
        <v>0.4234</v>
      </c>
      <c r="AB184">
        <v>6.3583121000000006E-2</v>
      </c>
      <c r="AC184" s="99">
        <f t="shared" si="42"/>
        <v>6.6728858333333349E-2</v>
      </c>
      <c r="AD184">
        <f t="shared" si="43"/>
        <v>8.5442145351506196E-3</v>
      </c>
      <c r="AE184">
        <v>37.5</v>
      </c>
      <c r="AF184">
        <v>4.46E+17</v>
      </c>
      <c r="AG184">
        <v>0.45929999999999999</v>
      </c>
      <c r="AH184">
        <v>7.1044083999999993E-2</v>
      </c>
      <c r="AI184">
        <v>0.32300000000000001</v>
      </c>
      <c r="AJ184">
        <v>5.2864157000000002E-2</v>
      </c>
      <c r="AK184" s="99">
        <f t="shared" si="44"/>
        <v>6.1954120500000001E-2</v>
      </c>
      <c r="AL184" s="100">
        <f t="shared" si="45"/>
        <v>9.0899634999999906E-3</v>
      </c>
      <c r="AM184" t="s">
        <v>42</v>
      </c>
      <c r="AN184">
        <v>4.63E+17</v>
      </c>
      <c r="AO184">
        <v>0.3175</v>
      </c>
      <c r="AP184">
        <v>0.37730243600000002</v>
      </c>
      <c r="AQ184">
        <v>0.32472000000000001</v>
      </c>
      <c r="AR184">
        <v>0.31547653799999997</v>
      </c>
      <c r="AS184">
        <f t="shared" si="46"/>
        <v>0.346389487</v>
      </c>
      <c r="AT184">
        <f t="shared" si="47"/>
        <v>4.371751172874784E-2</v>
      </c>
      <c r="AU184">
        <v>30</v>
      </c>
      <c r="AV184">
        <v>4.63E+17</v>
      </c>
      <c r="AW184">
        <v>0.56999999999999995</v>
      </c>
      <c r="AX184">
        <v>0.52121433800000005</v>
      </c>
      <c r="AY184">
        <v>0.32950000000000002</v>
      </c>
      <c r="AZ184">
        <v>0.440037393</v>
      </c>
      <c r="BA184">
        <v>0.70150000000000001</v>
      </c>
      <c r="BB184">
        <v>0.74667376299999999</v>
      </c>
      <c r="BC184">
        <v>0.6069</v>
      </c>
      <c r="BD184">
        <v>0.70105117299999997</v>
      </c>
      <c r="BE184">
        <v>0.4819</v>
      </c>
      <c r="BF184">
        <v>0.495119696</v>
      </c>
      <c r="BG184">
        <f t="shared" si="48"/>
        <v>0.5808192726000001</v>
      </c>
      <c r="BH184">
        <f t="shared" si="39"/>
        <v>0.1347962584249256</v>
      </c>
      <c r="BI184" t="s">
        <v>42</v>
      </c>
      <c r="BJ184">
        <v>4.46E+17</v>
      </c>
      <c r="BK184">
        <v>0.1948</v>
      </c>
      <c r="BL184">
        <v>0.28100000000000003</v>
      </c>
      <c r="BM184">
        <v>0.23180000000000001</v>
      </c>
      <c r="BN184">
        <v>0.26600000000000001</v>
      </c>
      <c r="BO184">
        <f t="shared" si="49"/>
        <v>0.27350000000000002</v>
      </c>
      <c r="BP184">
        <f t="shared" si="50"/>
        <v>1.0606601717798222E-2</v>
      </c>
      <c r="BQ184">
        <v>37.5</v>
      </c>
      <c r="BR184">
        <v>4.46E+17</v>
      </c>
      <c r="BS184">
        <v>0.28389999999999999</v>
      </c>
      <c r="BT184">
        <v>0.32726224799999998</v>
      </c>
      <c r="BW184" s="132">
        <v>2.4112405560000001E-2</v>
      </c>
      <c r="BX184" s="132">
        <v>4.2035617380000001E-2</v>
      </c>
      <c r="BY184" s="132">
        <v>1.8846163520000001E-2</v>
      </c>
      <c r="BZ184" s="132">
        <v>2.1740777570000001E-2</v>
      </c>
      <c r="CA184" s="132">
        <v>5.5686982670000003E-2</v>
      </c>
      <c r="CB184" s="100">
        <f t="shared" si="51"/>
        <v>3.4577385284999998E-2</v>
      </c>
      <c r="CC184" s="132">
        <v>2.1324861859999999E-2</v>
      </c>
      <c r="CD184" s="132">
        <v>1.6723022569999999E-2</v>
      </c>
      <c r="CE184" s="132">
        <v>1.594000332E-2</v>
      </c>
      <c r="CF184" s="132">
        <v>1.7709678360000002E-2</v>
      </c>
      <c r="CG184">
        <f t="shared" si="52"/>
        <v>1.79243915275E-2</v>
      </c>
      <c r="CH184" s="133">
        <v>1.9636275030000001E-2</v>
      </c>
      <c r="CI184" s="133">
        <v>1.4611422610000001E-2</v>
      </c>
      <c r="CJ184" s="100">
        <f t="shared" si="53"/>
        <v>1.7123848820000002E-2</v>
      </c>
      <c r="CK184" s="30">
        <v>0.10508928670000001</v>
      </c>
      <c r="CL184" s="30">
        <v>8.7869043829999993E-2</v>
      </c>
      <c r="CM184">
        <f t="shared" si="54"/>
        <v>9.6479165265E-2</v>
      </c>
      <c r="CN184" s="30">
        <v>0.14517277849999999</v>
      </c>
      <c r="CO184" s="30">
        <v>0.12256272779999999</v>
      </c>
      <c r="CP184" s="30">
        <v>0.2079695375</v>
      </c>
      <c r="CQ184" s="30">
        <v>0.1952623694</v>
      </c>
      <c r="CR184" s="30">
        <v>0.13790469050000001</v>
      </c>
      <c r="CS184">
        <f t="shared" si="55"/>
        <v>0.16177442073999998</v>
      </c>
      <c r="CT184" s="30">
        <v>7.8395103590000001E-2</v>
      </c>
      <c r="CU184" s="30">
        <v>7.4031403029999998E-2</v>
      </c>
      <c r="CV184">
        <f t="shared" si="56"/>
        <v>7.6213253310000006E-2</v>
      </c>
      <c r="CW184" s="30">
        <v>9.1151693980000004E-2</v>
      </c>
      <c r="CY184">
        <v>3.09E+17</v>
      </c>
      <c r="CZ184">
        <f t="shared" si="57"/>
        <v>8.2049450333333329E-2</v>
      </c>
      <c r="DA184">
        <v>130</v>
      </c>
      <c r="DB184">
        <v>1.85E+18</v>
      </c>
      <c r="DC184" s="18">
        <v>5.8659301279999999E-2</v>
      </c>
      <c r="DD184" s="18">
        <v>1.6338256900000001E-2</v>
      </c>
      <c r="DE184">
        <v>100</v>
      </c>
      <c r="DF184">
        <v>1.39E+18</v>
      </c>
      <c r="DG184" s="18">
        <v>0.4671037757</v>
      </c>
      <c r="DH184" s="18">
        <v>0.13032245819999999</v>
      </c>
    </row>
    <row r="185" spans="1:112" ht="15.75" thickBot="1">
      <c r="A185" t="s">
        <v>43</v>
      </c>
      <c r="B185">
        <v>6.17E+17</v>
      </c>
      <c r="C185">
        <v>0.6754</v>
      </c>
      <c r="D185">
        <v>0.104373358</v>
      </c>
      <c r="E185">
        <v>40</v>
      </c>
      <c r="F185">
        <v>6.17E+17</v>
      </c>
      <c r="G185">
        <v>1.0379</v>
      </c>
      <c r="H185">
        <v>0.16059105700000001</v>
      </c>
      <c r="I185">
        <v>0.42659999999999998</v>
      </c>
      <c r="J185">
        <v>7.9234769999999996E-2</v>
      </c>
      <c r="K185">
        <v>0.49419999999999997</v>
      </c>
      <c r="L185">
        <v>8.5932881000000003E-2</v>
      </c>
      <c r="M185">
        <v>0.51070000000000004</v>
      </c>
      <c r="N185">
        <v>0.189611643</v>
      </c>
      <c r="Q185">
        <f t="shared" si="40"/>
        <v>0.11825976466666666</v>
      </c>
      <c r="R185" s="100">
        <f t="shared" si="41"/>
        <v>5.4781450300212489E-2</v>
      </c>
      <c r="S185" t="s">
        <v>43</v>
      </c>
      <c r="T185">
        <v>5.95E+17</v>
      </c>
      <c r="U185">
        <v>0.57569999999999999</v>
      </c>
      <c r="V185">
        <v>8.3495286000000002E-2</v>
      </c>
      <c r="W185">
        <v>0.42509999999999998</v>
      </c>
      <c r="X185">
        <v>6.6588346000000007E-2</v>
      </c>
      <c r="Y185">
        <v>0.40820000000000001</v>
      </c>
      <c r="Z185">
        <v>6.0348906000000001E-2</v>
      </c>
      <c r="AA185">
        <v>0.45929999999999999</v>
      </c>
      <c r="AB185">
        <v>6.8974320000000006E-2</v>
      </c>
      <c r="AC185" s="99">
        <f t="shared" si="42"/>
        <v>7.3019317333333347E-2</v>
      </c>
      <c r="AD185">
        <f t="shared" si="43"/>
        <v>9.7957441054555578E-3</v>
      </c>
      <c r="AE185">
        <v>50</v>
      </c>
      <c r="AF185">
        <v>5.95E+17</v>
      </c>
      <c r="AG185">
        <v>0.50880000000000003</v>
      </c>
      <c r="AH185">
        <v>7.8700696000000001E-2</v>
      </c>
      <c r="AI185">
        <v>0.36899999999999999</v>
      </c>
      <c r="AJ185">
        <v>6.0392798999999997E-2</v>
      </c>
      <c r="AK185" s="99">
        <f t="shared" si="44"/>
        <v>6.9546747500000006E-2</v>
      </c>
      <c r="AL185" s="100">
        <f t="shared" si="45"/>
        <v>9.1539484999999428E-3</v>
      </c>
      <c r="AM185" t="s">
        <v>43</v>
      </c>
      <c r="AN185">
        <v>6.17E+17</v>
      </c>
      <c r="AO185">
        <v>0.35460000000000003</v>
      </c>
      <c r="AP185">
        <v>0.42139037400000001</v>
      </c>
      <c r="AQ185">
        <v>0.35154999999999997</v>
      </c>
      <c r="AR185">
        <v>0.34154279599999998</v>
      </c>
      <c r="AS185">
        <f t="shared" si="46"/>
        <v>0.38146658499999997</v>
      </c>
      <c r="AT185">
        <f t="shared" si="47"/>
        <v>5.6460763865121999E-2</v>
      </c>
      <c r="AU185">
        <v>40</v>
      </c>
      <c r="AV185">
        <v>6.17E+17</v>
      </c>
      <c r="AW185">
        <v>0.62480000000000002</v>
      </c>
      <c r="AX185">
        <v>0.57132406700000005</v>
      </c>
      <c r="AY185">
        <v>0.32279999999999998</v>
      </c>
      <c r="AZ185">
        <v>0.431089744</v>
      </c>
      <c r="BA185">
        <v>0.73909999999999998</v>
      </c>
      <c r="BB185">
        <v>0.78669505100000003</v>
      </c>
      <c r="BC185">
        <v>0.67169999999999996</v>
      </c>
      <c r="BD185">
        <v>0.77590389299999996</v>
      </c>
      <c r="BE185">
        <v>0.56730000000000003</v>
      </c>
      <c r="BF185">
        <v>0.58286242700000002</v>
      </c>
      <c r="BG185">
        <f t="shared" si="48"/>
        <v>0.62957503640000001</v>
      </c>
      <c r="BH185">
        <f t="shared" si="39"/>
        <v>0.15088943623882203</v>
      </c>
      <c r="BI185" t="s">
        <v>43</v>
      </c>
      <c r="BJ185">
        <v>5.95E+17</v>
      </c>
      <c r="BK185">
        <v>0.2034</v>
      </c>
      <c r="BL185">
        <v>0.29399999999999998</v>
      </c>
      <c r="BM185">
        <v>0.26429999999999998</v>
      </c>
      <c r="BN185">
        <v>0.30299999999999999</v>
      </c>
      <c r="BO185">
        <f t="shared" si="49"/>
        <v>0.29849999999999999</v>
      </c>
      <c r="BP185">
        <f t="shared" si="50"/>
        <v>6.3639610306789329E-3</v>
      </c>
      <c r="BQ185">
        <v>50</v>
      </c>
      <c r="BR185">
        <v>5.95E+17</v>
      </c>
      <c r="BS185">
        <v>0.37619999999999998</v>
      </c>
      <c r="BT185">
        <v>0.43365994200000002</v>
      </c>
      <c r="BW185" s="132">
        <v>2.907090096E-2</v>
      </c>
      <c r="BX185" s="132">
        <v>4.4729103219999997E-2</v>
      </c>
      <c r="BY185" s="132">
        <v>2.2069100630000001E-2</v>
      </c>
      <c r="BZ185" s="132">
        <v>2.3934712130000001E-2</v>
      </c>
      <c r="CA185" s="132">
        <v>5.2812148660000002E-2</v>
      </c>
      <c r="CB185" s="100">
        <f t="shared" si="51"/>
        <v>3.5886266159999999E-2</v>
      </c>
      <c r="CC185" s="132">
        <v>2.3255773770000002E-2</v>
      </c>
      <c r="CD185" s="132">
        <v>1.85467177E-2</v>
      </c>
      <c r="CE185" s="132">
        <v>1.6808859089999999E-2</v>
      </c>
      <c r="CF185" s="132">
        <v>1.92112784E-2</v>
      </c>
      <c r="CG185">
        <f t="shared" si="52"/>
        <v>1.945565724E-2</v>
      </c>
      <c r="CH185" s="133">
        <v>2.1752529360000002E-2</v>
      </c>
      <c r="CI185" s="133">
        <v>1.6692306319999999E-2</v>
      </c>
      <c r="CJ185" s="100">
        <f t="shared" si="53"/>
        <v>1.9222417839999999E-2</v>
      </c>
      <c r="CK185" s="30">
        <v>0.1173690112</v>
      </c>
      <c r="CL185" s="30">
        <v>9.5129226280000007E-2</v>
      </c>
      <c r="CM185">
        <f t="shared" si="54"/>
        <v>0.10624911874000001</v>
      </c>
      <c r="CN185" s="30">
        <v>0.1591297404</v>
      </c>
      <c r="CO185" s="30">
        <v>0.12007055699999999</v>
      </c>
      <c r="CP185" s="30">
        <v>0.21911658610000001</v>
      </c>
      <c r="CQ185" s="30">
        <v>0.2161109467</v>
      </c>
      <c r="CR185" s="30">
        <v>0.16234349640000001</v>
      </c>
      <c r="CS185">
        <f t="shared" si="55"/>
        <v>0.17535426532000001</v>
      </c>
      <c r="CT185" s="30">
        <v>8.1856078390000003E-2</v>
      </c>
      <c r="CU185" s="30">
        <v>8.4411129510000002E-2</v>
      </c>
      <c r="CV185">
        <f t="shared" si="56"/>
        <v>8.3133603949999996E-2</v>
      </c>
      <c r="CW185" s="30">
        <v>0.1207864293</v>
      </c>
      <c r="CY185">
        <v>4.63E+17</v>
      </c>
      <c r="CZ185">
        <f t="shared" si="57"/>
        <v>0.11521753566666666</v>
      </c>
      <c r="DA185">
        <v>150</v>
      </c>
      <c r="DB185">
        <v>2.16E+18</v>
      </c>
      <c r="DC185" s="18">
        <v>2.3206722690000001E-2</v>
      </c>
      <c r="DD185" s="18">
        <v>6.4637216749999999E-3</v>
      </c>
      <c r="DE185">
        <v>130</v>
      </c>
      <c r="DF185">
        <v>1.85E+18</v>
      </c>
      <c r="DG185" s="18">
        <v>0.29311061820000001</v>
      </c>
      <c r="DH185" s="18">
        <v>8.1639509449999995E-2</v>
      </c>
    </row>
    <row r="186" spans="1:112" ht="15.75" thickBot="1">
      <c r="A186" t="s">
        <v>44</v>
      </c>
      <c r="B186">
        <v>7.71E+17</v>
      </c>
      <c r="C186">
        <v>0.7016</v>
      </c>
      <c r="D186">
        <v>0.108422191</v>
      </c>
      <c r="E186">
        <v>50</v>
      </c>
      <c r="F186">
        <v>7.71E+17</v>
      </c>
      <c r="I186">
        <v>0.4647</v>
      </c>
      <c r="J186">
        <v>8.6311292999999997E-2</v>
      </c>
      <c r="K186">
        <v>0.55449999999999999</v>
      </c>
      <c r="L186">
        <v>9.6418013999999996E-2</v>
      </c>
      <c r="M186">
        <v>0.56989999999999996</v>
      </c>
      <c r="N186">
        <v>0.21159129700000001</v>
      </c>
      <c r="Q186">
        <f t="shared" si="40"/>
        <v>0.13144020133333334</v>
      </c>
      <c r="R186" s="100">
        <f t="shared" si="41"/>
        <v>6.9596587953493272E-2</v>
      </c>
      <c r="S186" t="s">
        <v>44</v>
      </c>
      <c r="T186">
        <v>7.44E+17</v>
      </c>
      <c r="U186">
        <v>0.61050000000000004</v>
      </c>
      <c r="V186">
        <v>8.8542421999999996E-2</v>
      </c>
      <c r="W186">
        <v>0.44940000000000002</v>
      </c>
      <c r="X186">
        <v>7.0394736999999999E-2</v>
      </c>
      <c r="Y186">
        <v>0.40029999999999999</v>
      </c>
      <c r="Z186">
        <v>5.9180957999999999E-2</v>
      </c>
      <c r="AA186">
        <v>0.50670000000000004</v>
      </c>
      <c r="AB186">
        <v>7.6092506000000004E-2</v>
      </c>
      <c r="AC186" s="99">
        <f t="shared" si="42"/>
        <v>7.8343221666666671E-2</v>
      </c>
      <c r="AD186">
        <f t="shared" si="43"/>
        <v>1.2215592202468385E-2</v>
      </c>
      <c r="AE186">
        <v>62.5</v>
      </c>
      <c r="AF186">
        <v>7.44E+17</v>
      </c>
      <c r="AG186">
        <v>0.55910000000000004</v>
      </c>
      <c r="AH186">
        <v>8.6481052000000003E-2</v>
      </c>
      <c r="AI186">
        <v>0.41799999999999998</v>
      </c>
      <c r="AJ186">
        <v>6.8412439000000005E-2</v>
      </c>
      <c r="AK186" s="99">
        <f t="shared" si="44"/>
        <v>7.7446745499999997E-2</v>
      </c>
      <c r="AL186" s="100">
        <f t="shared" si="45"/>
        <v>9.0343065000000351E-3</v>
      </c>
      <c r="AM186" t="s">
        <v>44</v>
      </c>
      <c r="AN186">
        <v>7.71E+17</v>
      </c>
      <c r="AO186">
        <v>0.41139999999999999</v>
      </c>
      <c r="AP186">
        <v>0.48888888899999999</v>
      </c>
      <c r="AQ186">
        <v>0.32518000000000002</v>
      </c>
      <c r="AR186">
        <v>0.31592344300000003</v>
      </c>
      <c r="AS186">
        <f t="shared" si="46"/>
        <v>0.40240616600000001</v>
      </c>
      <c r="AT186">
        <f t="shared" si="47"/>
        <v>0.12230503977755551</v>
      </c>
      <c r="AU186">
        <v>50</v>
      </c>
      <c r="AV186">
        <v>7.71E+17</v>
      </c>
      <c r="AW186">
        <v>0.67369999999999997</v>
      </c>
      <c r="AX186">
        <v>0.61603877100000004</v>
      </c>
      <c r="AY186">
        <v>0.27960000000000002</v>
      </c>
      <c r="AZ186">
        <v>0.37339743600000003</v>
      </c>
      <c r="BA186">
        <v>0.66290000000000004</v>
      </c>
      <c r="BB186">
        <v>0.70558807899999998</v>
      </c>
      <c r="BC186">
        <v>0.73929999999999996</v>
      </c>
      <c r="BD186">
        <v>0.85399099000000001</v>
      </c>
      <c r="BE186">
        <v>0.65980000000000005</v>
      </c>
      <c r="BF186">
        <v>0.67789992799999998</v>
      </c>
      <c r="BG186">
        <f t="shared" si="48"/>
        <v>0.64538304079999997</v>
      </c>
      <c r="BH186">
        <f t="shared" si="39"/>
        <v>0.17538281446295398</v>
      </c>
      <c r="BI186" t="s">
        <v>44</v>
      </c>
      <c r="BJ186">
        <v>7.44E+17</v>
      </c>
      <c r="BK186">
        <v>0.2233</v>
      </c>
      <c r="BL186">
        <v>0.32300000000000001</v>
      </c>
      <c r="BM186">
        <v>0.26450000000000001</v>
      </c>
      <c r="BN186">
        <v>0.30299999999999999</v>
      </c>
      <c r="BO186">
        <f t="shared" si="49"/>
        <v>0.313</v>
      </c>
      <c r="BP186">
        <f t="shared" si="50"/>
        <v>1.4142135623730963E-2</v>
      </c>
      <c r="BQ186">
        <v>62.5</v>
      </c>
      <c r="BR186">
        <v>7.44E+17</v>
      </c>
      <c r="BS186">
        <v>0.43080000000000002</v>
      </c>
      <c r="BT186">
        <v>0.49659942400000001</v>
      </c>
      <c r="BW186" s="132">
        <v>3.0198614320000001E-2</v>
      </c>
      <c r="BX186" s="134"/>
      <c r="BY186" s="132">
        <v>2.4040110319999999E-2</v>
      </c>
      <c r="BZ186" s="132">
        <v>2.6855115089999999E-2</v>
      </c>
      <c r="CA186" s="132">
        <v>5.893409736E-2</v>
      </c>
      <c r="CB186" s="100">
        <f t="shared" si="51"/>
        <v>3.6609774256666665E-2</v>
      </c>
      <c r="CC186" s="132">
        <v>2.466154227E-2</v>
      </c>
      <c r="CD186" s="132">
        <v>1.9606904099999999E-2</v>
      </c>
      <c r="CE186" s="132">
        <v>1.64835529E-2</v>
      </c>
      <c r="CF186" s="132">
        <v>2.1193892360000001E-2</v>
      </c>
      <c r="CG186">
        <f t="shared" si="52"/>
        <v>2.0486472907499997E-2</v>
      </c>
      <c r="CH186" s="133">
        <v>2.390298578E-2</v>
      </c>
      <c r="CI186" s="133">
        <v>1.8908899850000001E-2</v>
      </c>
      <c r="CJ186" s="100">
        <f t="shared" si="53"/>
        <v>2.1405942815000002E-2</v>
      </c>
      <c r="CK186" s="30">
        <v>0.1361692364</v>
      </c>
      <c r="CL186" s="30">
        <v>8.7993519559999997E-2</v>
      </c>
      <c r="CM186">
        <f t="shared" si="54"/>
        <v>0.11208137798000001</v>
      </c>
      <c r="CN186" s="30">
        <v>0.1715840367</v>
      </c>
      <c r="CO186" s="30">
        <v>0.1040016349</v>
      </c>
      <c r="CP186" s="30">
        <v>0.1965260248</v>
      </c>
      <c r="CQ186" s="30">
        <v>0.23786038840000001</v>
      </c>
      <c r="CR186" s="30">
        <v>0.18881410000000001</v>
      </c>
      <c r="CS186">
        <f t="shared" si="55"/>
        <v>0.17975723696000001</v>
      </c>
      <c r="CT186" s="30">
        <v>8.9864613100000004E-2</v>
      </c>
      <c r="CU186" s="30">
        <v>8.4475004749999999E-2</v>
      </c>
      <c r="CV186">
        <f t="shared" si="56"/>
        <v>8.7169808925000009E-2</v>
      </c>
      <c r="CW186" s="30">
        <v>0.13831683610000001</v>
      </c>
      <c r="CY186">
        <v>6.17E+17</v>
      </c>
      <c r="CZ186">
        <f t="shared" si="57"/>
        <v>0.11825976466666666</v>
      </c>
      <c r="DE186">
        <v>150</v>
      </c>
      <c r="DF186">
        <v>2.16E+18</v>
      </c>
      <c r="DG186" s="18">
        <v>0.2056640173</v>
      </c>
      <c r="DH186" s="18">
        <v>5.7283184020000003E-2</v>
      </c>
    </row>
    <row r="187" spans="1:112" ht="15.75" thickBot="1">
      <c r="A187" t="s">
        <v>45</v>
      </c>
      <c r="B187">
        <v>9.26E+17</v>
      </c>
      <c r="C187">
        <v>0.74109999999999998</v>
      </c>
      <c r="D187">
        <v>0.114526348</v>
      </c>
      <c r="E187">
        <v>60</v>
      </c>
      <c r="F187">
        <v>9.26E+17</v>
      </c>
      <c r="G187">
        <v>1.0568</v>
      </c>
      <c r="H187">
        <v>0.16351539500000001</v>
      </c>
      <c r="I187">
        <v>0.53800000000000003</v>
      </c>
      <c r="J187">
        <v>9.9925706000000003E-2</v>
      </c>
      <c r="K187">
        <v>0.5948</v>
      </c>
      <c r="L187">
        <v>0.10342549099999999</v>
      </c>
      <c r="M187">
        <v>0.44450000000000001</v>
      </c>
      <c r="N187">
        <v>0.16503304399999999</v>
      </c>
      <c r="Q187">
        <f t="shared" si="40"/>
        <v>0.122794747</v>
      </c>
      <c r="R187" s="100">
        <f t="shared" si="41"/>
        <v>3.6174868015738729E-2</v>
      </c>
      <c r="S187" t="s">
        <v>45</v>
      </c>
      <c r="T187">
        <v>8.92E+17</v>
      </c>
      <c r="U187">
        <v>0.63619999999999999</v>
      </c>
      <c r="V187">
        <v>9.2269761000000006E-2</v>
      </c>
      <c r="W187">
        <v>0.45839999999999997</v>
      </c>
      <c r="X187">
        <v>7.1804511000000001E-2</v>
      </c>
      <c r="Y187">
        <v>0.42570000000000002</v>
      </c>
      <c r="Z187">
        <v>6.2936132000000006E-2</v>
      </c>
      <c r="AA187">
        <v>0.51890000000000003</v>
      </c>
      <c r="AB187">
        <v>7.7924613000000004E-2</v>
      </c>
      <c r="AC187" s="99">
        <f t="shared" si="42"/>
        <v>8.0666295000000013E-2</v>
      </c>
      <c r="AD187">
        <f t="shared" si="43"/>
        <v>1.2335010729219218E-2</v>
      </c>
      <c r="AE187">
        <v>75</v>
      </c>
      <c r="AF187">
        <v>8.92E+17</v>
      </c>
      <c r="AG187">
        <v>0.58340000000000003</v>
      </c>
      <c r="AH187">
        <v>9.0239753000000006E-2</v>
      </c>
      <c r="AI187">
        <v>0.42299999999999999</v>
      </c>
      <c r="AJ187">
        <v>6.9230768999999998E-2</v>
      </c>
      <c r="AK187" s="99">
        <f t="shared" si="44"/>
        <v>7.9735261000000002E-2</v>
      </c>
      <c r="AL187" s="100">
        <f t="shared" si="45"/>
        <v>1.0504492000000027E-2</v>
      </c>
      <c r="AM187" t="s">
        <v>45</v>
      </c>
      <c r="AN187">
        <v>9.26E+17</v>
      </c>
      <c r="AO187">
        <v>0.40910000000000002</v>
      </c>
      <c r="AP187">
        <v>0.48615567399999998</v>
      </c>
      <c r="AQ187">
        <v>0.33127000000000001</v>
      </c>
      <c r="AR187">
        <v>0.32184008600000003</v>
      </c>
      <c r="AS187">
        <f t="shared" si="46"/>
        <v>0.40399788000000003</v>
      </c>
      <c r="AT187">
        <f t="shared" si="47"/>
        <v>0.11618866652945471</v>
      </c>
      <c r="AU187">
        <v>60</v>
      </c>
      <c r="AV187">
        <v>9.26E+17</v>
      </c>
      <c r="AW187">
        <v>0.76080000000000003</v>
      </c>
      <c r="AX187">
        <v>0.69568397999999998</v>
      </c>
      <c r="AY187">
        <v>0.38219999999999998</v>
      </c>
      <c r="AZ187">
        <v>0.51041666699999999</v>
      </c>
      <c r="BA187">
        <v>0.66839999999999999</v>
      </c>
      <c r="BB187">
        <v>0.71144225699999997</v>
      </c>
      <c r="BC187">
        <v>0.76859999999999995</v>
      </c>
      <c r="BD187">
        <v>0.88783643300000004</v>
      </c>
      <c r="BE187">
        <v>0.66739999999999999</v>
      </c>
      <c r="BF187">
        <v>0.68570841500000002</v>
      </c>
      <c r="BG187">
        <f t="shared" si="48"/>
        <v>0.6982175504</v>
      </c>
      <c r="BH187">
        <f t="shared" si="39"/>
        <v>0.13375563797124279</v>
      </c>
      <c r="BI187" t="s">
        <v>45</v>
      </c>
      <c r="BJ187">
        <v>8.92E+17</v>
      </c>
      <c r="BK187">
        <v>0.1966</v>
      </c>
      <c r="BL187">
        <v>0.28399999999999997</v>
      </c>
      <c r="BM187">
        <v>0.2601</v>
      </c>
      <c r="BN187">
        <v>0.29799999999999999</v>
      </c>
      <c r="BO187">
        <f t="shared" si="49"/>
        <v>0.29099999999999998</v>
      </c>
      <c r="BP187">
        <f t="shared" si="50"/>
        <v>9.8994949366116736E-3</v>
      </c>
      <c r="BQ187">
        <v>75</v>
      </c>
      <c r="BR187">
        <v>8.92E+17</v>
      </c>
      <c r="BS187">
        <v>0.46899999999999997</v>
      </c>
      <c r="BT187">
        <v>0.540634006</v>
      </c>
      <c r="BW187" s="132">
        <v>3.1898792859999997E-2</v>
      </c>
      <c r="BX187" s="132">
        <v>4.5543613339999997E-2</v>
      </c>
      <c r="BY187" s="132">
        <v>2.783210534E-2</v>
      </c>
      <c r="BZ187" s="132">
        <v>2.8806893520000001E-2</v>
      </c>
      <c r="CA187" s="132">
        <v>4.5966320890000002E-2</v>
      </c>
      <c r="CB187" s="100">
        <f t="shared" si="51"/>
        <v>3.7037233272499998E-2</v>
      </c>
      <c r="CC187" s="132">
        <v>2.5699710390000002E-2</v>
      </c>
      <c r="CD187" s="132">
        <v>1.9999565739999999E-2</v>
      </c>
      <c r="CE187" s="132">
        <v>1.7529474069999999E-2</v>
      </c>
      <c r="CF187" s="132">
        <v>2.170418541E-2</v>
      </c>
      <c r="CG187">
        <f t="shared" si="52"/>
        <v>2.1233233902500002E-2</v>
      </c>
      <c r="CH187" s="133">
        <v>2.4941874270000001E-2</v>
      </c>
      <c r="CI187" s="133">
        <v>1.9135082859999999E-2</v>
      </c>
      <c r="CJ187" s="100">
        <f t="shared" si="53"/>
        <v>2.2038478564999998E-2</v>
      </c>
      <c r="CK187" s="30">
        <v>0.1354079597</v>
      </c>
      <c r="CL187" s="30">
        <v>8.9641470030000003E-2</v>
      </c>
      <c r="CM187">
        <f t="shared" si="54"/>
        <v>0.112524714865</v>
      </c>
      <c r="CN187" s="30">
        <v>0.193767456</v>
      </c>
      <c r="CO187" s="30">
        <v>0.1421653249</v>
      </c>
      <c r="CP187" s="30">
        <v>0.19815657710000001</v>
      </c>
      <c r="CQ187" s="30">
        <v>0.2472872914</v>
      </c>
      <c r="CR187" s="30">
        <v>0.190988982</v>
      </c>
      <c r="CS187">
        <f t="shared" si="55"/>
        <v>0.19447312628000002</v>
      </c>
      <c r="CT187" s="30">
        <v>7.9119493659999998E-2</v>
      </c>
      <c r="CU187" s="30">
        <v>8.3069749479999996E-2</v>
      </c>
      <c r="CV187">
        <f t="shared" si="56"/>
        <v>8.1094621569999997E-2</v>
      </c>
      <c r="CW187" s="30">
        <v>0.1505816995</v>
      </c>
      <c r="CY187">
        <v>7.71E+17</v>
      </c>
      <c r="CZ187">
        <f t="shared" si="57"/>
        <v>0.13144020133333334</v>
      </c>
    </row>
    <row r="188" spans="1:112" ht="15.75" thickBot="1">
      <c r="A188" t="s">
        <v>46</v>
      </c>
      <c r="B188">
        <v>1.08E+18</v>
      </c>
      <c r="C188">
        <v>0.75170000000000003</v>
      </c>
      <c r="D188">
        <v>0.116164426</v>
      </c>
      <c r="E188" t="s">
        <v>40</v>
      </c>
      <c r="F188">
        <v>1.08E+18</v>
      </c>
      <c r="R188" s="100"/>
      <c r="S188" t="s">
        <v>46</v>
      </c>
      <c r="T188">
        <v>1.04E+18</v>
      </c>
      <c r="U188">
        <v>0.64710000000000001</v>
      </c>
      <c r="V188">
        <v>9.3850615999999998E-2</v>
      </c>
      <c r="W188">
        <v>0.4607</v>
      </c>
      <c r="X188">
        <v>7.2164786999999994E-2</v>
      </c>
      <c r="Y188">
        <v>0.41039999999999999</v>
      </c>
      <c r="Z188">
        <v>6.0674156999999999E-2</v>
      </c>
      <c r="AA188">
        <v>0.51970000000000005</v>
      </c>
      <c r="AB188">
        <v>7.8044750999999996E-2</v>
      </c>
      <c r="AC188" s="99">
        <f t="shared" si="42"/>
        <v>8.1353384666666667E-2</v>
      </c>
      <c r="AD188">
        <f t="shared" si="43"/>
        <v>1.3811601614660621E-2</v>
      </c>
      <c r="AE188" t="s">
        <v>40</v>
      </c>
      <c r="AF188">
        <v>1.04E+18</v>
      </c>
      <c r="AG188">
        <v>0.59750000000000003</v>
      </c>
      <c r="AH188">
        <v>9.2420726999999994E-2</v>
      </c>
      <c r="AI188">
        <v>0.45500000000000002</v>
      </c>
      <c r="AJ188">
        <v>7.4468085000000003E-2</v>
      </c>
      <c r="AK188" s="99">
        <f t="shared" si="44"/>
        <v>8.3444405999999999E-2</v>
      </c>
      <c r="AL188" s="100">
        <f t="shared" si="45"/>
        <v>8.9763209999999954E-3</v>
      </c>
      <c r="AM188" t="s">
        <v>46</v>
      </c>
      <c r="AN188">
        <v>1.08E+18</v>
      </c>
      <c r="AO188">
        <v>0.41499999999999998</v>
      </c>
      <c r="AP188">
        <v>0.49316696399999999</v>
      </c>
      <c r="AQ188">
        <v>0.32885999999999999</v>
      </c>
      <c r="AR188">
        <v>0.31949868799999998</v>
      </c>
      <c r="AS188">
        <f t="shared" si="46"/>
        <v>0.40633282599999998</v>
      </c>
      <c r="AT188">
        <f t="shared" si="47"/>
        <v>0.12280201563657696</v>
      </c>
      <c r="AU188" t="s">
        <v>40</v>
      </c>
      <c r="AV188">
        <v>1.08E+18</v>
      </c>
      <c r="AX188">
        <f>(AX187+AX189)*0.5</f>
        <v>0.73084308750000004</v>
      </c>
      <c r="AY188">
        <v>0.39689999999999998</v>
      </c>
      <c r="AZ188">
        <v>0.53004807700000001</v>
      </c>
      <c r="BA188">
        <v>0.67749999999999999</v>
      </c>
      <c r="BB188">
        <v>0.72112825999999997</v>
      </c>
      <c r="BC188">
        <v>0.75119999999999998</v>
      </c>
      <c r="BD188">
        <v>0.86773709099999996</v>
      </c>
      <c r="BE188">
        <v>0.71489999999999998</v>
      </c>
      <c r="BF188">
        <v>0.73451145600000001</v>
      </c>
      <c r="BG188">
        <f t="shared" si="48"/>
        <v>0.71685359430000006</v>
      </c>
      <c r="BH188">
        <f t="shared" si="39"/>
        <v>0.12061085112542262</v>
      </c>
      <c r="BI188" t="s">
        <v>46</v>
      </c>
      <c r="BJ188">
        <v>1.04E+18</v>
      </c>
      <c r="BK188">
        <v>0.19220000000000001</v>
      </c>
      <c r="BL188">
        <v>0.27800000000000002</v>
      </c>
      <c r="BM188">
        <v>0.26329999999999998</v>
      </c>
      <c r="BN188">
        <v>0.30199999999999999</v>
      </c>
      <c r="BO188">
        <f t="shared" si="49"/>
        <v>0.29000000000000004</v>
      </c>
      <c r="BP188">
        <f t="shared" si="50"/>
        <v>1.6970562748477115E-2</v>
      </c>
      <c r="BQ188" t="s">
        <v>40</v>
      </c>
      <c r="BR188">
        <v>1.04E+18</v>
      </c>
      <c r="BS188">
        <v>0.44769999999999999</v>
      </c>
      <c r="BT188">
        <v>0.51608069199999995</v>
      </c>
      <c r="BW188" s="132">
        <v>3.2355043299999997E-2</v>
      </c>
      <c r="BX188" s="134"/>
      <c r="BY188" s="134"/>
      <c r="BZ188" s="134"/>
      <c r="CA188" s="134"/>
      <c r="CB188" s="100"/>
      <c r="CC188" s="132">
        <v>2.614002294E-2</v>
      </c>
      <c r="CD188" s="132">
        <v>2.0099912599999999E-2</v>
      </c>
      <c r="CE188" s="132">
        <v>1.6899450690000001E-2</v>
      </c>
      <c r="CF188" s="132">
        <v>2.1737647249999999E-2</v>
      </c>
      <c r="CG188">
        <f t="shared" si="52"/>
        <v>2.1219258370000001E-2</v>
      </c>
      <c r="CH188" s="133">
        <v>2.5544686109999999E-2</v>
      </c>
      <c r="CI188" s="133">
        <v>2.058265414E-2</v>
      </c>
      <c r="CJ188" s="100">
        <f t="shared" si="53"/>
        <v>2.3063670124999998E-2</v>
      </c>
      <c r="CK188" s="30">
        <v>0.13736080000000001</v>
      </c>
      <c r="CL188" s="30">
        <v>8.8989325430000002E-2</v>
      </c>
      <c r="CM188">
        <f t="shared" si="54"/>
        <v>0.113175062715</v>
      </c>
      <c r="CN188" s="19"/>
      <c r="CO188" s="30">
        <v>0.14763322200000001</v>
      </c>
      <c r="CP188" s="30">
        <v>0.20085439999999999</v>
      </c>
      <c r="CQ188" s="30">
        <v>0.24168906230000001</v>
      </c>
      <c r="CR188" s="30">
        <v>0.20458199469999999</v>
      </c>
      <c r="CS188">
        <f t="shared" si="55"/>
        <v>0.19868966975000002</v>
      </c>
      <c r="CT188" s="30">
        <v>7.7348762370000004E-2</v>
      </c>
      <c r="CU188" s="30">
        <v>8.4091753310000003E-2</v>
      </c>
      <c r="CV188">
        <f t="shared" si="56"/>
        <v>8.0720257840000004E-2</v>
      </c>
      <c r="CW188" s="30">
        <v>0.1437429144</v>
      </c>
      <c r="CY188">
        <v>9.26E+17</v>
      </c>
      <c r="CZ188">
        <f t="shared" si="57"/>
        <v>0.122794747</v>
      </c>
    </row>
    <row r="189" spans="1:112" ht="15.75" thickBot="1">
      <c r="A189" t="s">
        <v>47</v>
      </c>
      <c r="B189">
        <v>1.23E+18</v>
      </c>
      <c r="C189">
        <v>0.75190000000000001</v>
      </c>
      <c r="D189">
        <v>0.116195333</v>
      </c>
      <c r="E189" t="s">
        <v>41</v>
      </c>
      <c r="F189">
        <v>1.23E+18</v>
      </c>
      <c r="G189">
        <v>1.0934999999999999</v>
      </c>
      <c r="H189">
        <v>0.16919387299999999</v>
      </c>
      <c r="I189">
        <v>0.49030000000000001</v>
      </c>
      <c r="J189">
        <v>9.1066121999999999E-2</v>
      </c>
      <c r="K189">
        <v>0.62560000000000004</v>
      </c>
      <c r="L189">
        <v>0.108781082</v>
      </c>
      <c r="M189">
        <v>0.35410000000000003</v>
      </c>
      <c r="N189">
        <v>0.13146951800000001</v>
      </c>
      <c r="Q189">
        <f t="shared" si="40"/>
        <v>0.11043890733333334</v>
      </c>
      <c r="R189" s="100">
        <f t="shared" si="41"/>
        <v>3.3711764881559143E-2</v>
      </c>
      <c r="S189" t="s">
        <v>47</v>
      </c>
      <c r="T189">
        <v>1.19E+18</v>
      </c>
      <c r="U189">
        <v>0.67130000000000001</v>
      </c>
      <c r="V189">
        <v>9.7360405999999997E-2</v>
      </c>
      <c r="W189">
        <v>0.46210000000000001</v>
      </c>
      <c r="X189">
        <v>7.2384085000000001E-2</v>
      </c>
      <c r="Y189">
        <v>0.40920000000000001</v>
      </c>
      <c r="Z189">
        <v>6.0496746999999997E-2</v>
      </c>
      <c r="AA189">
        <v>0.52090000000000003</v>
      </c>
      <c r="AB189">
        <v>7.8224958999999997E-2</v>
      </c>
      <c r="AC189" s="99">
        <f t="shared" si="42"/>
        <v>8.2656483333333322E-2</v>
      </c>
      <c r="AD189">
        <f t="shared" si="43"/>
        <v>1.538025089733634E-2</v>
      </c>
      <c r="AE189" t="s">
        <v>41</v>
      </c>
      <c r="AF189">
        <v>1.19E+18</v>
      </c>
      <c r="AG189">
        <v>0.61660000000000004</v>
      </c>
      <c r="AH189">
        <v>9.5375097000000006E-2</v>
      </c>
      <c r="AI189">
        <v>0.46300000000000002</v>
      </c>
      <c r="AJ189">
        <v>7.5777414000000001E-2</v>
      </c>
      <c r="AK189" s="99">
        <f t="shared" si="44"/>
        <v>8.5576255500000004E-2</v>
      </c>
      <c r="AL189" s="100">
        <f t="shared" si="45"/>
        <v>9.7988415000000145E-3</v>
      </c>
      <c r="AM189" t="s">
        <v>47</v>
      </c>
      <c r="AN189">
        <v>1.23E+18</v>
      </c>
      <c r="AO189">
        <v>0.43369999999999997</v>
      </c>
      <c r="AP189">
        <v>0.51538918600000005</v>
      </c>
      <c r="AQ189">
        <v>0.34922999999999998</v>
      </c>
      <c r="AR189">
        <v>0.33928883700000001</v>
      </c>
      <c r="AS189">
        <f t="shared" si="46"/>
        <v>0.42733901150000003</v>
      </c>
      <c r="AT189">
        <f t="shared" si="47"/>
        <v>0.12452175094721742</v>
      </c>
      <c r="AU189" t="s">
        <v>41</v>
      </c>
      <c r="AV189">
        <v>1.23E+18</v>
      </c>
      <c r="AW189">
        <v>0.8377</v>
      </c>
      <c r="AX189">
        <v>0.766002195</v>
      </c>
      <c r="AY189">
        <v>0.53410000000000002</v>
      </c>
      <c r="AZ189">
        <v>0.71327457299999997</v>
      </c>
      <c r="BA189">
        <v>0.6694</v>
      </c>
      <c r="BB189">
        <v>0.71250665300000005</v>
      </c>
      <c r="BC189">
        <v>0.78080000000000005</v>
      </c>
      <c r="BD189">
        <v>0.90192907499999997</v>
      </c>
      <c r="BE189">
        <v>0.6895</v>
      </c>
      <c r="BF189">
        <v>0.70841467199999997</v>
      </c>
      <c r="BG189">
        <f t="shared" si="48"/>
        <v>0.76042543360000003</v>
      </c>
      <c r="BH189">
        <f t="shared" si="39"/>
        <v>8.2581646430814032E-2</v>
      </c>
      <c r="BI189" t="s">
        <v>47</v>
      </c>
      <c r="BJ189">
        <v>1.19E+18</v>
      </c>
      <c r="BK189">
        <v>0.21540000000000001</v>
      </c>
      <c r="BL189">
        <v>0.311</v>
      </c>
      <c r="BM189">
        <v>0.25119999999999998</v>
      </c>
      <c r="BN189">
        <v>0.28799999999999998</v>
      </c>
      <c r="BO189">
        <f t="shared" si="49"/>
        <v>0.29949999999999999</v>
      </c>
      <c r="BP189">
        <f t="shared" si="50"/>
        <v>1.6263455967290608E-2</v>
      </c>
      <c r="BQ189" t="s">
        <v>41</v>
      </c>
      <c r="BR189">
        <v>1.19E+18</v>
      </c>
      <c r="BS189">
        <v>0.4521</v>
      </c>
      <c r="BT189">
        <v>0.52115273799999995</v>
      </c>
      <c r="BW189" s="132">
        <v>3.2363651799999997E-2</v>
      </c>
      <c r="BX189" s="132">
        <v>4.7125228220000002E-2</v>
      </c>
      <c r="BY189" s="132">
        <v>2.536446329E-2</v>
      </c>
      <c r="BZ189" s="132">
        <v>3.0298575290000001E-2</v>
      </c>
      <c r="CA189" s="132">
        <v>3.6617939770000003E-2</v>
      </c>
      <c r="CB189" s="100">
        <f t="shared" si="51"/>
        <v>3.4851551642500006E-2</v>
      </c>
      <c r="CC189" s="132">
        <v>2.711759758E-2</v>
      </c>
      <c r="CD189" s="132">
        <v>2.0160993289999998E-2</v>
      </c>
      <c r="CE189" s="132">
        <v>1.6850037089999999E-2</v>
      </c>
      <c r="CF189" s="132">
        <v>2.178784001E-2</v>
      </c>
      <c r="CG189">
        <f t="shared" si="52"/>
        <v>2.1479116992499998E-2</v>
      </c>
      <c r="CH189" s="133">
        <v>2.6361261010000001E-2</v>
      </c>
      <c r="CI189" s="133">
        <v>2.0944546960000001E-2</v>
      </c>
      <c r="CJ189" s="100">
        <f t="shared" si="53"/>
        <v>2.3652903985000001E-2</v>
      </c>
      <c r="CK189" s="30">
        <v>0.14355031069999999</v>
      </c>
      <c r="CL189" s="30">
        <v>9.4501435630000005E-2</v>
      </c>
      <c r="CM189">
        <f t="shared" si="54"/>
        <v>0.11902587316499999</v>
      </c>
      <c r="CN189" s="30">
        <v>0.21335304660000001</v>
      </c>
      <c r="CO189" s="30">
        <v>0.1986669284</v>
      </c>
      <c r="CP189" s="30">
        <v>0.19845304120000001</v>
      </c>
      <c r="CQ189" s="30">
        <v>0.2512124865</v>
      </c>
      <c r="CR189" s="30">
        <v>0.19731330999999999</v>
      </c>
      <c r="CS189">
        <f t="shared" si="55"/>
        <v>0.21179976254000002</v>
      </c>
      <c r="CT189" s="30">
        <v>8.6685345550000001E-2</v>
      </c>
      <c r="CU189" s="30">
        <v>8.0227301299999998E-2</v>
      </c>
      <c r="CV189">
        <f t="shared" si="56"/>
        <v>8.3456323425000006E-2</v>
      </c>
      <c r="CW189" s="30">
        <v>0.1451556212</v>
      </c>
      <c r="CY189">
        <v>1.23E+18</v>
      </c>
      <c r="CZ189">
        <f>Q189</f>
        <v>0.11043890733333334</v>
      </c>
    </row>
    <row r="190" spans="1:112" ht="15.75" thickBot="1">
      <c r="A190" t="s">
        <v>48</v>
      </c>
      <c r="B190">
        <v>1.39E+18</v>
      </c>
      <c r="C190">
        <v>0.7258</v>
      </c>
      <c r="D190">
        <v>0.11216195299999999</v>
      </c>
      <c r="E190" t="s">
        <v>42</v>
      </c>
      <c r="F190">
        <v>1.39E+18</v>
      </c>
      <c r="R190" s="100"/>
      <c r="S190" t="s">
        <v>48</v>
      </c>
      <c r="T190">
        <v>1.34E+18</v>
      </c>
      <c r="U190">
        <v>0.6885</v>
      </c>
      <c r="V190">
        <v>9.9854967000000003E-2</v>
      </c>
      <c r="W190">
        <v>0.46610000000000001</v>
      </c>
      <c r="X190">
        <v>7.3010651999999995E-2</v>
      </c>
      <c r="Y190">
        <v>0.39889999999999998</v>
      </c>
      <c r="Z190">
        <v>5.8973980000000002E-2</v>
      </c>
      <c r="AA190">
        <v>0.52300000000000002</v>
      </c>
      <c r="AB190">
        <v>7.8540320999999996E-2</v>
      </c>
      <c r="AC190" s="99">
        <f t="shared" si="42"/>
        <v>8.3801979999999998E-2</v>
      </c>
      <c r="AD190">
        <f t="shared" si="43"/>
        <v>1.6972118263572089E-2</v>
      </c>
      <c r="AE190" t="s">
        <v>42</v>
      </c>
      <c r="AF190">
        <v>1.34E+18</v>
      </c>
      <c r="AG190">
        <v>0.63380000000000003</v>
      </c>
      <c r="AH190">
        <v>9.8035575999999999E-2</v>
      </c>
      <c r="AI190">
        <v>0.47</v>
      </c>
      <c r="AJ190">
        <v>7.6923077000000006E-2</v>
      </c>
      <c r="AK190" s="99">
        <f t="shared" si="44"/>
        <v>8.747932650000001E-2</v>
      </c>
      <c r="AL190" s="100">
        <f t="shared" si="45"/>
        <v>1.0556249499999977E-2</v>
      </c>
      <c r="AM190" t="s">
        <v>48</v>
      </c>
      <c r="AN190">
        <v>1.39E+18</v>
      </c>
      <c r="AO190">
        <v>0.43169999999999997</v>
      </c>
      <c r="AP190">
        <v>0.51301247800000005</v>
      </c>
      <c r="AQ190">
        <v>0.34466999999999998</v>
      </c>
      <c r="AR190">
        <v>0.33485864199999998</v>
      </c>
      <c r="AS190">
        <f t="shared" si="46"/>
        <v>0.42393555999999999</v>
      </c>
      <c r="AT190">
        <f t="shared" si="47"/>
        <v>0.12597378552999622</v>
      </c>
      <c r="AU190" t="s">
        <v>42</v>
      </c>
      <c r="AV190">
        <v>1.39E+18</v>
      </c>
      <c r="AX190">
        <f>(AX189+AX191)*0.5</f>
        <v>0.76609363600000002</v>
      </c>
      <c r="AY190">
        <v>0.53459999999999996</v>
      </c>
      <c r="AZ190">
        <v>0.71394230800000003</v>
      </c>
      <c r="BA190">
        <v>0.63560000000000005</v>
      </c>
      <c r="BB190">
        <v>0.67653006900000001</v>
      </c>
      <c r="BC190">
        <v>0.81679999999999997</v>
      </c>
      <c r="BD190">
        <v>0.94351391900000003</v>
      </c>
      <c r="BE190">
        <v>0.67689999999999995</v>
      </c>
      <c r="BF190">
        <v>0.69546902300000002</v>
      </c>
      <c r="BG190">
        <f t="shared" si="48"/>
        <v>0.75910979099999998</v>
      </c>
      <c r="BH190">
        <f t="shared" si="39"/>
        <v>0.10835510586978229</v>
      </c>
      <c r="BI190" t="s">
        <v>48</v>
      </c>
      <c r="BJ190">
        <v>1.34E+18</v>
      </c>
      <c r="BK190">
        <v>0.20699999999999999</v>
      </c>
      <c r="BL190">
        <v>0.29899999999999999</v>
      </c>
      <c r="BM190">
        <v>0.25580000000000003</v>
      </c>
      <c r="BN190">
        <v>0.29299999999999998</v>
      </c>
      <c r="BO190">
        <f t="shared" si="49"/>
        <v>0.29599999999999999</v>
      </c>
      <c r="BP190">
        <f t="shared" si="50"/>
        <v>4.2426406871192892E-3</v>
      </c>
      <c r="BQ190" t="s">
        <v>42</v>
      </c>
      <c r="BR190">
        <v>1.34E+18</v>
      </c>
      <c r="BS190">
        <v>0.4052</v>
      </c>
      <c r="BT190">
        <v>0.46708933699999999</v>
      </c>
      <c r="BW190" s="132">
        <v>3.124024269E-2</v>
      </c>
      <c r="BX190" s="134"/>
      <c r="BY190" s="134"/>
      <c r="BZ190" s="134"/>
      <c r="CA190" s="134"/>
      <c r="CB190" s="100"/>
      <c r="CC190" s="132">
        <v>2.781240271E-2</v>
      </c>
      <c r="CD190" s="132">
        <v>2.033550957E-2</v>
      </c>
      <c r="CE190" s="132">
        <v>1.6425903700000001E-2</v>
      </c>
      <c r="CF190" s="132">
        <v>2.187567734E-2</v>
      </c>
      <c r="CG190">
        <f t="shared" si="52"/>
        <v>2.161237333E-2</v>
      </c>
      <c r="CH190" s="133">
        <v>2.7096605950000002E-2</v>
      </c>
      <c r="CI190" s="133">
        <v>2.126120318E-2</v>
      </c>
      <c r="CJ190" s="100">
        <f t="shared" si="53"/>
        <v>2.4178904564999999E-2</v>
      </c>
      <c r="CK190" s="30">
        <v>0.1428883309</v>
      </c>
      <c r="CL190" s="30">
        <v>9.3267502269999997E-2</v>
      </c>
      <c r="CM190">
        <f t="shared" si="54"/>
        <v>0.118077916585</v>
      </c>
      <c r="CN190" s="19"/>
      <c r="CO190" s="30">
        <v>0.19885291129999999</v>
      </c>
      <c r="CP190" s="30">
        <v>0.188432556</v>
      </c>
      <c r="CQ190" s="30">
        <v>0.26279502939999999</v>
      </c>
      <c r="CR190" s="30">
        <v>0.19370758460000001</v>
      </c>
      <c r="CS190">
        <f t="shared" si="55"/>
        <v>0.21094702032500001</v>
      </c>
      <c r="CT190" s="30">
        <v>8.3304858539999999E-2</v>
      </c>
      <c r="CU190" s="30">
        <v>8.1696431819999998E-2</v>
      </c>
      <c r="CV190">
        <f t="shared" si="56"/>
        <v>8.2500645179999998E-2</v>
      </c>
      <c r="CW190" s="30">
        <v>0.13009745119999999</v>
      </c>
      <c r="CY190">
        <v>1.54E+18</v>
      </c>
      <c r="CZ190">
        <f>Q191</f>
        <v>0.12951475666666667</v>
      </c>
    </row>
    <row r="191" spans="1:112" ht="15.75" thickBot="1">
      <c r="A191" t="s">
        <v>49</v>
      </c>
      <c r="B191">
        <v>1.54E+18</v>
      </c>
      <c r="C191">
        <v>0.75680000000000003</v>
      </c>
      <c r="D191">
        <v>0.116952558</v>
      </c>
      <c r="E191" t="s">
        <v>43</v>
      </c>
      <c r="F191">
        <v>1.54E+18</v>
      </c>
      <c r="G191">
        <v>1.1664000000000001</v>
      </c>
      <c r="H191">
        <v>0.180473464</v>
      </c>
      <c r="I191">
        <v>0.49399999999999999</v>
      </c>
      <c r="J191">
        <v>9.1753343000000001E-2</v>
      </c>
      <c r="K191">
        <v>0.64500000000000002</v>
      </c>
      <c r="L191">
        <v>0.112154408</v>
      </c>
      <c r="M191">
        <v>0.49730000000000002</v>
      </c>
      <c r="N191">
        <v>0.184636519</v>
      </c>
      <c r="Q191">
        <f t="shared" si="40"/>
        <v>0.12951475666666667</v>
      </c>
      <c r="R191" s="100">
        <f t="shared" si="41"/>
        <v>4.7305063648898762E-2</v>
      </c>
      <c r="S191" t="s">
        <v>49</v>
      </c>
      <c r="T191">
        <v>1.49E+18</v>
      </c>
      <c r="U191">
        <v>0.71360000000000001</v>
      </c>
      <c r="V191">
        <v>0.10349528600000001</v>
      </c>
      <c r="W191">
        <v>0.53890000000000005</v>
      </c>
      <c r="X191">
        <v>8.4414160000000002E-2</v>
      </c>
      <c r="Y191">
        <v>0.40749999999999997</v>
      </c>
      <c r="Z191">
        <v>6.0245417000000002E-2</v>
      </c>
      <c r="AA191">
        <v>0.54059999999999997</v>
      </c>
      <c r="AB191">
        <v>8.1183360999999996E-2</v>
      </c>
      <c r="AC191" s="99">
        <f t="shared" si="42"/>
        <v>8.9697602333333334E-2</v>
      </c>
      <c r="AD191">
        <f t="shared" si="43"/>
        <v>1.7713992196557171E-2</v>
      </c>
      <c r="AE191" t="s">
        <v>43</v>
      </c>
      <c r="AF191">
        <v>1.49E+18</v>
      </c>
      <c r="AG191">
        <v>0.63429999999999997</v>
      </c>
      <c r="AH191">
        <v>9.8112915999999994E-2</v>
      </c>
      <c r="AI191">
        <v>0.439</v>
      </c>
      <c r="AJ191">
        <v>7.1849426999999993E-2</v>
      </c>
      <c r="AK191" s="99">
        <f t="shared" si="44"/>
        <v>8.4981171499999994E-2</v>
      </c>
      <c r="AL191" s="100">
        <f t="shared" si="45"/>
        <v>1.3131744500000011E-2</v>
      </c>
      <c r="AM191" t="s">
        <v>49</v>
      </c>
      <c r="AN191">
        <v>1.54E+18</v>
      </c>
      <c r="AO191">
        <v>0.41289999999999999</v>
      </c>
      <c r="AP191">
        <v>0.49067142000000002</v>
      </c>
      <c r="AQ191">
        <v>0.33428000000000002</v>
      </c>
      <c r="AR191">
        <v>0.32476440299999998</v>
      </c>
      <c r="AS191">
        <f t="shared" si="46"/>
        <v>0.40771791150000003</v>
      </c>
      <c r="AT191">
        <f t="shared" si="47"/>
        <v>0.11731397676713154</v>
      </c>
      <c r="AU191" t="s">
        <v>43</v>
      </c>
      <c r="AV191">
        <v>1.54E+18</v>
      </c>
      <c r="AW191">
        <v>0.83789999999999998</v>
      </c>
      <c r="AX191">
        <v>0.76618507700000005</v>
      </c>
      <c r="AY191">
        <v>0.47149999999999997</v>
      </c>
      <c r="AZ191">
        <v>0.62967414499999996</v>
      </c>
      <c r="BA191">
        <v>0.6179</v>
      </c>
      <c r="BB191">
        <v>0.65769026100000005</v>
      </c>
      <c r="BC191">
        <v>0.82450000000000001</v>
      </c>
      <c r="BD191">
        <v>0.95240845600000001</v>
      </c>
      <c r="BE191">
        <v>0.69569999999999999</v>
      </c>
      <c r="BF191">
        <v>0.71478475299999999</v>
      </c>
      <c r="BG191">
        <f t="shared" si="48"/>
        <v>0.74414853839999995</v>
      </c>
      <c r="BH191">
        <f t="shared" si="39"/>
        <v>0.12776878989068355</v>
      </c>
      <c r="BI191" t="s">
        <v>49</v>
      </c>
      <c r="BJ191">
        <v>1.49E+18</v>
      </c>
      <c r="BK191">
        <v>0.21</v>
      </c>
      <c r="BL191">
        <v>0.30299999999999999</v>
      </c>
      <c r="BM191">
        <v>0.24859999999999999</v>
      </c>
      <c r="BN191">
        <v>0.28499999999999998</v>
      </c>
      <c r="BO191">
        <f t="shared" si="49"/>
        <v>0.29399999999999998</v>
      </c>
      <c r="BP191">
        <f t="shared" si="50"/>
        <v>1.2727922061357866E-2</v>
      </c>
      <c r="BQ191" t="s">
        <v>43</v>
      </c>
      <c r="BR191">
        <v>1.49E+18</v>
      </c>
      <c r="BS191">
        <v>0.42870000000000003</v>
      </c>
      <c r="BT191">
        <v>0.49417867399999998</v>
      </c>
      <c r="BW191" s="132">
        <v>3.2574560029999998E-2</v>
      </c>
      <c r="BX191" s="132">
        <v>5.0266910099999999E-2</v>
      </c>
      <c r="BY191" s="132">
        <v>2.5555873680000001E-2</v>
      </c>
      <c r="BZ191" s="132">
        <v>3.1238141090000001E-2</v>
      </c>
      <c r="CA191" s="132">
        <v>5.1426437300000002E-2</v>
      </c>
      <c r="CB191" s="100">
        <f t="shared" si="51"/>
        <v>3.9621840542500002E-2</v>
      </c>
      <c r="CC191" s="132">
        <v>2.8826333440000001E-2</v>
      </c>
      <c r="CD191" s="132">
        <v>2.3511705880000001E-2</v>
      </c>
      <c r="CE191" s="132">
        <v>1.6780034490000002E-2</v>
      </c>
      <c r="CF191" s="132">
        <v>2.2611837799999999E-2</v>
      </c>
      <c r="CG191">
        <f t="shared" si="52"/>
        <v>2.2932477902499998E-2</v>
      </c>
      <c r="CH191" s="133">
        <v>2.7117982249999999E-2</v>
      </c>
      <c r="CI191" s="133">
        <v>1.9858868500000001E-2</v>
      </c>
      <c r="CJ191" s="100">
        <f t="shared" si="53"/>
        <v>2.3488425375E-2</v>
      </c>
      <c r="CK191" s="30">
        <v>0.13666572120000001</v>
      </c>
      <c r="CL191" s="30">
        <v>9.0455974290000005E-2</v>
      </c>
      <c r="CM191">
        <f t="shared" si="54"/>
        <v>0.113560847745</v>
      </c>
      <c r="CN191" s="30">
        <v>0.2134039845</v>
      </c>
      <c r="CO191" s="30">
        <v>0.17538187</v>
      </c>
      <c r="CP191" s="30">
        <v>0.1831851421</v>
      </c>
      <c r="CQ191" s="30">
        <v>0.26527240660000001</v>
      </c>
      <c r="CR191" s="30">
        <v>0.19908755589999999</v>
      </c>
      <c r="CS191">
        <f t="shared" si="55"/>
        <v>0.20726619182</v>
      </c>
      <c r="CT191" s="30">
        <v>8.4512175329999994E-2</v>
      </c>
      <c r="CU191" s="30">
        <v>7.9396923179999995E-2</v>
      </c>
      <c r="CV191">
        <f t="shared" si="56"/>
        <v>8.1954549254999995E-2</v>
      </c>
      <c r="CW191" s="30">
        <v>0.13764258970000001</v>
      </c>
      <c r="CY191">
        <v>1.85E+18</v>
      </c>
      <c r="CZ191">
        <f>Q193</f>
        <v>0.12497505599999999</v>
      </c>
    </row>
    <row r="192" spans="1:112" ht="15.75" thickBot="1">
      <c r="A192" t="s">
        <v>50</v>
      </c>
      <c r="B192">
        <v>1.7E+18</v>
      </c>
      <c r="C192">
        <v>0.83130000000000004</v>
      </c>
      <c r="D192">
        <v>0.128465461</v>
      </c>
      <c r="E192" t="s">
        <v>44</v>
      </c>
      <c r="F192">
        <v>1.7E+18</v>
      </c>
      <c r="R192" s="100"/>
      <c r="S192" t="s">
        <v>50</v>
      </c>
      <c r="T192">
        <v>1.64E+18</v>
      </c>
      <c r="U192">
        <v>0.80120000000000002</v>
      </c>
      <c r="V192">
        <v>0.116200145</v>
      </c>
      <c r="W192">
        <v>0.5968</v>
      </c>
      <c r="X192">
        <v>9.3483708999999998E-2</v>
      </c>
      <c r="Y192">
        <v>0.47799999999999998</v>
      </c>
      <c r="Z192">
        <v>7.0668244000000005E-2</v>
      </c>
      <c r="AA192">
        <v>0.61240000000000006</v>
      </c>
      <c r="AB192">
        <v>9.1965760999999993E-2</v>
      </c>
      <c r="AC192" s="99">
        <f t="shared" si="42"/>
        <v>0.10054987166666667</v>
      </c>
      <c r="AD192">
        <f t="shared" si="43"/>
        <v>1.8603157618931204E-2</v>
      </c>
      <c r="AE192" t="s">
        <v>44</v>
      </c>
      <c r="AF192">
        <v>1.64E+18</v>
      </c>
      <c r="AG192">
        <v>0.64200000000000002</v>
      </c>
      <c r="AH192">
        <v>9.9303944000000005E-2</v>
      </c>
      <c r="AI192">
        <v>0.47099999999999997</v>
      </c>
      <c r="AJ192">
        <v>7.7086742999999999E-2</v>
      </c>
      <c r="AK192" s="99">
        <f t="shared" si="44"/>
        <v>8.8195343499999995E-2</v>
      </c>
      <c r="AL192" s="100">
        <f t="shared" si="45"/>
        <v>1.1108600500000048E-2</v>
      </c>
      <c r="AM192" t="s">
        <v>50</v>
      </c>
      <c r="AN192">
        <v>1.7E+18</v>
      </c>
      <c r="AO192">
        <v>0.39979999999999999</v>
      </c>
      <c r="AP192">
        <v>0.47510398100000001</v>
      </c>
      <c r="AQ192">
        <v>0.3417</v>
      </c>
      <c r="AR192">
        <v>0.33197318599999998</v>
      </c>
      <c r="AS192">
        <f t="shared" si="46"/>
        <v>0.40353858349999999</v>
      </c>
      <c r="AT192">
        <f t="shared" si="47"/>
        <v>0.10120875574112169</v>
      </c>
      <c r="AU192" t="s">
        <v>44</v>
      </c>
      <c r="AV192">
        <v>1.7E+18</v>
      </c>
      <c r="AX192">
        <f>(AX191+AX193)*0.5</f>
        <v>0.75726956850000005</v>
      </c>
      <c r="AY192">
        <v>0.45129999999999998</v>
      </c>
      <c r="AZ192">
        <v>0.60269764999999997</v>
      </c>
      <c r="BA192">
        <v>0.74980000000000002</v>
      </c>
      <c r="BB192">
        <v>0.798084087</v>
      </c>
      <c r="BC192">
        <v>0.76970000000000005</v>
      </c>
      <c r="BD192">
        <v>0.88910708100000002</v>
      </c>
      <c r="BE192">
        <v>0.64959999999999996</v>
      </c>
      <c r="BF192">
        <v>0.66742011700000003</v>
      </c>
      <c r="BG192">
        <f t="shared" si="48"/>
        <v>0.74291570070000001</v>
      </c>
      <c r="BH192">
        <f t="shared" si="39"/>
        <v>0.11178348373317121</v>
      </c>
      <c r="BI192" t="s">
        <v>50</v>
      </c>
      <c r="BJ192">
        <v>1.64E+18</v>
      </c>
      <c r="BK192">
        <v>0.20330000000000001</v>
      </c>
      <c r="BL192">
        <v>0.29399999999999998</v>
      </c>
      <c r="BM192">
        <v>0.23089999999999999</v>
      </c>
      <c r="BN192">
        <v>0.26500000000000001</v>
      </c>
      <c r="BO192">
        <f t="shared" si="49"/>
        <v>0.27949999999999997</v>
      </c>
      <c r="BP192">
        <f t="shared" si="50"/>
        <v>2.0506096654409858E-2</v>
      </c>
      <c r="BQ192" t="s">
        <v>44</v>
      </c>
      <c r="BR192">
        <v>1.64E+18</v>
      </c>
      <c r="BS192">
        <v>0.41949999999999998</v>
      </c>
      <c r="BT192">
        <v>0.48357348700000002</v>
      </c>
      <c r="BW192" s="132">
        <v>3.5781225889999997E-2</v>
      </c>
      <c r="BX192" s="134"/>
      <c r="BY192" s="134"/>
      <c r="BZ192" s="134"/>
      <c r="CA192" s="134"/>
      <c r="CB192" s="100"/>
      <c r="CC192" s="132">
        <v>3.2364992080000002E-2</v>
      </c>
      <c r="CD192" s="132">
        <v>2.6037829039999998E-2</v>
      </c>
      <c r="CE192" s="132">
        <v>1.9683083399999999E-2</v>
      </c>
      <c r="CF192" s="132">
        <v>2.5615037859999999E-2</v>
      </c>
      <c r="CG192">
        <f t="shared" si="52"/>
        <v>2.5925235594999999E-2</v>
      </c>
      <c r="CH192" s="133">
        <v>2.7447177369999999E-2</v>
      </c>
      <c r="CI192" s="133">
        <v>2.1306439779999999E-2</v>
      </c>
      <c r="CJ192" s="100">
        <f t="shared" si="53"/>
        <v>2.4376808574999999E-2</v>
      </c>
      <c r="CK192" s="30">
        <v>0.13232975380000001</v>
      </c>
      <c r="CL192" s="30">
        <v>9.246382199E-2</v>
      </c>
      <c r="CM192">
        <f t="shared" si="54"/>
        <v>0.112396787895</v>
      </c>
      <c r="CN192" s="19"/>
      <c r="CO192" s="30">
        <v>0.16786816099999999</v>
      </c>
      <c r="CP192" s="30">
        <v>0.22228875149999999</v>
      </c>
      <c r="CQ192" s="30">
        <v>0.24764120240000001</v>
      </c>
      <c r="CR192" s="30">
        <v>0.1858951794</v>
      </c>
      <c r="CS192">
        <f t="shared" si="55"/>
        <v>0.20592332357499998</v>
      </c>
      <c r="CT192" s="30">
        <v>8.1815834490000003E-2</v>
      </c>
      <c r="CU192" s="30">
        <v>7.3743964450000005E-2</v>
      </c>
      <c r="CV192">
        <f t="shared" si="56"/>
        <v>7.7779899469999997E-2</v>
      </c>
      <c r="CW192" s="30">
        <v>0.13468874820000001</v>
      </c>
      <c r="CY192">
        <v>2.16E+18</v>
      </c>
      <c r="CZ192">
        <f>Q195</f>
        <v>0.12647192733333334</v>
      </c>
    </row>
    <row r="193" spans="1:104" ht="15.75" thickBot="1">
      <c r="A193" t="s">
        <v>51</v>
      </c>
      <c r="B193">
        <v>1.85E+18</v>
      </c>
      <c r="C193">
        <v>0.87329999999999997</v>
      </c>
      <c r="D193">
        <v>0.13495595699999999</v>
      </c>
      <c r="E193" t="s">
        <v>45</v>
      </c>
      <c r="F193">
        <v>1.85E+18</v>
      </c>
      <c r="G193">
        <v>1.0992</v>
      </c>
      <c r="H193">
        <v>0.17007581599999999</v>
      </c>
      <c r="I193">
        <v>0.4778</v>
      </c>
      <c r="J193">
        <v>8.8744428E-2</v>
      </c>
      <c r="K193">
        <v>0.59060000000000001</v>
      </c>
      <c r="L193">
        <v>0.102695183</v>
      </c>
      <c r="M193">
        <v>0.49419999999999997</v>
      </c>
      <c r="N193">
        <v>0.18348555699999999</v>
      </c>
      <c r="Q193">
        <f t="shared" si="40"/>
        <v>0.12497505599999999</v>
      </c>
      <c r="R193" s="100">
        <f t="shared" si="41"/>
        <v>4.7462577496643621E-2</v>
      </c>
      <c r="S193" t="s">
        <v>51</v>
      </c>
      <c r="T193">
        <v>1.78E+18</v>
      </c>
      <c r="U193">
        <v>0.89180000000000004</v>
      </c>
      <c r="V193">
        <v>0.12934010200000001</v>
      </c>
      <c r="W193">
        <v>0.66379999999999995</v>
      </c>
      <c r="X193">
        <v>0.10397869699999999</v>
      </c>
      <c r="Y193">
        <v>0.56879999999999997</v>
      </c>
      <c r="Z193">
        <v>8.4092253000000006E-2</v>
      </c>
      <c r="AA193">
        <v>0.70520000000000005</v>
      </c>
      <c r="AB193">
        <v>0.105901787</v>
      </c>
      <c r="AC193" s="99">
        <f t="shared" si="42"/>
        <v>0.11307352866666669</v>
      </c>
      <c r="AD193">
        <f t="shared" si="43"/>
        <v>1.8517442264322909E-2</v>
      </c>
      <c r="AE193" t="s">
        <v>45</v>
      </c>
      <c r="AF193">
        <v>1.78E+18</v>
      </c>
      <c r="AG193">
        <v>0.62549999999999994</v>
      </c>
      <c r="AH193">
        <v>9.6751740000000003E-2</v>
      </c>
      <c r="AI193">
        <v>0.42</v>
      </c>
      <c r="AJ193">
        <v>6.8739771000000005E-2</v>
      </c>
      <c r="AK193" s="99">
        <f t="shared" si="44"/>
        <v>8.2745755500000004E-2</v>
      </c>
      <c r="AL193" s="100">
        <f t="shared" si="45"/>
        <v>1.4005984499999978E-2</v>
      </c>
      <c r="AM193" t="s">
        <v>51</v>
      </c>
      <c r="AN193">
        <v>1.85E+18</v>
      </c>
      <c r="AO193">
        <v>0.3513</v>
      </c>
      <c r="AP193">
        <v>0.41746880600000003</v>
      </c>
      <c r="AQ193">
        <v>0.27011000000000002</v>
      </c>
      <c r="AR193">
        <v>0.26242106300000001</v>
      </c>
      <c r="AS193">
        <f t="shared" si="46"/>
        <v>0.33994493450000002</v>
      </c>
      <c r="AT193">
        <f t="shared" si="47"/>
        <v>0.10963531048296903</v>
      </c>
      <c r="AU193" t="s">
        <v>45</v>
      </c>
      <c r="AV193">
        <v>1.85E+18</v>
      </c>
      <c r="AW193">
        <v>0.81840000000000002</v>
      </c>
      <c r="AX193">
        <v>0.74835406000000004</v>
      </c>
      <c r="AY193">
        <v>0.35339999999999999</v>
      </c>
      <c r="AZ193">
        <v>0.471955128</v>
      </c>
      <c r="BA193">
        <v>0.74870000000000003</v>
      </c>
      <c r="BB193">
        <v>0.79691325199999996</v>
      </c>
      <c r="BC193">
        <v>0.77129999999999999</v>
      </c>
      <c r="BD193">
        <v>0.89095529600000001</v>
      </c>
      <c r="BE193">
        <v>0.68799999999999994</v>
      </c>
      <c r="BF193">
        <v>0.70687352299999995</v>
      </c>
      <c r="BG193">
        <f t="shared" si="48"/>
        <v>0.72301025180000011</v>
      </c>
      <c r="BH193">
        <f t="shared" si="39"/>
        <v>0.15620384848538263</v>
      </c>
      <c r="BI193" t="s">
        <v>51</v>
      </c>
      <c r="BJ193">
        <v>1.78E+18</v>
      </c>
      <c r="BK193">
        <v>0.1734</v>
      </c>
      <c r="BL193">
        <v>0.251</v>
      </c>
      <c r="BM193">
        <v>0.1628</v>
      </c>
      <c r="BN193">
        <v>0.187</v>
      </c>
      <c r="BO193">
        <f t="shared" si="49"/>
        <v>0.219</v>
      </c>
      <c r="BP193">
        <f t="shared" si="50"/>
        <v>4.5254833995939131E-2</v>
      </c>
      <c r="BQ193" t="s">
        <v>45</v>
      </c>
      <c r="BR193">
        <v>1.78E+18</v>
      </c>
      <c r="BS193">
        <v>0.37690000000000001</v>
      </c>
      <c r="BT193">
        <v>0.43446685899999998</v>
      </c>
      <c r="BW193" s="132">
        <v>3.7589010669999999E-2</v>
      </c>
      <c r="BX193" s="132">
        <v>4.7370874129999997E-2</v>
      </c>
      <c r="BY193" s="132">
        <v>2.471780656E-2</v>
      </c>
      <c r="BZ193" s="132">
        <v>2.8603482360000002E-2</v>
      </c>
      <c r="CA193" s="132">
        <v>5.1105862279999997E-2</v>
      </c>
      <c r="CB193" s="100">
        <f t="shared" si="51"/>
        <v>3.7949506332499994E-2</v>
      </c>
      <c r="CC193" s="132">
        <v>3.6024837669999997E-2</v>
      </c>
      <c r="CD193" s="132">
        <v>2.8960976730000001E-2</v>
      </c>
      <c r="CE193" s="132">
        <v>2.3422045690000001E-2</v>
      </c>
      <c r="CF193" s="132">
        <v>2.9496611200000002E-2</v>
      </c>
      <c r="CG193">
        <f t="shared" si="52"/>
        <v>2.9476117822500002E-2</v>
      </c>
      <c r="CH193" s="133">
        <v>2.6741759260000001E-2</v>
      </c>
      <c r="CI193" s="133">
        <v>1.8999373050000001E-2</v>
      </c>
      <c r="CJ193" s="100">
        <f t="shared" si="53"/>
        <v>2.2870566155000001E-2</v>
      </c>
      <c r="CK193" s="30">
        <v>0.1162767446</v>
      </c>
      <c r="CL193" s="30">
        <v>7.309160948E-2</v>
      </c>
      <c r="CM193">
        <f t="shared" si="54"/>
        <v>9.4684177039999998E-2</v>
      </c>
      <c r="CN193" s="30">
        <v>0.2084375473</v>
      </c>
      <c r="CO193" s="30">
        <v>0.13145271019999999</v>
      </c>
      <c r="CP193" s="30">
        <v>0.2219626411</v>
      </c>
      <c r="CQ193" s="30">
        <v>0.24815598210000001</v>
      </c>
      <c r="CR193" s="30">
        <v>0.196884057</v>
      </c>
      <c r="CS193">
        <f t="shared" si="55"/>
        <v>0.20137858753999999</v>
      </c>
      <c r="CT193" s="30">
        <v>6.9782910480000002E-2</v>
      </c>
      <c r="CU193" s="30">
        <v>5.1994445270000002E-2</v>
      </c>
      <c r="CV193">
        <f t="shared" si="56"/>
        <v>6.0888677875000005E-2</v>
      </c>
      <c r="CW193" s="30">
        <v>0.12101117810000001</v>
      </c>
      <c r="CY193">
        <v>2.47E+18</v>
      </c>
      <c r="CZ193">
        <f>Q197</f>
        <v>0.12952139466666668</v>
      </c>
    </row>
    <row r="194" spans="1:104" ht="15.75" thickBot="1">
      <c r="A194" t="s">
        <v>52</v>
      </c>
      <c r="B194">
        <v>2.01E+18</v>
      </c>
      <c r="C194">
        <v>0.92859999999999998</v>
      </c>
      <c r="D194">
        <v>0.143501777</v>
      </c>
      <c r="E194" t="s">
        <v>46</v>
      </c>
      <c r="F194">
        <v>2.01E+18</v>
      </c>
      <c r="R194" s="100"/>
      <c r="S194" t="s">
        <v>52</v>
      </c>
      <c r="T194">
        <v>1.93E+18</v>
      </c>
      <c r="U194">
        <v>0.93769999999999998</v>
      </c>
      <c r="V194">
        <v>0.13599709900000001</v>
      </c>
      <c r="W194">
        <v>0.68989999999999996</v>
      </c>
      <c r="X194">
        <v>0.108067043</v>
      </c>
      <c r="Y194">
        <v>0.56889999999999996</v>
      </c>
      <c r="Z194">
        <v>8.4107036999999996E-2</v>
      </c>
      <c r="AA194">
        <v>0.72529999999999994</v>
      </c>
      <c r="AB194">
        <v>0.10892025800000001</v>
      </c>
      <c r="AC194" s="99">
        <f t="shared" si="42"/>
        <v>0.11766146666666667</v>
      </c>
      <c r="AD194">
        <f t="shared" si="43"/>
        <v>2.1205989092740848E-2</v>
      </c>
      <c r="AE194" t="s">
        <v>46</v>
      </c>
      <c r="AF194">
        <v>1.93E+18</v>
      </c>
      <c r="AG194">
        <v>0.6099</v>
      </c>
      <c r="AH194">
        <v>9.4338747000000001E-2</v>
      </c>
      <c r="AI194">
        <v>0.39700000000000002</v>
      </c>
      <c r="AJ194">
        <v>6.4975450000000004E-2</v>
      </c>
      <c r="AK194" s="99">
        <f t="shared" si="44"/>
        <v>7.9657098499999995E-2</v>
      </c>
      <c r="AL194" s="100">
        <f t="shared" si="45"/>
        <v>1.4681648500000056E-2</v>
      </c>
      <c r="AM194" t="s">
        <v>52</v>
      </c>
      <c r="AN194">
        <v>2.01E+18</v>
      </c>
      <c r="AO194">
        <v>0.28260000000000002</v>
      </c>
      <c r="AP194">
        <v>0.33582887700000003</v>
      </c>
      <c r="AQ194">
        <v>0.2278</v>
      </c>
      <c r="AR194">
        <v>0.22131545699999999</v>
      </c>
      <c r="AS194">
        <f t="shared" si="46"/>
        <v>0.27857216699999998</v>
      </c>
      <c r="AT194">
        <f t="shared" si="47"/>
        <v>8.0973215818863575E-2</v>
      </c>
      <c r="AU194" t="s">
        <v>46</v>
      </c>
      <c r="AV194">
        <v>2.01E+18</v>
      </c>
      <c r="AX194">
        <f>(AX193+AX195)*0.5</f>
        <v>0.76581931250000002</v>
      </c>
      <c r="AY194">
        <v>0.4259</v>
      </c>
      <c r="AZ194">
        <v>0.56877670899999999</v>
      </c>
      <c r="BA194">
        <v>0.69669999999999999</v>
      </c>
      <c r="BB194">
        <v>0.74156466200000004</v>
      </c>
      <c r="BC194">
        <v>0.70950000000000002</v>
      </c>
      <c r="BD194">
        <v>0.81956797999999997</v>
      </c>
      <c r="BE194">
        <v>0.63900000000000001</v>
      </c>
      <c r="BF194">
        <v>0.65652933300000005</v>
      </c>
      <c r="BG194">
        <f t="shared" si="48"/>
        <v>0.71045159930000001</v>
      </c>
      <c r="BH194">
        <f t="shared" si="39"/>
        <v>9.8639971889042125E-2</v>
      </c>
      <c r="BI194" t="s">
        <v>52</v>
      </c>
      <c r="BJ194">
        <v>1.93E+18</v>
      </c>
      <c r="BK194">
        <v>0.13880000000000001</v>
      </c>
      <c r="BL194">
        <v>0.20100000000000001</v>
      </c>
      <c r="BM194">
        <v>0.1522</v>
      </c>
      <c r="BN194">
        <v>0.17499999999999999</v>
      </c>
      <c r="BO194">
        <f t="shared" si="49"/>
        <v>0.188</v>
      </c>
      <c r="BP194">
        <f t="shared" si="50"/>
        <v>1.8384776310850254E-2</v>
      </c>
      <c r="BQ194" t="s">
        <v>46</v>
      </c>
      <c r="BR194">
        <v>1.93E+18</v>
      </c>
      <c r="BS194">
        <v>0.37509999999999999</v>
      </c>
      <c r="BT194">
        <v>0.43239193100000001</v>
      </c>
      <c r="BW194" s="132">
        <v>3.9969260630000003E-2</v>
      </c>
      <c r="BX194" s="134"/>
      <c r="BY194" s="134"/>
      <c r="BZ194" s="134"/>
      <c r="CA194" s="134"/>
      <c r="CB194" s="100"/>
      <c r="CC194" s="132">
        <v>3.7878997849999999E-2</v>
      </c>
      <c r="CD194" s="132">
        <v>3.0099695459999999E-2</v>
      </c>
      <c r="CE194" s="132">
        <v>2.3426163489999999E-2</v>
      </c>
      <c r="CF194" s="132">
        <v>3.033733991E-2</v>
      </c>
      <c r="CG194">
        <f t="shared" si="52"/>
        <v>3.04355491775E-2</v>
      </c>
      <c r="CH194" s="133">
        <v>2.6074818499999999E-2</v>
      </c>
      <c r="CI194" s="133">
        <v>1.7958931189999999E-2</v>
      </c>
      <c r="CJ194" s="100">
        <f t="shared" si="53"/>
        <v>2.2016874844999999E-2</v>
      </c>
      <c r="CK194" s="30">
        <v>9.3537739930000002E-2</v>
      </c>
      <c r="CL194" s="30">
        <v>6.1642547989999998E-2</v>
      </c>
      <c r="CM194">
        <f t="shared" si="54"/>
        <v>7.7590143959999996E-2</v>
      </c>
      <c r="CN194" s="19"/>
      <c r="CO194" s="30">
        <v>0.15842023</v>
      </c>
      <c r="CP194" s="30">
        <v>0.20654650999999999</v>
      </c>
      <c r="CQ194" s="30">
        <v>0.22827261669999999</v>
      </c>
      <c r="CR194" s="30">
        <v>0.18286179129999999</v>
      </c>
      <c r="CS194">
        <f t="shared" si="55"/>
        <v>0.19402528699999999</v>
      </c>
      <c r="CT194" s="30">
        <v>5.58585235E-2</v>
      </c>
      <c r="CU194" s="30">
        <v>4.8609057560000002E-2</v>
      </c>
      <c r="CV194">
        <f t="shared" si="56"/>
        <v>5.2233790530000004E-2</v>
      </c>
      <c r="CW194" s="30">
        <v>0.1204332526</v>
      </c>
      <c r="CY194">
        <v>2.78E+18</v>
      </c>
      <c r="CZ194">
        <f>Q199</f>
        <v>0.12504986533333334</v>
      </c>
    </row>
    <row r="195" spans="1:104" ht="15.75" thickBot="1">
      <c r="A195" t="s">
        <v>53</v>
      </c>
      <c r="B195">
        <v>2.16E+18</v>
      </c>
      <c r="C195">
        <v>0.84770000000000001</v>
      </c>
      <c r="D195">
        <v>0.130999846</v>
      </c>
      <c r="E195" t="s">
        <v>47</v>
      </c>
      <c r="F195">
        <v>2.16E+18</v>
      </c>
      <c r="G195">
        <v>0.98760000000000003</v>
      </c>
      <c r="H195">
        <v>0.15280829300000001</v>
      </c>
      <c r="I195">
        <v>0.44280000000000003</v>
      </c>
      <c r="J195">
        <v>8.2243684999999997E-2</v>
      </c>
      <c r="K195">
        <v>0.57310000000000005</v>
      </c>
      <c r="L195">
        <v>9.9652234000000006E-2</v>
      </c>
      <c r="M195">
        <v>0.53200000000000003</v>
      </c>
      <c r="N195">
        <v>0.19751986299999999</v>
      </c>
      <c r="Q195">
        <f t="shared" si="40"/>
        <v>0.12647192733333334</v>
      </c>
      <c r="R195" s="100">
        <f t="shared" si="41"/>
        <v>5.2419607178615879E-2</v>
      </c>
      <c r="S195" t="s">
        <v>53</v>
      </c>
      <c r="T195">
        <v>2.08E+18</v>
      </c>
      <c r="U195">
        <v>0.89339999999999997</v>
      </c>
      <c r="V195">
        <v>0.12957215399999999</v>
      </c>
      <c r="W195">
        <v>0.64290000000000003</v>
      </c>
      <c r="X195">
        <v>0.10070488700000001</v>
      </c>
      <c r="Y195">
        <v>0.53369999999999995</v>
      </c>
      <c r="Z195">
        <v>7.8903016000000006E-2</v>
      </c>
      <c r="AA195">
        <v>0.70299999999999996</v>
      </c>
      <c r="AB195">
        <v>0.10557140700000001</v>
      </c>
      <c r="AC195" s="99">
        <f t="shared" si="42"/>
        <v>0.11194948266666667</v>
      </c>
      <c r="AD195">
        <f t="shared" si="43"/>
        <v>2.0790470935844352E-2</v>
      </c>
      <c r="AE195" t="s">
        <v>47</v>
      </c>
      <c r="AF195">
        <v>2.08E+18</v>
      </c>
      <c r="AG195">
        <v>0.58819999999999995</v>
      </c>
      <c r="AH195">
        <v>9.0982212000000007E-2</v>
      </c>
      <c r="AI195">
        <v>0.36</v>
      </c>
      <c r="AJ195">
        <v>5.8919803999999999E-2</v>
      </c>
      <c r="AK195" s="99">
        <f t="shared" si="44"/>
        <v>7.4951008E-2</v>
      </c>
      <c r="AL195" s="100">
        <f t="shared" si="45"/>
        <v>1.6031204000000028E-2</v>
      </c>
      <c r="AM195" t="s">
        <v>53</v>
      </c>
      <c r="AN195">
        <v>2.16E+18</v>
      </c>
      <c r="AO195">
        <v>0.26090000000000002</v>
      </c>
      <c r="AP195">
        <v>0.31004159199999998</v>
      </c>
      <c r="AQ195">
        <v>0.23530000000000001</v>
      </c>
      <c r="AR195">
        <v>0.22860196299999999</v>
      </c>
      <c r="AS195">
        <f t="shared" si="46"/>
        <v>0.26932177749999997</v>
      </c>
      <c r="AT195">
        <f t="shared" si="47"/>
        <v>5.7586513923216828E-2</v>
      </c>
      <c r="AU195" t="s">
        <v>47</v>
      </c>
      <c r="AV195">
        <v>2.16E+18</v>
      </c>
      <c r="AW195">
        <v>0.85660000000000003</v>
      </c>
      <c r="AX195">
        <v>0.78328456499999999</v>
      </c>
      <c r="AY195">
        <v>0.46899999999999997</v>
      </c>
      <c r="AZ195">
        <v>0.62633547000000001</v>
      </c>
      <c r="BA195">
        <v>0.67359999999999998</v>
      </c>
      <c r="BB195">
        <v>0.71697711600000003</v>
      </c>
      <c r="BC195">
        <v>0.67759999999999998</v>
      </c>
      <c r="BD195">
        <v>0.78271918699999998</v>
      </c>
      <c r="BE195">
        <v>0.65900000000000003</v>
      </c>
      <c r="BF195">
        <v>0.67707798200000002</v>
      </c>
      <c r="BG195">
        <f t="shared" si="48"/>
        <v>0.71727886400000007</v>
      </c>
      <c r="BH195">
        <f t="shared" si="39"/>
        <v>6.8055292440262108E-2</v>
      </c>
      <c r="BI195" t="s">
        <v>53</v>
      </c>
      <c r="BJ195">
        <v>2.08E+18</v>
      </c>
      <c r="BK195">
        <v>0.16109999999999999</v>
      </c>
      <c r="BL195">
        <v>0.23300000000000001</v>
      </c>
      <c r="BM195">
        <v>0.18390000000000001</v>
      </c>
      <c r="BN195">
        <v>0.21099999999999999</v>
      </c>
      <c r="BO195">
        <f t="shared" si="49"/>
        <v>0.222</v>
      </c>
      <c r="BP195">
        <f t="shared" si="50"/>
        <v>1.555634918610406E-2</v>
      </c>
      <c r="BQ195" t="s">
        <v>47</v>
      </c>
      <c r="BR195">
        <v>2.08E+18</v>
      </c>
      <c r="BS195">
        <v>0.37159999999999999</v>
      </c>
      <c r="BT195">
        <v>0.428357349</v>
      </c>
      <c r="BW195" s="132">
        <v>3.6487122800000001E-2</v>
      </c>
      <c r="BX195" s="132">
        <v>4.2561385819999999E-2</v>
      </c>
      <c r="BY195" s="132">
        <v>2.2907167740000001E-2</v>
      </c>
      <c r="BZ195" s="132">
        <v>2.7755935900000001E-2</v>
      </c>
      <c r="CA195" s="132">
        <v>5.5014809249999998E-2</v>
      </c>
      <c r="CB195" s="100">
        <f t="shared" si="51"/>
        <v>3.7059824677499999E-2</v>
      </c>
      <c r="CC195" s="132">
        <v>3.6089470700000001E-2</v>
      </c>
      <c r="CD195" s="132">
        <v>2.8049129169999999E-2</v>
      </c>
      <c r="CE195" s="132">
        <v>2.1976697930000001E-2</v>
      </c>
      <c r="CF195" s="132">
        <v>2.9404591139999998E-2</v>
      </c>
      <c r="CG195">
        <f t="shared" si="52"/>
        <v>2.8879972235000002E-2</v>
      </c>
      <c r="CH195" s="133">
        <v>2.514708681E-2</v>
      </c>
      <c r="CI195" s="133">
        <v>1.62851769E-2</v>
      </c>
      <c r="CJ195" s="100">
        <f t="shared" si="53"/>
        <v>2.0716131855E-2</v>
      </c>
      <c r="CK195" s="30">
        <v>8.6355259540000007E-2</v>
      </c>
      <c r="CL195" s="30">
        <v>6.3672043649999996E-2</v>
      </c>
      <c r="CM195">
        <f t="shared" si="54"/>
        <v>7.5013651595000008E-2</v>
      </c>
      <c r="CN195" s="30">
        <v>0.21816667040000001</v>
      </c>
      <c r="CO195" s="30">
        <v>0.17445195550000001</v>
      </c>
      <c r="CP195" s="30">
        <v>0.19969819019999999</v>
      </c>
      <c r="CQ195" s="30">
        <v>0.2180091968</v>
      </c>
      <c r="CR195" s="30">
        <v>0.18858516510000001</v>
      </c>
      <c r="CS195">
        <f t="shared" si="55"/>
        <v>0.1997822356</v>
      </c>
      <c r="CT195" s="30">
        <v>6.4832911640000004E-2</v>
      </c>
      <c r="CU195" s="30">
        <v>5.8733283079999997E-2</v>
      </c>
      <c r="CV195">
        <f t="shared" si="56"/>
        <v>6.1783097359999997E-2</v>
      </c>
      <c r="CW195" s="30">
        <v>0.1193095086</v>
      </c>
      <c r="CY195">
        <v>3.09E+18</v>
      </c>
      <c r="CZ195">
        <f>Q201</f>
        <v>0.11733187466666667</v>
      </c>
    </row>
    <row r="196" spans="1:104" ht="15.75" thickBot="1">
      <c r="A196" t="s">
        <v>54</v>
      </c>
      <c r="B196">
        <v>2.31E+18</v>
      </c>
      <c r="C196">
        <v>0.81940000000000002</v>
      </c>
      <c r="D196">
        <v>0.12662648700000001</v>
      </c>
      <c r="E196" t="s">
        <v>48</v>
      </c>
      <c r="F196">
        <v>2.31E+18</v>
      </c>
      <c r="R196" s="100"/>
      <c r="S196" t="s">
        <v>54</v>
      </c>
      <c r="T196">
        <v>2.23E+18</v>
      </c>
      <c r="U196">
        <v>0.85550000000000004</v>
      </c>
      <c r="V196">
        <v>0.12407541699999999</v>
      </c>
      <c r="W196">
        <v>0.54859999999999998</v>
      </c>
      <c r="X196">
        <v>8.5933583999999993E-2</v>
      </c>
      <c r="Y196">
        <v>0.50919999999999999</v>
      </c>
      <c r="Z196">
        <v>7.5280898999999998E-2</v>
      </c>
      <c r="AA196">
        <v>0.64829999999999999</v>
      </c>
      <c r="AB196">
        <v>9.7356961000000006E-2</v>
      </c>
      <c r="AC196" s="99">
        <f t="shared" si="42"/>
        <v>0.10245532066666667</v>
      </c>
      <c r="AD196">
        <f t="shared" si="43"/>
        <v>2.0977976657472055E-2</v>
      </c>
      <c r="AE196" t="s">
        <v>48</v>
      </c>
      <c r="AF196">
        <v>2.23E+18</v>
      </c>
      <c r="AG196">
        <v>0.57279999999999998</v>
      </c>
      <c r="AH196">
        <v>8.8600155E-2</v>
      </c>
      <c r="AI196">
        <v>0.36699999999999999</v>
      </c>
      <c r="AJ196">
        <v>6.0065465999999998E-2</v>
      </c>
      <c r="AK196" s="99">
        <f t="shared" si="44"/>
        <v>7.4332810499999999E-2</v>
      </c>
      <c r="AL196" s="100">
        <f t="shared" si="45"/>
        <v>1.4267344500000003E-2</v>
      </c>
      <c r="AM196" t="s">
        <v>54</v>
      </c>
      <c r="AN196">
        <v>2.31E+18</v>
      </c>
      <c r="AO196">
        <v>0.26379999999999998</v>
      </c>
      <c r="AP196">
        <v>0.313487819</v>
      </c>
      <c r="AQ196">
        <v>0.247</v>
      </c>
      <c r="AR196">
        <v>0.23996891100000001</v>
      </c>
      <c r="AS196">
        <f t="shared" si="46"/>
        <v>0.27672836499999998</v>
      </c>
      <c r="AT196">
        <f t="shared" si="47"/>
        <v>5.1985718392230297E-2</v>
      </c>
      <c r="AU196" t="s">
        <v>48</v>
      </c>
      <c r="AV196">
        <v>2.31E+18</v>
      </c>
      <c r="AX196">
        <f>(AX195+AX197)*0.5</f>
        <v>0.76248171200000003</v>
      </c>
      <c r="AY196">
        <v>0.38700000000000001</v>
      </c>
      <c r="AZ196">
        <v>0.51682692299999999</v>
      </c>
      <c r="BA196">
        <v>0.71609999999999996</v>
      </c>
      <c r="BB196">
        <v>0.76221394399999998</v>
      </c>
      <c r="BC196">
        <v>0.70030000000000003</v>
      </c>
      <c r="BD196">
        <v>0.80894074199999999</v>
      </c>
      <c r="BE196">
        <v>0.58579999999999999</v>
      </c>
      <c r="BF196">
        <v>0.60186992699999997</v>
      </c>
      <c r="BG196">
        <f t="shared" si="48"/>
        <v>0.69046664960000004</v>
      </c>
      <c r="BH196">
        <f t="shared" si="39"/>
        <v>0.12487002036656347</v>
      </c>
      <c r="BI196" t="s">
        <v>54</v>
      </c>
      <c r="BJ196">
        <v>2.23E+18</v>
      </c>
      <c r="BK196">
        <v>0.14940000000000001</v>
      </c>
      <c r="BL196">
        <v>0.216</v>
      </c>
      <c r="BM196">
        <v>0.2132</v>
      </c>
      <c r="BN196">
        <v>0.24399999999999999</v>
      </c>
      <c r="BO196">
        <f t="shared" si="49"/>
        <v>0.22999999999999998</v>
      </c>
      <c r="BP196">
        <f t="shared" si="50"/>
        <v>1.9798989873223326E-2</v>
      </c>
      <c r="BQ196" t="s">
        <v>48</v>
      </c>
      <c r="BR196">
        <v>2.23E+18</v>
      </c>
      <c r="BS196">
        <v>0.35880000000000001</v>
      </c>
      <c r="BT196">
        <v>0.41360230599999998</v>
      </c>
      <c r="BW196" s="132">
        <v>3.5269020200000001E-2</v>
      </c>
      <c r="BX196" s="134"/>
      <c r="BY196" s="134"/>
      <c r="BZ196" s="134"/>
      <c r="CA196" s="134"/>
      <c r="CB196" s="100"/>
      <c r="CC196" s="132">
        <v>3.455847569E-2</v>
      </c>
      <c r="CD196" s="132">
        <v>2.393490786E-2</v>
      </c>
      <c r="CE196" s="132">
        <v>2.096783696E-2</v>
      </c>
      <c r="CF196" s="132">
        <v>2.711663789E-2</v>
      </c>
      <c r="CG196">
        <f t="shared" si="52"/>
        <v>2.6644464600000001E-2</v>
      </c>
      <c r="CH196" s="133">
        <v>2.4488696569999999E-2</v>
      </c>
      <c r="CI196" s="133">
        <v>1.6601833119999999E-2</v>
      </c>
      <c r="CJ196" s="100">
        <f t="shared" si="53"/>
        <v>2.0545264845000001E-2</v>
      </c>
      <c r="CK196" s="30">
        <v>8.7315130190000007E-2</v>
      </c>
      <c r="CL196" s="30">
        <v>6.6838056869999996E-2</v>
      </c>
      <c r="CM196">
        <f t="shared" si="54"/>
        <v>7.7076593530000001E-2</v>
      </c>
      <c r="CN196" s="19"/>
      <c r="CO196" s="30">
        <v>0.14395076070000001</v>
      </c>
      <c r="CP196" s="30">
        <v>0.21229791270000001</v>
      </c>
      <c r="CQ196" s="30">
        <v>0.22531263360000001</v>
      </c>
      <c r="CR196" s="30">
        <v>0.1676376171</v>
      </c>
      <c r="CS196">
        <f t="shared" si="55"/>
        <v>0.187299731025</v>
      </c>
      <c r="CT196" s="30">
        <v>6.012437616E-2</v>
      </c>
      <c r="CU196" s="30">
        <v>6.809100572E-2</v>
      </c>
      <c r="CV196">
        <f t="shared" si="56"/>
        <v>6.4107690940000003E-2</v>
      </c>
      <c r="CW196" s="30">
        <v>0.1151998161</v>
      </c>
      <c r="CY196">
        <v>3.39E+18</v>
      </c>
      <c r="CZ196">
        <f>Q203</f>
        <v>0.119471302</v>
      </c>
    </row>
    <row r="197" spans="1:104" ht="15.75" thickBot="1">
      <c r="A197" t="s">
        <v>55</v>
      </c>
      <c r="B197">
        <v>2.47E+18</v>
      </c>
      <c r="C197">
        <v>0.75260000000000005</v>
      </c>
      <c r="D197">
        <v>0.116303508</v>
      </c>
      <c r="E197" t="s">
        <v>49</v>
      </c>
      <c r="F197">
        <v>2.47E+18</v>
      </c>
      <c r="G197">
        <v>0.98040000000000005</v>
      </c>
      <c r="H197">
        <v>0.15169426</v>
      </c>
      <c r="I197">
        <v>0.41570000000000001</v>
      </c>
      <c r="J197">
        <v>7.7210253000000006E-2</v>
      </c>
      <c r="K197">
        <v>0.57950000000000002</v>
      </c>
      <c r="L197">
        <v>0.100765084</v>
      </c>
      <c r="M197">
        <v>0.56720000000000004</v>
      </c>
      <c r="N197">
        <v>0.210588847</v>
      </c>
      <c r="Q197">
        <f t="shared" si="40"/>
        <v>0.12952139466666668</v>
      </c>
      <c r="R197" s="100">
        <f t="shared" si="41"/>
        <v>5.9172177418284441E-2</v>
      </c>
      <c r="S197" t="s">
        <v>55</v>
      </c>
      <c r="T197">
        <v>2.38E+18</v>
      </c>
      <c r="U197">
        <v>0.81210000000000004</v>
      </c>
      <c r="V197">
        <v>0.117781001</v>
      </c>
      <c r="W197">
        <v>0.497</v>
      </c>
      <c r="X197">
        <v>7.7850876999999999E-2</v>
      </c>
      <c r="Y197">
        <v>0.49380000000000002</v>
      </c>
      <c r="Z197">
        <v>7.3004139999999995E-2</v>
      </c>
      <c r="AA197">
        <v>0.54</v>
      </c>
      <c r="AB197">
        <v>8.1093257000000002E-2</v>
      </c>
      <c r="AC197" s="99">
        <f t="shared" si="42"/>
        <v>9.2241711666666656E-2</v>
      </c>
      <c r="AD197">
        <f t="shared" si="43"/>
        <v>2.0503679232700148E-2</v>
      </c>
      <c r="AE197" t="s">
        <v>49</v>
      </c>
      <c r="AF197">
        <v>2.38E+18</v>
      </c>
      <c r="AG197">
        <v>0.59940000000000004</v>
      </c>
      <c r="AH197">
        <v>9.2714616999999999E-2</v>
      </c>
      <c r="AI197">
        <v>0.36799999999999999</v>
      </c>
      <c r="AJ197">
        <v>6.0229132999999997E-2</v>
      </c>
      <c r="AK197" s="99">
        <f t="shared" si="44"/>
        <v>7.6471874999999995E-2</v>
      </c>
      <c r="AL197" s="100">
        <f t="shared" si="45"/>
        <v>1.6242742000000036E-2</v>
      </c>
      <c r="AM197" t="s">
        <v>55</v>
      </c>
      <c r="AN197">
        <v>2.47E+18</v>
      </c>
      <c r="AO197">
        <v>0.23860000000000001</v>
      </c>
      <c r="AP197">
        <v>0.28354129500000003</v>
      </c>
      <c r="AQ197">
        <v>0.16846</v>
      </c>
      <c r="AR197">
        <v>0.16366462600000001</v>
      </c>
      <c r="AS197">
        <f t="shared" si="46"/>
        <v>0.2236029605</v>
      </c>
      <c r="AT197">
        <f t="shared" si="47"/>
        <v>8.4765605555955317E-2</v>
      </c>
      <c r="AU197" t="s">
        <v>49</v>
      </c>
      <c r="AV197">
        <v>2.47E+18</v>
      </c>
      <c r="AW197">
        <v>0.81110000000000004</v>
      </c>
      <c r="AX197">
        <v>0.74167885899999997</v>
      </c>
      <c r="AY197">
        <v>0.45619999999999999</v>
      </c>
      <c r="AZ197">
        <v>0.60924145299999999</v>
      </c>
      <c r="BA197">
        <v>0.78580000000000005</v>
      </c>
      <c r="BB197">
        <v>0.83640234199999997</v>
      </c>
      <c r="BC197">
        <v>0.77029999999999998</v>
      </c>
      <c r="BD197">
        <v>0.88980016200000001</v>
      </c>
      <c r="BE197">
        <v>0.62319999999999998</v>
      </c>
      <c r="BF197">
        <v>0.640295901</v>
      </c>
      <c r="BG197">
        <f t="shared" si="48"/>
        <v>0.74348374340000001</v>
      </c>
      <c r="BH197">
        <f t="shared" si="39"/>
        <v>0.12115521168775677</v>
      </c>
      <c r="BI197" t="s">
        <v>55</v>
      </c>
      <c r="BJ197">
        <v>2.38E+18</v>
      </c>
      <c r="BK197">
        <v>0.11650000000000001</v>
      </c>
      <c r="BL197">
        <v>0.16800000000000001</v>
      </c>
      <c r="BM197">
        <v>0.14910000000000001</v>
      </c>
      <c r="BN197">
        <v>0.17100000000000001</v>
      </c>
      <c r="BO197">
        <f t="shared" si="49"/>
        <v>0.16950000000000001</v>
      </c>
      <c r="BP197">
        <f t="shared" si="50"/>
        <v>2.1213203435596446E-3</v>
      </c>
      <c r="BQ197" t="s">
        <v>49</v>
      </c>
      <c r="BR197">
        <v>2.38E+18</v>
      </c>
      <c r="BS197">
        <v>0.372</v>
      </c>
      <c r="BT197">
        <v>0.42881844400000002</v>
      </c>
      <c r="BW197" s="132">
        <v>3.239378155E-2</v>
      </c>
      <c r="BX197" s="132">
        <v>4.2251096250000002E-2</v>
      </c>
      <c r="BY197" s="132">
        <v>2.1505215970000002E-2</v>
      </c>
      <c r="BZ197" s="132">
        <v>2.806589575E-2</v>
      </c>
      <c r="CA197" s="132">
        <v>5.8654886859999998E-2</v>
      </c>
      <c r="CB197" s="100">
        <f t="shared" si="51"/>
        <v>3.7619273707499998E-2</v>
      </c>
      <c r="CC197" s="132">
        <v>3.2805304629999997E-2</v>
      </c>
      <c r="CD197" s="132">
        <v>2.168364784E-2</v>
      </c>
      <c r="CE197" s="132">
        <v>2.0333695780000001E-2</v>
      </c>
      <c r="CF197" s="132">
        <v>2.2586741420000001E-2</v>
      </c>
      <c r="CG197">
        <f t="shared" si="52"/>
        <v>2.43523474175E-2</v>
      </c>
      <c r="CH197" s="133">
        <v>2.5625916070000001E-2</v>
      </c>
      <c r="CI197" s="133">
        <v>1.6647069720000001E-2</v>
      </c>
      <c r="CJ197" s="100">
        <f t="shared" si="53"/>
        <v>2.1136492895000001E-2</v>
      </c>
      <c r="CK197" s="30">
        <v>7.8974185229999994E-2</v>
      </c>
      <c r="CL197" s="30">
        <v>4.5585178380000001E-2</v>
      </c>
      <c r="CM197">
        <f t="shared" si="54"/>
        <v>6.2279681805000001E-2</v>
      </c>
      <c r="CN197" s="30">
        <v>0.20657831700000001</v>
      </c>
      <c r="CO197" s="30">
        <v>0.16969079340000001</v>
      </c>
      <c r="CP197" s="30">
        <v>0.23296145770000001</v>
      </c>
      <c r="CQ197" s="30">
        <v>0.24783424479999999</v>
      </c>
      <c r="CR197" s="30">
        <v>0.17834032599999999</v>
      </c>
      <c r="CS197">
        <f t="shared" si="55"/>
        <v>0.20708102778000001</v>
      </c>
      <c r="CT197" s="30">
        <v>4.6884135360000002E-2</v>
      </c>
      <c r="CU197" s="30">
        <v>4.761899134E-2</v>
      </c>
      <c r="CV197">
        <f t="shared" si="56"/>
        <v>4.7251563349999998E-2</v>
      </c>
      <c r="CW197" s="30">
        <v>0.11943793649999999</v>
      </c>
      <c r="CY197">
        <v>3.7E+18</v>
      </c>
      <c r="CZ197">
        <f>Q205</f>
        <v>8.2061796999999992E-2</v>
      </c>
    </row>
    <row r="198" spans="1:104" ht="15.75" thickBot="1">
      <c r="A198" t="s">
        <v>56</v>
      </c>
      <c r="B198">
        <v>2.62E+18</v>
      </c>
      <c r="C198">
        <v>0.69540000000000002</v>
      </c>
      <c r="D198">
        <v>0.10746407099999999</v>
      </c>
      <c r="E198" t="s">
        <v>50</v>
      </c>
      <c r="F198">
        <v>2.62E+18</v>
      </c>
      <c r="R198" s="100"/>
      <c r="S198" t="s">
        <v>56</v>
      </c>
      <c r="T198">
        <v>2.53E+18</v>
      </c>
      <c r="U198">
        <v>0.74609999999999999</v>
      </c>
      <c r="V198">
        <v>0.108208847</v>
      </c>
      <c r="W198">
        <v>0.41370000000000001</v>
      </c>
      <c r="X198">
        <v>6.4802631999999999E-2</v>
      </c>
      <c r="Y198">
        <v>0.43209999999999998</v>
      </c>
      <c r="Z198">
        <v>6.3882317999999993E-2</v>
      </c>
      <c r="AA198">
        <v>0.53510000000000002</v>
      </c>
      <c r="AB198">
        <v>8.0357411000000004E-2</v>
      </c>
      <c r="AC198" s="99">
        <f t="shared" si="42"/>
        <v>8.4456296666666666E-2</v>
      </c>
      <c r="AD198">
        <f t="shared" si="43"/>
        <v>2.0693940292656237E-2</v>
      </c>
      <c r="AE198" t="s">
        <v>50</v>
      </c>
      <c r="AF198">
        <v>2.53E+18</v>
      </c>
      <c r="AG198">
        <v>0.64139999999999997</v>
      </c>
      <c r="AH198">
        <v>9.9211137000000005E-2</v>
      </c>
      <c r="AI198">
        <v>0.38900000000000001</v>
      </c>
      <c r="AJ198">
        <v>6.3666121000000006E-2</v>
      </c>
      <c r="AK198" s="99">
        <f t="shared" si="44"/>
        <v>8.1438629000000012E-2</v>
      </c>
      <c r="AL198" s="100">
        <f t="shared" si="45"/>
        <v>1.7772507999999951E-2</v>
      </c>
      <c r="AM198" t="s">
        <v>56</v>
      </c>
      <c r="AN198">
        <v>2.62E+18</v>
      </c>
      <c r="AO198">
        <v>0.1663</v>
      </c>
      <c r="AP198">
        <v>0.19762329200000001</v>
      </c>
      <c r="AQ198">
        <v>0.12531</v>
      </c>
      <c r="AR198">
        <v>0.121742932</v>
      </c>
      <c r="AS198">
        <f t="shared" si="46"/>
        <v>0.15968311200000002</v>
      </c>
      <c r="AT198">
        <f t="shared" si="47"/>
        <v>5.3655517114876365E-2</v>
      </c>
      <c r="AU198" t="s">
        <v>50</v>
      </c>
      <c r="AV198">
        <v>2.62E+18</v>
      </c>
      <c r="AX198">
        <f>(AX197+AX199)*0.5</f>
        <v>0.69591258249999999</v>
      </c>
      <c r="AY198">
        <v>0.31230000000000002</v>
      </c>
      <c r="AZ198">
        <v>0.41706730800000003</v>
      </c>
      <c r="BA198">
        <v>0.73960000000000004</v>
      </c>
      <c r="BB198">
        <v>0.78722724899999996</v>
      </c>
      <c r="BC198">
        <v>0.77829999999999999</v>
      </c>
      <c r="BD198">
        <v>0.89904123800000002</v>
      </c>
      <c r="BE198">
        <v>0.58330000000000004</v>
      </c>
      <c r="BF198">
        <v>0.59930134599999996</v>
      </c>
      <c r="BG198">
        <f t="shared" si="48"/>
        <v>0.67970994470000001</v>
      </c>
      <c r="BH198">
        <f t="shared" si="39"/>
        <v>0.18396698737402103</v>
      </c>
      <c r="BI198" t="s">
        <v>56</v>
      </c>
      <c r="BJ198">
        <v>2.53E+18</v>
      </c>
      <c r="BK198">
        <v>0.10349999999999999</v>
      </c>
      <c r="BL198">
        <v>0.15</v>
      </c>
      <c r="BM198">
        <v>7.8799999999999995E-2</v>
      </c>
      <c r="BN198">
        <v>9.0399999999999994E-2</v>
      </c>
      <c r="BO198">
        <f t="shared" si="49"/>
        <v>0.1202</v>
      </c>
      <c r="BP198">
        <f t="shared" si="50"/>
        <v>4.2143564158718186E-2</v>
      </c>
      <c r="BQ198" t="s">
        <v>50</v>
      </c>
      <c r="BR198">
        <v>2.53E+18</v>
      </c>
      <c r="BS198">
        <v>0.33169999999999999</v>
      </c>
      <c r="BT198">
        <v>0.382363112</v>
      </c>
      <c r="BW198" s="132">
        <v>2.9931750850000001E-2</v>
      </c>
      <c r="BX198" s="134"/>
      <c r="BY198" s="134"/>
      <c r="BZ198" s="134"/>
      <c r="CA198" s="134"/>
      <c r="CB198" s="100"/>
      <c r="CC198" s="132">
        <v>3.0139191950000001E-2</v>
      </c>
      <c r="CD198" s="132">
        <v>1.8049346300000001E-2</v>
      </c>
      <c r="CE198" s="132">
        <v>1.7793013260000001E-2</v>
      </c>
      <c r="CF198" s="132">
        <v>2.2381787649999998E-2</v>
      </c>
      <c r="CG198">
        <f t="shared" si="52"/>
        <v>2.209083479E-2</v>
      </c>
      <c r="CH198" s="133">
        <v>2.742152581E-2</v>
      </c>
      <c r="CI198" s="133">
        <v>1.7597038370000002E-2</v>
      </c>
      <c r="CJ198" s="100">
        <f t="shared" si="53"/>
        <v>2.2509282089999999E-2</v>
      </c>
      <c r="CK198" s="30">
        <v>5.5043616949999999E-2</v>
      </c>
      <c r="CL198" s="30">
        <v>3.390881338E-2</v>
      </c>
      <c r="CM198">
        <f t="shared" si="54"/>
        <v>4.4476215164999999E-2</v>
      </c>
      <c r="CN198" s="19"/>
      <c r="CO198" s="30">
        <v>0.1161649162</v>
      </c>
      <c r="CP198" s="30">
        <v>0.21926481810000001</v>
      </c>
      <c r="CQ198" s="30">
        <v>0.25040814319999999</v>
      </c>
      <c r="CR198" s="30">
        <v>0.1669221954</v>
      </c>
      <c r="CS198">
        <f t="shared" si="55"/>
        <v>0.18819001822499998</v>
      </c>
      <c r="CT198" s="30">
        <v>4.1652429269999999E-2</v>
      </c>
      <c r="CU198" s="30">
        <v>2.5166844519999999E-2</v>
      </c>
      <c r="CV198">
        <f t="shared" si="56"/>
        <v>3.3409636894999997E-2</v>
      </c>
      <c r="CW198" s="30">
        <v>0.10649882669999999</v>
      </c>
      <c r="CY198">
        <v>4.01E+18</v>
      </c>
      <c r="CZ198">
        <f>Q207</f>
        <v>8.7962260666666667E-2</v>
      </c>
    </row>
    <row r="199" spans="1:104" ht="15.75" thickBot="1">
      <c r="A199" t="s">
        <v>57</v>
      </c>
      <c r="B199">
        <v>2.78E+18</v>
      </c>
      <c r="C199">
        <v>0.68830000000000002</v>
      </c>
      <c r="D199">
        <v>0.106366868</v>
      </c>
      <c r="E199" t="s">
        <v>51</v>
      </c>
      <c r="F199">
        <v>2.78E+18</v>
      </c>
      <c r="G199">
        <v>0.98340000000000005</v>
      </c>
      <c r="H199">
        <v>0.15215844000000001</v>
      </c>
      <c r="I199">
        <v>0.53490000000000004</v>
      </c>
      <c r="J199">
        <v>9.9349926000000005E-2</v>
      </c>
      <c r="K199">
        <v>0.63829999999999998</v>
      </c>
      <c r="L199">
        <v>0.11098939300000001</v>
      </c>
      <c r="M199">
        <v>0.44390000000000002</v>
      </c>
      <c r="N199">
        <v>0.16481027700000001</v>
      </c>
      <c r="Q199">
        <f t="shared" si="40"/>
        <v>0.12504986533333334</v>
      </c>
      <c r="R199" s="100">
        <f t="shared" si="41"/>
        <v>3.1571243324793399E-2</v>
      </c>
      <c r="S199" t="s">
        <v>57</v>
      </c>
      <c r="T199">
        <v>2.68E+18</v>
      </c>
      <c r="U199">
        <v>0.72130000000000005</v>
      </c>
      <c r="V199">
        <v>0.104612038</v>
      </c>
      <c r="W199">
        <v>0.40910000000000002</v>
      </c>
      <c r="X199">
        <v>6.408208E-2</v>
      </c>
      <c r="Y199">
        <v>0.40789999999999998</v>
      </c>
      <c r="Z199">
        <v>6.0304554000000003E-2</v>
      </c>
      <c r="AA199">
        <v>0.504</v>
      </c>
      <c r="AB199">
        <v>7.5687039999999997E-2</v>
      </c>
      <c r="AC199" s="99">
        <f t="shared" si="42"/>
        <v>8.1460385999999996E-2</v>
      </c>
      <c r="AD199">
        <f t="shared" si="43"/>
        <v>2.0058356151519709E-2</v>
      </c>
      <c r="AE199" t="s">
        <v>51</v>
      </c>
      <c r="AF199">
        <v>2.68E+18</v>
      </c>
      <c r="AG199">
        <v>0.69440000000000002</v>
      </c>
      <c r="AH199">
        <v>0.10740912599999999</v>
      </c>
      <c r="AI199">
        <v>0.47599999999999998</v>
      </c>
      <c r="AJ199">
        <v>7.7905074000000005E-2</v>
      </c>
      <c r="AK199" s="99">
        <f t="shared" si="44"/>
        <v>9.2657099999999992E-2</v>
      </c>
      <c r="AL199" s="100">
        <f t="shared" si="45"/>
        <v>1.4752025999999994E-2</v>
      </c>
      <c r="AM199" t="s">
        <v>57</v>
      </c>
      <c r="AN199">
        <v>2.78E+18</v>
      </c>
      <c r="AO199">
        <v>0.13370000000000001</v>
      </c>
      <c r="AP199">
        <v>0.158882947</v>
      </c>
      <c r="AQ199">
        <v>0.10765</v>
      </c>
      <c r="AR199">
        <v>0.10458564099999999</v>
      </c>
      <c r="AS199">
        <f t="shared" si="46"/>
        <v>0.131734294</v>
      </c>
      <c r="AT199">
        <f t="shared" si="47"/>
        <v>3.8393993272760975E-2</v>
      </c>
      <c r="AU199" t="s">
        <v>51</v>
      </c>
      <c r="AV199">
        <v>2.78E+18</v>
      </c>
      <c r="AW199">
        <v>0.71099999999999997</v>
      </c>
      <c r="AX199">
        <v>0.65014630600000001</v>
      </c>
      <c r="AY199">
        <v>0.49049999999999999</v>
      </c>
      <c r="AZ199">
        <v>0.65504807700000001</v>
      </c>
      <c r="BA199">
        <v>0.60409999999999997</v>
      </c>
      <c r="BB199">
        <v>0.64300159700000004</v>
      </c>
      <c r="BC199">
        <v>0.73709999999999998</v>
      </c>
      <c r="BD199">
        <v>0.85144969400000003</v>
      </c>
      <c r="BE199">
        <v>0.53439999999999999</v>
      </c>
      <c r="BF199">
        <v>0.54905989899999996</v>
      </c>
      <c r="BG199">
        <f t="shared" si="48"/>
        <v>0.66974111459999996</v>
      </c>
      <c r="BH199">
        <f t="shared" si="39"/>
        <v>0.11056311241291868</v>
      </c>
      <c r="BI199" t="s">
        <v>57</v>
      </c>
      <c r="BJ199">
        <v>2.68E+18</v>
      </c>
      <c r="BK199">
        <v>6.6699999999999995E-2</v>
      </c>
      <c r="BL199">
        <v>9.64E-2</v>
      </c>
      <c r="BM199">
        <v>8.1799999999999998E-2</v>
      </c>
      <c r="BN199">
        <v>9.3799999999999994E-2</v>
      </c>
      <c r="BO199">
        <f t="shared" si="49"/>
        <v>9.509999999999999E-2</v>
      </c>
      <c r="BP199">
        <f t="shared" si="50"/>
        <v>1.8384776310850272E-3</v>
      </c>
      <c r="BQ199" t="s">
        <v>51</v>
      </c>
      <c r="BR199">
        <v>2.68E+18</v>
      </c>
      <c r="BS199">
        <v>0.29909999999999998</v>
      </c>
      <c r="BT199">
        <v>0.344783862</v>
      </c>
      <c r="BW199" s="132">
        <v>2.9626149139999999E-2</v>
      </c>
      <c r="BX199" s="132">
        <v>4.2380383569999999E-2</v>
      </c>
      <c r="BY199" s="132">
        <v>2.7671734470000001E-2</v>
      </c>
      <c r="BZ199" s="132">
        <v>3.0913651869999999E-2</v>
      </c>
      <c r="CA199" s="132">
        <v>4.5904274109999997E-2</v>
      </c>
      <c r="CB199" s="100">
        <f t="shared" si="51"/>
        <v>3.6717511005000002E-2</v>
      </c>
      <c r="CC199" s="132">
        <v>2.9137379920000001E-2</v>
      </c>
      <c r="CD199" s="132">
        <v>1.7848652579999999E-2</v>
      </c>
      <c r="CE199" s="132">
        <v>1.6796505690000001E-2</v>
      </c>
      <c r="CF199" s="132">
        <v>2.1080958659999999E-2</v>
      </c>
      <c r="CG199">
        <f t="shared" si="52"/>
        <v>2.1215874212499999E-2</v>
      </c>
      <c r="CH199" s="133">
        <v>2.9687414280000001E-2</v>
      </c>
      <c r="CI199" s="133">
        <v>2.1532622790000001E-2</v>
      </c>
      <c r="CJ199" s="100">
        <f t="shared" si="53"/>
        <v>2.5610018535000001E-2</v>
      </c>
      <c r="CK199" s="30">
        <v>4.4253346880000002E-2</v>
      </c>
      <c r="CL199" s="30">
        <v>2.9130027619999999E-2</v>
      </c>
      <c r="CM199">
        <f t="shared" si="54"/>
        <v>3.669168725E-2</v>
      </c>
      <c r="CN199" s="30">
        <v>0.18108393959999999</v>
      </c>
      <c r="CO199" s="30">
        <v>0.18244922</v>
      </c>
      <c r="CP199" s="30">
        <v>0.17909393809999999</v>
      </c>
      <c r="CQ199" s="30">
        <v>0.23715256630000001</v>
      </c>
      <c r="CR199" s="30">
        <v>0.15292854659999999</v>
      </c>
      <c r="CS199">
        <f t="shared" si="55"/>
        <v>0.18654164211999999</v>
      </c>
      <c r="CT199" s="30">
        <v>2.684267664E-2</v>
      </c>
      <c r="CU199" s="30">
        <v>2.6124973110000001E-2</v>
      </c>
      <c r="CV199">
        <f t="shared" si="56"/>
        <v>2.6483824874999999E-2</v>
      </c>
      <c r="CW199" s="30">
        <v>9.6031953749999996E-2</v>
      </c>
      <c r="CY199">
        <v>4.32E+18</v>
      </c>
      <c r="CZ199">
        <f>Q209</f>
        <v>8.3362075333333341E-2</v>
      </c>
    </row>
    <row r="200" spans="1:104" ht="15.75" thickBot="1">
      <c r="A200" t="s">
        <v>58</v>
      </c>
      <c r="B200">
        <v>2.93E+18</v>
      </c>
      <c r="C200">
        <v>0.67300000000000004</v>
      </c>
      <c r="D200">
        <v>0.104002473</v>
      </c>
      <c r="E200" t="s">
        <v>52</v>
      </c>
      <c r="F200">
        <v>2.93E+18</v>
      </c>
      <c r="R200" s="100"/>
      <c r="S200" t="s">
        <v>58</v>
      </c>
      <c r="T200">
        <v>2.83E+18</v>
      </c>
      <c r="U200">
        <v>0.73429999999999995</v>
      </c>
      <c r="V200">
        <v>0.106497462</v>
      </c>
      <c r="W200">
        <v>0.39979999999999999</v>
      </c>
      <c r="X200">
        <v>6.2625313000000002E-2</v>
      </c>
      <c r="Y200">
        <v>0.40460000000000002</v>
      </c>
      <c r="Z200">
        <v>5.9816676999999999E-2</v>
      </c>
      <c r="AA200">
        <v>0.50770000000000004</v>
      </c>
      <c r="AB200">
        <v>7.6242678999999994E-2</v>
      </c>
      <c r="AC200" s="99">
        <f t="shared" si="42"/>
        <v>8.1788484666666661E-2</v>
      </c>
      <c r="AD200">
        <f t="shared" si="43"/>
        <v>2.1374337563095744E-2</v>
      </c>
      <c r="AE200" t="s">
        <v>52</v>
      </c>
      <c r="AF200">
        <v>2.83E+18</v>
      </c>
      <c r="AG200">
        <v>0.74470000000000003</v>
      </c>
      <c r="AH200">
        <v>0.115189482</v>
      </c>
      <c r="AK200" s="99">
        <f t="shared" si="44"/>
        <v>0.115189482</v>
      </c>
      <c r="AL200" s="100"/>
      <c r="AM200" t="s">
        <v>58</v>
      </c>
      <c r="AN200">
        <v>2.93E+18</v>
      </c>
      <c r="AO200">
        <v>0.1171</v>
      </c>
      <c r="AP200">
        <v>0.139156269</v>
      </c>
      <c r="AQ200">
        <v>8.4839999999999999E-2</v>
      </c>
      <c r="AR200">
        <v>8.2424948999999997E-2</v>
      </c>
      <c r="AS200">
        <f t="shared" si="46"/>
        <v>0.110790609</v>
      </c>
      <c r="AT200">
        <f t="shared" si="47"/>
        <v>4.0115101077663987E-2</v>
      </c>
      <c r="AU200" t="s">
        <v>52</v>
      </c>
      <c r="AV200">
        <v>2.93E+18</v>
      </c>
      <c r="AX200">
        <f>(AX199+AX201)*0.5</f>
        <v>0.62678310199999998</v>
      </c>
      <c r="AY200">
        <v>0.49220000000000003</v>
      </c>
      <c r="AZ200">
        <v>0.65731837599999998</v>
      </c>
      <c r="BA200">
        <v>0.58879999999999999</v>
      </c>
      <c r="BB200">
        <v>0.62671633900000001</v>
      </c>
      <c r="BC200">
        <v>0.72140000000000004</v>
      </c>
      <c r="BD200">
        <v>0.83331408100000004</v>
      </c>
      <c r="BE200">
        <v>0.51359999999999995</v>
      </c>
      <c r="BF200">
        <v>0.52768930400000003</v>
      </c>
      <c r="BG200">
        <f t="shared" si="48"/>
        <v>0.65436424039999996</v>
      </c>
      <c r="BH200">
        <f t="shared" si="39"/>
        <v>0.11135914592784582</v>
      </c>
      <c r="BI200" t="s">
        <v>58</v>
      </c>
      <c r="BJ200">
        <v>2.83E+18</v>
      </c>
      <c r="BK200">
        <v>7.2599999999999998E-2</v>
      </c>
      <c r="BL200">
        <v>0.105</v>
      </c>
      <c r="BM200">
        <v>8.2500000000000004E-2</v>
      </c>
      <c r="BN200">
        <v>9.4600000000000004E-2</v>
      </c>
      <c r="BO200">
        <f t="shared" si="49"/>
        <v>9.98E-2</v>
      </c>
      <c r="BP200">
        <f t="shared" si="50"/>
        <v>7.3539105243400887E-3</v>
      </c>
      <c r="BQ200" t="s">
        <v>52</v>
      </c>
      <c r="BR200">
        <v>2.83E+18</v>
      </c>
      <c r="BS200">
        <v>0.25180000000000002</v>
      </c>
      <c r="BT200">
        <v>0.29025936600000002</v>
      </c>
      <c r="BW200" s="132">
        <v>2.8967598970000001E-2</v>
      </c>
      <c r="BX200" s="134"/>
      <c r="BY200" s="134"/>
      <c r="BZ200" s="134"/>
      <c r="CA200" s="134"/>
      <c r="CB200" s="100"/>
      <c r="CC200" s="132">
        <v>2.9662523319999998E-2</v>
      </c>
      <c r="CD200" s="132">
        <v>1.7442902230000001E-2</v>
      </c>
      <c r="CE200" s="132">
        <v>1.6660618289999998E-2</v>
      </c>
      <c r="CF200" s="132">
        <v>2.1235719659999999E-2</v>
      </c>
      <c r="CG200">
        <f t="shared" si="52"/>
        <v>2.1250440874999998E-2</v>
      </c>
      <c r="CH200" s="133">
        <v>3.18378707E-2</v>
      </c>
      <c r="CI200" s="20"/>
      <c r="CJ200" s="100">
        <f t="shared" si="53"/>
        <v>3.18378707E-2</v>
      </c>
      <c r="CK200" s="30">
        <v>3.8758914880000002E-2</v>
      </c>
      <c r="CL200" s="30">
        <v>2.2957654840000001E-2</v>
      </c>
      <c r="CM200">
        <f t="shared" si="54"/>
        <v>3.0858284860000001E-2</v>
      </c>
      <c r="CN200" s="19"/>
      <c r="CO200" s="30">
        <v>0.18308156179999999</v>
      </c>
      <c r="CP200" s="30">
        <v>0.174558038</v>
      </c>
      <c r="CQ200" s="30">
        <v>0.23210129069999999</v>
      </c>
      <c r="CR200" s="30">
        <v>0.1469762379</v>
      </c>
      <c r="CS200">
        <f t="shared" si="55"/>
        <v>0.18417928210000001</v>
      </c>
      <c r="CT200" s="30">
        <v>2.9217066329999999E-2</v>
      </c>
      <c r="CU200" s="30">
        <v>2.6348536450000001E-2</v>
      </c>
      <c r="CV200">
        <f t="shared" si="56"/>
        <v>2.778280139E-2</v>
      </c>
      <c r="CW200" s="30">
        <v>8.084535591E-2</v>
      </c>
      <c r="CY200">
        <v>4.63E+18</v>
      </c>
      <c r="CZ200">
        <f>Q211</f>
        <v>6.1967639000000012E-2</v>
      </c>
    </row>
    <row r="201" spans="1:104" ht="15.75" thickBot="1">
      <c r="A201" t="s">
        <v>59</v>
      </c>
      <c r="B201">
        <v>3.09E+18</v>
      </c>
      <c r="C201">
        <v>0.68840000000000001</v>
      </c>
      <c r="D201">
        <v>0.106382321</v>
      </c>
      <c r="E201" t="s">
        <v>53</v>
      </c>
      <c r="F201">
        <v>3.09E+18</v>
      </c>
      <c r="G201">
        <v>1.0863</v>
      </c>
      <c r="H201">
        <v>0.16807983900000001</v>
      </c>
      <c r="I201">
        <v>0.54300000000000004</v>
      </c>
      <c r="J201">
        <v>0.10085438300000001</v>
      </c>
      <c r="K201">
        <v>0.69720000000000004</v>
      </c>
      <c r="L201">
        <v>0.12123109</v>
      </c>
      <c r="M201">
        <v>0.34989999999999999</v>
      </c>
      <c r="N201">
        <v>0.129910151</v>
      </c>
      <c r="Q201">
        <f t="shared" si="40"/>
        <v>0.11733187466666667</v>
      </c>
      <c r="R201" s="100">
        <f t="shared" si="41"/>
        <v>2.8145109464709453E-2</v>
      </c>
      <c r="S201" t="s">
        <v>59</v>
      </c>
      <c r="T201">
        <v>2.97E+18</v>
      </c>
      <c r="U201">
        <v>0.74129999999999996</v>
      </c>
      <c r="V201">
        <v>0.10751268999999999</v>
      </c>
      <c r="W201">
        <v>0.4012</v>
      </c>
      <c r="X201">
        <v>6.2844611999999994E-2</v>
      </c>
      <c r="Y201">
        <v>0.40849999999999997</v>
      </c>
      <c r="Z201">
        <v>6.0393257999999998E-2</v>
      </c>
      <c r="AA201">
        <v>0.5131</v>
      </c>
      <c r="AB201">
        <v>7.7053611999999994E-2</v>
      </c>
      <c r="AC201" s="99">
        <f t="shared" si="42"/>
        <v>8.2470304666666661E-2</v>
      </c>
      <c r="AD201">
        <f t="shared" si="43"/>
        <v>2.1657765562005354E-2</v>
      </c>
      <c r="AE201" t="s">
        <v>53</v>
      </c>
      <c r="AF201">
        <v>2.97E+18</v>
      </c>
      <c r="AG201">
        <v>0.72789999999999999</v>
      </c>
      <c r="AH201">
        <v>0.11259087399999999</v>
      </c>
      <c r="AI201">
        <v>0.41199999999999998</v>
      </c>
      <c r="AJ201">
        <v>6.7430441999999993E-2</v>
      </c>
      <c r="AK201" s="99">
        <f t="shared" si="44"/>
        <v>9.0010657999999993E-2</v>
      </c>
      <c r="AL201" s="100">
        <f t="shared" si="45"/>
        <v>2.2580215999999979E-2</v>
      </c>
      <c r="AM201" t="s">
        <v>59</v>
      </c>
      <c r="AN201">
        <v>3.09E+18</v>
      </c>
      <c r="AO201">
        <v>7.2099999999999997E-2</v>
      </c>
      <c r="AP201">
        <v>8.5680332999999997E-2</v>
      </c>
      <c r="AQ201">
        <v>9.1969999999999996E-2</v>
      </c>
      <c r="AR201">
        <v>8.9351986999999994E-2</v>
      </c>
      <c r="AS201">
        <f t="shared" si="46"/>
        <v>8.7516159999999996E-2</v>
      </c>
      <c r="AT201">
        <f t="shared" si="47"/>
        <v>2.5962514415707096E-3</v>
      </c>
      <c r="AU201" t="s">
        <v>53</v>
      </c>
      <c r="AV201">
        <v>3.09E+18</v>
      </c>
      <c r="AW201">
        <v>0.65990000000000004</v>
      </c>
      <c r="AX201">
        <v>0.60341989799999995</v>
      </c>
      <c r="AY201">
        <v>0.50570000000000004</v>
      </c>
      <c r="AZ201">
        <v>0.67534722199999997</v>
      </c>
      <c r="BA201">
        <v>0.67090000000000005</v>
      </c>
      <c r="BB201">
        <v>0.71410324599999997</v>
      </c>
      <c r="BC201">
        <v>0.72340000000000004</v>
      </c>
      <c r="BD201">
        <v>0.83562435000000002</v>
      </c>
      <c r="BE201">
        <v>0.55769999999999997</v>
      </c>
      <c r="BF201">
        <v>0.57299907500000002</v>
      </c>
      <c r="BG201">
        <f t="shared" si="48"/>
        <v>0.68029875819999996</v>
      </c>
      <c r="BH201">
        <f t="shared" si="39"/>
        <v>0.10334031369055827</v>
      </c>
      <c r="BI201" t="s">
        <v>59</v>
      </c>
      <c r="BJ201">
        <v>2.97E+18</v>
      </c>
      <c r="BK201">
        <v>4.6600000000000003E-2</v>
      </c>
      <c r="BL201">
        <v>6.7299999999999999E-2</v>
      </c>
      <c r="BM201">
        <v>8.6599999999999996E-2</v>
      </c>
      <c r="BN201">
        <v>9.9299999999999999E-2</v>
      </c>
      <c r="BO201">
        <f t="shared" si="49"/>
        <v>8.3299999999999999E-2</v>
      </c>
      <c r="BP201">
        <f t="shared" si="50"/>
        <v>2.2627416997969527E-2</v>
      </c>
      <c r="BQ201" t="s">
        <v>53</v>
      </c>
      <c r="BR201">
        <v>2.97E+18</v>
      </c>
      <c r="BS201">
        <v>0.24460000000000001</v>
      </c>
      <c r="BT201">
        <v>0.281959654</v>
      </c>
      <c r="BW201" s="132">
        <v>2.9630453389999999E-2</v>
      </c>
      <c r="BX201" s="132">
        <v>4.6814938649999999E-2</v>
      </c>
      <c r="BY201" s="132">
        <v>2.8090768030000001E-2</v>
      </c>
      <c r="BZ201" s="132">
        <v>3.3766251109999999E-2</v>
      </c>
      <c r="CA201" s="132">
        <v>3.6183612330000003E-2</v>
      </c>
      <c r="CB201" s="100">
        <f t="shared" si="51"/>
        <v>3.621389253E-2</v>
      </c>
      <c r="CC201" s="132">
        <v>2.9945292849999999E-2</v>
      </c>
      <c r="CD201" s="132">
        <v>1.7503982929999998E-2</v>
      </c>
      <c r="CE201" s="132">
        <v>1.6821212490000001E-2</v>
      </c>
      <c r="CF201" s="132">
        <v>2.146158708E-2</v>
      </c>
      <c r="CG201">
        <f t="shared" si="52"/>
        <v>2.1433018837499998E-2</v>
      </c>
      <c r="CH201" s="133">
        <v>3.1119626809999999E-2</v>
      </c>
      <c r="CI201" s="133">
        <v>1.863748023E-2</v>
      </c>
      <c r="CJ201" s="100">
        <f t="shared" si="53"/>
        <v>2.4878553519999999E-2</v>
      </c>
      <c r="CK201" s="30">
        <v>2.3864370310000001E-2</v>
      </c>
      <c r="CL201" s="30">
        <v>2.4887028700000001E-2</v>
      </c>
      <c r="CM201">
        <f t="shared" si="54"/>
        <v>2.4375699505000001E-2</v>
      </c>
      <c r="CN201" s="30">
        <v>0.16806932729999999</v>
      </c>
      <c r="CO201" s="30">
        <v>0.1881031</v>
      </c>
      <c r="CP201" s="30">
        <v>0.19889773729999999</v>
      </c>
      <c r="CQ201" s="30">
        <v>0.23274476529999999</v>
      </c>
      <c r="CR201" s="30">
        <v>0.15959627700000001</v>
      </c>
      <c r="CS201">
        <f t="shared" si="55"/>
        <v>0.18948224138</v>
      </c>
      <c r="CT201" s="30">
        <v>1.8753654139999999E-2</v>
      </c>
      <c r="CU201" s="30">
        <v>2.7657978869999999E-2</v>
      </c>
      <c r="CV201">
        <f t="shared" si="56"/>
        <v>2.3205816504999997E-2</v>
      </c>
      <c r="CW201" s="30">
        <v>7.8533653920000002E-2</v>
      </c>
      <c r="CY201">
        <v>4.94E+18</v>
      </c>
      <c r="CZ201">
        <f>Q213</f>
        <v>6.3377224999999995E-2</v>
      </c>
    </row>
    <row r="202" spans="1:104" ht="15.75" thickBot="1">
      <c r="A202" t="s">
        <v>60</v>
      </c>
      <c r="B202">
        <v>3.24E+18</v>
      </c>
      <c r="C202">
        <v>0.63470000000000004</v>
      </c>
      <c r="D202">
        <v>9.8083757999999993E-2</v>
      </c>
      <c r="E202" t="s">
        <v>54</v>
      </c>
      <c r="F202">
        <v>3.24E+18</v>
      </c>
      <c r="R202" s="100"/>
      <c r="S202" t="s">
        <v>60</v>
      </c>
      <c r="T202">
        <v>3.12E+18</v>
      </c>
      <c r="U202">
        <v>0.69199999999999995</v>
      </c>
      <c r="V202">
        <v>0.10036258200000001</v>
      </c>
      <c r="W202">
        <v>0.37759999999999999</v>
      </c>
      <c r="X202">
        <v>5.9147869999999998E-2</v>
      </c>
      <c r="Y202">
        <v>0.40329999999999999</v>
      </c>
      <c r="Z202">
        <v>5.9624482999999999E-2</v>
      </c>
      <c r="AA202">
        <v>0.49480000000000002</v>
      </c>
      <c r="AB202">
        <v>7.4305450999999995E-2</v>
      </c>
      <c r="AC202" s="99">
        <f t="shared" si="42"/>
        <v>7.7938634333333326E-2</v>
      </c>
      <c r="AD202">
        <f t="shared" si="43"/>
        <v>1.9327720840087541E-2</v>
      </c>
      <c r="AE202" t="s">
        <v>54</v>
      </c>
      <c r="AF202">
        <v>3.12E+18</v>
      </c>
      <c r="AG202">
        <v>0.68459999999999999</v>
      </c>
      <c r="AH202">
        <v>0.105893272</v>
      </c>
      <c r="AI202">
        <v>0.36599999999999999</v>
      </c>
      <c r="AJ202">
        <v>5.9901799999999998E-2</v>
      </c>
      <c r="AK202" s="99">
        <f t="shared" si="44"/>
        <v>8.2897535999999994E-2</v>
      </c>
      <c r="AL202" s="100">
        <f t="shared" si="45"/>
        <v>2.2995736000000006E-2</v>
      </c>
      <c r="AM202" t="s">
        <v>60</v>
      </c>
      <c r="AN202">
        <v>3.24E+18</v>
      </c>
      <c r="AO202">
        <v>6.3399999999999998E-2</v>
      </c>
      <c r="AP202">
        <v>7.5341651999999995E-2</v>
      </c>
      <c r="AQ202">
        <v>4.8259999999999997E-2</v>
      </c>
      <c r="AR202">
        <v>4.6886232999999999E-2</v>
      </c>
      <c r="AS202">
        <f t="shared" si="46"/>
        <v>6.1113942499999997E-2</v>
      </c>
      <c r="AT202">
        <f t="shared" si="47"/>
        <v>2.0121019736404545E-2</v>
      </c>
      <c r="AU202" t="s">
        <v>54</v>
      </c>
      <c r="AV202">
        <v>3.24E+18</v>
      </c>
      <c r="AX202">
        <f>(AX201+AX203)*0.5</f>
        <v>0.47092172649999997</v>
      </c>
      <c r="AY202">
        <v>0.4768</v>
      </c>
      <c r="AZ202">
        <v>0.636752137</v>
      </c>
      <c r="BA202">
        <v>0.79669999999999996</v>
      </c>
      <c r="BB202">
        <v>0.84800425800000001</v>
      </c>
      <c r="BC202">
        <v>0.70599999999999996</v>
      </c>
      <c r="BD202">
        <v>0.81552500900000002</v>
      </c>
      <c r="BE202">
        <v>0.5403</v>
      </c>
      <c r="BF202">
        <v>0.55512175100000005</v>
      </c>
      <c r="BG202">
        <f t="shared" si="48"/>
        <v>0.66526497630000003</v>
      </c>
      <c r="BH202">
        <f t="shared" si="39"/>
        <v>0.16331375732810782</v>
      </c>
      <c r="BI202" t="s">
        <v>60</v>
      </c>
      <c r="BJ202">
        <v>3.12E+18</v>
      </c>
      <c r="BK202">
        <v>5.6800000000000003E-2</v>
      </c>
      <c r="BL202">
        <v>8.2100000000000006E-2</v>
      </c>
      <c r="BM202">
        <v>2.8500000000000001E-2</v>
      </c>
      <c r="BN202">
        <v>3.27E-2</v>
      </c>
      <c r="BO202">
        <f t="shared" si="49"/>
        <v>5.7400000000000007E-2</v>
      </c>
      <c r="BP202">
        <f t="shared" si="50"/>
        <v>3.4931074990615443E-2</v>
      </c>
      <c r="BQ202" t="s">
        <v>54</v>
      </c>
      <c r="BR202">
        <v>3.12E+18</v>
      </c>
      <c r="BS202">
        <v>0.2172</v>
      </c>
      <c r="BT202">
        <v>0.25037463999999998</v>
      </c>
      <c r="BW202" s="132">
        <v>2.731907142E-2</v>
      </c>
      <c r="BX202" s="134"/>
      <c r="BY202" s="134"/>
      <c r="BZ202" s="134"/>
      <c r="CA202" s="134"/>
      <c r="CB202" s="100"/>
      <c r="CC202" s="132">
        <v>2.7953787470000001E-2</v>
      </c>
      <c r="CD202" s="132">
        <v>1.6474336869999998E-2</v>
      </c>
      <c r="CE202" s="132">
        <v>1.6607086900000002E-2</v>
      </c>
      <c r="CF202" s="132">
        <v>2.0696147509999999E-2</v>
      </c>
      <c r="CG202">
        <f t="shared" si="52"/>
        <v>2.0432839687499999E-2</v>
      </c>
      <c r="CH202" s="133">
        <v>2.9268438680000002E-2</v>
      </c>
      <c r="CI202" s="133">
        <v>1.6556596520000001E-2</v>
      </c>
      <c r="CJ202" s="100">
        <f t="shared" si="53"/>
        <v>2.2912517600000001E-2</v>
      </c>
      <c r="CK202" s="30">
        <v>2.0984758360000001E-2</v>
      </c>
      <c r="CL202" s="30">
        <v>1.305912803E-2</v>
      </c>
      <c r="CM202">
        <f t="shared" si="54"/>
        <v>1.7021943195E-2</v>
      </c>
      <c r="CN202" s="19"/>
      <c r="CO202" s="30">
        <v>0.1773532887</v>
      </c>
      <c r="CP202" s="30">
        <v>0.23619291589999999</v>
      </c>
      <c r="CQ202" s="30">
        <v>0.2271465362</v>
      </c>
      <c r="CR202" s="30">
        <v>0.1546169419</v>
      </c>
      <c r="CS202">
        <f t="shared" si="55"/>
        <v>0.19882742067500001</v>
      </c>
      <c r="CT202" s="30">
        <v>2.285853123E-2</v>
      </c>
      <c r="CU202" s="30">
        <v>9.1022216839999996E-3</v>
      </c>
      <c r="CV202">
        <f t="shared" si="56"/>
        <v>1.5980376456999998E-2</v>
      </c>
      <c r="CW202" s="30">
        <v>6.9736343539999995E-2</v>
      </c>
      <c r="CY202">
        <v>5.24E+18</v>
      </c>
      <c r="CZ202">
        <f>Q215</f>
        <v>5.5267806000000003E-2</v>
      </c>
    </row>
    <row r="203" spans="1:104" ht="15.75" thickBot="1">
      <c r="A203" t="s">
        <v>61</v>
      </c>
      <c r="B203">
        <v>3.39E+18</v>
      </c>
      <c r="C203">
        <v>0.61699999999999999</v>
      </c>
      <c r="D203">
        <v>9.5348478E-2</v>
      </c>
      <c r="E203" t="s">
        <v>55</v>
      </c>
      <c r="F203">
        <v>3.39E+18</v>
      </c>
      <c r="G203">
        <v>0.92010000000000003</v>
      </c>
      <c r="H203">
        <v>0.14236422700000001</v>
      </c>
      <c r="I203">
        <v>0.46729999999999999</v>
      </c>
      <c r="J203">
        <v>8.6794204999999999E-2</v>
      </c>
      <c r="K203">
        <v>0.57540000000000002</v>
      </c>
      <c r="L203">
        <v>0.100052165</v>
      </c>
      <c r="M203">
        <v>0.46210000000000001</v>
      </c>
      <c r="N203">
        <v>0.17156753599999999</v>
      </c>
      <c r="Q203">
        <f t="shared" si="40"/>
        <v>0.119471302</v>
      </c>
      <c r="R203" s="100">
        <f t="shared" si="41"/>
        <v>3.895286749584536E-2</v>
      </c>
      <c r="S203" t="s">
        <v>61</v>
      </c>
      <c r="T203">
        <v>3.27E+18</v>
      </c>
      <c r="U203">
        <v>0.66090000000000004</v>
      </c>
      <c r="V203">
        <v>9.5852066999999999E-2</v>
      </c>
      <c r="W203">
        <v>0.34820000000000001</v>
      </c>
      <c r="X203">
        <v>5.4542607E-2</v>
      </c>
      <c r="Y203">
        <v>0.3735</v>
      </c>
      <c r="Z203">
        <v>5.5218805000000003E-2</v>
      </c>
      <c r="AA203">
        <v>0.46029999999999999</v>
      </c>
      <c r="AB203">
        <v>6.9124492999999995E-2</v>
      </c>
      <c r="AC203" s="99">
        <f t="shared" si="42"/>
        <v>7.3173055666666667E-2</v>
      </c>
      <c r="AD203">
        <f t="shared" si="43"/>
        <v>1.9318284689173074E-2</v>
      </c>
      <c r="AE203" t="s">
        <v>55</v>
      </c>
      <c r="AF203">
        <v>3.27E+18</v>
      </c>
      <c r="AG203">
        <v>0.63619999999999999</v>
      </c>
      <c r="AH203">
        <v>9.8406805999999999E-2</v>
      </c>
      <c r="AI203">
        <v>0.40600000000000003</v>
      </c>
      <c r="AJ203">
        <v>6.6448444999999995E-2</v>
      </c>
      <c r="AK203" s="99">
        <f t="shared" si="44"/>
        <v>8.242762549999999E-2</v>
      </c>
      <c r="AL203" s="100">
        <f t="shared" si="45"/>
        <v>1.5979180500000034E-2</v>
      </c>
      <c r="AM203" t="s">
        <v>61</v>
      </c>
      <c r="AN203">
        <v>3.39E+18</v>
      </c>
      <c r="AO203">
        <v>4.8599999999999997E-2</v>
      </c>
      <c r="AP203">
        <v>5.7754011000000001E-2</v>
      </c>
      <c r="AQ203">
        <v>3.9449999999999999E-2</v>
      </c>
      <c r="AR203">
        <v>3.8327017999999997E-2</v>
      </c>
      <c r="AS203">
        <f t="shared" si="46"/>
        <v>4.8040514499999999E-2</v>
      </c>
      <c r="AT203">
        <f t="shared" si="47"/>
        <v>1.37369584883636E-2</v>
      </c>
      <c r="AU203" t="s">
        <v>55</v>
      </c>
      <c r="AV203">
        <v>3.39E+18</v>
      </c>
      <c r="AW203">
        <v>0.37009999999999998</v>
      </c>
      <c r="AX203">
        <v>0.33842355499999999</v>
      </c>
      <c r="AY203">
        <v>0.33200000000000002</v>
      </c>
      <c r="AZ203">
        <v>0.44337606800000001</v>
      </c>
      <c r="BA203">
        <v>0.54200000000000004</v>
      </c>
      <c r="BB203">
        <v>0.57690260800000004</v>
      </c>
      <c r="BC203">
        <v>0.50319999999999998</v>
      </c>
      <c r="BD203">
        <v>0.58126371700000001</v>
      </c>
      <c r="BE203">
        <v>0.38640000000000002</v>
      </c>
      <c r="BF203">
        <v>0.39699989699999999</v>
      </c>
      <c r="BG203">
        <f t="shared" si="48"/>
        <v>0.46739316900000005</v>
      </c>
      <c r="BH203">
        <f t="shared" si="39"/>
        <v>0.10854033138715563</v>
      </c>
      <c r="BI203" t="s">
        <v>61</v>
      </c>
      <c r="BJ203">
        <v>3.27E+18</v>
      </c>
      <c r="BK203">
        <v>5.1999999999999998E-2</v>
      </c>
      <c r="BL203">
        <v>7.51E-2</v>
      </c>
      <c r="BM203">
        <v>3.1099999999999999E-2</v>
      </c>
      <c r="BN203">
        <v>3.5700000000000003E-2</v>
      </c>
      <c r="BO203">
        <f t="shared" si="49"/>
        <v>5.5400000000000005E-2</v>
      </c>
      <c r="BP203">
        <f t="shared" si="50"/>
        <v>2.7860007178749965E-2</v>
      </c>
      <c r="BQ203" t="s">
        <v>55</v>
      </c>
      <c r="BR203">
        <v>3.27E+18</v>
      </c>
      <c r="BS203">
        <v>0.15110000000000001</v>
      </c>
      <c r="BT203">
        <v>0.17417867400000001</v>
      </c>
      <c r="BW203" s="132">
        <v>2.6557219260000001E-2</v>
      </c>
      <c r="BX203" s="132">
        <v>3.9652421110000002E-2</v>
      </c>
      <c r="BY203" s="132">
        <v>2.417461492E-2</v>
      </c>
      <c r="BZ203" s="132">
        <v>2.7867327720000001E-2</v>
      </c>
      <c r="CA203" s="132">
        <v>4.7786359690000002E-2</v>
      </c>
      <c r="CB203" s="100">
        <f t="shared" si="51"/>
        <v>3.4870180860000002E-2</v>
      </c>
      <c r="CC203" s="132">
        <v>2.669748286E-2</v>
      </c>
      <c r="CD203" s="132">
        <v>1.519164221E-2</v>
      </c>
      <c r="CE203" s="132">
        <v>1.5379982530000001E-2</v>
      </c>
      <c r="CF203" s="132">
        <v>1.9253105690000001E-2</v>
      </c>
      <c r="CG203">
        <f t="shared" si="52"/>
        <v>1.91305533225E-2</v>
      </c>
      <c r="CH203" s="133">
        <v>2.7199212220000001E-2</v>
      </c>
      <c r="CI203" s="133">
        <v>1.8366060619999999E-2</v>
      </c>
      <c r="CJ203" s="100">
        <f t="shared" si="53"/>
        <v>2.2782636420000002E-2</v>
      </c>
      <c r="CK203" s="30">
        <v>1.6086108139999999E-2</v>
      </c>
      <c r="CL203" s="30">
        <v>1.0675147140000001E-2</v>
      </c>
      <c r="CM203">
        <f t="shared" si="54"/>
        <v>1.338062764E-2</v>
      </c>
      <c r="CN203" s="30">
        <v>9.4260430419999999E-2</v>
      </c>
      <c r="CO203" s="30">
        <v>0.1234926423</v>
      </c>
      <c r="CP203" s="30">
        <v>0.16068352</v>
      </c>
      <c r="CQ203" s="30">
        <v>0.16189821109999999</v>
      </c>
      <c r="CR203" s="30">
        <v>0.1105755808</v>
      </c>
      <c r="CS203">
        <f t="shared" si="55"/>
        <v>0.130182076924</v>
      </c>
      <c r="CT203" s="30">
        <v>2.092682437E-2</v>
      </c>
      <c r="CU203" s="30">
        <v>9.9325998030000001E-3</v>
      </c>
      <c r="CV203">
        <f t="shared" si="56"/>
        <v>1.54297120865E-2</v>
      </c>
      <c r="CW203" s="30">
        <v>4.8513634940000001E-2</v>
      </c>
      <c r="CY203">
        <v>5.55E+18</v>
      </c>
      <c r="CZ203">
        <f>Q217</f>
        <v>4.5601204500000006E-2</v>
      </c>
    </row>
    <row r="204" spans="1:104" ht="15.75" thickBot="1">
      <c r="A204" t="s">
        <v>62</v>
      </c>
      <c r="B204">
        <v>3.55E+18</v>
      </c>
      <c r="C204">
        <v>0.55769999999999997</v>
      </c>
      <c r="D204">
        <v>8.6184516000000003E-2</v>
      </c>
      <c r="E204" t="s">
        <v>56</v>
      </c>
      <c r="F204">
        <v>3.55E+18</v>
      </c>
      <c r="R204" s="100"/>
      <c r="S204" t="s">
        <v>62</v>
      </c>
      <c r="T204">
        <v>3.42E+18</v>
      </c>
      <c r="U204">
        <v>0.62180000000000002</v>
      </c>
      <c r="V204">
        <v>9.0181290999999997E-2</v>
      </c>
      <c r="W204">
        <v>0.32479999999999998</v>
      </c>
      <c r="X204">
        <v>5.0877193000000001E-2</v>
      </c>
      <c r="Y204">
        <v>0.33119999999999999</v>
      </c>
      <c r="Z204">
        <v>4.8965109E-2</v>
      </c>
      <c r="AA204">
        <v>0.4194</v>
      </c>
      <c r="AB204">
        <v>6.2982430000000006E-2</v>
      </c>
      <c r="AC204" s="99">
        <f t="shared" si="42"/>
        <v>6.8013638000000001E-2</v>
      </c>
      <c r="AD204">
        <f t="shared" si="43"/>
        <v>1.8995705510312787E-2</v>
      </c>
      <c r="AE204" t="s">
        <v>56</v>
      </c>
      <c r="AF204">
        <v>3.42E+18</v>
      </c>
      <c r="AG204">
        <v>0.57469999999999999</v>
      </c>
      <c r="AH204">
        <v>8.8894045000000005E-2</v>
      </c>
      <c r="AI204">
        <v>0.40200000000000002</v>
      </c>
      <c r="AJ204">
        <v>6.5793780999999996E-2</v>
      </c>
      <c r="AK204" s="99">
        <f t="shared" si="44"/>
        <v>7.7343913E-2</v>
      </c>
      <c r="AL204" s="100">
        <f t="shared" si="45"/>
        <v>1.1550132000000027E-2</v>
      </c>
      <c r="AM204" t="s">
        <v>62</v>
      </c>
      <c r="AN204">
        <v>3.55E+18</v>
      </c>
      <c r="AO204">
        <v>2.93E-2</v>
      </c>
      <c r="AP204">
        <v>3.4818776000000003E-2</v>
      </c>
      <c r="AQ204">
        <v>5.321E-2</v>
      </c>
      <c r="AR204">
        <v>5.1695326999999999E-2</v>
      </c>
      <c r="AS204">
        <f t="shared" si="46"/>
        <v>4.3257051500000004E-2</v>
      </c>
      <c r="AT204">
        <f t="shared" si="47"/>
        <v>1.1933523655140577E-2</v>
      </c>
      <c r="AU204" t="s">
        <v>56</v>
      </c>
      <c r="AV204">
        <v>3.55E+18</v>
      </c>
      <c r="AX204">
        <f>(AX203+AX205)*0.5</f>
        <v>0.22905998550000001</v>
      </c>
      <c r="AY204">
        <v>0.2737</v>
      </c>
      <c r="AZ204">
        <v>0.36551816199999998</v>
      </c>
      <c r="BA204">
        <v>0.41299999999999998</v>
      </c>
      <c r="BB204">
        <v>0.43959553000000001</v>
      </c>
      <c r="BC204">
        <v>0.29570000000000002</v>
      </c>
      <c r="BD204">
        <v>0.341573293</v>
      </c>
      <c r="BE204">
        <v>0.21510000000000001</v>
      </c>
      <c r="BF204">
        <v>0.22100071900000001</v>
      </c>
      <c r="BG204">
        <f t="shared" si="48"/>
        <v>0.31934953790000004</v>
      </c>
      <c r="BH204">
        <f t="shared" si="39"/>
        <v>9.3420058351729743E-2</v>
      </c>
      <c r="BI204" t="s">
        <v>62</v>
      </c>
      <c r="BJ204">
        <v>3.42E+18</v>
      </c>
      <c r="BK204">
        <v>3.3300000000000003E-2</v>
      </c>
      <c r="BL204">
        <v>4.8099999999999997E-2</v>
      </c>
      <c r="BM204">
        <v>5.2299999999999999E-2</v>
      </c>
      <c r="BN204">
        <v>0.06</v>
      </c>
      <c r="BO204">
        <f t="shared" si="49"/>
        <v>5.4050000000000001E-2</v>
      </c>
      <c r="BP204">
        <f t="shared" si="50"/>
        <v>8.414570696119875E-3</v>
      </c>
      <c r="BQ204" t="s">
        <v>56</v>
      </c>
      <c r="BR204">
        <v>3.42E+18</v>
      </c>
      <c r="BS204">
        <v>0.129</v>
      </c>
      <c r="BT204">
        <v>0.14870317</v>
      </c>
      <c r="BW204" s="132">
        <v>2.4004799319999999E-2</v>
      </c>
      <c r="BX204" s="134"/>
      <c r="BY204" s="134"/>
      <c r="BZ204" s="134"/>
      <c r="CA204" s="134"/>
      <c r="CB204" s="100"/>
      <c r="CC204" s="132">
        <v>2.5118013080000001E-2</v>
      </c>
      <c r="CD204" s="132">
        <v>1.4170721969999999E-2</v>
      </c>
      <c r="CE204" s="132">
        <v>1.363815319E-2</v>
      </c>
      <c r="CF204" s="132">
        <v>1.7542369169999999E-2</v>
      </c>
      <c r="CG204">
        <f t="shared" si="52"/>
        <v>1.76173143525E-2</v>
      </c>
      <c r="CH204" s="133">
        <v>2.4569926539999998E-2</v>
      </c>
      <c r="CI204" s="133">
        <v>1.8185114209999999E-2</v>
      </c>
      <c r="CJ204" s="100">
        <f t="shared" si="53"/>
        <v>2.1377520375E-2</v>
      </c>
      <c r="CK204" s="30">
        <v>9.6980034669999996E-3</v>
      </c>
      <c r="CL204" s="30">
        <v>1.439859517E-2</v>
      </c>
      <c r="CM204">
        <f t="shared" si="54"/>
        <v>1.2048299318499999E-2</v>
      </c>
      <c r="CN204" s="19"/>
      <c r="CO204" s="30">
        <v>0.10180703670000001</v>
      </c>
      <c r="CP204" s="30">
        <v>0.1224396564</v>
      </c>
      <c r="CQ204" s="30">
        <v>9.5137720610000004E-2</v>
      </c>
      <c r="CR204" s="30">
        <v>6.1554884679999998E-2</v>
      </c>
      <c r="CS204">
        <f t="shared" si="55"/>
        <v>9.5234824597500004E-2</v>
      </c>
      <c r="CT204" s="30">
        <v>1.340121637E-2</v>
      </c>
      <c r="CU204" s="30">
        <v>1.6703375230000001E-2</v>
      </c>
      <c r="CV204">
        <f t="shared" si="56"/>
        <v>1.5052295800000001E-2</v>
      </c>
      <c r="CW204" s="30">
        <v>4.141799409E-2</v>
      </c>
    </row>
    <row r="205" spans="1:104" ht="15.75" thickBot="1">
      <c r="A205" t="s">
        <v>63</v>
      </c>
      <c r="B205">
        <v>3.7E+18</v>
      </c>
      <c r="C205">
        <v>0.5101</v>
      </c>
      <c r="D205">
        <v>7.8828620000000002E-2</v>
      </c>
      <c r="E205" t="s">
        <v>57</v>
      </c>
      <c r="F205">
        <v>3.7E+18</v>
      </c>
      <c r="G205">
        <v>0.77270000000000005</v>
      </c>
      <c r="H205">
        <v>0.11955748099999999</v>
      </c>
      <c r="I205">
        <v>0.4481</v>
      </c>
      <c r="J205">
        <v>8.3228082999999994E-2</v>
      </c>
      <c r="K205">
        <v>0.52869999999999995</v>
      </c>
      <c r="L205">
        <v>9.1931838000000002E-2</v>
      </c>
      <c r="M205">
        <v>0.1913</v>
      </c>
      <c r="N205">
        <v>7.1025469999999993E-2</v>
      </c>
      <c r="Q205">
        <f t="shared" si="40"/>
        <v>8.2061796999999992E-2</v>
      </c>
      <c r="R205" s="100">
        <f t="shared" si="41"/>
        <v>2.0615715566829933E-2</v>
      </c>
      <c r="S205" t="s">
        <v>63</v>
      </c>
      <c r="T205">
        <v>3.57E+18</v>
      </c>
      <c r="U205">
        <v>0.54859999999999998</v>
      </c>
      <c r="V205">
        <v>7.9564902000000007E-2</v>
      </c>
      <c r="W205">
        <v>0.29620000000000002</v>
      </c>
      <c r="X205">
        <v>4.6397242999999998E-2</v>
      </c>
      <c r="Y205">
        <v>0.28489999999999999</v>
      </c>
      <c r="Z205">
        <v>4.2120047000000001E-2</v>
      </c>
      <c r="AA205">
        <v>0.3755</v>
      </c>
      <c r="AB205">
        <v>5.6389847999999999E-2</v>
      </c>
      <c r="AC205" s="99">
        <f t="shared" si="42"/>
        <v>6.0783997666666666E-2</v>
      </c>
      <c r="AD205">
        <f t="shared" si="43"/>
        <v>1.6735858902125613E-2</v>
      </c>
      <c r="AE205" t="s">
        <v>57</v>
      </c>
      <c r="AF205">
        <v>3.57E+18</v>
      </c>
      <c r="AG205">
        <v>0.55900000000000005</v>
      </c>
      <c r="AH205">
        <v>8.6465583999999998E-2</v>
      </c>
      <c r="AI205">
        <v>0.39100000000000001</v>
      </c>
      <c r="AJ205">
        <v>6.3993453000000006E-2</v>
      </c>
      <c r="AK205" s="99">
        <f t="shared" si="44"/>
        <v>7.5229518500000009E-2</v>
      </c>
      <c r="AL205" s="100">
        <f t="shared" si="45"/>
        <v>1.1236065499999981E-2</v>
      </c>
      <c r="AM205" t="s">
        <v>63</v>
      </c>
      <c r="AN205">
        <v>3.7E+18</v>
      </c>
      <c r="AO205">
        <v>2.9899999999999999E-2</v>
      </c>
      <c r="AP205">
        <v>3.5531788000000002E-2</v>
      </c>
      <c r="AQ205">
        <v>3.567E-2</v>
      </c>
      <c r="AR205">
        <v>3.4654619999999997E-2</v>
      </c>
      <c r="AS205">
        <f t="shared" si="46"/>
        <v>3.5093204000000003E-2</v>
      </c>
      <c r="AT205">
        <f t="shared" si="47"/>
        <v>6.2025144103984478E-4</v>
      </c>
      <c r="AU205" t="s">
        <v>57</v>
      </c>
      <c r="AV205">
        <v>3.7E+18</v>
      </c>
      <c r="AW205">
        <v>0.13089999999999999</v>
      </c>
      <c r="AX205">
        <v>0.119696416</v>
      </c>
      <c r="AY205">
        <v>0.30170000000000002</v>
      </c>
      <c r="AZ205">
        <v>0.40291132499999999</v>
      </c>
      <c r="BA205">
        <v>0.37659999999999999</v>
      </c>
      <c r="BB205">
        <v>0.40085151699999999</v>
      </c>
      <c r="BC205">
        <v>0.24030000000000001</v>
      </c>
      <c r="BD205">
        <v>0.27757883799999999</v>
      </c>
      <c r="BE205">
        <v>0.16800000000000001</v>
      </c>
      <c r="BF205">
        <v>0.172608651</v>
      </c>
      <c r="BG205">
        <f t="shared" si="48"/>
        <v>0.27472934939999999</v>
      </c>
      <c r="BH205">
        <f t="shared" si="39"/>
        <v>0.12923755945393309</v>
      </c>
      <c r="BI205" t="s">
        <v>63</v>
      </c>
      <c r="BJ205">
        <v>3.57E+18</v>
      </c>
      <c r="BK205">
        <v>3.2300000000000002E-2</v>
      </c>
      <c r="BL205">
        <v>4.6699999999999998E-2</v>
      </c>
      <c r="BM205">
        <v>3.5999999999999997E-2</v>
      </c>
      <c r="BN205">
        <v>4.1300000000000003E-2</v>
      </c>
      <c r="BO205">
        <f t="shared" si="49"/>
        <v>4.3999999999999997E-2</v>
      </c>
      <c r="BP205">
        <f t="shared" si="50"/>
        <v>3.8183766184073532E-3</v>
      </c>
      <c r="BQ205" t="s">
        <v>57</v>
      </c>
      <c r="BR205">
        <v>3.57E+18</v>
      </c>
      <c r="BS205">
        <v>0.12920000000000001</v>
      </c>
      <c r="BT205">
        <v>0.14893371799999999</v>
      </c>
      <c r="BW205" s="132">
        <v>2.1955976570000001E-2</v>
      </c>
      <c r="BX205" s="132">
        <v>3.3300104109999999E-2</v>
      </c>
      <c r="BY205" s="132">
        <v>2.3181350190000002E-2</v>
      </c>
      <c r="BZ205" s="132">
        <v>2.560558944E-2</v>
      </c>
      <c r="CA205" s="132">
        <v>1.9782580849999998E-2</v>
      </c>
      <c r="CB205" s="100">
        <f t="shared" si="51"/>
        <v>2.54674061475E-2</v>
      </c>
      <c r="CC205" s="132">
        <v>2.216105174E-2</v>
      </c>
      <c r="CD205" s="132">
        <v>1.292293056E-2</v>
      </c>
      <c r="CE205" s="132">
        <v>1.173161184E-2</v>
      </c>
      <c r="CF205" s="132">
        <v>1.5706150750000002E-2</v>
      </c>
      <c r="CG205">
        <f t="shared" si="52"/>
        <v>1.5630436222500002E-2</v>
      </c>
      <c r="CH205" s="133">
        <v>2.3898710520000001E-2</v>
      </c>
      <c r="CI205" s="133">
        <v>1.7687511579999999E-2</v>
      </c>
      <c r="CJ205" s="100">
        <f t="shared" si="53"/>
        <v>2.079311105E-2</v>
      </c>
      <c r="CK205" s="30">
        <v>9.8965973949999998E-3</v>
      </c>
      <c r="CL205" s="30">
        <v>9.65228133E-3</v>
      </c>
      <c r="CM205">
        <f t="shared" si="54"/>
        <v>9.7744393624999999E-3</v>
      </c>
      <c r="CN205" s="30">
        <v>3.3338801250000001E-2</v>
      </c>
      <c r="CO205" s="30">
        <v>0.1122220788</v>
      </c>
      <c r="CP205" s="30">
        <v>0.1116483647</v>
      </c>
      <c r="CQ205" s="30">
        <v>7.7313473999999993E-2</v>
      </c>
      <c r="CR205" s="30">
        <v>4.8076339500000002E-2</v>
      </c>
      <c r="CS205">
        <f t="shared" si="55"/>
        <v>7.6519811650000005E-2</v>
      </c>
      <c r="CT205" s="30">
        <v>1.299877744E-2</v>
      </c>
      <c r="CU205" s="30">
        <v>1.149754318E-2</v>
      </c>
      <c r="CV205">
        <f t="shared" si="56"/>
        <v>1.2248160309999999E-2</v>
      </c>
      <c r="CW205" s="30">
        <v>4.1482208040000003E-2</v>
      </c>
    </row>
    <row r="206" spans="1:104" ht="15.75" thickBot="1">
      <c r="A206" t="s">
        <v>64</v>
      </c>
      <c r="B206">
        <v>3.86E+18</v>
      </c>
      <c r="C206">
        <v>0.47</v>
      </c>
      <c r="D206">
        <v>7.2631741999999999E-2</v>
      </c>
      <c r="E206" t="s">
        <v>58</v>
      </c>
      <c r="F206">
        <v>3.86E+18</v>
      </c>
      <c r="R206" s="100"/>
      <c r="S206" t="s">
        <v>64</v>
      </c>
      <c r="T206">
        <v>3.72E+18</v>
      </c>
      <c r="U206">
        <v>0.52690000000000003</v>
      </c>
      <c r="V206">
        <v>7.6417693999999994E-2</v>
      </c>
      <c r="W206">
        <v>0.26840000000000003</v>
      </c>
      <c r="X206">
        <v>4.2042607000000003E-2</v>
      </c>
      <c r="Y206">
        <v>0.2631</v>
      </c>
      <c r="Z206">
        <v>3.8897102000000003E-2</v>
      </c>
      <c r="AA206">
        <v>0.34279999999999999</v>
      </c>
      <c r="AB206">
        <v>5.1479201000000002E-2</v>
      </c>
      <c r="AC206" s="99">
        <f t="shared" si="42"/>
        <v>5.6646500666666662E-2</v>
      </c>
      <c r="AD206">
        <f t="shared" si="43"/>
        <v>1.7001525879242765E-2</v>
      </c>
      <c r="AE206" t="s">
        <v>58</v>
      </c>
      <c r="AF206">
        <v>3.72E+18</v>
      </c>
      <c r="AG206">
        <v>0.55800000000000005</v>
      </c>
      <c r="AH206">
        <v>8.6310904999999993E-2</v>
      </c>
      <c r="AI206">
        <v>0.38700000000000001</v>
      </c>
      <c r="AJ206">
        <v>6.3338789000000006E-2</v>
      </c>
      <c r="AK206" s="99">
        <f t="shared" si="44"/>
        <v>7.4824847E-2</v>
      </c>
      <c r="AL206" s="100">
        <f t="shared" si="45"/>
        <v>1.1486057999999997E-2</v>
      </c>
      <c r="AM206" t="s">
        <v>64</v>
      </c>
      <c r="AN206">
        <v>3.86E+18</v>
      </c>
      <c r="AO206">
        <v>2.3300000000000001E-2</v>
      </c>
      <c r="AP206">
        <v>2.7688651000000002E-2</v>
      </c>
      <c r="AQ206">
        <v>1.503E-2</v>
      </c>
      <c r="AR206">
        <v>1.4602156999999999E-2</v>
      </c>
      <c r="AS206">
        <f t="shared" si="46"/>
        <v>2.1145404E-2</v>
      </c>
      <c r="AT206">
        <f t="shared" si="47"/>
        <v>9.2535486493570719E-3</v>
      </c>
      <c r="AU206" t="s">
        <v>58</v>
      </c>
      <c r="AV206">
        <v>3.86E+18</v>
      </c>
      <c r="AX206">
        <f>(AX205+AX207)*0.5</f>
        <v>0.1159016095</v>
      </c>
      <c r="AY206">
        <v>0.2203</v>
      </c>
      <c r="AZ206">
        <v>0.29420405999999999</v>
      </c>
      <c r="BA206">
        <v>0.43180000000000002</v>
      </c>
      <c r="BB206">
        <v>0.45960617399999998</v>
      </c>
      <c r="BC206">
        <v>0.23580000000000001</v>
      </c>
      <c r="BD206">
        <v>0.27238073200000001</v>
      </c>
      <c r="BE206">
        <v>0.1671</v>
      </c>
      <c r="BF206">
        <v>0.171683962</v>
      </c>
      <c r="BG206">
        <f t="shared" si="48"/>
        <v>0.26275530749999998</v>
      </c>
      <c r="BH206">
        <f t="shared" si="39"/>
        <v>0.13199615056874558</v>
      </c>
      <c r="BI206" t="s">
        <v>64</v>
      </c>
      <c r="BJ206">
        <v>3.72E+18</v>
      </c>
      <c r="BK206">
        <v>3.27E-2</v>
      </c>
      <c r="BL206">
        <v>4.7199999999999999E-2</v>
      </c>
      <c r="BM206">
        <v>-1.4E-3</v>
      </c>
      <c r="BN206">
        <v>-1.6100000000000001E-3</v>
      </c>
      <c r="BO206">
        <f t="shared" si="49"/>
        <v>2.2794999999999999E-2</v>
      </c>
      <c r="BP206">
        <f t="shared" si="50"/>
        <v>3.4513881989715389E-2</v>
      </c>
      <c r="BQ206" t="s">
        <v>58</v>
      </c>
      <c r="BR206">
        <v>3.72E+18</v>
      </c>
      <c r="BS206">
        <v>0.1197</v>
      </c>
      <c r="BT206">
        <v>0.13798270900000001</v>
      </c>
      <c r="BW206" s="132">
        <v>2.0229972530000001E-2</v>
      </c>
      <c r="BX206" s="134"/>
      <c r="BY206" s="134"/>
      <c r="BZ206" s="134"/>
      <c r="CA206" s="134"/>
      <c r="CB206" s="100"/>
      <c r="CC206" s="132">
        <v>2.1284466209999998E-2</v>
      </c>
      <c r="CD206" s="132">
        <v>1.171004242E-2</v>
      </c>
      <c r="CE206" s="132">
        <v>1.083393147E-2</v>
      </c>
      <c r="CF206" s="132">
        <v>1.4338398069999999E-2</v>
      </c>
      <c r="CG206">
        <f t="shared" si="52"/>
        <v>1.4541709542500001E-2</v>
      </c>
      <c r="CH206" s="133">
        <v>2.3855957899999999E-2</v>
      </c>
      <c r="CI206" s="133">
        <v>1.7506565169999998E-2</v>
      </c>
      <c r="CJ206" s="100">
        <f t="shared" si="53"/>
        <v>2.0681261534999999E-2</v>
      </c>
      <c r="CK206" s="30">
        <v>7.7120641909999999E-3</v>
      </c>
      <c r="CL206" s="30">
        <v>4.0671092899999999E-3</v>
      </c>
      <c r="CM206">
        <f t="shared" si="54"/>
        <v>5.8895867405000003E-3</v>
      </c>
      <c r="CN206" s="19"/>
      <c r="CO206" s="30">
        <v>8.194406353E-2</v>
      </c>
      <c r="CP206" s="30">
        <v>0.12801318070000001</v>
      </c>
      <c r="CQ206" s="30">
        <v>7.5865656140000001E-2</v>
      </c>
      <c r="CR206" s="30">
        <v>4.7818787680000002E-2</v>
      </c>
      <c r="CS206">
        <f t="shared" si="55"/>
        <v>8.3410422012500013E-2</v>
      </c>
      <c r="CT206" s="30">
        <v>1.3159753010000001E-2</v>
      </c>
      <c r="CU206" s="30">
        <v>4.4712667920000001E-4</v>
      </c>
      <c r="CV206">
        <f t="shared" si="56"/>
        <v>6.8034398446000007E-3</v>
      </c>
      <c r="CW206" s="30">
        <v>3.8432045679999999E-2</v>
      </c>
    </row>
    <row r="207" spans="1:104" ht="15.75" thickBot="1">
      <c r="A207" t="s">
        <v>65</v>
      </c>
      <c r="B207">
        <v>4.01E+18</v>
      </c>
      <c r="C207">
        <v>0.41899999999999998</v>
      </c>
      <c r="D207">
        <v>6.4750425E-2</v>
      </c>
      <c r="E207" t="s">
        <v>59</v>
      </c>
      <c r="F207">
        <v>4.01E+18</v>
      </c>
      <c r="G207">
        <v>0.63649999999999995</v>
      </c>
      <c r="H207">
        <v>9.8483676000000006E-2</v>
      </c>
      <c r="I207">
        <v>0.46839999999999998</v>
      </c>
      <c r="J207">
        <v>8.6998513999999999E-2</v>
      </c>
      <c r="K207">
        <v>0.52170000000000005</v>
      </c>
      <c r="L207">
        <v>9.0714658000000004E-2</v>
      </c>
      <c r="M207">
        <v>0.2321</v>
      </c>
      <c r="N207">
        <v>8.6173609999999998E-2</v>
      </c>
      <c r="Q207">
        <f>AVERAGE(J207,L207,N207)</f>
        <v>8.7962260666666667E-2</v>
      </c>
      <c r="R207" s="100">
        <f t="shared" si="41"/>
        <v>5.6192794730224715E-3</v>
      </c>
      <c r="S207" t="s">
        <v>65</v>
      </c>
      <c r="T207">
        <v>3.87E+18</v>
      </c>
      <c r="U207">
        <v>0.49480000000000002</v>
      </c>
      <c r="V207">
        <v>7.1762145999999999E-2</v>
      </c>
      <c r="W207">
        <v>0.24540000000000001</v>
      </c>
      <c r="X207">
        <v>3.8439849999999998E-2</v>
      </c>
      <c r="Y207">
        <v>0.217</v>
      </c>
      <c r="Z207">
        <v>3.2081608999999997E-2</v>
      </c>
      <c r="AA207">
        <v>0.31919999999999998</v>
      </c>
      <c r="AB207">
        <v>4.7935125000000002E-2</v>
      </c>
      <c r="AC207" s="99">
        <f t="shared" si="42"/>
        <v>5.2712373666666666E-2</v>
      </c>
      <c r="AD207">
        <f t="shared" si="43"/>
        <v>1.740346900897537E-2</v>
      </c>
      <c r="AE207" t="s">
        <v>59</v>
      </c>
      <c r="AF207">
        <v>3.87E+18</v>
      </c>
      <c r="AG207">
        <v>0.54249999999999998</v>
      </c>
      <c r="AH207">
        <v>8.3913379999999996E-2</v>
      </c>
      <c r="AI207">
        <v>0.38300000000000001</v>
      </c>
      <c r="AJ207">
        <v>6.2684123999999994E-2</v>
      </c>
      <c r="AK207" s="99">
        <f t="shared" si="44"/>
        <v>7.3298751999999995E-2</v>
      </c>
      <c r="AL207" s="100">
        <f t="shared" si="45"/>
        <v>1.0614628000000008E-2</v>
      </c>
      <c r="AM207" t="s">
        <v>65</v>
      </c>
      <c r="AN207">
        <v>4.01E+18</v>
      </c>
      <c r="AO207">
        <v>-1.52E-2</v>
      </c>
      <c r="AP207">
        <v>-1.8062983000000001E-2</v>
      </c>
      <c r="AQ207">
        <v>1.5650000000000001E-2</v>
      </c>
      <c r="AR207">
        <v>1.5204508E-2</v>
      </c>
      <c r="AS207">
        <f t="shared" si="46"/>
        <v>-1.4292375000000005E-3</v>
      </c>
      <c r="AT207">
        <f t="shared" si="47"/>
        <v>2.352366847916244E-2</v>
      </c>
      <c r="AU207" t="s">
        <v>59</v>
      </c>
      <c r="AV207">
        <v>4.01E+18</v>
      </c>
      <c r="AW207">
        <v>0.1226</v>
      </c>
      <c r="AX207">
        <v>0.112106803</v>
      </c>
      <c r="AY207">
        <v>0.21379999999999999</v>
      </c>
      <c r="AZ207">
        <v>0.28552350399999998</v>
      </c>
      <c r="BA207">
        <v>0.4667</v>
      </c>
      <c r="BB207">
        <v>0.49675359200000002</v>
      </c>
      <c r="BC207">
        <v>0.21460000000000001</v>
      </c>
      <c r="BD207">
        <v>0.24789187900000001</v>
      </c>
      <c r="BE207">
        <v>0.14449999999999999</v>
      </c>
      <c r="BF207">
        <v>0.14846398899999999</v>
      </c>
      <c r="BG207">
        <f t="shared" si="48"/>
        <v>0.25814795340000002</v>
      </c>
      <c r="BH207">
        <f t="shared" si="39"/>
        <v>0.15095185346752218</v>
      </c>
      <c r="BI207" t="s">
        <v>65</v>
      </c>
      <c r="BJ207">
        <v>3.87E+18</v>
      </c>
      <c r="BK207">
        <v>0.03</v>
      </c>
      <c r="BL207">
        <v>4.3299999999999998E-2</v>
      </c>
      <c r="BM207">
        <v>9.2999999999999992E-3</v>
      </c>
      <c r="BN207">
        <v>1.0699999999999999E-2</v>
      </c>
      <c r="BO207">
        <f t="shared" si="49"/>
        <v>2.7E-2</v>
      </c>
      <c r="BP207">
        <f t="shared" si="50"/>
        <v>2.3051681066681446E-2</v>
      </c>
      <c r="BQ207" t="s">
        <v>59</v>
      </c>
      <c r="BR207">
        <v>3.87E+18</v>
      </c>
      <c r="BS207">
        <v>0.1144</v>
      </c>
      <c r="BT207">
        <v>0.131873199</v>
      </c>
      <c r="BW207" s="132">
        <v>1.8034805300000002E-2</v>
      </c>
      <c r="BX207" s="132">
        <v>2.7430459769999999E-2</v>
      </c>
      <c r="BY207" s="132">
        <v>2.4231520709999999E-2</v>
      </c>
      <c r="BZ207" s="132">
        <v>2.526657086E-2</v>
      </c>
      <c r="CA207" s="132">
        <v>2.400176171E-2</v>
      </c>
      <c r="CB207" s="100">
        <f t="shared" si="51"/>
        <v>2.5232578262499999E-2</v>
      </c>
      <c r="CC207" s="132">
        <v>1.998776595E-2</v>
      </c>
      <c r="CD207" s="132">
        <v>1.0706573800000001E-2</v>
      </c>
      <c r="CE207" s="132">
        <v>8.9356257279999997E-3</v>
      </c>
      <c r="CF207" s="132">
        <v>1.3351273820000001E-2</v>
      </c>
      <c r="CG207">
        <f t="shared" si="52"/>
        <v>1.3245309824500002E-2</v>
      </c>
      <c r="CH207" s="133">
        <v>2.319329241E-2</v>
      </c>
      <c r="CI207" s="133">
        <v>1.7325618760000001E-2</v>
      </c>
      <c r="CJ207" s="100">
        <f t="shared" si="53"/>
        <v>2.0259455585000002E-2</v>
      </c>
      <c r="CK207" s="30">
        <v>5.0310461669999997E-3</v>
      </c>
      <c r="CL207" s="30">
        <v>4.2348809310000001E-3</v>
      </c>
      <c r="CM207">
        <f t="shared" si="54"/>
        <v>4.6329635490000003E-3</v>
      </c>
      <c r="CN207" s="30">
        <v>3.122488184E-2</v>
      </c>
      <c r="CO207" s="30">
        <v>7.9526285899999993E-2</v>
      </c>
      <c r="CP207" s="30">
        <v>0.1383597764</v>
      </c>
      <c r="CQ207" s="30">
        <v>6.9044825310000002E-2</v>
      </c>
      <c r="CR207" s="30">
        <v>4.1351375340000003E-2</v>
      </c>
      <c r="CS207">
        <f t="shared" si="55"/>
        <v>7.1901428958000002E-2</v>
      </c>
      <c r="CT207" s="30">
        <v>1.2073167900000001E-2</v>
      </c>
      <c r="CU207" s="30">
        <v>2.9701986549999998E-3</v>
      </c>
      <c r="CV207">
        <f t="shared" si="56"/>
        <v>7.5216832774999999E-3</v>
      </c>
      <c r="CW207" s="30">
        <v>3.6730376160000001E-2</v>
      </c>
    </row>
    <row r="208" spans="1:104" ht="15.75" thickBot="1">
      <c r="A208" t="s">
        <v>66</v>
      </c>
      <c r="B208">
        <v>4.17E+18</v>
      </c>
      <c r="C208">
        <v>0.37719999999999998</v>
      </c>
      <c r="D208">
        <v>5.8290835999999999E-2</v>
      </c>
      <c r="E208" t="s">
        <v>60</v>
      </c>
      <c r="F208">
        <v>4.17E+18</v>
      </c>
      <c r="R208" s="100"/>
      <c r="S208" t="s">
        <v>66</v>
      </c>
      <c r="T208">
        <v>4.02E+18</v>
      </c>
      <c r="U208">
        <v>0.46450000000000002</v>
      </c>
      <c r="V208">
        <v>6.7367657999999997E-2</v>
      </c>
      <c r="W208">
        <v>0.22220000000000001</v>
      </c>
      <c r="X208">
        <v>3.4805764000000003E-2</v>
      </c>
      <c r="Y208">
        <v>0.18210000000000001</v>
      </c>
      <c r="Z208">
        <v>2.6921939999999998E-2</v>
      </c>
      <c r="AA208">
        <v>0.26750000000000002</v>
      </c>
      <c r="AB208">
        <v>4.0171196999999999E-2</v>
      </c>
      <c r="AC208" s="99">
        <f t="shared" si="42"/>
        <v>4.7448206333333333E-2</v>
      </c>
      <c r="AD208">
        <f t="shared" si="43"/>
        <v>1.7564798840103934E-2</v>
      </c>
      <c r="AE208" t="s">
        <v>60</v>
      </c>
      <c r="AF208">
        <v>4.02E+18</v>
      </c>
      <c r="AG208">
        <v>0.5302</v>
      </c>
      <c r="AH208">
        <v>8.2010827999999994E-2</v>
      </c>
      <c r="AI208">
        <v>0.25700000000000001</v>
      </c>
      <c r="AJ208">
        <v>4.2062192999999998E-2</v>
      </c>
      <c r="AK208" s="99">
        <f t="shared" si="44"/>
        <v>6.2036510499999996E-2</v>
      </c>
      <c r="AL208" s="100">
        <f t="shared" si="45"/>
        <v>1.9974317500000012E-2</v>
      </c>
      <c r="AM208" t="s">
        <v>66</v>
      </c>
      <c r="AN208">
        <v>4.17E+18</v>
      </c>
      <c r="AO208">
        <v>-1E-4</v>
      </c>
      <c r="AP208">
        <v>-1.18835E-4</v>
      </c>
      <c r="AQ208">
        <v>1.125E-2</v>
      </c>
      <c r="AR208">
        <v>1.0929757999999999E-2</v>
      </c>
      <c r="AS208">
        <f t="shared" si="46"/>
        <v>5.4054615E-3</v>
      </c>
      <c r="AT208">
        <f t="shared" si="47"/>
        <v>7.8125350328702211E-3</v>
      </c>
      <c r="AU208" t="s">
        <v>60</v>
      </c>
      <c r="AV208">
        <v>4.17E+18</v>
      </c>
      <c r="AX208">
        <f>(AX207+AX209)*0.5</f>
        <v>0.1047457935</v>
      </c>
      <c r="AY208">
        <v>0.2266</v>
      </c>
      <c r="AZ208">
        <v>0.302617521</v>
      </c>
      <c r="BA208">
        <v>0.4909</v>
      </c>
      <c r="BB208">
        <v>0.52251197500000002</v>
      </c>
      <c r="BC208">
        <v>0.21</v>
      </c>
      <c r="BD208">
        <v>0.24257825999999999</v>
      </c>
      <c r="BE208">
        <v>0.1167</v>
      </c>
      <c r="BF208">
        <v>0.11990136699999999</v>
      </c>
      <c r="BG208">
        <f t="shared" si="48"/>
        <v>0.25847098329999996</v>
      </c>
      <c r="BH208">
        <f t="shared" si="39"/>
        <v>0.16937540648163968</v>
      </c>
      <c r="BI208" t="s">
        <v>66</v>
      </c>
      <c r="BJ208">
        <v>4.02E+18</v>
      </c>
      <c r="BK208">
        <v>1.2500000000000001E-2</v>
      </c>
      <c r="BL208">
        <v>1.8100000000000002E-2</v>
      </c>
      <c r="BM208">
        <v>-2.5700000000000001E-2</v>
      </c>
      <c r="BN208">
        <v>-2.9499999999999998E-2</v>
      </c>
      <c r="BO208">
        <f t="shared" si="49"/>
        <v>-5.6999999999999985E-3</v>
      </c>
      <c r="BP208">
        <f t="shared" si="50"/>
        <v>3.3658282784479666E-2</v>
      </c>
      <c r="BQ208" t="s">
        <v>60</v>
      </c>
      <c r="BR208">
        <v>4.02E+18</v>
      </c>
      <c r="BS208">
        <v>0.1021</v>
      </c>
      <c r="BT208">
        <v>0.11769452499999999</v>
      </c>
      <c r="BW208" s="132">
        <v>1.623562902E-2</v>
      </c>
      <c r="BX208" s="134"/>
      <c r="BY208" s="134"/>
      <c r="BZ208" s="134"/>
      <c r="CA208" s="134"/>
      <c r="CB208" s="100"/>
      <c r="CC208" s="132">
        <v>1.8763777860000001E-2</v>
      </c>
      <c r="CD208" s="132">
        <v>9.6943793770000002E-3</v>
      </c>
      <c r="CE208" s="132">
        <v>7.4985135720000004E-3</v>
      </c>
      <c r="CF208" s="132">
        <v>1.1188802459999999E-2</v>
      </c>
      <c r="CG208">
        <f t="shared" si="52"/>
        <v>1.1786368317250001E-2</v>
      </c>
      <c r="CH208" s="133">
        <v>2.2667435270000001E-2</v>
      </c>
      <c r="CI208" s="133">
        <v>1.1625806840000001E-2</v>
      </c>
      <c r="CJ208" s="100">
        <f t="shared" si="53"/>
        <v>1.7146621055000002E-2</v>
      </c>
      <c r="CK208" s="30">
        <v>3.3098987939999998E-5</v>
      </c>
      <c r="CL208" s="30">
        <v>3.0442434810000001E-3</v>
      </c>
      <c r="CM208">
        <f t="shared" si="54"/>
        <v>1.53867123447E-3</v>
      </c>
      <c r="CN208" s="19"/>
      <c r="CO208" s="30">
        <v>8.4287448010000002E-2</v>
      </c>
      <c r="CP208" s="30">
        <v>0.14553420659999999</v>
      </c>
      <c r="CQ208" s="30">
        <v>6.7564833709999994E-2</v>
      </c>
      <c r="CR208" s="30">
        <v>3.3395885829999999E-2</v>
      </c>
      <c r="CS208">
        <f t="shared" si="55"/>
        <v>8.2695593537500001E-2</v>
      </c>
      <c r="CT208" s="30">
        <v>5.0304866270000003E-3</v>
      </c>
      <c r="CU208" s="30">
        <v>8.2079683260000008E-3</v>
      </c>
      <c r="CV208">
        <f t="shared" si="56"/>
        <v>6.619227476500001E-3</v>
      </c>
      <c r="CW208" s="30">
        <v>3.278121858E-2</v>
      </c>
    </row>
    <row r="209" spans="1:101" ht="15.75" thickBot="1">
      <c r="A209" t="s">
        <v>67</v>
      </c>
      <c r="B209">
        <v>4.32E+18</v>
      </c>
      <c r="C209">
        <v>0.35680000000000001</v>
      </c>
      <c r="D209">
        <v>5.5138309000000003E-2</v>
      </c>
      <c r="E209" t="s">
        <v>61</v>
      </c>
      <c r="F209">
        <v>4.32E+18</v>
      </c>
      <c r="G209">
        <v>0.50490000000000002</v>
      </c>
      <c r="H209">
        <v>7.8121615000000005E-2</v>
      </c>
      <c r="I209">
        <v>0.52810000000000001</v>
      </c>
      <c r="J209">
        <v>9.8086924000000006E-2</v>
      </c>
      <c r="K209">
        <v>0.48020000000000002</v>
      </c>
      <c r="L209">
        <v>8.3498522000000006E-2</v>
      </c>
      <c r="M209">
        <v>0.1845</v>
      </c>
      <c r="N209">
        <v>6.8500779999999997E-2</v>
      </c>
      <c r="Q209">
        <f t="shared" si="40"/>
        <v>8.3362075333333341E-2</v>
      </c>
      <c r="R209" s="100">
        <f t="shared" si="41"/>
        <v>1.2359809913756304E-2</v>
      </c>
      <c r="S209" t="s">
        <v>67</v>
      </c>
      <c r="T209">
        <v>4.16E+18</v>
      </c>
      <c r="U209">
        <v>0.436</v>
      </c>
      <c r="V209">
        <v>6.3234228000000003E-2</v>
      </c>
      <c r="W209">
        <v>0.19919999999999999</v>
      </c>
      <c r="X209">
        <v>3.1203008000000001E-2</v>
      </c>
      <c r="Y209">
        <v>0.14480000000000001</v>
      </c>
      <c r="Z209">
        <v>2.1407451000000001E-2</v>
      </c>
      <c r="AA209">
        <v>0.2392</v>
      </c>
      <c r="AB209">
        <v>3.5921309999999998E-2</v>
      </c>
      <c r="AC209" s="99">
        <f t="shared" si="42"/>
        <v>4.3452848666666676E-2</v>
      </c>
      <c r="AD209">
        <f t="shared" si="43"/>
        <v>1.7912614810858377E-2</v>
      </c>
      <c r="AE209" t="s">
        <v>61</v>
      </c>
      <c r="AF209">
        <v>4.16E+18</v>
      </c>
      <c r="AG209">
        <v>0.52170000000000005</v>
      </c>
      <c r="AH209">
        <v>8.0696056000000002E-2</v>
      </c>
      <c r="AI209" s="30">
        <v>0.2354</v>
      </c>
      <c r="AJ209" s="30">
        <v>3.8527004910000003E-2</v>
      </c>
      <c r="AK209" s="99">
        <f t="shared" si="44"/>
        <v>5.9611530455000006E-2</v>
      </c>
      <c r="AL209" s="100">
        <f t="shared" si="45"/>
        <v>2.1084525545E-2</v>
      </c>
      <c r="AM209" t="s">
        <v>67</v>
      </c>
      <c r="AN209">
        <v>4.32E+18</v>
      </c>
      <c r="AO209">
        <v>-6.9999999999999999E-4</v>
      </c>
      <c r="AP209">
        <v>-8.3184800000000005E-4</v>
      </c>
      <c r="AQ209">
        <v>1.8960000000000001E-2</v>
      </c>
      <c r="AR209">
        <v>1.8420286000000001E-2</v>
      </c>
      <c r="AS209">
        <f t="shared" si="46"/>
        <v>8.7942190000000007E-3</v>
      </c>
      <c r="AT209">
        <f t="shared" si="47"/>
        <v>1.3613314503712091E-2</v>
      </c>
      <c r="AU209" t="s">
        <v>61</v>
      </c>
      <c r="AV209">
        <v>4.32E+18</v>
      </c>
      <c r="AW209">
        <v>0.1065</v>
      </c>
      <c r="AX209">
        <v>9.7384784000000002E-2</v>
      </c>
      <c r="AY209">
        <v>0.27510000000000001</v>
      </c>
      <c r="AZ209">
        <v>0.367387821</v>
      </c>
      <c r="BA209">
        <v>0.4481</v>
      </c>
      <c r="BB209">
        <v>0.47695582800000003</v>
      </c>
      <c r="BC209">
        <v>0.1762</v>
      </c>
      <c r="BD209">
        <v>0.20353471200000001</v>
      </c>
      <c r="BE209">
        <v>0.1182</v>
      </c>
      <c r="BF209">
        <v>0.121442515</v>
      </c>
      <c r="BG209">
        <f t="shared" si="48"/>
        <v>0.25334113199999997</v>
      </c>
      <c r="BH209">
        <f t="shared" si="39"/>
        <v>0.16371506242574424</v>
      </c>
      <c r="BI209" t="s">
        <v>67</v>
      </c>
      <c r="BJ209">
        <v>4.16E+18</v>
      </c>
      <c r="BK209">
        <v>3.2599999999999997E-2</v>
      </c>
      <c r="BL209">
        <v>4.7100000000000003E-2</v>
      </c>
      <c r="BM209">
        <v>-2.9000000000000001E-2</v>
      </c>
      <c r="BN209">
        <v>-3.3300000000000003E-2</v>
      </c>
      <c r="BO209">
        <f t="shared" si="49"/>
        <v>6.8999999999999999E-3</v>
      </c>
      <c r="BP209">
        <f t="shared" si="50"/>
        <v>5.6851385207398422E-2</v>
      </c>
      <c r="BQ209" t="s">
        <v>61</v>
      </c>
      <c r="BR209">
        <v>4.16E+18</v>
      </c>
      <c r="BS209">
        <v>9.0899999999999995E-2</v>
      </c>
      <c r="BT209">
        <v>0.10478386200000001</v>
      </c>
      <c r="BW209" s="132">
        <v>1.535756213E-2</v>
      </c>
      <c r="BX209" s="132">
        <v>2.1759055990000001E-2</v>
      </c>
      <c r="BY209" s="132">
        <v>2.7319953210000001E-2</v>
      </c>
      <c r="BZ209" s="132">
        <v>2.3256674960000001E-2</v>
      </c>
      <c r="CA209" s="132">
        <v>1.9079384040000001E-2</v>
      </c>
      <c r="CB209" s="100">
        <f t="shared" si="51"/>
        <v>2.2853767050000001E-2</v>
      </c>
      <c r="CC209" s="132">
        <v>1.761250193E-2</v>
      </c>
      <c r="CD209" s="132">
        <v>8.690910764E-3</v>
      </c>
      <c r="CE209" s="132">
        <v>5.9625742190000004E-3</v>
      </c>
      <c r="CF209" s="132">
        <v>1.00050899E-2</v>
      </c>
      <c r="CG209">
        <f t="shared" si="52"/>
        <v>1.0567769203250001E-2</v>
      </c>
      <c r="CH209" s="133">
        <v>2.230403806E-2</v>
      </c>
      <c r="CI209" s="133">
        <v>1.0648696230000001E-2</v>
      </c>
      <c r="CJ209" s="100">
        <f t="shared" si="53"/>
        <v>1.6476367145E-2</v>
      </c>
      <c r="CK209" s="30">
        <v>2.3169291560000001E-4</v>
      </c>
      <c r="CL209" s="30">
        <v>5.1305650129999996E-3</v>
      </c>
      <c r="CM209">
        <f t="shared" si="54"/>
        <v>2.6811289642999997E-3</v>
      </c>
      <c r="CN209" s="30">
        <v>2.7124387569999998E-2</v>
      </c>
      <c r="CO209" s="30">
        <v>0.1023277888</v>
      </c>
      <c r="CP209" s="30">
        <v>0.1328455449</v>
      </c>
      <c r="CQ209" s="30">
        <v>5.6690112860000003E-2</v>
      </c>
      <c r="CR209" s="30">
        <v>3.3825138859999999E-2</v>
      </c>
      <c r="CS209">
        <f t="shared" si="55"/>
        <v>7.0562594597999989E-2</v>
      </c>
      <c r="CT209" s="30">
        <v>1.3119509119999999E-2</v>
      </c>
      <c r="CU209" s="30">
        <v>9.2619097840000008E-3</v>
      </c>
      <c r="CV209">
        <f t="shared" si="56"/>
        <v>1.1190709452E-2</v>
      </c>
      <c r="CW209" s="30">
        <v>2.9185237700000002E-2</v>
      </c>
    </row>
    <row r="210" spans="1:101" ht="15.75" thickBot="1">
      <c r="A210" t="s">
        <v>68</v>
      </c>
      <c r="B210">
        <v>4.47E+18</v>
      </c>
      <c r="C210">
        <v>0.35010000000000002</v>
      </c>
      <c r="D210">
        <v>5.4102920999999998E-2</v>
      </c>
      <c r="E210" t="s">
        <v>62</v>
      </c>
      <c r="F210">
        <v>4.47E+18</v>
      </c>
      <c r="R210" s="100"/>
      <c r="S210" t="s">
        <v>68</v>
      </c>
      <c r="T210">
        <v>4.31E+18</v>
      </c>
      <c r="U210">
        <v>0.4158</v>
      </c>
      <c r="V210">
        <v>6.0304569000000002E-2</v>
      </c>
      <c r="W210">
        <v>0.16689999999999999</v>
      </c>
      <c r="X210">
        <v>2.6143484000000002E-2</v>
      </c>
      <c r="Y210">
        <v>0.1188</v>
      </c>
      <c r="Z210">
        <v>1.7563572E-2</v>
      </c>
      <c r="AA210">
        <v>0.1825</v>
      </c>
      <c r="AB210">
        <v>2.7406518000000001E-2</v>
      </c>
      <c r="AC210" s="99">
        <f t="shared" si="42"/>
        <v>3.7951523666666667E-2</v>
      </c>
      <c r="AD210">
        <f t="shared" si="43"/>
        <v>1.8815215569899922E-2</v>
      </c>
      <c r="AE210" t="s">
        <v>62</v>
      </c>
      <c r="AF210">
        <v>4.31E+18</v>
      </c>
      <c r="AG210">
        <v>0.47820000000000001</v>
      </c>
      <c r="AH210">
        <v>7.3967516999999997E-2</v>
      </c>
      <c r="AI210" s="30">
        <v>0.27289999999999998</v>
      </c>
      <c r="AJ210" s="30">
        <v>4.466448445E-2</v>
      </c>
      <c r="AK210" s="99">
        <f t="shared" si="44"/>
        <v>5.9316000724999998E-2</v>
      </c>
      <c r="AL210" s="100">
        <f t="shared" si="45"/>
        <v>1.4651516274999998E-2</v>
      </c>
      <c r="AM210" t="s">
        <v>68</v>
      </c>
      <c r="AN210">
        <v>4.47E+18</v>
      </c>
      <c r="AO210">
        <v>-1.9800000000000002E-2</v>
      </c>
      <c r="AP210">
        <v>-2.3529412E-2</v>
      </c>
      <c r="AQ210">
        <v>-1.5049999999999999E-2</v>
      </c>
      <c r="AR210">
        <v>-1.4621587E-2</v>
      </c>
      <c r="AS210">
        <f t="shared" si="46"/>
        <v>-1.9075499499999999E-2</v>
      </c>
      <c r="AT210">
        <f t="shared" si="47"/>
        <v>6.2987834631230638E-3</v>
      </c>
      <c r="AU210" t="s">
        <v>62</v>
      </c>
      <c r="AV210">
        <v>4.47E+18</v>
      </c>
      <c r="AX210">
        <f>(AX209+AX211)*0.5</f>
        <v>7.8227871000000004E-2</v>
      </c>
      <c r="AY210">
        <v>0.27400000000000002</v>
      </c>
      <c r="AZ210">
        <v>0.36591880300000001</v>
      </c>
      <c r="BA210">
        <v>0.33779999999999999</v>
      </c>
      <c r="BB210">
        <v>0.35955295399999998</v>
      </c>
      <c r="BC210">
        <v>0.17979999999999999</v>
      </c>
      <c r="BD210">
        <v>0.207693196</v>
      </c>
      <c r="BE210">
        <v>0.13170000000000001</v>
      </c>
      <c r="BF210">
        <v>0.13531285300000001</v>
      </c>
      <c r="BG210">
        <f t="shared" si="48"/>
        <v>0.22934113539999998</v>
      </c>
      <c r="BH210">
        <f t="shared" si="39"/>
        <v>0.13014774953793853</v>
      </c>
      <c r="BI210" t="s">
        <v>68</v>
      </c>
      <c r="BJ210">
        <v>4.31E+18</v>
      </c>
      <c r="BK210">
        <v>1.23E-2</v>
      </c>
      <c r="BL210">
        <v>1.78E-2</v>
      </c>
      <c r="BM210">
        <v>-1.0999999999999999E-2</v>
      </c>
      <c r="BN210">
        <v>-1.26E-2</v>
      </c>
      <c r="BO210">
        <f t="shared" si="49"/>
        <v>2.5999999999999999E-3</v>
      </c>
      <c r="BP210">
        <f t="shared" si="50"/>
        <v>2.1496046148071043E-2</v>
      </c>
      <c r="BQ210" t="s">
        <v>62</v>
      </c>
      <c r="BR210">
        <v>4.31E+18</v>
      </c>
      <c r="BS210">
        <v>8.1600000000000006E-2</v>
      </c>
      <c r="BT210">
        <v>9.4063401000000005E-2</v>
      </c>
      <c r="BW210" s="132">
        <v>1.5069177410000001E-2</v>
      </c>
      <c r="BX210" s="134"/>
      <c r="BY210" s="134"/>
      <c r="BZ210" s="134"/>
      <c r="CA210" s="134"/>
      <c r="CB210" s="100"/>
      <c r="CC210" s="132">
        <v>1.679650987E-2</v>
      </c>
      <c r="CD210" s="132">
        <v>7.2816918000000001E-3</v>
      </c>
      <c r="CE210" s="132">
        <v>4.8919462509999997E-3</v>
      </c>
      <c r="CF210" s="132">
        <v>7.6334820540000002E-3</v>
      </c>
      <c r="CG210">
        <f t="shared" si="52"/>
        <v>9.1509074937500007E-3</v>
      </c>
      <c r="CH210" s="133">
        <v>2.0444299409999998E-2</v>
      </c>
      <c r="CI210" s="133">
        <v>1.2345068819999999E-2</v>
      </c>
      <c r="CJ210" s="100">
        <f t="shared" si="53"/>
        <v>1.6394684114999999E-2</v>
      </c>
      <c r="CK210" s="30">
        <v>6.5535996129999999E-3</v>
      </c>
      <c r="CL210" s="30">
        <v>4.0725212790000001E-3</v>
      </c>
      <c r="CM210">
        <f t="shared" si="54"/>
        <v>5.3130604460000005E-3</v>
      </c>
      <c r="CN210" s="19"/>
      <c r="CO210" s="30">
        <v>0.1019186265</v>
      </c>
      <c r="CP210" s="30">
        <v>0.1001455592</v>
      </c>
      <c r="CQ210" s="30">
        <v>5.7848367150000003E-2</v>
      </c>
      <c r="CR210" s="30">
        <v>3.768841614E-2</v>
      </c>
      <c r="CS210">
        <f t="shared" si="55"/>
        <v>7.4400242247500012E-2</v>
      </c>
      <c r="CT210" s="30">
        <v>4.9499988399999998E-3</v>
      </c>
      <c r="CU210" s="30">
        <v>3.5131381939999999E-3</v>
      </c>
      <c r="CV210">
        <f t="shared" si="56"/>
        <v>4.2315685169999999E-3</v>
      </c>
      <c r="CW210" s="30">
        <v>2.619928929E-2</v>
      </c>
    </row>
    <row r="211" spans="1:101" ht="15.75" thickBot="1">
      <c r="A211" t="s">
        <v>69</v>
      </c>
      <c r="B211">
        <v>4.63E+18</v>
      </c>
      <c r="C211">
        <v>0.2475</v>
      </c>
      <c r="D211">
        <v>3.8247565999999997E-2</v>
      </c>
      <c r="E211" t="s">
        <v>63</v>
      </c>
      <c r="F211">
        <v>4.63E+18</v>
      </c>
      <c r="G211">
        <v>0.38479999999999998</v>
      </c>
      <c r="H211">
        <v>5.9538913999999998E-2</v>
      </c>
      <c r="I211">
        <v>0.37390000000000001</v>
      </c>
      <c r="J211">
        <v>6.9446508000000004E-2</v>
      </c>
      <c r="K211">
        <v>0.45750000000000002</v>
      </c>
      <c r="L211">
        <v>7.9551382000000004E-2</v>
      </c>
      <c r="M211">
        <v>9.9400000000000002E-2</v>
      </c>
      <c r="N211">
        <v>3.6905027E-2</v>
      </c>
      <c r="Q211">
        <f t="shared" si="40"/>
        <v>6.1967639000000012E-2</v>
      </c>
      <c r="R211" s="100">
        <f t="shared" si="41"/>
        <v>1.8236228123490614E-2</v>
      </c>
      <c r="S211" t="s">
        <v>69</v>
      </c>
      <c r="T211">
        <v>4.46E+18</v>
      </c>
      <c r="U211">
        <v>0.39710000000000001</v>
      </c>
      <c r="V211">
        <v>5.7592457999999999E-2</v>
      </c>
      <c r="W211">
        <v>0.14169999999999999</v>
      </c>
      <c r="X211">
        <v>2.2196114999999999E-2</v>
      </c>
      <c r="Y211">
        <v>8.8999999999999996E-2</v>
      </c>
      <c r="Z211">
        <v>1.3157894999999999E-2</v>
      </c>
      <c r="AA211">
        <v>0.15859999999999999</v>
      </c>
      <c r="AB211">
        <v>2.3817390000000001E-2</v>
      </c>
      <c r="AC211" s="99">
        <f t="shared" si="42"/>
        <v>3.4535321000000001E-2</v>
      </c>
      <c r="AD211">
        <f t="shared" si="43"/>
        <v>1.9506472199905617E-2</v>
      </c>
      <c r="AE211" t="s">
        <v>63</v>
      </c>
      <c r="AF211">
        <v>4.46E+18</v>
      </c>
      <c r="AG211">
        <v>0.44890000000000002</v>
      </c>
      <c r="AH211">
        <v>6.9435421999999997E-2</v>
      </c>
      <c r="AI211" s="30">
        <v>0.2455</v>
      </c>
      <c r="AJ211" s="30">
        <v>4.0180032730000002E-2</v>
      </c>
      <c r="AK211" s="99">
        <f t="shared" si="44"/>
        <v>5.4807727365000003E-2</v>
      </c>
      <c r="AL211" s="100">
        <f t="shared" si="45"/>
        <v>1.4627694634999982E-2</v>
      </c>
      <c r="AM211" t="s">
        <v>69</v>
      </c>
      <c r="AN211">
        <v>4.63E+18</v>
      </c>
      <c r="AO211">
        <v>-4.1399999999999999E-2</v>
      </c>
      <c r="AP211">
        <v>-4.9197861000000002E-2</v>
      </c>
      <c r="AQ211">
        <v>-1.6920000000000001E-2</v>
      </c>
      <c r="AR211">
        <v>-1.6438356000000001E-2</v>
      </c>
      <c r="AS211">
        <f t="shared" si="46"/>
        <v>-3.2818108499999998E-2</v>
      </c>
      <c r="AT211">
        <f t="shared" si="47"/>
        <v>2.316446813381462E-2</v>
      </c>
      <c r="AU211" t="s">
        <v>63</v>
      </c>
      <c r="AV211">
        <v>4.63E+18</v>
      </c>
      <c r="AW211">
        <v>6.4600000000000005E-2</v>
      </c>
      <c r="AX211">
        <v>5.9070958E-2</v>
      </c>
      <c r="AY211">
        <v>0.20200000000000001</v>
      </c>
      <c r="AZ211">
        <v>0.26976495700000003</v>
      </c>
      <c r="BA211">
        <v>0.35680000000000001</v>
      </c>
      <c r="BB211">
        <v>0.379776477</v>
      </c>
      <c r="BC211">
        <v>0.14449999999999999</v>
      </c>
      <c r="BD211">
        <v>0.16691694600000001</v>
      </c>
      <c r="BE211">
        <v>0.12920000000000001</v>
      </c>
      <c r="BF211">
        <v>0.132744272</v>
      </c>
      <c r="BG211">
        <f t="shared" si="48"/>
        <v>0.20165472200000001</v>
      </c>
      <c r="BH211">
        <f t="shared" si="39"/>
        <v>0.12515176454316537</v>
      </c>
      <c r="BI211" t="s">
        <v>69</v>
      </c>
      <c r="BJ211">
        <v>4.46E+18</v>
      </c>
      <c r="BK211">
        <v>3.5000000000000001E-3</v>
      </c>
      <c r="BL211">
        <v>5.0600000000000003E-3</v>
      </c>
      <c r="BM211">
        <v>-4.1700000000000001E-2</v>
      </c>
      <c r="BN211">
        <v>-4.7800000000000002E-2</v>
      </c>
      <c r="BO211">
        <f t="shared" si="49"/>
        <v>-2.137E-2</v>
      </c>
      <c r="BP211">
        <f t="shared" si="50"/>
        <v>3.7377664453520906E-2</v>
      </c>
      <c r="BQ211" t="s">
        <v>63</v>
      </c>
      <c r="BR211">
        <v>4.46E+18</v>
      </c>
      <c r="BS211">
        <v>7.1300000000000002E-2</v>
      </c>
      <c r="BT211">
        <v>8.2190202000000004E-2</v>
      </c>
      <c r="BW211" s="133">
        <v>1.065301745E-2</v>
      </c>
      <c r="BX211" s="132">
        <v>1.6583253610000001E-2</v>
      </c>
      <c r="BY211" s="132">
        <v>1.9342795879999999E-2</v>
      </c>
      <c r="BZ211" s="132">
        <v>2.2157286120000001E-2</v>
      </c>
      <c r="CA211" s="132">
        <v>1.0279082780000001E-2</v>
      </c>
      <c r="CB211" s="100">
        <f t="shared" si="51"/>
        <v>1.70906045975E-2</v>
      </c>
      <c r="CC211" s="133">
        <v>1.6041111279999999E-2</v>
      </c>
      <c r="CD211" s="133">
        <v>6.1822392339999999E-3</v>
      </c>
      <c r="CE211" s="133">
        <v>3.6648418890000002E-3</v>
      </c>
      <c r="CF211" s="133">
        <v>6.6338096089999998E-3</v>
      </c>
      <c r="CG211">
        <f t="shared" si="52"/>
        <v>8.1305005029999999E-3</v>
      </c>
      <c r="CH211" s="133">
        <v>1.919164785E-2</v>
      </c>
      <c r="CI211" s="133">
        <v>1.110558591E-2</v>
      </c>
      <c r="CJ211" s="100">
        <f t="shared" si="53"/>
        <v>1.514861688E-2</v>
      </c>
      <c r="CK211" s="30">
        <v>1.370298101E-2</v>
      </c>
      <c r="CL211" s="30">
        <v>4.5785421950000002E-3</v>
      </c>
      <c r="CM211">
        <f t="shared" si="54"/>
        <v>9.1407616025000003E-3</v>
      </c>
      <c r="CN211" s="30">
        <v>1.6452914900000001E-2</v>
      </c>
      <c r="CO211" s="30">
        <v>7.5137089579999997E-2</v>
      </c>
      <c r="CP211" s="30">
        <v>0.1057783763</v>
      </c>
      <c r="CQ211" s="30">
        <v>4.6491040339999998E-2</v>
      </c>
      <c r="CR211" s="30">
        <v>3.6972994420000002E-2</v>
      </c>
      <c r="CS211">
        <f t="shared" si="55"/>
        <v>5.6166483108000008E-2</v>
      </c>
      <c r="CT211" s="30">
        <v>1.408536255E-3</v>
      </c>
      <c r="CU211" s="30">
        <v>1.331798752E-2</v>
      </c>
      <c r="CV211">
        <f t="shared" si="56"/>
        <v>7.3632618875E-3</v>
      </c>
      <c r="CW211" s="30">
        <v>2.2892271150000001E-2</v>
      </c>
    </row>
    <row r="212" spans="1:101" ht="15.75" thickBot="1">
      <c r="E212" t="s">
        <v>64</v>
      </c>
      <c r="F212">
        <v>4.78E+18</v>
      </c>
      <c r="R212" s="100"/>
      <c r="AE212" t="s">
        <v>64</v>
      </c>
      <c r="AF212">
        <v>4.61E+18</v>
      </c>
      <c r="AG212">
        <v>0.39529999999999998</v>
      </c>
      <c r="AH212">
        <v>6.1144625000000001E-2</v>
      </c>
      <c r="AI212" s="30">
        <v>0.22539999999999999</v>
      </c>
      <c r="AJ212" s="30">
        <v>3.6890343700000001E-2</v>
      </c>
      <c r="AK212" s="99">
        <f t="shared" si="44"/>
        <v>4.9017484350000001E-2</v>
      </c>
      <c r="AL212" s="100">
        <f t="shared" si="45"/>
        <v>1.2127140649999982E-2</v>
      </c>
      <c r="AU212" t="s">
        <v>64</v>
      </c>
      <c r="AV212">
        <v>4.78E+18</v>
      </c>
      <c r="AX212">
        <f>(AX211+AX213)*0.5</f>
        <v>3.9685442500000001E-2</v>
      </c>
      <c r="AY212">
        <v>0.28070000000000001</v>
      </c>
      <c r="AZ212">
        <v>0.37486645299999999</v>
      </c>
      <c r="BA212">
        <v>0.20799999999999999</v>
      </c>
      <c r="BB212">
        <v>0.22139435900000001</v>
      </c>
      <c r="BC212">
        <v>0.1013</v>
      </c>
      <c r="BD212">
        <v>0.11701513199999999</v>
      </c>
      <c r="BE212">
        <v>0.1363</v>
      </c>
      <c r="BF212">
        <v>0.140039042</v>
      </c>
      <c r="BG212">
        <f t="shared" si="48"/>
        <v>0.17860008569999999</v>
      </c>
      <c r="BH212">
        <f t="shared" si="39"/>
        <v>0.12740562729846491</v>
      </c>
      <c r="BQ212" t="s">
        <v>64</v>
      </c>
      <c r="BR212">
        <v>4.61E+18</v>
      </c>
      <c r="BS212">
        <v>6.9699999999999998E-2</v>
      </c>
      <c r="BT212">
        <v>8.0345820999999998E-2</v>
      </c>
      <c r="BW212" s="9"/>
      <c r="BX212" s="134"/>
      <c r="BY212" s="134"/>
      <c r="BZ212" s="134"/>
      <c r="CB212" s="100"/>
      <c r="CH212" s="133">
        <v>1.6900107809999999E-2</v>
      </c>
      <c r="CI212" s="133">
        <v>1.0196330199999999E-2</v>
      </c>
      <c r="CJ212" s="100">
        <f t="shared" si="53"/>
        <v>1.3548219004999999E-2</v>
      </c>
      <c r="CN212" s="19"/>
      <c r="CO212" s="30">
        <v>0.1044107972</v>
      </c>
      <c r="CP212" s="30">
        <v>6.1664524300000002E-2</v>
      </c>
      <c r="CQ212" s="30">
        <v>3.2591988830000002E-2</v>
      </c>
      <c r="CR212" s="30">
        <v>3.9004792109999999E-2</v>
      </c>
      <c r="CS212">
        <f t="shared" si="55"/>
        <v>5.9418025610000001E-2</v>
      </c>
      <c r="CW212" s="30">
        <v>2.23785596E-2</v>
      </c>
    </row>
    <row r="213" spans="1:101" ht="15.75" thickBot="1">
      <c r="E213" t="s">
        <v>65</v>
      </c>
      <c r="F213">
        <v>4.94E+18</v>
      </c>
      <c r="G213" s="30">
        <v>0.28292</v>
      </c>
      <c r="H213" s="30">
        <v>4.377533653E-2</v>
      </c>
      <c r="I213">
        <v>0.33250000000000002</v>
      </c>
      <c r="J213">
        <v>6.1757057999999997E-2</v>
      </c>
      <c r="K213">
        <v>0.37380000000000002</v>
      </c>
      <c r="L213">
        <v>6.4997392000000001E-2</v>
      </c>
      <c r="Q213">
        <f t="shared" si="40"/>
        <v>6.3377224999999995E-2</v>
      </c>
      <c r="R213" s="100">
        <f t="shared" si="41"/>
        <v>1.1432539159696539E-2</v>
      </c>
      <c r="AE213" t="s">
        <v>65</v>
      </c>
      <c r="AF213">
        <v>4.76E+18</v>
      </c>
      <c r="AG213">
        <v>0.35399999999999998</v>
      </c>
      <c r="AH213">
        <v>5.4756381E-2</v>
      </c>
      <c r="AI213" s="30">
        <v>0.18990000000000001</v>
      </c>
      <c r="AJ213" s="30">
        <v>3.1080196399999999E-2</v>
      </c>
      <c r="AK213" s="99">
        <f t="shared" si="44"/>
        <v>4.2918288700000001E-2</v>
      </c>
      <c r="AL213" s="100">
        <f t="shared" si="45"/>
        <v>1.1838092299999997E-2</v>
      </c>
      <c r="AU213" t="s">
        <v>65</v>
      </c>
      <c r="AV213">
        <v>4.94E+18</v>
      </c>
      <c r="AW213">
        <v>2.2200000000000001E-2</v>
      </c>
      <c r="AX213">
        <v>2.0299926999999999E-2</v>
      </c>
      <c r="AY213">
        <v>0.16739999999999999</v>
      </c>
      <c r="AZ213">
        <v>0.223557692</v>
      </c>
      <c r="BA213">
        <v>0.22109999999999999</v>
      </c>
      <c r="BB213">
        <v>0.23533794599999999</v>
      </c>
      <c r="BC213">
        <v>0.14199999999999999</v>
      </c>
      <c r="BD213">
        <v>0.16402910900000001</v>
      </c>
      <c r="BE213">
        <v>0.15440000000000001</v>
      </c>
      <c r="BF213">
        <v>0.15863557</v>
      </c>
      <c r="BG213">
        <f t="shared" si="48"/>
        <v>0.1603720488</v>
      </c>
      <c r="BH213">
        <f t="shared" si="39"/>
        <v>8.5511548932120818E-2</v>
      </c>
      <c r="BQ213" t="s">
        <v>65</v>
      </c>
      <c r="BR213">
        <v>4.76E+18</v>
      </c>
      <c r="BS213">
        <v>3.6600000000000001E-2</v>
      </c>
      <c r="BT213">
        <v>4.2190202000000003E-2</v>
      </c>
      <c r="BW213" s="9"/>
      <c r="BX213" s="132">
        <v>1.219265621E-2</v>
      </c>
      <c r="BY213" s="132">
        <v>1.7201068819999998E-2</v>
      </c>
      <c r="BZ213" s="132">
        <v>1.8103592460000002E-2</v>
      </c>
      <c r="CB213" s="100">
        <f t="shared" si="51"/>
        <v>1.5832439163333333E-2</v>
      </c>
      <c r="CH213" s="133">
        <v>1.5134424909999999E-2</v>
      </c>
      <c r="CI213" s="133">
        <v>8.5904308159999998E-3</v>
      </c>
      <c r="CJ213" s="100">
        <f t="shared" si="53"/>
        <v>1.1862427863E-2</v>
      </c>
      <c r="CN213" s="30">
        <v>5.6540976909999997E-3</v>
      </c>
      <c r="CO213" s="30">
        <v>6.2267073239999998E-2</v>
      </c>
      <c r="CP213" s="30">
        <v>6.5548203469999997E-2</v>
      </c>
      <c r="CQ213" s="30">
        <v>4.5686697079999998E-2</v>
      </c>
      <c r="CR213" s="30">
        <v>4.4184445349999997E-2</v>
      </c>
      <c r="CS213">
        <f t="shared" si="55"/>
        <v>4.4668103366199995E-2</v>
      </c>
      <c r="CW213" s="30">
        <v>1.1751151810000001E-2</v>
      </c>
    </row>
    <row r="214" spans="1:101" ht="15.75" thickBot="1">
      <c r="E214" t="s">
        <v>66</v>
      </c>
      <c r="F214">
        <v>5.09E+18</v>
      </c>
      <c r="G214" s="19"/>
      <c r="H214" s="19"/>
      <c r="R214" s="100"/>
      <c r="AE214" t="s">
        <v>66</v>
      </c>
      <c r="AF214">
        <v>4.91E+18</v>
      </c>
      <c r="AG214">
        <v>0.32319999999999999</v>
      </c>
      <c r="AH214">
        <v>4.9992266E-2</v>
      </c>
      <c r="AI214" s="30">
        <v>0.14330000000000001</v>
      </c>
      <c r="AJ214" s="30">
        <v>2.3453355160000001E-2</v>
      </c>
      <c r="AK214" s="99">
        <f t="shared" si="44"/>
        <v>3.6722810580000001E-2</v>
      </c>
      <c r="AL214" s="100">
        <f t="shared" si="45"/>
        <v>1.3269455419999998E-2</v>
      </c>
      <c r="AU214" t="s">
        <v>66</v>
      </c>
      <c r="AV214">
        <v>5.09E+18</v>
      </c>
      <c r="AX214">
        <f>(AX213+AX215)*0.5</f>
        <v>4.1605704999999995E-3</v>
      </c>
      <c r="AY214">
        <v>0.17849999999999999</v>
      </c>
      <c r="AZ214">
        <v>0.23838140999999999</v>
      </c>
      <c r="BA214">
        <v>0.18970000000000001</v>
      </c>
      <c r="BB214">
        <v>0.201915913</v>
      </c>
      <c r="BC214">
        <v>0.129</v>
      </c>
      <c r="BD214">
        <v>0.14901236000000001</v>
      </c>
      <c r="BE214">
        <v>0.1105</v>
      </c>
      <c r="BF214">
        <v>0.113531285</v>
      </c>
      <c r="BG214">
        <f t="shared" si="48"/>
        <v>0.14140030770000001</v>
      </c>
      <c r="BH214">
        <f t="shared" si="39"/>
        <v>9.0466629097895185E-2</v>
      </c>
      <c r="BQ214" t="s">
        <v>66</v>
      </c>
      <c r="BR214">
        <v>4.91E+18</v>
      </c>
      <c r="BS214">
        <v>7.1999999999999995E-2</v>
      </c>
      <c r="BT214">
        <v>8.2997117999999995E-2</v>
      </c>
      <c r="BW214" s="9"/>
      <c r="BX214" s="134"/>
      <c r="BY214" s="134"/>
      <c r="BZ214" s="134"/>
      <c r="CB214" s="100"/>
      <c r="CH214" s="133">
        <v>1.381764443E-2</v>
      </c>
      <c r="CI214" s="133">
        <v>6.482405139E-3</v>
      </c>
      <c r="CJ214" s="100">
        <f t="shared" si="53"/>
        <v>1.01500247845E-2</v>
      </c>
      <c r="CN214" s="19"/>
      <c r="CO214" s="30">
        <v>6.6395893509999998E-2</v>
      </c>
      <c r="CP214" s="30">
        <v>5.6239232010000001E-2</v>
      </c>
      <c r="CQ214" s="30">
        <v>4.150411214E-2</v>
      </c>
      <c r="CR214" s="30">
        <v>3.1621639969999997E-2</v>
      </c>
      <c r="CS214">
        <f t="shared" si="55"/>
        <v>4.8940219407499999E-2</v>
      </c>
      <c r="CW214" s="30">
        <v>2.3117019959999999E-2</v>
      </c>
    </row>
    <row r="215" spans="1:101" ht="15.75" thickBot="1">
      <c r="E215" t="s">
        <v>67</v>
      </c>
      <c r="F215">
        <v>5.24E+18</v>
      </c>
      <c r="G215" s="30">
        <v>0.19792000000000001</v>
      </c>
      <c r="H215" s="30">
        <v>3.0623549440000002E-2</v>
      </c>
      <c r="I215">
        <v>0.30499999999999999</v>
      </c>
      <c r="J215">
        <v>5.6649330999999997E-2</v>
      </c>
      <c r="K215">
        <v>0.30990000000000001</v>
      </c>
      <c r="L215">
        <v>5.3886281000000001E-2</v>
      </c>
      <c r="Q215">
        <f t="shared" si="40"/>
        <v>5.5267806000000003E-2</v>
      </c>
      <c r="R215" s="100">
        <f t="shared" si="41"/>
        <v>1.4295281451956751E-2</v>
      </c>
      <c r="AE215" t="s">
        <v>67</v>
      </c>
      <c r="AF215">
        <v>5.06E+18</v>
      </c>
      <c r="AG215">
        <v>0.312</v>
      </c>
      <c r="AH215">
        <v>4.8259861000000001E-2</v>
      </c>
      <c r="AI215" s="30">
        <v>0.1186</v>
      </c>
      <c r="AJ215" s="30">
        <v>1.9410801960000001E-2</v>
      </c>
      <c r="AK215" s="99">
        <f t="shared" si="44"/>
        <v>3.3835331480000001E-2</v>
      </c>
      <c r="AL215" s="100">
        <f t="shared" si="45"/>
        <v>1.4424529520000002E-2</v>
      </c>
      <c r="AU215" t="s">
        <v>67</v>
      </c>
      <c r="AV215">
        <v>5.24E+18</v>
      </c>
      <c r="AW215">
        <v>-1.3100000000000001E-2</v>
      </c>
      <c r="AX215">
        <v>-1.1978786E-2</v>
      </c>
      <c r="AY215">
        <v>0.1691</v>
      </c>
      <c r="AZ215">
        <v>0.22582799200000001</v>
      </c>
      <c r="BA215">
        <v>0.1389</v>
      </c>
      <c r="BB215">
        <v>0.14784459799999999</v>
      </c>
      <c r="BC215">
        <v>0.13739999999999999</v>
      </c>
      <c r="BD215">
        <v>0.15871548999999999</v>
      </c>
      <c r="BE215">
        <v>9.06E-2</v>
      </c>
      <c r="BF215">
        <v>9.3085379999999995E-2</v>
      </c>
      <c r="BG215">
        <f t="shared" si="48"/>
        <v>0.12269893480000001</v>
      </c>
      <c r="BH215">
        <f t="shared" si="39"/>
        <v>8.8854023787584738E-2</v>
      </c>
      <c r="BQ215" t="s">
        <v>67</v>
      </c>
      <c r="BR215">
        <v>5.06E+18</v>
      </c>
      <c r="BS215">
        <v>1.47E-2</v>
      </c>
      <c r="BT215">
        <v>1.6945245000000001E-2</v>
      </c>
      <c r="BW215" s="9"/>
      <c r="BX215" s="132">
        <v>8.5295154729999999E-3</v>
      </c>
      <c r="BY215" s="132">
        <v>1.5778424030000002E-2</v>
      </c>
      <c r="BZ215" s="132">
        <v>1.5008837089999999E-2</v>
      </c>
      <c r="CB215" s="100">
        <f t="shared" si="51"/>
        <v>1.3105592197666667E-2</v>
      </c>
      <c r="CH215" s="133">
        <v>1.3338815170000001E-2</v>
      </c>
      <c r="CI215" s="133">
        <v>5.3650610570000002E-3</v>
      </c>
      <c r="CJ215" s="100">
        <f t="shared" si="53"/>
        <v>9.3519381134999999E-3</v>
      </c>
      <c r="CN215" s="30">
        <v>3.3364270159999998E-3</v>
      </c>
      <c r="CO215" s="30">
        <v>6.2899415089999994E-2</v>
      </c>
      <c r="CP215" s="30">
        <v>4.1178857809999997E-2</v>
      </c>
      <c r="CQ215" s="30">
        <v>4.4206705479999997E-2</v>
      </c>
      <c r="CR215" s="30">
        <v>2.5926883089999998E-2</v>
      </c>
      <c r="CS215">
        <f t="shared" si="55"/>
        <v>3.5509657697199999E-2</v>
      </c>
      <c r="CW215" s="30">
        <v>4.7197249079999996E-3</v>
      </c>
    </row>
    <row r="216" spans="1:101" ht="15.75" thickBot="1">
      <c r="E216" t="s">
        <v>68</v>
      </c>
      <c r="F216">
        <v>5.4E+18</v>
      </c>
      <c r="G216" s="19"/>
      <c r="H216" s="19"/>
      <c r="R216" s="100"/>
      <c r="AE216" t="s">
        <v>68</v>
      </c>
      <c r="AF216">
        <v>5.21E+18</v>
      </c>
      <c r="AG216">
        <v>0.26529999999999998</v>
      </c>
      <c r="AH216">
        <v>4.1036349999999999E-2</v>
      </c>
      <c r="AI216" s="30">
        <v>8.3299999999999999E-2</v>
      </c>
      <c r="AJ216" s="30">
        <v>1.3633387889999999E-2</v>
      </c>
      <c r="AK216" s="99">
        <f t="shared" si="44"/>
        <v>2.7334868945E-2</v>
      </c>
      <c r="AL216" s="100">
        <f t="shared" si="45"/>
        <v>1.3701481054999996E-2</v>
      </c>
      <c r="AU216" t="s">
        <v>68</v>
      </c>
      <c r="AV216">
        <v>5.4E+18</v>
      </c>
      <c r="AX216">
        <f>(AX215+AX217)*0.5</f>
        <v>-3.7948065000000001E-3</v>
      </c>
      <c r="AY216">
        <v>0.1928</v>
      </c>
      <c r="AZ216">
        <v>0.25747863300000001</v>
      </c>
      <c r="BA216">
        <v>0.20930000000000001</v>
      </c>
      <c r="BB216">
        <v>0.22277807299999999</v>
      </c>
      <c r="BC216">
        <v>0.16539999999999999</v>
      </c>
      <c r="BD216">
        <v>0.19105925800000001</v>
      </c>
      <c r="BE216">
        <v>9.4500000000000001E-2</v>
      </c>
      <c r="BF216">
        <v>9.7092365999999999E-2</v>
      </c>
      <c r="BG216">
        <f t="shared" si="48"/>
        <v>0.1529227047</v>
      </c>
      <c r="BH216">
        <f t="shared" si="39"/>
        <v>0.10599942966436894</v>
      </c>
      <c r="BQ216" t="s">
        <v>68</v>
      </c>
      <c r="BR216">
        <v>5.21E+18</v>
      </c>
      <c r="BS216">
        <v>3.6799999999999999E-2</v>
      </c>
      <c r="BT216">
        <v>4.2420749000000001E-2</v>
      </c>
      <c r="BW216" s="9"/>
      <c r="BX216" s="134"/>
      <c r="BY216" s="134"/>
      <c r="BZ216" s="134"/>
      <c r="CB216" s="100"/>
      <c r="CH216" s="133">
        <v>1.134226816E-2</v>
      </c>
      <c r="CI216" s="133">
        <v>3.7682089889999998E-3</v>
      </c>
      <c r="CJ216" s="100">
        <f t="shared" si="53"/>
        <v>7.5552385745000002E-3</v>
      </c>
      <c r="CN216" s="19"/>
      <c r="CO216" s="30">
        <v>7.1715004309999997E-2</v>
      </c>
      <c r="CP216" s="30">
        <v>6.2049927570000003E-2</v>
      </c>
      <c r="CQ216" s="30">
        <v>5.321534998E-2</v>
      </c>
      <c r="CR216" s="30">
        <v>2.7042940969999998E-2</v>
      </c>
      <c r="CS216">
        <f t="shared" si="55"/>
        <v>5.3505805707499993E-2</v>
      </c>
      <c r="CW216" s="30">
        <v>1.181536576E-2</v>
      </c>
    </row>
    <row r="217" spans="1:101" ht="15.75" thickBot="1">
      <c r="E217" t="s">
        <v>69</v>
      </c>
      <c r="F217">
        <v>5.55E+18</v>
      </c>
      <c r="G217" s="30">
        <v>0.13594000000000001</v>
      </c>
      <c r="H217" s="30">
        <v>2.1033575740000001E-2</v>
      </c>
      <c r="I217">
        <v>0.2392</v>
      </c>
      <c r="J217">
        <v>4.4427935000000002E-2</v>
      </c>
      <c r="K217">
        <v>0.26900000000000002</v>
      </c>
      <c r="L217">
        <v>4.6774474000000003E-2</v>
      </c>
      <c r="Q217">
        <f t="shared" si="40"/>
        <v>4.5601204500000006E-2</v>
      </c>
      <c r="R217" s="100">
        <f t="shared" si="41"/>
        <v>1.4232569068256424E-2</v>
      </c>
      <c r="AE217" t="s">
        <v>69</v>
      </c>
      <c r="AF217">
        <v>5.35E+18</v>
      </c>
      <c r="AG217">
        <v>0.22289999999999999</v>
      </c>
      <c r="AH217">
        <v>3.4477958000000003E-2</v>
      </c>
      <c r="AI217" s="30">
        <v>5.5800000000000002E-2</v>
      </c>
      <c r="AJ217" s="30">
        <v>9.1325695580000005E-3</v>
      </c>
      <c r="AK217" s="99">
        <f t="shared" si="44"/>
        <v>2.1805263779000002E-2</v>
      </c>
      <c r="AL217" s="100">
        <f t="shared" si="45"/>
        <v>1.2672694221000003E-2</v>
      </c>
      <c r="AU217" t="s">
        <v>69</v>
      </c>
      <c r="AV217">
        <v>5.55E+18</v>
      </c>
      <c r="AW217">
        <v>4.7999999999999996E-3</v>
      </c>
      <c r="AX217">
        <v>4.3891729999999997E-3</v>
      </c>
      <c r="AY217">
        <v>0.2031</v>
      </c>
      <c r="AZ217">
        <v>0.27123397399999999</v>
      </c>
      <c r="BA217">
        <v>0.23980000000000001</v>
      </c>
      <c r="BB217">
        <v>0.25524215</v>
      </c>
      <c r="BC217">
        <v>0.17849999999999999</v>
      </c>
      <c r="BD217">
        <v>0.20619152099999999</v>
      </c>
      <c r="BE217">
        <v>0.11269999999999999</v>
      </c>
      <c r="BF217">
        <v>0.115791637</v>
      </c>
      <c r="BG217">
        <f t="shared" si="48"/>
        <v>0.17056969100000002</v>
      </c>
      <c r="BH217">
        <f t="shared" si="39"/>
        <v>0.11089210715864189</v>
      </c>
      <c r="BQ217" t="s">
        <v>69</v>
      </c>
      <c r="BR217">
        <v>5.35E+18</v>
      </c>
      <c r="BS217">
        <v>5.1900000000000002E-2</v>
      </c>
      <c r="BT217">
        <v>5.9827089E-2</v>
      </c>
      <c r="BW217" s="9"/>
      <c r="BX217" s="133">
        <v>5.8584394370000004E-3</v>
      </c>
      <c r="BY217" s="133">
        <v>1.2374423040000001E-2</v>
      </c>
      <c r="BZ217" s="133">
        <v>1.3027999930000001E-2</v>
      </c>
      <c r="CA217" s="120"/>
      <c r="CB217" s="100">
        <f t="shared" si="51"/>
        <v>1.0420287469000001E-2</v>
      </c>
      <c r="CH217" s="132">
        <v>9.5295573780000004E-3</v>
      </c>
      <c r="CI217" s="132">
        <v>2.5242024200000002E-3</v>
      </c>
      <c r="CJ217" s="100">
        <f t="shared" si="53"/>
        <v>6.0268798990000001E-3</v>
      </c>
      <c r="CN217" s="30">
        <v>1.222507609E-3</v>
      </c>
      <c r="CO217" s="30">
        <v>7.5546251940000003E-2</v>
      </c>
      <c r="CP217" s="30">
        <v>7.1092081380000005E-2</v>
      </c>
      <c r="CQ217" s="30">
        <v>5.7430108649999999E-2</v>
      </c>
      <c r="CR217" s="30">
        <v>3.2251211080000002E-2</v>
      </c>
      <c r="CS217">
        <f t="shared" si="55"/>
        <v>4.7508432131800005E-2</v>
      </c>
      <c r="CW217" s="30">
        <v>1.6663518549999999E-2</v>
      </c>
    </row>
    <row r="235" spans="1:112">
      <c r="A235" s="187" t="s">
        <v>151</v>
      </c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  <c r="AK235" s="187"/>
      <c r="AL235" s="187"/>
      <c r="AM235" s="187"/>
      <c r="AN235" s="187"/>
      <c r="AO235" s="187"/>
      <c r="AP235" s="187"/>
      <c r="AQ235" s="187"/>
      <c r="AR235" s="187"/>
      <c r="AS235" s="187"/>
      <c r="AT235" s="187"/>
      <c r="AU235" s="187"/>
      <c r="AV235" s="187"/>
      <c r="AW235" s="187"/>
      <c r="AX235" s="187"/>
      <c r="AY235" s="187"/>
      <c r="AZ235" s="187"/>
      <c r="BA235" s="187"/>
      <c r="BB235" s="187"/>
      <c r="BC235" s="187"/>
      <c r="BD235" s="187"/>
      <c r="BE235" s="187"/>
      <c r="BF235" s="187"/>
      <c r="BG235" s="187"/>
      <c r="BH235" s="187"/>
      <c r="BI235" s="187"/>
      <c r="BJ235" s="187"/>
      <c r="BK235" s="187"/>
      <c r="BL235" s="187"/>
      <c r="BM235" s="187"/>
      <c r="BN235" s="187"/>
      <c r="BO235" s="187"/>
      <c r="BP235" s="187"/>
      <c r="BQ235" s="187"/>
      <c r="BR235" s="187"/>
      <c r="BS235" s="187"/>
      <c r="BT235" s="187"/>
    </row>
    <row r="236" spans="1:112" ht="15.75" thickBot="1">
      <c r="A236" s="188" t="s">
        <v>70</v>
      </c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9" t="s">
        <v>89</v>
      </c>
      <c r="AN236" s="189"/>
      <c r="AO236" s="189"/>
      <c r="AP236" s="189"/>
      <c r="AQ236" s="189"/>
      <c r="AR236" s="189"/>
      <c r="AS236" s="189"/>
      <c r="AT236" s="189"/>
      <c r="AU236" s="189"/>
      <c r="AV236" s="189"/>
      <c r="AW236" s="189"/>
      <c r="AX236" s="189"/>
      <c r="AY236" s="189"/>
      <c r="AZ236" s="189"/>
      <c r="BA236" s="189"/>
      <c r="BB236" s="189"/>
      <c r="BC236" s="189"/>
      <c r="BD236" s="189"/>
      <c r="BE236" s="189"/>
      <c r="BF236" s="189"/>
      <c r="BG236" s="189"/>
      <c r="BH236" s="189"/>
      <c r="BI236" s="189"/>
      <c r="BJ236" s="189"/>
      <c r="BK236" s="189"/>
      <c r="BL236" s="189"/>
      <c r="BM236" s="189"/>
      <c r="BN236" s="189"/>
      <c r="BO236" s="189"/>
      <c r="BP236" s="189"/>
      <c r="BQ236" s="189"/>
      <c r="BR236" s="189"/>
      <c r="BS236" s="189"/>
      <c r="BT236" s="189"/>
      <c r="BW236" t="s">
        <v>134</v>
      </c>
    </row>
    <row r="237" spans="1:112" ht="15.75" thickBot="1">
      <c r="A237" s="169" t="s">
        <v>6</v>
      </c>
      <c r="B237" s="147"/>
      <c r="C237" s="190"/>
      <c r="D237" s="190"/>
      <c r="E237" s="144" t="s">
        <v>4</v>
      </c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6"/>
      <c r="S237" s="170" t="s">
        <v>7</v>
      </c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44" t="s">
        <v>8</v>
      </c>
      <c r="AF237" s="145"/>
      <c r="AG237" s="145"/>
      <c r="AH237" s="145"/>
      <c r="AI237" s="145"/>
      <c r="AJ237" s="145"/>
      <c r="AK237" s="145"/>
      <c r="AL237" s="146"/>
      <c r="AM237" s="144" t="s">
        <v>72</v>
      </c>
      <c r="AN237" s="145"/>
      <c r="AO237" s="145"/>
      <c r="AP237" s="145"/>
      <c r="AQ237" s="145"/>
      <c r="AR237" s="145"/>
      <c r="AS237" s="145"/>
      <c r="AT237" s="145"/>
      <c r="AU237" s="144" t="s">
        <v>73</v>
      </c>
      <c r="AV237" s="145"/>
      <c r="AW237" s="145"/>
      <c r="AX237" s="145"/>
      <c r="AY237" s="145"/>
      <c r="AZ237" s="145"/>
      <c r="BA237" s="145"/>
      <c r="BB237" s="145"/>
      <c r="BC237" s="145"/>
      <c r="BD237" s="145"/>
      <c r="BE237" s="145"/>
      <c r="BF237" s="145"/>
      <c r="BG237" s="145"/>
      <c r="BH237" s="146"/>
      <c r="BI237" s="144" t="s">
        <v>7</v>
      </c>
      <c r="BJ237" s="145"/>
      <c r="BK237" s="145"/>
      <c r="BL237" s="145"/>
      <c r="BM237" s="145"/>
      <c r="BN237" s="145"/>
      <c r="BO237" s="145"/>
      <c r="BP237" s="145"/>
      <c r="BQ237" s="144" t="s">
        <v>8</v>
      </c>
      <c r="BR237" s="145"/>
      <c r="BS237" s="145"/>
      <c r="BT237" s="146"/>
      <c r="BW237" s="86" t="s">
        <v>121</v>
      </c>
      <c r="BX237" s="86" t="s">
        <v>122</v>
      </c>
      <c r="BY237" s="88"/>
      <c r="BZ237" s="88"/>
      <c r="CA237" s="88"/>
      <c r="CB237" s="87"/>
      <c r="CC237" s="86" t="s">
        <v>124</v>
      </c>
      <c r="CD237" s="88"/>
      <c r="CE237" s="88"/>
      <c r="CF237" s="88"/>
      <c r="CG237" s="88"/>
      <c r="CH237" s="86" t="s">
        <v>125</v>
      </c>
      <c r="CI237" s="88"/>
      <c r="CJ237" s="87"/>
      <c r="CK237" s="86" t="s">
        <v>126</v>
      </c>
      <c r="CL237" s="88"/>
      <c r="CM237" s="88"/>
      <c r="CN237" s="86" t="s">
        <v>128</v>
      </c>
      <c r="CO237" s="88"/>
      <c r="CP237" s="88"/>
      <c r="CQ237" s="88"/>
      <c r="CR237" s="88"/>
      <c r="CS237" s="88"/>
      <c r="CT237" s="86" t="s">
        <v>129</v>
      </c>
      <c r="CU237" s="88"/>
      <c r="CV237" s="88"/>
      <c r="CW237" s="89" t="s">
        <v>130</v>
      </c>
      <c r="DA237">
        <v>1500</v>
      </c>
    </row>
    <row r="238" spans="1:112" ht="15.75" thickBot="1">
      <c r="A238" s="26"/>
      <c r="B238" s="90"/>
      <c r="C238" s="183">
        <v>110923</v>
      </c>
      <c r="D238" s="184"/>
      <c r="E238" s="91"/>
      <c r="F238" s="40"/>
      <c r="G238" s="157">
        <v>101223</v>
      </c>
      <c r="H238" s="158"/>
      <c r="I238" s="157" t="s">
        <v>91</v>
      </c>
      <c r="J238" s="158"/>
      <c r="K238" s="157">
        <v>91523</v>
      </c>
      <c r="L238" s="158"/>
      <c r="M238" s="157">
        <v>83123</v>
      </c>
      <c r="N238" s="158"/>
      <c r="O238" s="185">
        <v>102824</v>
      </c>
      <c r="P238" s="186"/>
      <c r="Q238" s="92" t="s">
        <v>101</v>
      </c>
      <c r="R238" s="93" t="s">
        <v>102</v>
      </c>
      <c r="S238" s="41"/>
      <c r="T238" s="40"/>
      <c r="U238" s="149" t="s">
        <v>76</v>
      </c>
      <c r="V238" s="150"/>
      <c r="W238" s="136" t="s">
        <v>80</v>
      </c>
      <c r="X238" s="137"/>
      <c r="Y238" s="136" t="s">
        <v>84</v>
      </c>
      <c r="Z238" s="137"/>
      <c r="AA238" s="138" t="s">
        <v>86</v>
      </c>
      <c r="AB238" s="182"/>
      <c r="AC238" s="94" t="s">
        <v>101</v>
      </c>
      <c r="AD238" s="95" t="s">
        <v>102</v>
      </c>
      <c r="AE238" s="96"/>
      <c r="AF238" s="40"/>
      <c r="AG238" s="149" t="s">
        <v>99</v>
      </c>
      <c r="AH238" s="150"/>
      <c r="AI238" s="136" t="s">
        <v>81</v>
      </c>
      <c r="AJ238" s="137"/>
      <c r="AK238" s="94" t="s">
        <v>101</v>
      </c>
      <c r="AL238" s="97" t="s">
        <v>102</v>
      </c>
      <c r="AM238" s="96"/>
      <c r="AN238" s="40"/>
      <c r="AO238" s="149">
        <v>81524</v>
      </c>
      <c r="AP238" s="150"/>
      <c r="AQ238" s="149">
        <v>81624</v>
      </c>
      <c r="AR238" s="150"/>
      <c r="AS238" s="94" t="s">
        <v>101</v>
      </c>
      <c r="AT238" s="95" t="s">
        <v>102</v>
      </c>
      <c r="AU238" s="96"/>
      <c r="AV238" s="40"/>
      <c r="AW238" s="149">
        <v>71824</v>
      </c>
      <c r="AX238" s="150"/>
      <c r="AY238" s="136" t="s">
        <v>82</v>
      </c>
      <c r="AZ238" s="137"/>
      <c r="BA238" s="149">
        <v>92424</v>
      </c>
      <c r="BB238" s="150"/>
      <c r="BC238" s="136" t="s">
        <v>87</v>
      </c>
      <c r="BD238" s="137"/>
      <c r="BE238" s="149">
        <v>101524</v>
      </c>
      <c r="BF238" s="150"/>
      <c r="BG238" s="94" t="s">
        <v>101</v>
      </c>
      <c r="BH238" s="97" t="s">
        <v>102</v>
      </c>
      <c r="BI238" s="96"/>
      <c r="BJ238" s="40"/>
      <c r="BK238" s="149">
        <v>82724</v>
      </c>
      <c r="BL238" s="150"/>
      <c r="BM238" s="136" t="s">
        <v>83</v>
      </c>
      <c r="BN238" s="137"/>
      <c r="BO238" s="94" t="s">
        <v>101</v>
      </c>
      <c r="BP238" s="95" t="s">
        <v>102</v>
      </c>
      <c r="BQ238" s="96"/>
      <c r="BR238" s="40"/>
      <c r="BS238" s="149">
        <v>91724</v>
      </c>
      <c r="BT238" s="181"/>
      <c r="BW238" s="98">
        <v>110923</v>
      </c>
      <c r="BX238" s="99">
        <v>101223</v>
      </c>
      <c r="BY238">
        <v>92823</v>
      </c>
      <c r="BZ238">
        <v>91523</v>
      </c>
      <c r="CA238">
        <v>83123</v>
      </c>
      <c r="CB238" s="100" t="s">
        <v>123</v>
      </c>
      <c r="CC238" s="99">
        <v>10324</v>
      </c>
      <c r="CD238">
        <v>122123</v>
      </c>
      <c r="CE238">
        <v>122723</v>
      </c>
      <c r="CF238">
        <v>121823</v>
      </c>
      <c r="CG238" t="s">
        <v>123</v>
      </c>
      <c r="CH238" s="99">
        <v>10524</v>
      </c>
      <c r="CI238">
        <v>122923</v>
      </c>
      <c r="CJ238" s="100" t="s">
        <v>123</v>
      </c>
      <c r="CK238" s="99">
        <v>81524</v>
      </c>
      <c r="CL238">
        <v>81624</v>
      </c>
      <c r="CM238" t="s">
        <v>123</v>
      </c>
      <c r="CN238" s="99">
        <v>71824</v>
      </c>
      <c r="CO238">
        <v>90324</v>
      </c>
      <c r="CP238">
        <v>92424</v>
      </c>
      <c r="CQ238">
        <v>100824</v>
      </c>
      <c r="CR238">
        <v>101524</v>
      </c>
      <c r="CS238" t="s">
        <v>123</v>
      </c>
      <c r="CT238" s="99">
        <v>82724</v>
      </c>
      <c r="CU238">
        <v>83024</v>
      </c>
      <c r="CV238" t="s">
        <v>123</v>
      </c>
      <c r="CW238" s="101">
        <v>91724</v>
      </c>
      <c r="DA238" s="128">
        <v>1</v>
      </c>
      <c r="DE238" s="128" t="s">
        <v>158</v>
      </c>
    </row>
    <row r="239" spans="1:112" ht="52.5" thickBot="1">
      <c r="A239" s="20" t="s">
        <v>92</v>
      </c>
      <c r="B239" s="21" t="s">
        <v>93</v>
      </c>
      <c r="C239" s="102" t="s">
        <v>94</v>
      </c>
      <c r="D239" s="102" t="s">
        <v>95</v>
      </c>
      <c r="E239" s="26" t="s">
        <v>96</v>
      </c>
      <c r="F239" s="21" t="s">
        <v>93</v>
      </c>
      <c r="G239" s="21" t="s">
        <v>94</v>
      </c>
      <c r="H239" s="21" t="s">
        <v>95</v>
      </c>
      <c r="I239" s="21" t="s">
        <v>94</v>
      </c>
      <c r="J239" s="21" t="s">
        <v>95</v>
      </c>
      <c r="K239" s="21" t="s">
        <v>94</v>
      </c>
      <c r="L239" s="21" t="s">
        <v>95</v>
      </c>
      <c r="M239" s="21" t="s">
        <v>94</v>
      </c>
      <c r="N239" s="90" t="s">
        <v>95</v>
      </c>
      <c r="O239" s="103" t="s">
        <v>94</v>
      </c>
      <c r="P239" s="104" t="s">
        <v>95</v>
      </c>
      <c r="Q239" s="105" t="s">
        <v>95</v>
      </c>
      <c r="R239" s="106" t="s">
        <v>95</v>
      </c>
      <c r="S239" s="107" t="s">
        <v>92</v>
      </c>
      <c r="T239" s="21" t="s">
        <v>93</v>
      </c>
      <c r="U239" s="21" t="s">
        <v>94</v>
      </c>
      <c r="V239" s="21" t="s">
        <v>95</v>
      </c>
      <c r="W239" s="21" t="s">
        <v>94</v>
      </c>
      <c r="X239" s="21" t="s">
        <v>95</v>
      </c>
      <c r="Y239" s="21" t="s">
        <v>94</v>
      </c>
      <c r="Z239" s="21" t="s">
        <v>95</v>
      </c>
      <c r="AA239" s="21" t="s">
        <v>94</v>
      </c>
      <c r="AB239" s="90" t="s">
        <v>95</v>
      </c>
      <c r="AC239" s="108" t="s">
        <v>95</v>
      </c>
      <c r="AD239" s="109" t="s">
        <v>95</v>
      </c>
      <c r="AE239" s="110" t="s">
        <v>96</v>
      </c>
      <c r="AF239" s="21" t="s">
        <v>93</v>
      </c>
      <c r="AG239" s="21" t="s">
        <v>94</v>
      </c>
      <c r="AH239" s="21" t="s">
        <v>95</v>
      </c>
      <c r="AI239" s="21" t="s">
        <v>94</v>
      </c>
      <c r="AJ239" s="90" t="s">
        <v>95</v>
      </c>
      <c r="AK239" s="108" t="s">
        <v>95</v>
      </c>
      <c r="AL239" s="109" t="s">
        <v>95</v>
      </c>
      <c r="AM239" s="103" t="s">
        <v>92</v>
      </c>
      <c r="AN239" s="21" t="s">
        <v>93</v>
      </c>
      <c r="AO239" s="21" t="s">
        <v>94</v>
      </c>
      <c r="AP239" s="21" t="s">
        <v>95</v>
      </c>
      <c r="AQ239" s="21" t="s">
        <v>94</v>
      </c>
      <c r="AR239" s="21" t="s">
        <v>95</v>
      </c>
      <c r="AS239" s="108" t="s">
        <v>95</v>
      </c>
      <c r="AT239" s="111" t="s">
        <v>95</v>
      </c>
      <c r="AU239" s="110" t="s">
        <v>96</v>
      </c>
      <c r="AV239" s="21" t="s">
        <v>93</v>
      </c>
      <c r="AW239" s="21" t="s">
        <v>94</v>
      </c>
      <c r="AX239" s="21" t="s">
        <v>95</v>
      </c>
      <c r="AY239" s="21" t="s">
        <v>94</v>
      </c>
      <c r="AZ239" s="21" t="s">
        <v>95</v>
      </c>
      <c r="BA239" s="21" t="s">
        <v>94</v>
      </c>
      <c r="BB239" s="21" t="s">
        <v>95</v>
      </c>
      <c r="BC239" s="21" t="s">
        <v>94</v>
      </c>
      <c r="BD239" s="21" t="s">
        <v>95</v>
      </c>
      <c r="BE239" s="21" t="s">
        <v>94</v>
      </c>
      <c r="BF239" s="21" t="s">
        <v>95</v>
      </c>
      <c r="BG239" s="108" t="s">
        <v>95</v>
      </c>
      <c r="BH239" s="109" t="s">
        <v>95</v>
      </c>
      <c r="BI239" s="103" t="s">
        <v>92</v>
      </c>
      <c r="BJ239" s="21" t="s">
        <v>93</v>
      </c>
      <c r="BK239" s="21" t="s">
        <v>94</v>
      </c>
      <c r="BL239" s="21" t="s">
        <v>95</v>
      </c>
      <c r="BM239" s="21" t="s">
        <v>94</v>
      </c>
      <c r="BN239" s="21" t="s">
        <v>95</v>
      </c>
      <c r="BO239" s="108" t="s">
        <v>95</v>
      </c>
      <c r="BP239" s="111" t="s">
        <v>95</v>
      </c>
      <c r="BQ239" s="110" t="s">
        <v>96</v>
      </c>
      <c r="BR239" s="21" t="s">
        <v>93</v>
      </c>
      <c r="BS239" s="112" t="s">
        <v>94</v>
      </c>
      <c r="BT239" s="113" t="s">
        <v>95</v>
      </c>
      <c r="BW239" s="114" t="s">
        <v>169</v>
      </c>
      <c r="BX239" s="114" t="s">
        <v>169</v>
      </c>
      <c r="BY239" s="115" t="s">
        <v>169</v>
      </c>
      <c r="BZ239" s="115" t="s">
        <v>169</v>
      </c>
      <c r="CA239" s="115" t="s">
        <v>169</v>
      </c>
      <c r="CB239" s="116" t="s">
        <v>169</v>
      </c>
      <c r="CC239" s="114" t="s">
        <v>169</v>
      </c>
      <c r="CD239" s="115" t="s">
        <v>169</v>
      </c>
      <c r="CE239" s="115" t="s">
        <v>169</v>
      </c>
      <c r="CF239" s="115" t="s">
        <v>169</v>
      </c>
      <c r="CG239" s="115" t="s">
        <v>169</v>
      </c>
      <c r="CH239" s="114" t="s">
        <v>169</v>
      </c>
      <c r="CI239" s="115" t="s">
        <v>169</v>
      </c>
      <c r="CJ239" s="116" t="s">
        <v>169</v>
      </c>
      <c r="CK239" s="114" t="s">
        <v>169</v>
      </c>
      <c r="CL239" s="115" t="s">
        <v>169</v>
      </c>
      <c r="CM239" s="115" t="s">
        <v>169</v>
      </c>
      <c r="CN239" s="114" t="s">
        <v>169</v>
      </c>
      <c r="CO239" s="115" t="s">
        <v>169</v>
      </c>
      <c r="CP239" s="115" t="s">
        <v>169</v>
      </c>
      <c r="CQ239" s="115" t="s">
        <v>169</v>
      </c>
      <c r="CR239" s="115" t="s">
        <v>169</v>
      </c>
      <c r="CS239" s="115" t="s">
        <v>169</v>
      </c>
      <c r="CT239" s="114" t="s">
        <v>169</v>
      </c>
      <c r="CU239" s="115" t="s">
        <v>169</v>
      </c>
      <c r="CV239" s="115" t="s">
        <v>169</v>
      </c>
      <c r="CW239" s="117" t="s">
        <v>169</v>
      </c>
      <c r="CY239" t="s">
        <v>108</v>
      </c>
      <c r="CZ239" t="s">
        <v>137</v>
      </c>
      <c r="DA239" t="s">
        <v>155</v>
      </c>
      <c r="DB239" t="s">
        <v>108</v>
      </c>
      <c r="DC239" s="115" t="s">
        <v>157</v>
      </c>
      <c r="DD239" t="s">
        <v>156</v>
      </c>
      <c r="DE239" t="s">
        <v>155</v>
      </c>
      <c r="DF239" t="s">
        <v>108</v>
      </c>
      <c r="DG239" s="115" t="s">
        <v>157</v>
      </c>
      <c r="DH239" t="s">
        <v>156</v>
      </c>
    </row>
    <row r="240" spans="1:112" ht="15.75" thickBot="1">
      <c r="A240" t="s">
        <v>39</v>
      </c>
      <c r="R240" s="100"/>
      <c r="AC240" s="99"/>
      <c r="AE240">
        <v>0</v>
      </c>
      <c r="AF240">
        <v>0</v>
      </c>
      <c r="AK240" s="99"/>
      <c r="AL240" s="100"/>
      <c r="AM240" t="s">
        <v>39</v>
      </c>
      <c r="AN240">
        <v>0</v>
      </c>
      <c r="AU240" s="118">
        <v>0</v>
      </c>
      <c r="AV240" s="32">
        <v>0</v>
      </c>
      <c r="AW240" s="30"/>
      <c r="AX240" s="30"/>
      <c r="AY240" s="30"/>
      <c r="AZ240" s="30"/>
      <c r="BA240" s="37"/>
      <c r="BB240" s="37"/>
      <c r="BC240" s="37"/>
      <c r="BD240" s="37"/>
      <c r="BE240" s="37"/>
      <c r="BF240" s="37"/>
      <c r="BH240" s="100"/>
      <c r="BW240" s="30"/>
      <c r="BX240" s="30"/>
      <c r="BY240" s="30"/>
      <c r="BZ240" s="30"/>
      <c r="CA240" s="30"/>
      <c r="CB240" s="100"/>
      <c r="CC240" s="30"/>
      <c r="CD240" s="30"/>
      <c r="CE240" s="30"/>
      <c r="CF240" s="30"/>
      <c r="CH240" s="30"/>
      <c r="CI240" s="30"/>
      <c r="CJ240" s="100"/>
      <c r="CK240" s="30"/>
      <c r="CL240" s="30"/>
      <c r="CN240" s="30"/>
      <c r="CO240" s="30"/>
      <c r="CP240" s="30"/>
      <c r="CQ240" s="30"/>
      <c r="CR240" s="30"/>
      <c r="CT240" s="30"/>
      <c r="CU240" s="30"/>
      <c r="CW240" s="30"/>
      <c r="DA240">
        <v>20</v>
      </c>
      <c r="DB240">
        <v>1.54E+17</v>
      </c>
      <c r="DC240" s="18">
        <v>5.5710088150000003E-3</v>
      </c>
      <c r="DD240" s="18">
        <v>1.5516818509999999E-3</v>
      </c>
      <c r="DE240">
        <v>20</v>
      </c>
      <c r="DF240">
        <v>1.54E+17</v>
      </c>
      <c r="DG240" s="18">
        <v>2.4179330030000001E-2</v>
      </c>
      <c r="DH240" s="18">
        <v>6.7346200369999996E-3</v>
      </c>
    </row>
    <row r="241" spans="1:112" ht="15.75" thickBot="1">
      <c r="A241" t="s">
        <v>40</v>
      </c>
      <c r="B241">
        <v>1.54E+17</v>
      </c>
      <c r="C241">
        <v>4.4600000000000001E-2</v>
      </c>
      <c r="D241">
        <v>6.8922890000000002E-3</v>
      </c>
      <c r="E241">
        <v>10</v>
      </c>
      <c r="F241">
        <v>1.54E+17</v>
      </c>
      <c r="G241">
        <v>7.6399999999999996E-2</v>
      </c>
      <c r="H241">
        <v>1.1821135999999999E-2</v>
      </c>
      <c r="I241">
        <v>1.9689999999999999E-2</v>
      </c>
      <c r="J241">
        <v>3.657132E-3</v>
      </c>
      <c r="K241">
        <v>2.9399999999999999E-2</v>
      </c>
      <c r="L241">
        <v>5.1121539999999998E-3</v>
      </c>
      <c r="M241">
        <v>1.52E-2</v>
      </c>
      <c r="N241">
        <v>5.6434249999999997E-3</v>
      </c>
      <c r="Q241">
        <f>AVERAGE(H241,J241,L241)</f>
        <v>6.8634740000000005E-3</v>
      </c>
      <c r="R241" s="100">
        <f>_xlfn.STDEV.S(H241,J241,L241,N241,P241)</f>
        <v>3.6075177496171663E-3</v>
      </c>
      <c r="S241" t="s">
        <v>40</v>
      </c>
      <c r="T241">
        <v>1.49E+17</v>
      </c>
      <c r="U241">
        <v>5.2499999999999998E-2</v>
      </c>
      <c r="V241">
        <v>7.6099999999999996E-3</v>
      </c>
      <c r="W241">
        <v>4.7199999999999999E-2</v>
      </c>
      <c r="X241">
        <v>7.3934839999999996E-3</v>
      </c>
      <c r="Y241">
        <v>5.28E-2</v>
      </c>
      <c r="Z241">
        <v>7.8060320000000001E-3</v>
      </c>
      <c r="AA241">
        <v>4.6300000000000001E-2</v>
      </c>
      <c r="AB241">
        <v>6.9529960000000003E-3</v>
      </c>
      <c r="AC241" s="99">
        <f>AVERAGE(V241,X241,Z241,AB241)</f>
        <v>7.4406279999999995E-3</v>
      </c>
      <c r="AD241">
        <f>_xlfn.STDEV.S(V241,X241,Z241,AB241)</f>
        <v>3.6615774458558144E-4</v>
      </c>
      <c r="AE241">
        <v>12.5</v>
      </c>
      <c r="AF241">
        <v>1.49E+17</v>
      </c>
      <c r="AG241">
        <v>3.04E-2</v>
      </c>
      <c r="AH241">
        <v>4.7000000000000002E-3</v>
      </c>
      <c r="AI241">
        <v>2.6700000000000002E-2</v>
      </c>
      <c r="AJ241">
        <v>4.3699999999999998E-3</v>
      </c>
      <c r="AK241" s="99">
        <f>AVERAGE(AH241,AJ241)</f>
        <v>4.535E-3</v>
      </c>
      <c r="AL241" s="100">
        <f>_xlfn.STDEV.P(AH241,AJ241)</f>
        <v>1.6500000000000022E-4</v>
      </c>
      <c r="AM241" t="s">
        <v>40</v>
      </c>
      <c r="AN241">
        <v>1.54E+17</v>
      </c>
      <c r="AO241">
        <v>1.414E-2</v>
      </c>
      <c r="AP241">
        <v>1.6803327E-2</v>
      </c>
      <c r="AQ241">
        <v>1.5769999999999999E-2</v>
      </c>
      <c r="AR241">
        <v>1.5321092E-2</v>
      </c>
      <c r="AS241">
        <f>AVERAGE(AP241,AR241)</f>
        <v>1.6062209500000001E-2</v>
      </c>
      <c r="AT241">
        <f>_xlfn.STDEV.S(AP241,AR241)</f>
        <v>1.0480984198120425E-3</v>
      </c>
      <c r="AU241" s="118">
        <v>10</v>
      </c>
      <c r="AV241" s="32">
        <v>1.54E+17</v>
      </c>
      <c r="AW241" s="30">
        <v>2.2700000000000001E-2</v>
      </c>
      <c r="AX241" s="30">
        <v>2.075713241E-2</v>
      </c>
      <c r="AY241" s="30">
        <v>7.4999999999999997E-3</v>
      </c>
      <c r="AZ241" s="30">
        <v>1.001602564E-2</v>
      </c>
      <c r="BA241" s="30">
        <v>1.7299999999999999E-2</v>
      </c>
      <c r="BB241" s="30">
        <v>1.841405003E-2</v>
      </c>
      <c r="BC241" s="30">
        <v>2.35E-2</v>
      </c>
      <c r="BD241" s="30">
        <v>2.7145662470000002E-2</v>
      </c>
      <c r="BE241" s="30">
        <v>2.1499999999999998E-2</v>
      </c>
      <c r="BF241" s="30">
        <v>2.2089797599999999E-2</v>
      </c>
      <c r="BG241">
        <f>AVERAGE(AX241,BB241,BD241,BF241)</f>
        <v>2.2101660627500002E-2</v>
      </c>
      <c r="BH241">
        <f t="shared" ref="BH241:BH276" si="58">_xlfn.STDEV.S(AX241,AZ241,BB241,BD241,BF241)</f>
        <v>6.278900815546465E-3</v>
      </c>
      <c r="BI241" t="s">
        <v>40</v>
      </c>
      <c r="BJ241">
        <v>1.49E+17</v>
      </c>
      <c r="BK241">
        <v>1.414E-2</v>
      </c>
      <c r="BL241">
        <v>2.0430574E-2</v>
      </c>
      <c r="BM241">
        <v>1.3899999999999999E-2</v>
      </c>
      <c r="BN241">
        <v>1.5938539000000002E-2</v>
      </c>
      <c r="BO241">
        <f>AVERAGE(BL241,BN241)</f>
        <v>1.8184556500000001E-2</v>
      </c>
      <c r="BP241">
        <f>_xlfn.STDEV.S(BL241,BN241)</f>
        <v>3.1763484098273117E-3</v>
      </c>
      <c r="BQ241">
        <v>12.5</v>
      </c>
      <c r="BR241">
        <v>1.49E+17</v>
      </c>
      <c r="BS241">
        <v>1.6E-2</v>
      </c>
      <c r="BT241">
        <v>1.8443804000000001E-2</v>
      </c>
      <c r="BW241" s="131">
        <v>1.9196952659999999E-3</v>
      </c>
      <c r="BX241" s="131">
        <v>3.2925170880000001E-3</v>
      </c>
      <c r="BY241" s="131">
        <v>1.018613669E-3</v>
      </c>
      <c r="BZ241" s="131">
        <v>1.4238780589999999E-3</v>
      </c>
      <c r="CA241" s="131">
        <v>1.571851693E-3</v>
      </c>
      <c r="CB241" s="126">
        <f>AVERAGE(BX241:BZ241)</f>
        <v>1.9116696053333333E-3</v>
      </c>
      <c r="CC241" s="131">
        <v>2.120771448E-3</v>
      </c>
      <c r="CD241" s="131">
        <v>2.0592921089999999E-3</v>
      </c>
      <c r="CE241" s="131">
        <v>2.174198334E-3</v>
      </c>
      <c r="CF241" s="131">
        <v>1.93660394E-3</v>
      </c>
      <c r="CG241">
        <f>AVERAGE(CC241:CF241)</f>
        <v>2.0727164577499999E-3</v>
      </c>
      <c r="CH241" s="135">
        <v>1.299679427E-3</v>
      </c>
      <c r="CI241" s="135">
        <v>1.2078172870000001E-3</v>
      </c>
      <c r="CJ241" s="100">
        <f>AVERAGE(CH241:CI241)</f>
        <v>1.2537483570000001E-3</v>
      </c>
      <c r="CK241" s="30">
        <v>4.6801968949999996E-3</v>
      </c>
      <c r="CL241" s="30">
        <v>4.2673528620000003E-3</v>
      </c>
      <c r="CM241">
        <f>AVERAGE(CK241:CL241)</f>
        <v>4.4737748785E-3</v>
      </c>
      <c r="CN241" s="30">
        <v>5.7814422329999999E-3</v>
      </c>
      <c r="CO241" s="30">
        <v>2.7897434249999999E-3</v>
      </c>
      <c r="CP241" s="30">
        <v>5.1288282229999997E-3</v>
      </c>
      <c r="CQ241" s="30">
        <v>7.5608266290000002E-3</v>
      </c>
      <c r="CR241" s="30">
        <v>6.1526267810000004E-3</v>
      </c>
      <c r="CS241">
        <f>AVERAGE(CN241:CR241)</f>
        <v>5.4826934581999999E-3</v>
      </c>
      <c r="CT241" s="30">
        <v>5.6904864719999997E-3</v>
      </c>
      <c r="CU241" s="30">
        <v>4.4393291719999999E-3</v>
      </c>
      <c r="CV241">
        <f>AVERAGE(CT241:CU241)</f>
        <v>5.0649078219999998E-3</v>
      </c>
      <c r="CW241" s="30">
        <v>5.1371155470000002E-3</v>
      </c>
      <c r="CY241">
        <v>1.54E+17</v>
      </c>
      <c r="CZ241">
        <f>Q241</f>
        <v>6.8634740000000005E-3</v>
      </c>
      <c r="DA241">
        <v>50</v>
      </c>
      <c r="DB241">
        <v>6.17E+17</v>
      </c>
      <c r="DC241" s="18">
        <v>1.2845323739999999E-2</v>
      </c>
      <c r="DD241" s="18">
        <v>3.5777821189999998E-3</v>
      </c>
      <c r="DE241">
        <v>50</v>
      </c>
      <c r="DF241">
        <v>6.17E+17</v>
      </c>
      <c r="DG241" s="18">
        <v>3.08888207E-2</v>
      </c>
      <c r="DH241" s="18">
        <v>8.6034009440000003E-3</v>
      </c>
    </row>
    <row r="242" spans="1:112" ht="15.75" thickBot="1">
      <c r="A242" t="s">
        <v>41</v>
      </c>
      <c r="B242">
        <v>3.09E+17</v>
      </c>
      <c r="C242">
        <v>6.0100000000000001E-2</v>
      </c>
      <c r="D242">
        <v>9.2875909999999996E-3</v>
      </c>
      <c r="E242">
        <v>20</v>
      </c>
      <c r="F242">
        <v>3.09E+17</v>
      </c>
      <c r="G242">
        <v>8.1699999999999995E-2</v>
      </c>
      <c r="H242">
        <v>1.2641187999999999E-2</v>
      </c>
      <c r="I242">
        <v>3.4110000000000001E-2</v>
      </c>
      <c r="J242">
        <v>6.3354379999999997E-3</v>
      </c>
      <c r="K242">
        <v>2.9700000000000001E-2</v>
      </c>
      <c r="L242">
        <v>5.1643189999999997E-3</v>
      </c>
      <c r="M242">
        <v>1.7899999999999999E-2</v>
      </c>
      <c r="N242">
        <v>6.6458749999999999E-3</v>
      </c>
      <c r="Q242">
        <f t="shared" ref="Q242:Q276" si="59">AVERAGE(H242,J242,L242)</f>
        <v>8.0469816666666662E-3</v>
      </c>
      <c r="R242" s="100">
        <f t="shared" ref="R242:R276" si="60">_xlfn.STDEV.S(H242,J242,L242,N242,P242)</f>
        <v>3.3574882737186112E-3</v>
      </c>
      <c r="S242" t="s">
        <v>41</v>
      </c>
      <c r="T242">
        <v>2.97E+17</v>
      </c>
      <c r="U242">
        <v>7.6799999999999993E-2</v>
      </c>
      <c r="V242">
        <v>1.11E-2</v>
      </c>
      <c r="W242">
        <v>6.3700000000000007E-2</v>
      </c>
      <c r="X242">
        <v>9.9780700000000003E-3</v>
      </c>
      <c r="Y242">
        <v>6.9699999999999998E-2</v>
      </c>
      <c r="Z242">
        <v>1.0304554E-2</v>
      </c>
      <c r="AA242">
        <v>6.3E-2</v>
      </c>
      <c r="AB242">
        <v>9.4608799999999996E-3</v>
      </c>
      <c r="AC242" s="99">
        <f t="shared" ref="AC242:AC270" si="61">AVERAGE(V242,X242,Z242,AB242)</f>
        <v>1.0210875999999999E-2</v>
      </c>
      <c r="AD242">
        <f t="shared" ref="AD242:AD270" si="62">_xlfn.STDEV.S(V242,X242,Z242,AB242)</f>
        <v>6.8702491189961013E-4</v>
      </c>
      <c r="AE242">
        <v>25</v>
      </c>
      <c r="AF242">
        <v>2.97E+17</v>
      </c>
      <c r="AG242">
        <v>4.1000000000000002E-2</v>
      </c>
      <c r="AH242">
        <v>6.3400000000000001E-3</v>
      </c>
      <c r="AI242">
        <v>3.5799999999999998E-2</v>
      </c>
      <c r="AJ242">
        <v>5.8599999999999998E-3</v>
      </c>
      <c r="AK242" s="99">
        <f t="shared" ref="AK242:AK276" si="63">AVERAGE(AH242,AJ242)</f>
        <v>6.0999999999999995E-3</v>
      </c>
      <c r="AL242" s="100">
        <f t="shared" ref="AL242:AL258" si="64">_xlfn.STDEV.P(AH242,AJ242)</f>
        <v>2.400000000000002E-4</v>
      </c>
      <c r="AM242" t="s">
        <v>41</v>
      </c>
      <c r="AN242">
        <v>3.09E+17</v>
      </c>
      <c r="AO242">
        <v>1.796E-2</v>
      </c>
      <c r="AP242">
        <v>2.1342839999999998E-2</v>
      </c>
      <c r="AQ242">
        <v>1.9529999999999999E-2</v>
      </c>
      <c r="AR242">
        <v>1.8974060000000001E-2</v>
      </c>
      <c r="AS242">
        <f t="shared" ref="AS242:AS270" si="65">AVERAGE(AP242,AR242)</f>
        <v>2.0158450000000001E-2</v>
      </c>
      <c r="AT242">
        <f t="shared" ref="AT242:AT270" si="66">_xlfn.STDEV.S(AP242,AR242)</f>
        <v>1.6749804011390681E-3</v>
      </c>
      <c r="AU242" s="118">
        <v>20</v>
      </c>
      <c r="AV242" s="32">
        <v>3.09E+17</v>
      </c>
      <c r="AW242" s="30">
        <v>3.4099999999999998E-2</v>
      </c>
      <c r="AX242" s="30">
        <v>3.1181419169999999E-2</v>
      </c>
      <c r="AY242" s="30">
        <v>1.4800000000000001E-2</v>
      </c>
      <c r="AZ242" s="30">
        <v>1.976495726E-2</v>
      </c>
      <c r="BA242" s="30">
        <v>1.89E-2</v>
      </c>
      <c r="BB242" s="30">
        <v>2.0117083559999999E-2</v>
      </c>
      <c r="BC242" s="30">
        <v>2.86E-2</v>
      </c>
      <c r="BD242" s="30">
        <v>3.3036848789999997E-2</v>
      </c>
      <c r="BE242" s="30">
        <v>2.9000000000000001E-2</v>
      </c>
      <c r="BF242" s="30">
        <v>2.979554094E-2</v>
      </c>
      <c r="BG242">
        <f t="shared" ref="BG242:BG276" si="67">AVERAGE(AX242,BB242,BD242,BF242)</f>
        <v>2.8532723114999999E-2</v>
      </c>
      <c r="BH242">
        <f t="shared" si="58"/>
        <v>6.3486103073284528E-3</v>
      </c>
      <c r="BI242" t="s">
        <v>41</v>
      </c>
      <c r="BJ242">
        <v>2.97E+17</v>
      </c>
      <c r="BK242">
        <v>1.5959999999999998E-2</v>
      </c>
      <c r="BL242">
        <v>2.3060251E-2</v>
      </c>
      <c r="BM242">
        <v>1.5699999999999999E-2</v>
      </c>
      <c r="BN242">
        <v>1.8002522999999999E-2</v>
      </c>
      <c r="BO242">
        <f t="shared" ref="BO242:BO270" si="68">AVERAGE(BL242,BN242)</f>
        <v>2.0531386999999998E-2</v>
      </c>
      <c r="BP242">
        <f t="shared" ref="BP242:BP270" si="69">_xlfn.STDEV.S(BL242,BN242)</f>
        <v>3.5763537661970754E-3</v>
      </c>
      <c r="BQ242">
        <v>25</v>
      </c>
      <c r="BR242">
        <v>2.97E+17</v>
      </c>
      <c r="BS242">
        <v>1.89E-2</v>
      </c>
      <c r="BT242">
        <v>2.1786744E-2</v>
      </c>
      <c r="BW242" s="132">
        <v>2.5868539349999998E-3</v>
      </c>
      <c r="BX242" s="132">
        <v>3.5209246869999998E-3</v>
      </c>
      <c r="BY242" s="132">
        <v>1.764596864E-3</v>
      </c>
      <c r="BZ242" s="132">
        <v>1.4384074270000001E-3</v>
      </c>
      <c r="CA242" s="132">
        <v>1.851062191E-3</v>
      </c>
      <c r="CB242" s="126">
        <f t="shared" ref="CB242:CB276" si="70">AVERAGE(BX242:BZ242)</f>
        <v>2.2413096593333331E-3</v>
      </c>
      <c r="CC242" s="132">
        <v>3.102385661E-3</v>
      </c>
      <c r="CD242" s="132">
        <v>2.779171766E-3</v>
      </c>
      <c r="CE242" s="132">
        <v>2.870106513E-3</v>
      </c>
      <c r="CF242" s="132">
        <v>2.6351198320000001E-3</v>
      </c>
      <c r="CG242">
        <f t="shared" ref="CG242:CG270" si="71">AVERAGE(CC242:CF242)</f>
        <v>2.8466959430000003E-3</v>
      </c>
      <c r="CH242" s="133">
        <v>1.752857122E-3</v>
      </c>
      <c r="CI242" s="133">
        <v>1.6194703700000001E-3</v>
      </c>
      <c r="CJ242" s="100">
        <f t="shared" ref="CJ242:CJ276" si="72">AVERAGE(CH242:CI242)</f>
        <v>1.6861637460000001E-3</v>
      </c>
      <c r="CK242" s="30">
        <v>5.9445782339999998E-3</v>
      </c>
      <c r="CL242" s="30">
        <v>5.2848066829999998E-3</v>
      </c>
      <c r="CM242">
        <f t="shared" ref="CM242:CM270" si="73">AVERAGE(CK242:CL242)</f>
        <v>5.6146924584999994E-3</v>
      </c>
      <c r="CN242" s="30">
        <v>8.6848978040000007E-3</v>
      </c>
      <c r="CO242" s="30">
        <v>5.5050936919999998E-3</v>
      </c>
      <c r="CP242" s="30">
        <v>5.6031707170000004E-3</v>
      </c>
      <c r="CQ242" s="30">
        <v>9.2016868769999993E-3</v>
      </c>
      <c r="CR242" s="30">
        <v>8.2988919369999994E-3</v>
      </c>
      <c r="CS242">
        <f t="shared" ref="CS242:CS276" si="74">AVERAGE(CN242:CR242)</f>
        <v>7.4587482054000011E-3</v>
      </c>
      <c r="CT242" s="30">
        <v>6.4229253250000003E-3</v>
      </c>
      <c r="CU242" s="30">
        <v>5.0142063310000002E-3</v>
      </c>
      <c r="CV242">
        <f t="shared" ref="CV242:CV270" si="75">AVERAGE(CT242:CU242)</f>
        <v>5.7185658280000003E-3</v>
      </c>
      <c r="CW242" s="30">
        <v>6.068217739E-3</v>
      </c>
      <c r="CY242">
        <v>3.09E+17</v>
      </c>
      <c r="CZ242">
        <f t="shared" ref="CZ242:CZ246" si="76">Q242</f>
        <v>8.0469816666666662E-3</v>
      </c>
      <c r="DA242">
        <v>100</v>
      </c>
      <c r="DB242">
        <v>1.39E+18</v>
      </c>
      <c r="DC242" s="18">
        <v>8.8772033770000008E-3</v>
      </c>
      <c r="DD242" s="18">
        <v>2.472549556E-3</v>
      </c>
      <c r="DE242">
        <v>70</v>
      </c>
      <c r="DF242">
        <v>9.26E+17</v>
      </c>
      <c r="DG242" s="130">
        <v>3.4944567629999999E-2</v>
      </c>
      <c r="DH242" s="18">
        <v>9.7330399570000007E-3</v>
      </c>
    </row>
    <row r="243" spans="1:112" ht="15.75" thickBot="1">
      <c r="A243" t="s">
        <v>42</v>
      </c>
      <c r="B243">
        <v>4.63E+17</v>
      </c>
      <c r="C243">
        <v>6.7699999999999996E-2</v>
      </c>
      <c r="D243">
        <v>1.0462061999999999E-2</v>
      </c>
      <c r="E243">
        <v>30</v>
      </c>
      <c r="F243">
        <v>4.63E+17</v>
      </c>
      <c r="G243">
        <v>8.6300000000000002E-2</v>
      </c>
      <c r="H243">
        <v>1.3352932E-2</v>
      </c>
      <c r="I243">
        <v>2.7969999999999998E-2</v>
      </c>
      <c r="J243">
        <v>5.1950219999999997E-3</v>
      </c>
      <c r="K243">
        <v>3.7900000000000003E-2</v>
      </c>
      <c r="L243">
        <v>6.5901579999999996E-3</v>
      </c>
      <c r="M243">
        <v>1.4999999999999999E-2</v>
      </c>
      <c r="N243">
        <v>5.5691689999999997E-3</v>
      </c>
      <c r="Q243">
        <f t="shared" si="59"/>
        <v>8.3793706666666651E-3</v>
      </c>
      <c r="R243" s="100">
        <f t="shared" si="60"/>
        <v>3.8297343593428164E-3</v>
      </c>
      <c r="S243" t="s">
        <v>42</v>
      </c>
      <c r="T243">
        <v>4.46E+17</v>
      </c>
      <c r="U243">
        <v>8.3099999999999993E-2</v>
      </c>
      <c r="V243">
        <v>1.21E-2</v>
      </c>
      <c r="W243">
        <v>6.9400000000000003E-2</v>
      </c>
      <c r="X243">
        <v>1.0870927000000001E-2</v>
      </c>
      <c r="Y243">
        <v>8.2600000000000007E-2</v>
      </c>
      <c r="Z243">
        <v>1.2211708999999999E-2</v>
      </c>
      <c r="AA243">
        <v>7.2700000000000001E-2</v>
      </c>
      <c r="AB243">
        <v>1.0917555000000001E-2</v>
      </c>
      <c r="AC243" s="99">
        <f t="shared" si="61"/>
        <v>1.1525047750000001E-2</v>
      </c>
      <c r="AD243">
        <f t="shared" si="62"/>
        <v>7.3006738477000572E-4</v>
      </c>
      <c r="AE243">
        <v>37.5</v>
      </c>
      <c r="AF243">
        <v>4.46E+17</v>
      </c>
      <c r="AG243">
        <v>4.9000000000000002E-2</v>
      </c>
      <c r="AH243">
        <v>7.5799999999999999E-3</v>
      </c>
      <c r="AI243">
        <v>4.1500000000000002E-2</v>
      </c>
      <c r="AJ243">
        <v>6.79E-3</v>
      </c>
      <c r="AK243" s="99">
        <f t="shared" si="63"/>
        <v>7.1850000000000004E-3</v>
      </c>
      <c r="AL243" s="100">
        <f t="shared" si="64"/>
        <v>3.9499999999999995E-4</v>
      </c>
      <c r="AM243" t="s">
        <v>42</v>
      </c>
      <c r="AN243">
        <v>4.63E+17</v>
      </c>
      <c r="AO243">
        <v>1.9259999999999999E-2</v>
      </c>
      <c r="AP243">
        <v>2.2887701E-2</v>
      </c>
      <c r="AQ243">
        <v>2.1340000000000001E-2</v>
      </c>
      <c r="AR243">
        <v>2.0732536999999999E-2</v>
      </c>
      <c r="AS243">
        <f t="shared" si="65"/>
        <v>2.1810118999999999E-2</v>
      </c>
      <c r="AT243">
        <f t="shared" si="66"/>
        <v>1.5239310789691254E-3</v>
      </c>
      <c r="AU243" s="118">
        <v>30</v>
      </c>
      <c r="AV243" s="32">
        <v>4.63E+17</v>
      </c>
      <c r="AW243" s="30">
        <v>3.6200000000000003E-2</v>
      </c>
      <c r="AX243" s="30">
        <v>3.3101682520000002E-2</v>
      </c>
      <c r="AY243" s="30">
        <v>1.78E-2</v>
      </c>
      <c r="AZ243" s="30">
        <v>2.377136752E-2</v>
      </c>
      <c r="BA243" s="30">
        <v>2.0899999999999998E-2</v>
      </c>
      <c r="BB243" s="30">
        <v>2.2245875469999999E-2</v>
      </c>
      <c r="BC243" s="30">
        <v>3.1E-2</v>
      </c>
      <c r="BD243" s="30">
        <v>3.5809171770000002E-2</v>
      </c>
      <c r="BE243" s="30">
        <v>3.1399999999999997E-2</v>
      </c>
      <c r="BF243" s="30">
        <v>3.2261378809999998E-2</v>
      </c>
      <c r="BG243">
        <f t="shared" si="67"/>
        <v>3.0854527142499998E-2</v>
      </c>
      <c r="BH243">
        <f t="shared" si="58"/>
        <v>6.0378648150335203E-3</v>
      </c>
      <c r="BI243" t="s">
        <v>42</v>
      </c>
      <c r="BJ243">
        <v>4.46E+17</v>
      </c>
      <c r="BK243">
        <v>1.8100000000000002E-2</v>
      </c>
      <c r="BL243">
        <v>2.6152290000000002E-2</v>
      </c>
      <c r="BM243">
        <v>2.1999999999999999E-2</v>
      </c>
      <c r="BN243">
        <v>2.5226465E-2</v>
      </c>
      <c r="BO243">
        <f t="shared" si="68"/>
        <v>2.5689377499999999E-2</v>
      </c>
      <c r="BP243">
        <f t="shared" si="69"/>
        <v>6.546571356920365E-4</v>
      </c>
      <c r="BQ243">
        <v>37.5</v>
      </c>
      <c r="BR243">
        <v>4.46E+17</v>
      </c>
      <c r="BS243">
        <v>2.2499999999999999E-2</v>
      </c>
      <c r="BT243">
        <v>2.5936599000000001E-2</v>
      </c>
      <c r="BW243" s="132">
        <v>2.9139768949999999E-3</v>
      </c>
      <c r="BX243" s="132">
        <v>3.7191652449999999E-3</v>
      </c>
      <c r="BY243" s="132">
        <v>1.4469590819999999E-3</v>
      </c>
      <c r="BZ243" s="132">
        <v>1.835543484E-3</v>
      </c>
      <c r="CA243" s="132">
        <v>1.551169434E-3</v>
      </c>
      <c r="CB243" s="126">
        <f t="shared" si="70"/>
        <v>2.333889270333333E-3</v>
      </c>
      <c r="CC243" s="132">
        <v>3.3568782350000001E-3</v>
      </c>
      <c r="CD243" s="132">
        <v>3.027857465E-3</v>
      </c>
      <c r="CE243" s="132">
        <v>3.401302697E-3</v>
      </c>
      <c r="CF243" s="132">
        <v>3.0408446320000001E-3</v>
      </c>
      <c r="CG243">
        <f t="shared" si="71"/>
        <v>3.2067207572499998E-3</v>
      </c>
      <c r="CH243" s="133">
        <v>2.094878024E-3</v>
      </c>
      <c r="CI243" s="133">
        <v>1.8773190040000001E-3</v>
      </c>
      <c r="CJ243" s="100">
        <f t="shared" si="72"/>
        <v>1.9860985140000001E-3</v>
      </c>
      <c r="CK243" s="30">
        <v>6.3748650780000001E-3</v>
      </c>
      <c r="CL243" s="30">
        <v>5.774591634E-3</v>
      </c>
      <c r="CM243">
        <f t="shared" si="73"/>
        <v>6.074728356E-3</v>
      </c>
      <c r="CN243" s="30">
        <v>9.2197448829999997E-3</v>
      </c>
      <c r="CO243" s="30">
        <v>6.6209910620000003E-3</v>
      </c>
      <c r="CP243" s="30">
        <v>6.1960988350000003E-3</v>
      </c>
      <c r="CQ243" s="30">
        <v>9.9738564050000002E-3</v>
      </c>
      <c r="CR243" s="30">
        <v>8.9856967869999995E-3</v>
      </c>
      <c r="CS243">
        <f t="shared" si="74"/>
        <v>8.199277594400001E-3</v>
      </c>
      <c r="CT243" s="30">
        <v>7.2841446349999998E-3</v>
      </c>
      <c r="CU243" s="30">
        <v>7.0262763879999999E-3</v>
      </c>
      <c r="CV243">
        <f t="shared" si="75"/>
        <v>7.1552105114999999E-3</v>
      </c>
      <c r="CW243" s="30">
        <v>7.2240687370000002E-3</v>
      </c>
      <c r="CY243">
        <v>4.63E+17</v>
      </c>
      <c r="CZ243">
        <f t="shared" si="76"/>
        <v>8.3793706666666651E-3</v>
      </c>
      <c r="DA243">
        <v>130</v>
      </c>
      <c r="DB243">
        <v>1.85E+18</v>
      </c>
      <c r="DC243" s="18">
        <v>1.283965363E-3</v>
      </c>
      <c r="DD243" s="18">
        <v>3.5762028339999998E-4</v>
      </c>
      <c r="DE243">
        <v>100</v>
      </c>
      <c r="DF243">
        <v>1.39E+18</v>
      </c>
      <c r="DG243" s="18">
        <v>7.8001356550000001E-3</v>
      </c>
      <c r="DH243" s="18">
        <v>8.5693639599999996E-3</v>
      </c>
    </row>
    <row r="244" spans="1:112" ht="15.75" thickBot="1">
      <c r="A244" t="s">
        <v>43</v>
      </c>
      <c r="B244">
        <v>6.17E+17</v>
      </c>
      <c r="C244">
        <v>6.8900000000000003E-2</v>
      </c>
      <c r="D244">
        <v>1.0647504E-2</v>
      </c>
      <c r="E244">
        <v>40</v>
      </c>
      <c r="F244">
        <v>6.17E+17</v>
      </c>
      <c r="G244">
        <v>8.8800000000000004E-2</v>
      </c>
      <c r="H244">
        <v>1.3739749000000001E-2</v>
      </c>
      <c r="I244">
        <v>3.5009999999999999E-2</v>
      </c>
      <c r="J244">
        <v>6.5025999999999999E-3</v>
      </c>
      <c r="K244">
        <v>3.8100000000000002E-2</v>
      </c>
      <c r="L244">
        <v>6.6249350000000002E-3</v>
      </c>
      <c r="M244">
        <v>4.1300000000000003E-2</v>
      </c>
      <c r="N244">
        <v>1.5333779000000001E-2</v>
      </c>
      <c r="Q244">
        <f t="shared" si="59"/>
        <v>8.9557613333333327E-3</v>
      </c>
      <c r="R244" s="100">
        <f t="shared" si="60"/>
        <v>4.6492516220561358E-3</v>
      </c>
      <c r="S244" t="s">
        <v>43</v>
      </c>
      <c r="T244">
        <v>5.95E+17</v>
      </c>
      <c r="U244">
        <v>8.4599999999999995E-2</v>
      </c>
      <c r="V244">
        <v>1.23E-2</v>
      </c>
      <c r="W244">
        <v>7.4200000000000002E-2</v>
      </c>
      <c r="X244">
        <v>1.1622807000000001E-2</v>
      </c>
      <c r="Y244">
        <v>8.6999999999999994E-2</v>
      </c>
      <c r="Z244">
        <v>1.2862212E-2</v>
      </c>
      <c r="AA244">
        <v>7.2499999999999995E-2</v>
      </c>
      <c r="AB244">
        <v>1.0887521000000001E-2</v>
      </c>
      <c r="AC244" s="99">
        <f t="shared" si="61"/>
        <v>1.1918135E-2</v>
      </c>
      <c r="AD244">
        <f t="shared" si="62"/>
        <v>8.5371464880134229E-4</v>
      </c>
      <c r="AE244">
        <v>50</v>
      </c>
      <c r="AF244">
        <v>5.95E+17</v>
      </c>
      <c r="AG244">
        <v>4.9000000000000002E-2</v>
      </c>
      <c r="AH244">
        <v>7.5799999999999999E-3</v>
      </c>
      <c r="AI244">
        <v>4.5499999999999999E-2</v>
      </c>
      <c r="AJ244">
        <v>7.45E-3</v>
      </c>
      <c r="AK244" s="99">
        <f t="shared" si="63"/>
        <v>7.515E-3</v>
      </c>
      <c r="AL244" s="100">
        <f t="shared" si="64"/>
        <v>6.4999999999999954E-5</v>
      </c>
      <c r="AM244" t="s">
        <v>43</v>
      </c>
      <c r="AN244">
        <v>6.17E+17</v>
      </c>
      <c r="AO244">
        <v>1.7579999999999998E-2</v>
      </c>
      <c r="AP244">
        <v>2.0891265999999999E-2</v>
      </c>
      <c r="AQ244">
        <v>2.213E-2</v>
      </c>
      <c r="AR244">
        <v>2.1500049E-2</v>
      </c>
      <c r="AS244">
        <f t="shared" si="65"/>
        <v>2.1195657499999999E-2</v>
      </c>
      <c r="AT244">
        <f t="shared" si="66"/>
        <v>4.3047458757109109E-4</v>
      </c>
      <c r="AU244" s="118">
        <v>40</v>
      </c>
      <c r="AV244" s="32">
        <v>6.17E+17</v>
      </c>
      <c r="AW244" s="30">
        <v>3.6200000000000003E-2</v>
      </c>
      <c r="AX244" s="30">
        <v>3.3101682520000002E-2</v>
      </c>
      <c r="AY244" s="30">
        <v>2.7300000000000001E-2</v>
      </c>
      <c r="AZ244" s="30">
        <v>3.6458333330000002E-2</v>
      </c>
      <c r="BA244" s="30">
        <v>2.5499999999999998E-2</v>
      </c>
      <c r="BB244" s="30">
        <v>2.7142096859999999E-2</v>
      </c>
      <c r="BC244" s="30">
        <v>0.03</v>
      </c>
      <c r="BD244" s="30">
        <v>3.4654037200000001E-2</v>
      </c>
      <c r="BE244" s="30">
        <v>3.5999999999999997E-2</v>
      </c>
      <c r="BF244" s="30">
        <v>3.6987568069999997E-2</v>
      </c>
      <c r="BG244">
        <f t="shared" si="67"/>
        <v>3.2971346162499998E-2</v>
      </c>
      <c r="BH244">
        <f t="shared" si="58"/>
        <v>3.9587209468399196E-3</v>
      </c>
      <c r="BI244" t="s">
        <v>43</v>
      </c>
      <c r="BJ244">
        <v>5.95E+17</v>
      </c>
      <c r="BK244">
        <v>1.592E-2</v>
      </c>
      <c r="BL244">
        <v>2.3002456000000001E-2</v>
      </c>
      <c r="BM244">
        <v>2.1899999999999999E-2</v>
      </c>
      <c r="BN244">
        <v>2.5111799000000001E-2</v>
      </c>
      <c r="BO244">
        <f t="shared" si="68"/>
        <v>2.4057127500000001E-2</v>
      </c>
      <c r="BP244">
        <f t="shared" si="69"/>
        <v>1.4915307391483756E-3</v>
      </c>
      <c r="BQ244">
        <v>50</v>
      </c>
      <c r="BR244">
        <v>5.95E+17</v>
      </c>
      <c r="BS244">
        <v>2.6700000000000002E-2</v>
      </c>
      <c r="BT244">
        <v>3.0778098E-2</v>
      </c>
      <c r="BW244" s="132">
        <v>2.9656278880000001E-3</v>
      </c>
      <c r="BX244" s="132">
        <v>3.8269046789999998E-3</v>
      </c>
      <c r="BY244" s="132">
        <v>1.811156149E-3</v>
      </c>
      <c r="BZ244" s="132">
        <v>1.845229729E-3</v>
      </c>
      <c r="CA244" s="132">
        <v>4.2708865080000004E-3</v>
      </c>
      <c r="CB244" s="126">
        <f t="shared" si="70"/>
        <v>2.4944301856666667E-3</v>
      </c>
      <c r="CC244" s="132">
        <v>3.4174717049999998E-3</v>
      </c>
      <c r="CD244" s="132">
        <v>3.2372770020000002E-3</v>
      </c>
      <c r="CE244" s="132">
        <v>3.5824858910000002E-3</v>
      </c>
      <c r="CF244" s="132">
        <v>3.032479172E-3</v>
      </c>
      <c r="CG244">
        <f t="shared" si="71"/>
        <v>3.3174284425000005E-3</v>
      </c>
      <c r="CH244" s="133">
        <v>2.094878024E-3</v>
      </c>
      <c r="CI244" s="133">
        <v>2.0582654140000002E-3</v>
      </c>
      <c r="CJ244" s="100">
        <f t="shared" si="72"/>
        <v>2.0765717190000003E-3</v>
      </c>
      <c r="CK244" s="30">
        <v>5.8188020800000002E-3</v>
      </c>
      <c r="CL244" s="30">
        <v>5.988365176E-3</v>
      </c>
      <c r="CM244">
        <f t="shared" si="73"/>
        <v>5.9035836279999997E-3</v>
      </c>
      <c r="CN244" s="30">
        <v>9.2197448829999997E-3</v>
      </c>
      <c r="CO244" s="30">
        <v>1.015466607E-2</v>
      </c>
      <c r="CP244" s="30">
        <v>7.5598335070000003E-3</v>
      </c>
      <c r="CQ244" s="30">
        <v>9.6521191010000007E-3</v>
      </c>
      <c r="CR244" s="30">
        <v>1.030207275E-2</v>
      </c>
      <c r="CS244">
        <f t="shared" si="74"/>
        <v>9.3776872622000004E-3</v>
      </c>
      <c r="CT244" s="30">
        <v>6.4068277679999999E-3</v>
      </c>
      <c r="CU244" s="30">
        <v>6.9943387679999997E-3</v>
      </c>
      <c r="CV244">
        <f t="shared" si="75"/>
        <v>6.7005832680000002E-3</v>
      </c>
      <c r="CW244" s="30">
        <v>8.5725615680000006E-3</v>
      </c>
      <c r="CY244">
        <v>6.17E+17</v>
      </c>
      <c r="CZ244">
        <f t="shared" si="76"/>
        <v>8.9557613333333327E-3</v>
      </c>
      <c r="DA244">
        <v>150</v>
      </c>
      <c r="DB244">
        <v>2.16E+18</v>
      </c>
      <c r="DC244" s="18">
        <v>2.7512605039999999E-3</v>
      </c>
      <c r="DD244" s="18">
        <v>7.6630304040000005E-4</v>
      </c>
      <c r="DE244">
        <v>130</v>
      </c>
      <c r="DF244">
        <v>1.85E+18</v>
      </c>
      <c r="DG244" s="18">
        <v>1.246881065E-2</v>
      </c>
      <c r="DH244" s="18">
        <v>3.4729126860000002E-3</v>
      </c>
    </row>
    <row r="245" spans="1:112" ht="15.75" thickBot="1">
      <c r="A245" t="s">
        <v>44</v>
      </c>
      <c r="B245">
        <v>7.71E+17</v>
      </c>
      <c r="C245">
        <v>6.4199999999999993E-2</v>
      </c>
      <c r="D245">
        <v>9.9211869999999997E-3</v>
      </c>
      <c r="E245">
        <v>50</v>
      </c>
      <c r="F245">
        <v>7.71E+17</v>
      </c>
      <c r="I245">
        <v>4.1860000000000001E-2</v>
      </c>
      <c r="J245">
        <v>7.7748890000000001E-3</v>
      </c>
      <c r="K245">
        <v>4.0399999999999998E-2</v>
      </c>
      <c r="L245">
        <v>7.0248649999999999E-3</v>
      </c>
      <c r="M245">
        <v>1.9E-2</v>
      </c>
      <c r="N245">
        <v>7.0542809999999999E-3</v>
      </c>
      <c r="Q245">
        <f t="shared" si="59"/>
        <v>7.399877E-3</v>
      </c>
      <c r="R245" s="100">
        <f t="shared" si="60"/>
        <v>4.2478959326863627E-4</v>
      </c>
      <c r="S245" t="s">
        <v>44</v>
      </c>
      <c r="T245">
        <v>7.44E+17</v>
      </c>
      <c r="U245">
        <v>7.8799999999999995E-2</v>
      </c>
      <c r="V245">
        <v>1.14E-2</v>
      </c>
      <c r="W245">
        <v>7.4099999999999999E-2</v>
      </c>
      <c r="X245">
        <v>1.1607143E-2</v>
      </c>
      <c r="Y245">
        <v>8.6599999999999996E-2</v>
      </c>
      <c r="Z245">
        <v>1.2803075000000001E-2</v>
      </c>
      <c r="AA245">
        <v>7.1800000000000003E-2</v>
      </c>
      <c r="AB245">
        <v>1.0782399999999999E-2</v>
      </c>
      <c r="AC245" s="99">
        <f t="shared" si="61"/>
        <v>1.1648154500000001E-2</v>
      </c>
      <c r="AD245">
        <f t="shared" si="62"/>
        <v>8.4589889360234271E-4</v>
      </c>
      <c r="AE245">
        <v>62.5</v>
      </c>
      <c r="AF245">
        <v>7.44E+17</v>
      </c>
      <c r="AG245">
        <v>5.1400000000000001E-2</v>
      </c>
      <c r="AH245">
        <v>7.9500000000000005E-3</v>
      </c>
      <c r="AI245">
        <v>4.6699999999999998E-2</v>
      </c>
      <c r="AJ245">
        <v>7.6400000000000001E-3</v>
      </c>
      <c r="AK245" s="99">
        <f t="shared" si="63"/>
        <v>7.7949999999999998E-3</v>
      </c>
      <c r="AL245" s="100">
        <f t="shared" si="64"/>
        <v>1.5500000000000019E-4</v>
      </c>
      <c r="AM245" t="s">
        <v>44</v>
      </c>
      <c r="AN245">
        <v>7.71E+17</v>
      </c>
      <c r="AO245">
        <v>1.583E-2</v>
      </c>
      <c r="AP245">
        <v>1.8811646000000001E-2</v>
      </c>
      <c r="AQ245">
        <v>2.0740000000000001E-2</v>
      </c>
      <c r="AR245">
        <v>2.0149615999999999E-2</v>
      </c>
      <c r="AS245">
        <f t="shared" si="65"/>
        <v>1.9480630999999998E-2</v>
      </c>
      <c r="AT245">
        <f t="shared" si="66"/>
        <v>9.4608766002416311E-4</v>
      </c>
      <c r="AU245" s="118">
        <v>50</v>
      </c>
      <c r="AV245" s="32">
        <v>7.71E+17</v>
      </c>
      <c r="AW245" s="30">
        <v>3.9199999999999999E-2</v>
      </c>
      <c r="AX245" s="30">
        <v>3.5844915870000001E-2</v>
      </c>
      <c r="AY245" s="30">
        <v>3.8600000000000002E-2</v>
      </c>
      <c r="AZ245" s="30">
        <v>5.1549145300000002E-2</v>
      </c>
      <c r="BA245" s="30">
        <v>2.8000000000000001E-2</v>
      </c>
      <c r="BB245" s="30">
        <v>2.9803086749999999E-2</v>
      </c>
      <c r="BC245" s="30">
        <v>3.1E-2</v>
      </c>
      <c r="BD245" s="30">
        <v>3.5809171770000002E-2</v>
      </c>
      <c r="BE245" s="30">
        <v>3.5999999999999997E-2</v>
      </c>
      <c r="BF245" s="30">
        <v>3.6987568069999997E-2</v>
      </c>
      <c r="BG245">
        <f t="shared" si="67"/>
        <v>3.4611185615000005E-2</v>
      </c>
      <c r="BH245">
        <f t="shared" si="58"/>
        <v>8.0814270409109764E-3</v>
      </c>
      <c r="BI245" t="s">
        <v>44</v>
      </c>
      <c r="BJ245">
        <v>7.44E+17</v>
      </c>
      <c r="BK245">
        <v>1.559E-2</v>
      </c>
      <c r="BL245">
        <v>2.2525646999999999E-2</v>
      </c>
      <c r="BM245">
        <v>2.0299999999999999E-2</v>
      </c>
      <c r="BN245">
        <v>2.3277147000000002E-2</v>
      </c>
      <c r="BO245">
        <f t="shared" si="68"/>
        <v>2.2901397E-2</v>
      </c>
      <c r="BP245">
        <f t="shared" si="69"/>
        <v>5.3139074606169199E-4</v>
      </c>
      <c r="BQ245">
        <v>62.5</v>
      </c>
      <c r="BR245">
        <v>7.44E+17</v>
      </c>
      <c r="BS245">
        <v>3.1E-2</v>
      </c>
      <c r="BT245">
        <v>3.5734870000000002E-2</v>
      </c>
      <c r="BW245" s="132">
        <v>2.763328163E-3</v>
      </c>
      <c r="BX245" s="134"/>
      <c r="BY245" s="132">
        <v>2.1655240320000001E-3</v>
      </c>
      <c r="BZ245" s="132">
        <v>1.9566215499999999E-3</v>
      </c>
      <c r="CA245" s="132">
        <v>1.9648146160000002E-3</v>
      </c>
      <c r="CB245" s="126">
        <f t="shared" si="70"/>
        <v>2.061072791E-3</v>
      </c>
      <c r="CC245" s="132">
        <v>3.1831769549999999E-3</v>
      </c>
      <c r="CD245" s="132">
        <v>3.232914095E-3</v>
      </c>
      <c r="CE245" s="132">
        <v>3.566014692E-3</v>
      </c>
      <c r="CF245" s="132">
        <v>3.0032000629999999E-3</v>
      </c>
      <c r="CG245">
        <f t="shared" si="71"/>
        <v>3.2463264512499999E-3</v>
      </c>
      <c r="CH245" s="133">
        <v>2.1974842940000001E-3</v>
      </c>
      <c r="CI245" s="133">
        <v>2.112549337E-3</v>
      </c>
      <c r="CJ245" s="100">
        <f t="shared" si="72"/>
        <v>2.1550168155E-3</v>
      </c>
      <c r="CK245" s="30">
        <v>5.2395697910000002E-3</v>
      </c>
      <c r="CL245" s="30">
        <v>5.6122319809999996E-3</v>
      </c>
      <c r="CM245">
        <f t="shared" si="73"/>
        <v>5.4259008859999999E-3</v>
      </c>
      <c r="CN245" s="30">
        <v>9.9838121380000002E-3</v>
      </c>
      <c r="CO245" s="30">
        <v>1.4357879489999999E-2</v>
      </c>
      <c r="CP245" s="30">
        <v>8.300993655E-3</v>
      </c>
      <c r="CQ245" s="30">
        <v>9.9738564050000002E-3</v>
      </c>
      <c r="CR245" s="30">
        <v>1.030207275E-2</v>
      </c>
      <c r="CS245">
        <f t="shared" si="74"/>
        <v>1.0583722887600001E-2</v>
      </c>
      <c r="CT245" s="30">
        <v>6.274022921E-3</v>
      </c>
      <c r="CU245" s="30">
        <v>6.4833368489999998E-3</v>
      </c>
      <c r="CV245">
        <f t="shared" si="75"/>
        <v>6.3786798850000003E-3</v>
      </c>
      <c r="CW245" s="30">
        <v>9.9531613710000001E-3</v>
      </c>
      <c r="CY245">
        <v>7.71E+17</v>
      </c>
      <c r="CZ245">
        <f t="shared" si="76"/>
        <v>7.399877E-3</v>
      </c>
      <c r="DE245">
        <v>150</v>
      </c>
      <c r="DF245">
        <v>2.16E+18</v>
      </c>
      <c r="DG245" s="18">
        <v>2.7702754839999998E-3</v>
      </c>
      <c r="DH245" s="18">
        <v>7.7159924449999998E-4</v>
      </c>
    </row>
    <row r="246" spans="1:112" ht="15.75" thickBot="1">
      <c r="A246" t="s">
        <v>45</v>
      </c>
      <c r="B246">
        <v>9.26E+17</v>
      </c>
      <c r="C246">
        <v>5.3699999999999998E-2</v>
      </c>
      <c r="D246">
        <v>8.2985630000000001E-3</v>
      </c>
      <c r="E246">
        <v>60</v>
      </c>
      <c r="F246">
        <v>9.26E+17</v>
      </c>
      <c r="G246">
        <v>8.4500000000000006E-2</v>
      </c>
      <c r="H246">
        <v>1.3074423999999999E-2</v>
      </c>
      <c r="I246">
        <v>4.3139999999999998E-2</v>
      </c>
      <c r="J246">
        <v>8.0126299999999998E-3</v>
      </c>
      <c r="K246">
        <v>4.2900000000000001E-2</v>
      </c>
      <c r="L246">
        <v>7.4595720000000003E-3</v>
      </c>
      <c r="M246">
        <v>2.3099999999999999E-2</v>
      </c>
      <c r="N246">
        <v>8.5765200000000007E-3</v>
      </c>
      <c r="Q246">
        <f t="shared" si="59"/>
        <v>9.5155420000000001E-3</v>
      </c>
      <c r="R246" s="100">
        <f t="shared" si="60"/>
        <v>2.5698715887459561E-3</v>
      </c>
      <c r="S246" t="s">
        <v>45</v>
      </c>
      <c r="T246">
        <v>8.92E+17</v>
      </c>
      <c r="U246">
        <v>7.1300000000000002E-2</v>
      </c>
      <c r="V246">
        <v>1.03E-2</v>
      </c>
      <c r="W246">
        <v>6.8000000000000005E-2</v>
      </c>
      <c r="X246">
        <v>1.0651628999999999E-2</v>
      </c>
      <c r="Y246">
        <v>8.2500000000000004E-2</v>
      </c>
      <c r="Z246">
        <v>1.2196925000000001E-2</v>
      </c>
      <c r="AA246">
        <v>6.6500000000000004E-2</v>
      </c>
      <c r="AB246">
        <v>9.9864840000000003E-3</v>
      </c>
      <c r="AC246" s="99">
        <f t="shared" si="61"/>
        <v>1.07837595E-2</v>
      </c>
      <c r="AD246">
        <f t="shared" si="62"/>
        <v>9.8050440695270059E-4</v>
      </c>
      <c r="AE246">
        <v>75</v>
      </c>
      <c r="AF246">
        <v>8.92E+17</v>
      </c>
      <c r="AG246">
        <v>5.1499999999999997E-2</v>
      </c>
      <c r="AH246">
        <v>7.9699999999999997E-3</v>
      </c>
      <c r="AI246">
        <v>4.9700000000000001E-2</v>
      </c>
      <c r="AJ246">
        <v>8.1300000000000001E-3</v>
      </c>
      <c r="AK246" s="99">
        <f t="shared" si="63"/>
        <v>8.0499999999999999E-3</v>
      </c>
      <c r="AL246" s="100">
        <f t="shared" si="64"/>
        <v>8.000000000000021E-5</v>
      </c>
      <c r="AM246" t="s">
        <v>45</v>
      </c>
      <c r="AN246">
        <v>9.26E+17</v>
      </c>
      <c r="AO246">
        <v>1.323E-2</v>
      </c>
      <c r="AP246">
        <v>1.5721925000000001E-2</v>
      </c>
      <c r="AQ246">
        <v>1.9019999999999999E-2</v>
      </c>
      <c r="AR246">
        <v>1.8478577999999999E-2</v>
      </c>
      <c r="AS246">
        <f t="shared" si="65"/>
        <v>1.71002515E-2</v>
      </c>
      <c r="AT246">
        <f t="shared" si="66"/>
        <v>1.9492480296782382E-3</v>
      </c>
      <c r="AU246" s="118">
        <v>60</v>
      </c>
      <c r="AV246" s="32">
        <v>9.26E+17</v>
      </c>
      <c r="AW246" s="30">
        <v>3.6799999999999999E-2</v>
      </c>
      <c r="AX246" s="30">
        <v>3.3650329190000002E-2</v>
      </c>
      <c r="AY246" s="30">
        <v>3.3700000000000001E-2</v>
      </c>
      <c r="AZ246" s="30">
        <v>4.5005341880000001E-2</v>
      </c>
      <c r="BA246" s="30">
        <v>2.8799999999999999E-2</v>
      </c>
      <c r="BB246" s="30">
        <v>3.065460351E-2</v>
      </c>
      <c r="BC246" s="30">
        <v>3.0300000000000001E-2</v>
      </c>
      <c r="BD246" s="30">
        <v>3.5000577569999997E-2</v>
      </c>
      <c r="BE246" s="30">
        <v>3.61E-2</v>
      </c>
      <c r="BF246" s="30">
        <v>3.7090311309999999E-2</v>
      </c>
      <c r="BG246">
        <f t="shared" si="67"/>
        <v>3.4098955394999998E-2</v>
      </c>
      <c r="BH246">
        <f t="shared" si="58"/>
        <v>5.4079887912311152E-3</v>
      </c>
      <c r="BI246" t="s">
        <v>45</v>
      </c>
      <c r="BJ246">
        <v>8.92E+17</v>
      </c>
      <c r="BK246">
        <v>1.3100000000000001E-2</v>
      </c>
      <c r="BL246">
        <v>1.8927901E-2</v>
      </c>
      <c r="BM246">
        <v>2.3300000000000001E-2</v>
      </c>
      <c r="BN246">
        <v>2.671712E-2</v>
      </c>
      <c r="BO246">
        <f t="shared" si="68"/>
        <v>2.28225105E-2</v>
      </c>
      <c r="BP246">
        <f t="shared" si="69"/>
        <v>5.5078095750470835E-3</v>
      </c>
      <c r="BQ246">
        <v>75</v>
      </c>
      <c r="BR246">
        <v>8.92E+17</v>
      </c>
      <c r="BS246">
        <v>3.2599999999999997E-2</v>
      </c>
      <c r="BT246">
        <v>3.7579251000000001E-2</v>
      </c>
      <c r="BW246" s="132">
        <v>2.311381968E-3</v>
      </c>
      <c r="BX246" s="132">
        <v>3.641592853E-3</v>
      </c>
      <c r="BY246" s="132">
        <v>2.2317416810000001E-3</v>
      </c>
      <c r="BZ246" s="132">
        <v>2.0776996159999998E-3</v>
      </c>
      <c r="CA246" s="132">
        <v>2.3888009280000001E-3</v>
      </c>
      <c r="CB246" s="126">
        <f t="shared" si="70"/>
        <v>2.6503447166666663E-3</v>
      </c>
      <c r="CC246" s="132">
        <v>2.8802096050000001E-3</v>
      </c>
      <c r="CD246" s="132">
        <v>2.9667767669999999E-3</v>
      </c>
      <c r="CE246" s="132">
        <v>3.397184897E-3</v>
      </c>
      <c r="CF246" s="132">
        <v>2.7815153779999998E-3</v>
      </c>
      <c r="CG246">
        <f t="shared" si="71"/>
        <v>3.0064216617499999E-3</v>
      </c>
      <c r="CH246" s="133">
        <v>2.2017595560000001E-3</v>
      </c>
      <c r="CI246" s="133">
        <v>2.2482591440000001E-3</v>
      </c>
      <c r="CJ246" s="100">
        <f t="shared" si="72"/>
        <v>2.2250093500000004E-3</v>
      </c>
      <c r="CK246" s="30">
        <v>4.3789961049999996E-3</v>
      </c>
      <c r="CL246" s="30">
        <v>5.1468009780000004E-3</v>
      </c>
      <c r="CM246">
        <f t="shared" si="73"/>
        <v>4.7628985415E-3</v>
      </c>
      <c r="CN246" s="30">
        <v>9.3725583340000009E-3</v>
      </c>
      <c r="CO246" s="30">
        <v>1.2535247120000001E-2</v>
      </c>
      <c r="CP246" s="30">
        <v>8.5381649019999999E-3</v>
      </c>
      <c r="CQ246" s="30">
        <v>9.748640292E-3</v>
      </c>
      <c r="CR246" s="30">
        <v>1.033068962E-2</v>
      </c>
      <c r="CS246">
        <f t="shared" si="74"/>
        <v>1.01050600536E-2</v>
      </c>
      <c r="CT246" s="30">
        <v>5.2719499849999997E-3</v>
      </c>
      <c r="CU246" s="30">
        <v>7.4414654469999999E-3</v>
      </c>
      <c r="CV246">
        <f t="shared" si="75"/>
        <v>6.3567077160000002E-3</v>
      </c>
      <c r="CW246" s="30">
        <v>1.0466872929999999E-2</v>
      </c>
      <c r="CY246">
        <v>9.26E+17</v>
      </c>
      <c r="CZ246">
        <f t="shared" si="76"/>
        <v>9.5155420000000001E-3</v>
      </c>
    </row>
    <row r="247" spans="1:112" ht="15.75" thickBot="1">
      <c r="A247" t="s">
        <v>46</v>
      </c>
      <c r="B247">
        <v>1.08E+18</v>
      </c>
      <c r="C247">
        <v>4.8300000000000003E-2</v>
      </c>
      <c r="D247">
        <v>7.4640699999999997E-3</v>
      </c>
      <c r="E247" t="s">
        <v>40</v>
      </c>
      <c r="F247">
        <v>1.08E+18</v>
      </c>
      <c r="R247" s="100"/>
      <c r="S247" t="s">
        <v>46</v>
      </c>
      <c r="T247">
        <v>1.04E+18</v>
      </c>
      <c r="U247">
        <v>6.3500000000000001E-2</v>
      </c>
      <c r="V247">
        <v>9.2099999999999994E-3</v>
      </c>
      <c r="W247">
        <v>5.9400000000000001E-2</v>
      </c>
      <c r="X247">
        <v>9.3045109999999997E-3</v>
      </c>
      <c r="Y247">
        <v>7.4099999999999999E-2</v>
      </c>
      <c r="Z247">
        <v>1.0955055999999999E-2</v>
      </c>
      <c r="AA247">
        <v>5.6899999999999999E-2</v>
      </c>
      <c r="AB247">
        <v>8.5448269999999996E-3</v>
      </c>
      <c r="AC247" s="99">
        <f t="shared" si="61"/>
        <v>9.5035984999999983E-3</v>
      </c>
      <c r="AD247">
        <f t="shared" si="62"/>
        <v>1.0249890365880343E-3</v>
      </c>
      <c r="AE247" t="s">
        <v>40</v>
      </c>
      <c r="AF247">
        <v>1.04E+18</v>
      </c>
      <c r="AG247">
        <v>5.57E-2</v>
      </c>
      <c r="AH247">
        <v>8.6199999999999992E-3</v>
      </c>
      <c r="AI247">
        <v>5.6899999999999999E-2</v>
      </c>
      <c r="AJ247">
        <v>9.3100000000000006E-3</v>
      </c>
      <c r="AK247" s="99">
        <f t="shared" si="63"/>
        <v>8.9650000000000007E-3</v>
      </c>
      <c r="AL247" s="100">
        <f t="shared" si="64"/>
        <v>3.4500000000000069E-4</v>
      </c>
      <c r="AM247" t="s">
        <v>46</v>
      </c>
      <c r="AN247">
        <v>1.08E+18</v>
      </c>
      <c r="AO247">
        <v>1.1299999999999999E-2</v>
      </c>
      <c r="AP247">
        <v>1.3428402000000001E-2</v>
      </c>
      <c r="AQ247">
        <v>1.711E-2</v>
      </c>
      <c r="AR247">
        <v>1.6622947999999999E-2</v>
      </c>
      <c r="AS247">
        <f t="shared" si="65"/>
        <v>1.5025674999999999E-2</v>
      </c>
      <c r="AT247">
        <f t="shared" si="66"/>
        <v>2.2588851394123592E-3</v>
      </c>
      <c r="AU247" s="122" t="s">
        <v>40</v>
      </c>
      <c r="AV247" s="32">
        <v>1.08E+18</v>
      </c>
      <c r="AW247" s="19"/>
      <c r="AX247" s="19"/>
      <c r="AY247" s="30">
        <v>3.09E-2</v>
      </c>
      <c r="AZ247" s="30">
        <v>4.1266025640000002E-2</v>
      </c>
      <c r="BA247" s="30">
        <v>2.8500000000000001E-2</v>
      </c>
      <c r="BB247" s="30">
        <v>3.0335284729999999E-2</v>
      </c>
      <c r="BC247" s="30">
        <v>3.1099999999999999E-2</v>
      </c>
      <c r="BD247" s="30">
        <v>3.5924685230000003E-2</v>
      </c>
      <c r="BE247" s="30">
        <v>3.5999999999999997E-2</v>
      </c>
      <c r="BF247" s="30">
        <v>3.6987568069999997E-2</v>
      </c>
      <c r="BG247">
        <f t="shared" si="67"/>
        <v>3.4415846010000001E-2</v>
      </c>
      <c r="BH247">
        <f t="shared" si="58"/>
        <v>4.4994463077133659E-3</v>
      </c>
      <c r="BI247" t="s">
        <v>46</v>
      </c>
      <c r="BJ247">
        <v>1.04E+18</v>
      </c>
      <c r="BK247">
        <v>1.438E-2</v>
      </c>
      <c r="BL247">
        <v>2.0777344E-2</v>
      </c>
      <c r="BM247">
        <v>2.1600000000000001E-2</v>
      </c>
      <c r="BN247">
        <v>2.4767801999999998E-2</v>
      </c>
      <c r="BO247">
        <f t="shared" si="68"/>
        <v>2.2772572999999997E-2</v>
      </c>
      <c r="BP247">
        <f t="shared" si="69"/>
        <v>2.821679911840107E-3</v>
      </c>
      <c r="BQ247" t="s">
        <v>40</v>
      </c>
      <c r="BR247">
        <v>1.04E+18</v>
      </c>
      <c r="BS247">
        <v>3.2800000000000003E-2</v>
      </c>
      <c r="BT247">
        <v>3.7809797999999999E-2</v>
      </c>
      <c r="BW247" s="132">
        <v>2.078952496E-3</v>
      </c>
      <c r="BX247" s="134"/>
      <c r="BY247" s="134"/>
      <c r="BZ247" s="134"/>
      <c r="CA247" s="134"/>
      <c r="CB247" s="126"/>
      <c r="CC247" s="132">
        <v>2.5651235609999998E-3</v>
      </c>
      <c r="CD247" s="132">
        <v>2.591566764E-3</v>
      </c>
      <c r="CE247" s="132">
        <v>3.0512897070000002E-3</v>
      </c>
      <c r="CF247" s="132">
        <v>2.3799733090000001E-3</v>
      </c>
      <c r="CG247">
        <f t="shared" si="71"/>
        <v>2.6469883352499999E-3</v>
      </c>
      <c r="CH247" s="133">
        <v>2.3813205290000002E-3</v>
      </c>
      <c r="CI247" s="133">
        <v>2.5739626819999998E-3</v>
      </c>
      <c r="CJ247" s="100">
        <f t="shared" si="72"/>
        <v>2.4776416055E-3</v>
      </c>
      <c r="CK247" s="30">
        <v>3.7401856380000001E-3</v>
      </c>
      <c r="CL247" s="30">
        <v>4.6299560850000003E-3</v>
      </c>
      <c r="CM247">
        <f t="shared" si="73"/>
        <v>4.1850708615000006E-3</v>
      </c>
      <c r="CN247" s="19"/>
      <c r="CO247" s="30">
        <v>1.149374291E-2</v>
      </c>
      <c r="CP247" s="30">
        <v>8.4492256850000006E-3</v>
      </c>
      <c r="CQ247" s="30">
        <v>1.000603014E-2</v>
      </c>
      <c r="CR247" s="30">
        <v>1.030207275E-2</v>
      </c>
      <c r="CS247">
        <f t="shared" si="74"/>
        <v>1.0062767871249999E-2</v>
      </c>
      <c r="CT247" s="30">
        <v>5.7870718150000002E-3</v>
      </c>
      <c r="CU247" s="30">
        <v>6.8985259079999998E-3</v>
      </c>
      <c r="CV247">
        <f t="shared" si="75"/>
        <v>6.3427988615E-3</v>
      </c>
      <c r="CW247" s="30">
        <v>1.0531086869999999E-2</v>
      </c>
      <c r="CY247">
        <v>1.23E+18</v>
      </c>
      <c r="CZ247">
        <f>Q248</f>
        <v>1.0148862333333335E-2</v>
      </c>
    </row>
    <row r="248" spans="1:112" ht="15.75" thickBot="1">
      <c r="A248" t="s">
        <v>47</v>
      </c>
      <c r="B248">
        <v>1.23E+18</v>
      </c>
      <c r="C248">
        <v>3.6900000000000002E-2</v>
      </c>
      <c r="D248">
        <v>5.7023639999999997E-3</v>
      </c>
      <c r="E248" t="s">
        <v>41</v>
      </c>
      <c r="F248">
        <v>1.23E+18</v>
      </c>
      <c r="G248">
        <v>8.0100000000000005E-2</v>
      </c>
      <c r="H248">
        <v>1.2393625E-2</v>
      </c>
      <c r="I248">
        <v>4.8890000000000003E-2</v>
      </c>
      <c r="J248">
        <v>9.0806089999999999E-3</v>
      </c>
      <c r="K248">
        <v>5.16E-2</v>
      </c>
      <c r="L248">
        <v>8.9723530000000006E-3</v>
      </c>
      <c r="M248">
        <v>2.7900000000000001E-2</v>
      </c>
      <c r="N248">
        <v>1.0358654E-2</v>
      </c>
      <c r="Q248">
        <f t="shared" si="59"/>
        <v>1.0148862333333335E-2</v>
      </c>
      <c r="R248" s="100">
        <f t="shared" si="60"/>
        <v>1.5913629622444979E-3</v>
      </c>
      <c r="S248" t="s">
        <v>47</v>
      </c>
      <c r="T248">
        <v>1.19E+18</v>
      </c>
      <c r="U248">
        <v>4.7699999999999999E-2</v>
      </c>
      <c r="V248">
        <v>6.9199999999999999E-3</v>
      </c>
      <c r="W248">
        <v>4.58E-2</v>
      </c>
      <c r="X248">
        <v>7.1741849999999996E-3</v>
      </c>
      <c r="Y248">
        <v>6.4299999999999996E-2</v>
      </c>
      <c r="Z248">
        <v>9.5062089999999998E-3</v>
      </c>
      <c r="AA248">
        <v>4.1200000000000001E-2</v>
      </c>
      <c r="AB248">
        <v>6.187115E-3</v>
      </c>
      <c r="AC248" s="99">
        <f t="shared" si="61"/>
        <v>7.4468772499999992E-3</v>
      </c>
      <c r="AD248">
        <f t="shared" si="62"/>
        <v>1.4352478163323979E-3</v>
      </c>
      <c r="AE248" t="s">
        <v>41</v>
      </c>
      <c r="AF248">
        <v>1.19E+18</v>
      </c>
      <c r="AG248">
        <v>5.8099999999999999E-2</v>
      </c>
      <c r="AH248">
        <v>8.9899999999999997E-3</v>
      </c>
      <c r="AI248">
        <v>6.5600000000000006E-2</v>
      </c>
      <c r="AJ248">
        <v>1.0699999999999999E-2</v>
      </c>
      <c r="AK248" s="99">
        <f t="shared" si="63"/>
        <v>9.8449999999999996E-3</v>
      </c>
      <c r="AL248" s="100">
        <f t="shared" si="64"/>
        <v>8.5499999999999986E-4</v>
      </c>
      <c r="AM248" t="s">
        <v>47</v>
      </c>
      <c r="AN248">
        <v>1.23E+18</v>
      </c>
      <c r="AO248">
        <v>7.9500000000000005E-3</v>
      </c>
      <c r="AP248">
        <v>9.4474150000000007E-3</v>
      </c>
      <c r="AQ248">
        <v>1.427E-2</v>
      </c>
      <c r="AR248">
        <v>1.3863791E-2</v>
      </c>
      <c r="AS248">
        <f t="shared" si="65"/>
        <v>1.1655603E-2</v>
      </c>
      <c r="AT248">
        <f t="shared" si="66"/>
        <v>3.1228494178695198E-3</v>
      </c>
      <c r="AU248" s="122" t="s">
        <v>41</v>
      </c>
      <c r="AV248" s="32">
        <v>1.23E+18</v>
      </c>
      <c r="AW248" s="30">
        <v>4.2099999999999999E-2</v>
      </c>
      <c r="AX248" s="30">
        <v>3.8496708120000001E-2</v>
      </c>
      <c r="AY248" s="30">
        <v>3.6299999999999999E-2</v>
      </c>
      <c r="AZ248" s="30">
        <v>4.8477564100000002E-2</v>
      </c>
      <c r="BA248" s="30">
        <v>2.58E-2</v>
      </c>
      <c r="BB248" s="30">
        <v>2.7461415650000001E-2</v>
      </c>
      <c r="BC248" s="30">
        <v>2.9899999999999999E-2</v>
      </c>
      <c r="BD248" s="30">
        <v>3.453852374E-2</v>
      </c>
      <c r="BE248" s="30">
        <v>3.49E-2</v>
      </c>
      <c r="BF248" s="30">
        <v>3.5857392379999999E-2</v>
      </c>
      <c r="BG248">
        <f t="shared" si="67"/>
        <v>3.40885099725E-2</v>
      </c>
      <c r="BH248">
        <f t="shared" si="58"/>
        <v>7.6209899353157484E-3</v>
      </c>
      <c r="BI248" t="s">
        <v>47</v>
      </c>
      <c r="BJ248">
        <v>1.19E+18</v>
      </c>
      <c r="BK248">
        <v>8.9800000000000001E-3</v>
      </c>
      <c r="BL248">
        <v>1.2975004E-2</v>
      </c>
      <c r="BM248">
        <v>2.1899999999999999E-2</v>
      </c>
      <c r="BN248">
        <v>2.5111799000000001E-2</v>
      </c>
      <c r="BO248">
        <f t="shared" si="68"/>
        <v>1.9043401500000001E-2</v>
      </c>
      <c r="BP248">
        <f t="shared" si="69"/>
        <v>8.5820100463709793E-3</v>
      </c>
      <c r="BQ248" t="s">
        <v>41</v>
      </c>
      <c r="BR248">
        <v>1.19E+18</v>
      </c>
      <c r="BS248">
        <v>3.0099999999999998E-2</v>
      </c>
      <c r="BT248">
        <v>3.4697406E-2</v>
      </c>
      <c r="BW248" s="132">
        <v>1.5882680560000001E-3</v>
      </c>
      <c r="BX248" s="132">
        <v>3.4519714499999998E-3</v>
      </c>
      <c r="BY248" s="132">
        <v>2.5292037730000002E-3</v>
      </c>
      <c r="BZ248" s="132">
        <v>2.4990512870000001E-3</v>
      </c>
      <c r="CA248" s="132">
        <v>2.8851751470000001E-3</v>
      </c>
      <c r="CB248" s="126">
        <f t="shared" si="70"/>
        <v>2.8267421700000003E-3</v>
      </c>
      <c r="CC248" s="132">
        <v>1.926872344E-3</v>
      </c>
      <c r="CD248" s="132">
        <v>1.9982114109999998E-3</v>
      </c>
      <c r="CE248" s="132">
        <v>2.64774532E-3</v>
      </c>
      <c r="CF248" s="132">
        <v>1.723284716E-3</v>
      </c>
      <c r="CG248">
        <f t="shared" si="71"/>
        <v>2.0740284477499997E-3</v>
      </c>
      <c r="CH248" s="133">
        <v>2.4839267999999999E-3</v>
      </c>
      <c r="CI248" s="133">
        <v>2.9675211239999998E-3</v>
      </c>
      <c r="CJ248" s="100">
        <f t="shared" si="72"/>
        <v>2.7257239619999998E-3</v>
      </c>
      <c r="CK248" s="30">
        <v>2.6313695410000002E-3</v>
      </c>
      <c r="CL248" s="30">
        <v>3.861453731E-3</v>
      </c>
      <c r="CM248">
        <f t="shared" si="73"/>
        <v>3.2464116360000003E-3</v>
      </c>
      <c r="CN248" s="30">
        <v>1.0722410490000001E-2</v>
      </c>
      <c r="CO248" s="30">
        <v>1.350235818E-2</v>
      </c>
      <c r="CP248" s="30">
        <v>7.648772725E-3</v>
      </c>
      <c r="CQ248" s="30">
        <v>9.6199453709999994E-3</v>
      </c>
      <c r="CR248" s="30">
        <v>9.9872871939999993E-3</v>
      </c>
      <c r="CS248">
        <f t="shared" si="74"/>
        <v>1.0296154792E-2</v>
      </c>
      <c r="CT248" s="30">
        <v>3.6139015919999999E-3</v>
      </c>
      <c r="CU248" s="30">
        <v>6.9943387679999997E-3</v>
      </c>
      <c r="CV248">
        <f t="shared" si="75"/>
        <v>5.30412018E-3</v>
      </c>
      <c r="CW248" s="30">
        <v>9.6641986220000007E-3</v>
      </c>
      <c r="CY248">
        <v>1.54E+18</v>
      </c>
      <c r="CZ248">
        <f>Q250</f>
        <v>9.6233726666666661E-3</v>
      </c>
    </row>
    <row r="249" spans="1:112" ht="15.75" thickBot="1">
      <c r="A249" t="s">
        <v>48</v>
      </c>
      <c r="B249">
        <v>1.39E+18</v>
      </c>
      <c r="C249">
        <v>2.0799999999999999E-2</v>
      </c>
      <c r="D249">
        <v>3.2143409999999999E-3</v>
      </c>
      <c r="E249" t="s">
        <v>42</v>
      </c>
      <c r="F249">
        <v>1.39E+18</v>
      </c>
      <c r="R249" s="100"/>
      <c r="S249" t="s">
        <v>48</v>
      </c>
      <c r="T249">
        <v>1.34E+18</v>
      </c>
      <c r="U249">
        <v>0.03</v>
      </c>
      <c r="V249">
        <v>4.3499999999999997E-3</v>
      </c>
      <c r="W249">
        <v>3.3399999999999999E-2</v>
      </c>
      <c r="X249">
        <v>5.2318299999999998E-3</v>
      </c>
      <c r="Y249">
        <v>5.1999999999999998E-2</v>
      </c>
      <c r="Z249">
        <v>7.6877589999999997E-3</v>
      </c>
      <c r="AA249">
        <v>3.0599999999999999E-2</v>
      </c>
      <c r="AB249">
        <v>4.5952850000000002E-3</v>
      </c>
      <c r="AC249" s="99">
        <f t="shared" si="61"/>
        <v>5.4662184999999999E-3</v>
      </c>
      <c r="AD249">
        <f t="shared" si="62"/>
        <v>1.526941284969945E-3</v>
      </c>
      <c r="AE249" t="s">
        <v>42</v>
      </c>
      <c r="AF249">
        <v>1.34E+18</v>
      </c>
      <c r="AG249">
        <v>5.8999999999999997E-2</v>
      </c>
      <c r="AH249">
        <v>9.1299999999999992E-3</v>
      </c>
      <c r="AI249">
        <v>7.2999999999999995E-2</v>
      </c>
      <c r="AJ249">
        <v>1.1900000000000001E-2</v>
      </c>
      <c r="AK249" s="99">
        <f t="shared" si="63"/>
        <v>1.0515E-2</v>
      </c>
      <c r="AL249" s="100">
        <f t="shared" si="64"/>
        <v>1.3850000000000008E-3</v>
      </c>
      <c r="AM249" t="s">
        <v>48</v>
      </c>
      <c r="AN249">
        <v>1.39E+18</v>
      </c>
      <c r="AO249">
        <v>6.2899999999999996E-3</v>
      </c>
      <c r="AP249">
        <v>7.4747470000000003E-3</v>
      </c>
      <c r="AQ249">
        <v>1.2540000000000001E-2</v>
      </c>
      <c r="AR249">
        <v>1.2183037000000001E-2</v>
      </c>
      <c r="AS249">
        <f t="shared" si="65"/>
        <v>9.8288920000000005E-3</v>
      </c>
      <c r="AT249">
        <f t="shared" si="66"/>
        <v>3.3292637867928126E-3</v>
      </c>
      <c r="AU249" s="122" t="s">
        <v>42</v>
      </c>
      <c r="AV249" s="32">
        <v>1.39E+18</v>
      </c>
      <c r="AW249" s="19"/>
      <c r="AX249" s="19"/>
      <c r="AY249" s="30">
        <v>3.8800000000000001E-2</v>
      </c>
      <c r="AZ249" s="30">
        <v>5.1816239319999999E-2</v>
      </c>
      <c r="BA249" s="30">
        <v>2.7900000000000001E-2</v>
      </c>
      <c r="BB249" s="30">
        <v>2.9696647150000002E-2</v>
      </c>
      <c r="BC249" s="30">
        <v>2.5700000000000001E-2</v>
      </c>
      <c r="BD249" s="30">
        <v>2.9686958530000002E-2</v>
      </c>
      <c r="BE249" s="30">
        <v>3.2500000000000001E-2</v>
      </c>
      <c r="BF249" s="30">
        <v>3.3391554509999997E-2</v>
      </c>
      <c r="BG249">
        <f t="shared" si="67"/>
        <v>3.0925053396666669E-2</v>
      </c>
      <c r="BH249">
        <f t="shared" si="58"/>
        <v>1.0590195552337572E-2</v>
      </c>
      <c r="BI249" t="s">
        <v>48</v>
      </c>
      <c r="BJ249">
        <v>1.34E+18</v>
      </c>
      <c r="BK249">
        <v>7.6E-3</v>
      </c>
      <c r="BL249">
        <v>1.0981072E-2</v>
      </c>
      <c r="BM249">
        <v>1.6199999999999999E-2</v>
      </c>
      <c r="BN249">
        <v>1.8575851000000001E-2</v>
      </c>
      <c r="BO249">
        <f t="shared" si="68"/>
        <v>1.4778461499999999E-2</v>
      </c>
      <c r="BP249">
        <f t="shared" si="69"/>
        <v>5.3703197325131883E-3</v>
      </c>
      <c r="BQ249" t="s">
        <v>42</v>
      </c>
      <c r="BR249">
        <v>1.34E+18</v>
      </c>
      <c r="BS249">
        <v>3.0099999999999998E-2</v>
      </c>
      <c r="BT249">
        <v>3.4697406E-2</v>
      </c>
      <c r="BW249" s="132">
        <v>8.9528389080000003E-4</v>
      </c>
      <c r="BX249" s="134"/>
      <c r="BY249" s="134"/>
      <c r="BZ249" s="134"/>
      <c r="CA249" s="134"/>
      <c r="CB249" s="126"/>
      <c r="CC249" s="132">
        <v>1.2118693990000001E-3</v>
      </c>
      <c r="CD249" s="132">
        <v>1.4572109409999999E-3</v>
      </c>
      <c r="CE249" s="132">
        <v>2.1412559350000001E-3</v>
      </c>
      <c r="CF249" s="132">
        <v>1.2799153470000001E-3</v>
      </c>
      <c r="CG249">
        <f t="shared" si="71"/>
        <v>1.5225629055000002E-3</v>
      </c>
      <c r="CH249" s="133">
        <v>2.5224041510000001E-3</v>
      </c>
      <c r="CI249" s="133">
        <v>3.3022719829999998E-3</v>
      </c>
      <c r="CJ249" s="100">
        <f t="shared" si="72"/>
        <v>2.9123380669999997E-3</v>
      </c>
      <c r="CK249" s="30">
        <v>2.0819263419999999E-3</v>
      </c>
      <c r="CL249" s="30">
        <v>3.3933167330000001E-3</v>
      </c>
      <c r="CM249">
        <f t="shared" si="73"/>
        <v>2.7376215375000002E-3</v>
      </c>
      <c r="CN249" s="19"/>
      <c r="CO249" s="30">
        <v>1.4432272649999999E-2</v>
      </c>
      <c r="CP249" s="30">
        <v>8.2713472489999995E-3</v>
      </c>
      <c r="CQ249" s="30">
        <v>8.2686486969999994E-3</v>
      </c>
      <c r="CR249" s="30">
        <v>9.3004823439999992E-3</v>
      </c>
      <c r="CS249">
        <f t="shared" si="74"/>
        <v>1.0068187734999999E-2</v>
      </c>
      <c r="CT249" s="30">
        <v>3.0585358689999998E-3</v>
      </c>
      <c r="CU249" s="30">
        <v>5.1738944309999996E-3</v>
      </c>
      <c r="CV249">
        <f t="shared" si="75"/>
        <v>4.1162151499999997E-3</v>
      </c>
      <c r="CW249" s="30">
        <v>9.6641986220000007E-3</v>
      </c>
      <c r="CY249">
        <v>1.85E+18</v>
      </c>
      <c r="CZ249">
        <f>Q252</f>
        <v>6.2887116666666661E-3</v>
      </c>
    </row>
    <row r="250" spans="1:112" ht="15.75" thickBot="1">
      <c r="A250" t="s">
        <v>49</v>
      </c>
      <c r="B250">
        <v>1.54E+18</v>
      </c>
      <c r="C250">
        <v>1.09E-2</v>
      </c>
      <c r="D250">
        <v>1.6844379999999999E-3</v>
      </c>
      <c r="E250" t="s">
        <v>43</v>
      </c>
      <c r="F250">
        <v>1.54E+18</v>
      </c>
      <c r="G250">
        <v>6.6000000000000003E-2</v>
      </c>
      <c r="H250">
        <v>1.0211975999999999E-2</v>
      </c>
      <c r="I250">
        <v>5.271E-2</v>
      </c>
      <c r="J250">
        <v>9.7901189999999999E-3</v>
      </c>
      <c r="K250">
        <v>5.0999999999999997E-2</v>
      </c>
      <c r="L250">
        <v>8.8680229999999992E-3</v>
      </c>
      <c r="M250">
        <v>-1.0999999999999999E-2</v>
      </c>
      <c r="N250">
        <v>-4.0840570000000003E-3</v>
      </c>
      <c r="Q250">
        <f t="shared" si="59"/>
        <v>9.6233726666666661E-3</v>
      </c>
      <c r="R250" s="100">
        <f t="shared" si="60"/>
        <v>6.8766521019215151E-3</v>
      </c>
      <c r="S250" t="s">
        <v>49</v>
      </c>
      <c r="T250">
        <v>1.49E+18</v>
      </c>
      <c r="U250">
        <v>1.67E-2</v>
      </c>
      <c r="V250">
        <v>2.4199999999999998E-3</v>
      </c>
      <c r="W250">
        <v>1.2E-2</v>
      </c>
      <c r="X250">
        <v>1.8796990000000001E-3</v>
      </c>
      <c r="Y250">
        <v>3.8399999999999997E-2</v>
      </c>
      <c r="Z250">
        <v>5.6771139999999996E-3</v>
      </c>
      <c r="AA250">
        <v>1.8700000000000001E-2</v>
      </c>
      <c r="AB250">
        <v>2.8082290000000002E-3</v>
      </c>
      <c r="AC250" s="99">
        <f t="shared" si="61"/>
        <v>3.1962605E-3</v>
      </c>
      <c r="AD250">
        <f t="shared" si="62"/>
        <v>1.6971659789776013E-3</v>
      </c>
      <c r="AE250" t="s">
        <v>43</v>
      </c>
      <c r="AF250">
        <v>1.49E+18</v>
      </c>
      <c r="AG250">
        <v>5.8200000000000002E-2</v>
      </c>
      <c r="AH250">
        <v>8.9999999999999993E-3</v>
      </c>
      <c r="AI250">
        <v>8.0500000000000002E-2</v>
      </c>
      <c r="AJ250">
        <v>1.32E-2</v>
      </c>
      <c r="AK250" s="99">
        <f t="shared" si="63"/>
        <v>1.1099999999999999E-2</v>
      </c>
      <c r="AL250" s="100">
        <f t="shared" si="64"/>
        <v>2.1000000000000003E-3</v>
      </c>
      <c r="AM250" t="s">
        <v>49</v>
      </c>
      <c r="AN250">
        <v>1.54E+18</v>
      </c>
      <c r="AO250">
        <v>3.0200000000000001E-3</v>
      </c>
      <c r="AP250">
        <v>3.588829E-3</v>
      </c>
      <c r="AQ250">
        <v>1.231E-2</v>
      </c>
      <c r="AR250">
        <v>1.1959584000000001E-2</v>
      </c>
      <c r="AS250">
        <f t="shared" si="65"/>
        <v>7.7742065000000003E-3</v>
      </c>
      <c r="AT250">
        <f t="shared" si="66"/>
        <v>5.9190176241511998E-3</v>
      </c>
      <c r="AU250" s="122" t="s">
        <v>43</v>
      </c>
      <c r="AV250" s="32">
        <v>1.54E+18</v>
      </c>
      <c r="AW250" s="30">
        <v>3.56E-2</v>
      </c>
      <c r="AX250" s="30">
        <v>3.2553035840000001E-2</v>
      </c>
      <c r="AY250" s="30">
        <v>4.1700000000000001E-2</v>
      </c>
      <c r="AZ250" s="30">
        <v>5.5689102560000002E-2</v>
      </c>
      <c r="BA250" s="30">
        <v>2.64E-2</v>
      </c>
      <c r="BB250" s="30">
        <v>2.8100053220000001E-2</v>
      </c>
      <c r="BC250" s="30">
        <v>2.24E-2</v>
      </c>
      <c r="BD250" s="30">
        <v>2.587501444E-2</v>
      </c>
      <c r="BE250" s="30">
        <v>2.9000000000000001E-2</v>
      </c>
      <c r="BF250" s="30">
        <v>2.979554094E-2</v>
      </c>
      <c r="BG250">
        <f t="shared" si="67"/>
        <v>2.908091111E-2</v>
      </c>
      <c r="BH250">
        <f t="shared" si="58"/>
        <v>1.2147045766209761E-2</v>
      </c>
      <c r="BI250" t="s">
        <v>49</v>
      </c>
      <c r="BJ250">
        <v>1.49E+18</v>
      </c>
      <c r="BK250">
        <v>5.3200000000000001E-3</v>
      </c>
      <c r="BL250">
        <v>7.68675E-3</v>
      </c>
      <c r="BM250">
        <v>1.6799999999999999E-2</v>
      </c>
      <c r="BN250">
        <v>1.9263846000000001E-2</v>
      </c>
      <c r="BO250">
        <f t="shared" si="68"/>
        <v>1.3475298E-2</v>
      </c>
      <c r="BP250">
        <f t="shared" si="69"/>
        <v>8.1862430880476553E-3</v>
      </c>
      <c r="BQ250" t="s">
        <v>43</v>
      </c>
      <c r="BR250">
        <v>1.49E+18</v>
      </c>
      <c r="BS250">
        <v>2.7699999999999999E-2</v>
      </c>
      <c r="BT250">
        <v>3.1930835999999997E-2</v>
      </c>
      <c r="BW250" s="132">
        <v>4.6916319280000001E-4</v>
      </c>
      <c r="BX250" s="132">
        <v>2.8443210450000002E-3</v>
      </c>
      <c r="BY250" s="132">
        <v>2.726822068E-3</v>
      </c>
      <c r="BZ250" s="132">
        <v>2.4699925509999998E-3</v>
      </c>
      <c r="CA250" s="132">
        <v>1.1375242510000001E-3</v>
      </c>
      <c r="CB250" s="126">
        <f t="shared" si="70"/>
        <v>2.680378554666667E-3</v>
      </c>
      <c r="CC250" s="132">
        <v>6.7460729879999996E-4</v>
      </c>
      <c r="CD250" s="132">
        <v>5.2354884120000005E-4</v>
      </c>
      <c r="CE250" s="132">
        <v>1.5812351520000001E-3</v>
      </c>
      <c r="CF250" s="132">
        <v>7.8217048990000002E-4</v>
      </c>
      <c r="CG250">
        <f t="shared" si="71"/>
        <v>8.9039044547500001E-4</v>
      </c>
      <c r="CH250" s="133">
        <v>2.4882020609999999E-3</v>
      </c>
      <c r="CI250" s="133">
        <v>3.641546502E-3</v>
      </c>
      <c r="CJ250" s="100">
        <f t="shared" si="72"/>
        <v>3.0648742814999999E-3</v>
      </c>
      <c r="CK250" s="30">
        <v>9.9958943590000007E-4</v>
      </c>
      <c r="CL250" s="30">
        <v>3.3310788669999999E-3</v>
      </c>
      <c r="CM250">
        <f t="shared" si="73"/>
        <v>2.1653341514499998E-3</v>
      </c>
      <c r="CN250" s="30">
        <v>9.0669314320000003E-3</v>
      </c>
      <c r="CO250" s="30">
        <v>1.5510973440000001E-2</v>
      </c>
      <c r="CP250" s="30">
        <v>7.8266511610000002E-3</v>
      </c>
      <c r="CQ250" s="30">
        <v>7.2069155959999997E-3</v>
      </c>
      <c r="CR250" s="30">
        <v>8.2988919369999994E-3</v>
      </c>
      <c r="CS250">
        <f t="shared" si="74"/>
        <v>9.5820727131999996E-3</v>
      </c>
      <c r="CT250" s="30">
        <v>2.1409751079999998E-3</v>
      </c>
      <c r="CU250" s="30">
        <v>5.3655201510000002E-3</v>
      </c>
      <c r="CV250">
        <f t="shared" si="75"/>
        <v>3.7532476295000002E-3</v>
      </c>
      <c r="CW250" s="30">
        <v>8.8936312900000005E-3</v>
      </c>
      <c r="CY250">
        <v>2.16E+18</v>
      </c>
      <c r="CZ250">
        <f>Q254</f>
        <v>3.1359233333333333E-3</v>
      </c>
    </row>
    <row r="251" spans="1:112" ht="15.75" thickBot="1">
      <c r="A251" t="s">
        <v>50</v>
      </c>
      <c r="B251">
        <v>1.7E+18</v>
      </c>
      <c r="C251">
        <v>8.8000000000000005E-3</v>
      </c>
      <c r="D251">
        <v>1.3599129999999999E-3</v>
      </c>
      <c r="E251" t="s">
        <v>44</v>
      </c>
      <c r="F251">
        <v>1.7E+18</v>
      </c>
      <c r="R251" s="100"/>
      <c r="S251" t="s">
        <v>50</v>
      </c>
      <c r="T251">
        <v>1.64E+18</v>
      </c>
      <c r="U251">
        <v>2.4400000000000002E-2</v>
      </c>
      <c r="V251">
        <v>3.5400000000000002E-3</v>
      </c>
      <c r="W251">
        <v>1.43E-2</v>
      </c>
      <c r="X251">
        <v>2.239975E-3</v>
      </c>
      <c r="Y251">
        <v>3.8300000000000001E-2</v>
      </c>
      <c r="Z251">
        <v>5.6623300000000001E-3</v>
      </c>
      <c r="AA251">
        <v>1.1599999999999999E-2</v>
      </c>
      <c r="AB251">
        <v>1.742003E-3</v>
      </c>
      <c r="AC251" s="99">
        <f t="shared" si="61"/>
        <v>3.2960770000000001E-3</v>
      </c>
      <c r="AD251">
        <f t="shared" si="62"/>
        <v>1.750157052173509E-3</v>
      </c>
      <c r="AE251" t="s">
        <v>44</v>
      </c>
      <c r="AF251">
        <v>1.64E+18</v>
      </c>
      <c r="AG251">
        <v>5.4699999999999999E-2</v>
      </c>
      <c r="AH251">
        <v>8.4600000000000005E-3</v>
      </c>
      <c r="AI251">
        <v>7.8799999999999995E-2</v>
      </c>
      <c r="AJ251">
        <v>1.29E-2</v>
      </c>
      <c r="AK251" s="99">
        <f t="shared" si="63"/>
        <v>1.068E-2</v>
      </c>
      <c r="AL251" s="100">
        <f t="shared" si="64"/>
        <v>2.2199999999999998E-3</v>
      </c>
      <c r="AM251" t="s">
        <v>50</v>
      </c>
      <c r="AN251">
        <v>1.7E+18</v>
      </c>
      <c r="AO251">
        <v>2.99E-3</v>
      </c>
      <c r="AP251">
        <v>3.5531790000000001E-3</v>
      </c>
      <c r="AQ251">
        <v>1.1650000000000001E-2</v>
      </c>
      <c r="AR251">
        <v>1.1318372E-2</v>
      </c>
      <c r="AS251">
        <f t="shared" si="65"/>
        <v>7.4357755000000001E-3</v>
      </c>
      <c r="AT251">
        <f t="shared" si="66"/>
        <v>5.4908206275223114E-3</v>
      </c>
      <c r="AU251" s="122" t="s">
        <v>44</v>
      </c>
      <c r="AV251" s="32">
        <v>1.7E+18</v>
      </c>
      <c r="AW251" s="19"/>
      <c r="AX251" s="19"/>
      <c r="AY251" s="30">
        <v>4.1000000000000002E-2</v>
      </c>
      <c r="AZ251" s="30">
        <v>5.4754273499999999E-2</v>
      </c>
      <c r="BA251" s="30">
        <v>2.3199999999999998E-2</v>
      </c>
      <c r="BB251" s="30">
        <v>2.469398616E-2</v>
      </c>
      <c r="BC251" s="30">
        <v>1.7999999999999999E-2</v>
      </c>
      <c r="BD251" s="30">
        <v>2.079242232E-2</v>
      </c>
      <c r="BE251" s="30">
        <v>2.5100000000000001E-2</v>
      </c>
      <c r="BF251" s="30">
        <v>2.57885544E-2</v>
      </c>
      <c r="BG251">
        <f t="shared" si="67"/>
        <v>2.3758320959999999E-2</v>
      </c>
      <c r="BH251">
        <f t="shared" si="58"/>
        <v>1.564561362732475E-2</v>
      </c>
      <c r="BI251" t="s">
        <v>50</v>
      </c>
      <c r="BJ251">
        <v>1.64E+18</v>
      </c>
      <c r="BK251">
        <v>3.4099999999999998E-3</v>
      </c>
      <c r="BL251">
        <v>4.9270340000000003E-3</v>
      </c>
      <c r="BM251">
        <v>1.61E-2</v>
      </c>
      <c r="BN251">
        <v>1.8461186000000001E-2</v>
      </c>
      <c r="BO251">
        <f t="shared" si="68"/>
        <v>1.1694110000000001E-2</v>
      </c>
      <c r="BP251">
        <f t="shared" si="69"/>
        <v>9.5700906568094764E-3</v>
      </c>
      <c r="BQ251" t="s">
        <v>44</v>
      </c>
      <c r="BR251">
        <v>1.64E+18</v>
      </c>
      <c r="BS251">
        <v>2.69E-2</v>
      </c>
      <c r="BT251">
        <v>3.1008646000000001E-2</v>
      </c>
      <c r="BW251" s="132">
        <v>3.7877395379999997E-4</v>
      </c>
      <c r="BX251" s="134"/>
      <c r="BY251" s="134"/>
      <c r="BZ251" s="134"/>
      <c r="CA251" s="134"/>
      <c r="CB251" s="126"/>
      <c r="CC251" s="132">
        <v>9.8565377790000002E-4</v>
      </c>
      <c r="CD251" s="132">
        <v>6.2389570249999997E-4</v>
      </c>
      <c r="CE251" s="132">
        <v>1.577117352E-3</v>
      </c>
      <c r="CF251" s="132">
        <v>4.8519666750000001E-4</v>
      </c>
      <c r="CG251">
        <f t="shared" si="71"/>
        <v>9.1796587497499998E-4</v>
      </c>
      <c r="CH251" s="133">
        <v>2.338567916E-3</v>
      </c>
      <c r="CI251" s="133">
        <v>3.5646442769999998E-3</v>
      </c>
      <c r="CJ251" s="100">
        <f t="shared" si="72"/>
        <v>2.9516060964999997E-3</v>
      </c>
      <c r="CK251" s="30">
        <v>9.8965973950000002E-4</v>
      </c>
      <c r="CL251" s="30">
        <v>3.1524832490000001E-3</v>
      </c>
      <c r="CM251">
        <f t="shared" si="73"/>
        <v>2.0710714942500002E-3</v>
      </c>
      <c r="CN251" s="19"/>
      <c r="CO251" s="30">
        <v>1.525059739E-2</v>
      </c>
      <c r="CP251" s="30">
        <v>6.8779661709999999E-3</v>
      </c>
      <c r="CQ251" s="30">
        <v>5.7912714610000001E-3</v>
      </c>
      <c r="CR251" s="30">
        <v>7.1828340559999997E-3</v>
      </c>
      <c r="CS251">
        <f t="shared" si="74"/>
        <v>8.7756672694999996E-3</v>
      </c>
      <c r="CT251" s="30">
        <v>1.372316752E-3</v>
      </c>
      <c r="CU251" s="30">
        <v>5.1419568110000003E-3</v>
      </c>
      <c r="CV251">
        <f t="shared" si="75"/>
        <v>3.2571367815E-3</v>
      </c>
      <c r="CW251" s="30">
        <v>8.6367755129999994E-3</v>
      </c>
      <c r="CY251">
        <v>2.47E+18</v>
      </c>
      <c r="CZ251">
        <f>Q256</f>
        <v>-3.6087566666666667E-4</v>
      </c>
    </row>
    <row r="252" spans="1:112" ht="15.75" thickBot="1">
      <c r="A252" t="s">
        <v>51</v>
      </c>
      <c r="B252">
        <v>1.85E+18</v>
      </c>
      <c r="C252">
        <v>9.9000000000000008E-3</v>
      </c>
      <c r="D252">
        <v>1.529903E-3</v>
      </c>
      <c r="E252" t="s">
        <v>45</v>
      </c>
      <c r="F252">
        <v>1.85E+18</v>
      </c>
      <c r="G252">
        <v>4.4400000000000002E-2</v>
      </c>
      <c r="H252">
        <v>6.8698750000000001E-3</v>
      </c>
      <c r="I252">
        <v>2.4799999999999999E-2</v>
      </c>
      <c r="J252">
        <v>4.6062409999999996E-3</v>
      </c>
      <c r="K252">
        <v>4.2500000000000003E-2</v>
      </c>
      <c r="L252">
        <v>7.3900190000000003E-3</v>
      </c>
      <c r="M252">
        <v>-1.9900000000000001E-2</v>
      </c>
      <c r="N252">
        <v>-7.388431E-3</v>
      </c>
      <c r="Q252">
        <f t="shared" si="59"/>
        <v>6.2887116666666661E-3</v>
      </c>
      <c r="R252" s="100">
        <f t="shared" si="60"/>
        <v>6.944530458087717E-3</v>
      </c>
      <c r="S252" t="s">
        <v>51</v>
      </c>
      <c r="T252">
        <v>1.78E+18</v>
      </c>
      <c r="U252">
        <v>3.0700000000000002E-2</v>
      </c>
      <c r="V252">
        <v>4.45E-3</v>
      </c>
      <c r="W252">
        <v>2.53E-2</v>
      </c>
      <c r="X252">
        <v>3.9630330000000004E-3</v>
      </c>
      <c r="Y252">
        <v>4.8099999999999997E-2</v>
      </c>
      <c r="Z252">
        <v>7.1111769999999998E-3</v>
      </c>
      <c r="AA252">
        <v>9.7000000000000003E-3</v>
      </c>
      <c r="AB252">
        <v>1.4566749999999999E-3</v>
      </c>
      <c r="AC252" s="99">
        <f t="shared" si="61"/>
        <v>4.2452212500000003E-3</v>
      </c>
      <c r="AD252">
        <f t="shared" si="62"/>
        <v>2.3174164561882791E-3</v>
      </c>
      <c r="AE252" t="s">
        <v>45</v>
      </c>
      <c r="AF252">
        <v>1.78E+18</v>
      </c>
      <c r="AG252">
        <v>4.7199999999999999E-2</v>
      </c>
      <c r="AH252">
        <v>7.3000000000000001E-3</v>
      </c>
      <c r="AI252">
        <v>7.9299999999999995E-2</v>
      </c>
      <c r="AJ252">
        <v>1.2999999999999999E-2</v>
      </c>
      <c r="AK252" s="99">
        <f t="shared" si="63"/>
        <v>1.0149999999999999E-2</v>
      </c>
      <c r="AL252" s="100">
        <f t="shared" si="64"/>
        <v>2.8499999999999997E-3</v>
      </c>
      <c r="AM252" t="s">
        <v>51</v>
      </c>
      <c r="AN252">
        <v>1.85E+18</v>
      </c>
      <c r="AO252">
        <v>1.57E-3</v>
      </c>
      <c r="AP252">
        <v>1.8657159999999999E-3</v>
      </c>
      <c r="AQ252">
        <v>9.7000000000000003E-3</v>
      </c>
      <c r="AR252">
        <v>9.4238800000000008E-3</v>
      </c>
      <c r="AS252">
        <f t="shared" si="65"/>
        <v>5.6447980000000004E-3</v>
      </c>
      <c r="AT252">
        <f t="shared" si="66"/>
        <v>5.3444290177200428E-3</v>
      </c>
      <c r="AU252" s="122" t="s">
        <v>45</v>
      </c>
      <c r="AV252" s="32">
        <v>1.85E+18</v>
      </c>
      <c r="AW252" s="30">
        <v>2.92E-2</v>
      </c>
      <c r="AX252" s="30">
        <v>2.6700804679999999E-2</v>
      </c>
      <c r="AY252" s="30">
        <v>2.3300000000000001E-2</v>
      </c>
      <c r="AZ252" s="30">
        <v>3.1116452990000001E-2</v>
      </c>
      <c r="BA252" s="30">
        <v>2.2100000000000002E-2</v>
      </c>
      <c r="BB252" s="30">
        <v>2.3523150610000002E-2</v>
      </c>
      <c r="BC252" s="30">
        <v>1.43E-2</v>
      </c>
      <c r="BD252" s="30">
        <v>1.6518424399999999E-2</v>
      </c>
      <c r="BE252" s="30">
        <v>2.3900000000000001E-2</v>
      </c>
      <c r="BF252" s="30">
        <v>2.455563547E-2</v>
      </c>
      <c r="BG252">
        <f t="shared" si="67"/>
        <v>2.2824503789999999E-2</v>
      </c>
      <c r="BH252">
        <f t="shared" si="58"/>
        <v>5.3217104243771475E-3</v>
      </c>
      <c r="BI252" t="s">
        <v>51</v>
      </c>
      <c r="BJ252">
        <v>1.78E+18</v>
      </c>
      <c r="BK252">
        <v>3.4499999999999999E-3</v>
      </c>
      <c r="BL252">
        <v>4.9848289999999996E-3</v>
      </c>
      <c r="BM252">
        <v>1.32E-2</v>
      </c>
      <c r="BN252">
        <v>1.5135879E-2</v>
      </c>
      <c r="BO252">
        <f t="shared" si="68"/>
        <v>1.0060354000000001E-2</v>
      </c>
      <c r="BP252">
        <f t="shared" si="69"/>
        <v>7.1778762911637022E-3</v>
      </c>
      <c r="BQ252" t="s">
        <v>45</v>
      </c>
      <c r="BR252">
        <v>1.78E+18</v>
      </c>
      <c r="BS252">
        <v>2.18E-2</v>
      </c>
      <c r="BT252">
        <v>2.5129683E-2</v>
      </c>
      <c r="BW252" s="132">
        <v>4.2612069800000002E-4</v>
      </c>
      <c r="BX252" s="132">
        <v>1.9134523389999999E-3</v>
      </c>
      <c r="BY252" s="132">
        <v>1.2829669379999999E-3</v>
      </c>
      <c r="BZ252" s="132">
        <v>2.0583271259999999E-3</v>
      </c>
      <c r="CA252" s="132">
        <v>2.0578847820000002E-3</v>
      </c>
      <c r="CB252" s="126">
        <f t="shared" si="70"/>
        <v>1.7515821343333333E-3</v>
      </c>
      <c r="CC252" s="132">
        <v>1.240146352E-3</v>
      </c>
      <c r="CD252" s="132">
        <v>1.103815474E-3</v>
      </c>
      <c r="CE252" s="132">
        <v>1.98066174E-3</v>
      </c>
      <c r="CF252" s="132">
        <v>4.0572479959999998E-4</v>
      </c>
      <c r="CG252">
        <f t="shared" si="71"/>
        <v>1.1825870913999999E-3</v>
      </c>
      <c r="CH252" s="133">
        <v>2.017923321E-3</v>
      </c>
      <c r="CI252" s="133">
        <v>3.5872625790000002E-3</v>
      </c>
      <c r="CJ252" s="100">
        <f t="shared" si="72"/>
        <v>2.8025929500000001E-3</v>
      </c>
      <c r="CK252" s="30">
        <v>5.1965411069999998E-4</v>
      </c>
      <c r="CL252" s="30">
        <v>2.6248143789999998E-3</v>
      </c>
      <c r="CM252">
        <f t="shared" si="73"/>
        <v>1.5722342448499999E-3</v>
      </c>
      <c r="CN252" s="30">
        <v>7.4369212870000001E-3</v>
      </c>
      <c r="CO252" s="30">
        <v>8.6668029070000006E-3</v>
      </c>
      <c r="CP252" s="30">
        <v>6.5518557060000003E-3</v>
      </c>
      <c r="CQ252" s="30">
        <v>4.6008434380000003E-3</v>
      </c>
      <c r="CR252" s="30">
        <v>6.8394316309999996E-3</v>
      </c>
      <c r="CS252">
        <f t="shared" si="74"/>
        <v>6.8191709938E-3</v>
      </c>
      <c r="CT252" s="30">
        <v>1.388414309E-3</v>
      </c>
      <c r="CU252" s="30">
        <v>4.2157658330000004E-3</v>
      </c>
      <c r="CV252">
        <f t="shared" si="75"/>
        <v>2.8020900710000003E-3</v>
      </c>
      <c r="CW252" s="30">
        <v>6.9993199320000001E-3</v>
      </c>
      <c r="CY252">
        <v>2.78E+18</v>
      </c>
      <c r="CZ252">
        <f>Q258</f>
        <v>-7.1073333333333145E-6</v>
      </c>
    </row>
    <row r="253" spans="1:112" ht="15.75" thickBot="1">
      <c r="A253" t="s">
        <v>52</v>
      </c>
      <c r="B253">
        <v>2.01E+18</v>
      </c>
      <c r="C253">
        <v>1.4E-3</v>
      </c>
      <c r="D253">
        <v>2.1635E-4</v>
      </c>
      <c r="E253" t="s">
        <v>46</v>
      </c>
      <c r="F253">
        <v>2.01E+18</v>
      </c>
      <c r="R253" s="100"/>
      <c r="S253" t="s">
        <v>52</v>
      </c>
      <c r="T253">
        <v>1.93E+18</v>
      </c>
      <c r="U253">
        <v>2.6200000000000001E-2</v>
      </c>
      <c r="V253">
        <v>3.8E-3</v>
      </c>
      <c r="W253">
        <v>2.2100000000000002E-2</v>
      </c>
      <c r="X253">
        <v>3.4617789999999999E-3</v>
      </c>
      <c r="Y253">
        <v>4.7100000000000003E-2</v>
      </c>
      <c r="Z253">
        <v>6.9633350000000002E-3</v>
      </c>
      <c r="AA253">
        <v>1.3100000000000001E-2</v>
      </c>
      <c r="AB253">
        <v>1.967262E-3</v>
      </c>
      <c r="AC253" s="99">
        <f t="shared" si="61"/>
        <v>4.0480940000000003E-3</v>
      </c>
      <c r="AD253">
        <f t="shared" si="62"/>
        <v>2.1003021855886986E-3</v>
      </c>
      <c r="AE253" t="s">
        <v>46</v>
      </c>
      <c r="AF253">
        <v>1.93E+18</v>
      </c>
      <c r="AG253">
        <v>3.7400000000000003E-2</v>
      </c>
      <c r="AH253">
        <v>5.7800000000000004E-3</v>
      </c>
      <c r="AI253">
        <v>7.3899999999999993E-2</v>
      </c>
      <c r="AJ253">
        <v>1.21E-2</v>
      </c>
      <c r="AK253" s="99">
        <f t="shared" si="63"/>
        <v>8.94E-3</v>
      </c>
      <c r="AL253" s="100">
        <f t="shared" si="64"/>
        <v>3.1600000000000013E-3</v>
      </c>
      <c r="AM253" t="s">
        <v>52</v>
      </c>
      <c r="AN253">
        <v>2.01E+18</v>
      </c>
      <c r="AO253">
        <v>-4.0000000000000003E-5</v>
      </c>
      <c r="AP253">
        <v>-4.7500000000000003E-5</v>
      </c>
      <c r="AQ253">
        <v>3.8700000000000002E-3</v>
      </c>
      <c r="AR253">
        <v>3.7598369999999998E-3</v>
      </c>
      <c r="AS253">
        <f t="shared" si="65"/>
        <v>1.8561685E-3</v>
      </c>
      <c r="AT253">
        <f t="shared" si="66"/>
        <v>2.6921938109624459E-3</v>
      </c>
      <c r="AU253" s="122" t="s">
        <v>46</v>
      </c>
      <c r="AV253" s="32">
        <v>2.01E+18</v>
      </c>
      <c r="AW253" s="19"/>
      <c r="AX253" s="19"/>
      <c r="AY253" s="30">
        <v>2.87E-2</v>
      </c>
      <c r="AZ253" s="30">
        <v>3.8327991450000001E-2</v>
      </c>
      <c r="BA253" s="30">
        <v>1.78E-2</v>
      </c>
      <c r="BB253" s="30">
        <v>1.8946247999999999E-2</v>
      </c>
      <c r="BC253" s="30">
        <v>1.0699999999999999E-2</v>
      </c>
      <c r="BD253" s="30">
        <v>1.2359939929999999E-2</v>
      </c>
      <c r="BE253" s="30">
        <v>2.1399999999999999E-2</v>
      </c>
      <c r="BF253" s="30">
        <v>2.198705435E-2</v>
      </c>
      <c r="BG253">
        <f t="shared" si="67"/>
        <v>1.7764414093333333E-2</v>
      </c>
      <c r="BH253">
        <f t="shared" si="58"/>
        <v>1.1039041298651756E-2</v>
      </c>
      <c r="BI253" t="s">
        <v>52</v>
      </c>
      <c r="BJ253">
        <v>1.93E+18</v>
      </c>
      <c r="BK253">
        <v>1.4300000000000001E-3</v>
      </c>
      <c r="BL253">
        <v>2.066175E-3</v>
      </c>
      <c r="BM253">
        <v>1.3599999999999999E-2</v>
      </c>
      <c r="BN253">
        <v>1.5594541999999999E-2</v>
      </c>
      <c r="BO253">
        <f t="shared" si="68"/>
        <v>8.8303584999999997E-3</v>
      </c>
      <c r="BP253">
        <f t="shared" si="69"/>
        <v>9.5660000440803104E-3</v>
      </c>
      <c r="BQ253" t="s">
        <v>46</v>
      </c>
      <c r="BR253">
        <v>1.93E+18</v>
      </c>
      <c r="BS253">
        <v>0.02</v>
      </c>
      <c r="BT253">
        <v>2.3054755E-2</v>
      </c>
      <c r="BW253" s="132">
        <v>6.0259492649999998E-5</v>
      </c>
      <c r="BX253" s="134"/>
      <c r="BY253" s="134"/>
      <c r="BZ253" s="134"/>
      <c r="CA253" s="134"/>
      <c r="CB253" s="126"/>
      <c r="CC253" s="132">
        <v>1.0583659420000001E-3</v>
      </c>
      <c r="CD253" s="132">
        <v>9.6420244930000003E-4</v>
      </c>
      <c r="CE253" s="132">
        <v>1.939483741E-3</v>
      </c>
      <c r="CF253" s="132">
        <v>5.4793761590000002E-4</v>
      </c>
      <c r="CG253">
        <f t="shared" si="71"/>
        <v>1.12749743705E-3</v>
      </c>
      <c r="CH253" s="133">
        <v>1.598947716E-3</v>
      </c>
      <c r="CI253" s="133">
        <v>3.342984925E-3</v>
      </c>
      <c r="CJ253" s="100">
        <f t="shared" si="72"/>
        <v>2.4709663205E-3</v>
      </c>
      <c r="CK253" s="30">
        <v>1.3239595179999999E-5</v>
      </c>
      <c r="CL253" s="30">
        <v>1.0472197570000001E-3</v>
      </c>
      <c r="CM253">
        <f t="shared" si="73"/>
        <v>5.3022967609000007E-4</v>
      </c>
      <c r="CN253" s="19"/>
      <c r="CO253" s="30">
        <v>1.0675418169999999E-2</v>
      </c>
      <c r="CP253" s="30">
        <v>5.2770602519999999E-3</v>
      </c>
      <c r="CQ253" s="30">
        <v>3.4425891460000001E-3</v>
      </c>
      <c r="CR253" s="30">
        <v>6.1240099120000004E-3</v>
      </c>
      <c r="CS253">
        <f t="shared" si="74"/>
        <v>6.3797693699999998E-3</v>
      </c>
      <c r="CT253" s="30">
        <v>5.7548767009999997E-4</v>
      </c>
      <c r="CU253" s="30">
        <v>4.343516312E-3</v>
      </c>
      <c r="CV253">
        <f t="shared" si="75"/>
        <v>2.4595019910500001E-3</v>
      </c>
      <c r="CW253" s="30">
        <v>6.421394433E-3</v>
      </c>
      <c r="CY253">
        <v>3.09E+18</v>
      </c>
      <c r="CZ253">
        <f>Q260</f>
        <v>-2.947366333333333E-3</v>
      </c>
    </row>
    <row r="254" spans="1:112" ht="15.75" thickBot="1">
      <c r="A254" t="s">
        <v>53</v>
      </c>
      <c r="B254">
        <v>2.16E+18</v>
      </c>
      <c r="C254">
        <v>-1.7000000000000001E-2</v>
      </c>
      <c r="D254">
        <v>-2.6271060000000001E-3</v>
      </c>
      <c r="E254" t="s">
        <v>47</v>
      </c>
      <c r="F254">
        <v>2.16E+18</v>
      </c>
      <c r="G254">
        <v>1.7600000000000001E-2</v>
      </c>
      <c r="H254">
        <v>2.723194E-3</v>
      </c>
      <c r="I254">
        <v>1.09E-2</v>
      </c>
      <c r="J254">
        <v>2.024517E-3</v>
      </c>
      <c r="K254">
        <v>2.6800000000000001E-2</v>
      </c>
      <c r="L254">
        <v>4.6600590000000002E-3</v>
      </c>
      <c r="M254">
        <v>-4.3700000000000003E-2</v>
      </c>
      <c r="N254">
        <v>-1.6224846000000001E-2</v>
      </c>
      <c r="Q254">
        <f t="shared" si="59"/>
        <v>3.1359233333333333E-3</v>
      </c>
      <c r="R254" s="100">
        <f t="shared" si="60"/>
        <v>9.7443676202320084E-3</v>
      </c>
      <c r="S254" t="s">
        <v>53</v>
      </c>
      <c r="T254">
        <v>2.08E+18</v>
      </c>
      <c r="U254">
        <v>-0.01</v>
      </c>
      <c r="V254">
        <v>-1.4499999999999999E-3</v>
      </c>
      <c r="W254">
        <v>-1.67E-2</v>
      </c>
      <c r="X254">
        <v>-2.6159149999999999E-3</v>
      </c>
      <c r="Y254">
        <v>1.1299999999999999E-2</v>
      </c>
      <c r="Z254">
        <v>1.670609E-3</v>
      </c>
      <c r="AA254">
        <v>-9.7000000000000003E-3</v>
      </c>
      <c r="AB254">
        <v>-1.4566749999999999E-3</v>
      </c>
      <c r="AC254" s="99">
        <f t="shared" si="61"/>
        <v>-9.6299525E-4</v>
      </c>
      <c r="AD254">
        <f t="shared" si="62"/>
        <v>1.8392850393237719E-3</v>
      </c>
      <c r="AE254" t="s">
        <v>47</v>
      </c>
      <c r="AF254">
        <v>2.08E+18</v>
      </c>
      <c r="AG254">
        <v>2.52E-2</v>
      </c>
      <c r="AH254">
        <v>3.8999999999999998E-3</v>
      </c>
      <c r="AI254">
        <v>6.08E-2</v>
      </c>
      <c r="AJ254">
        <v>9.9500000000000005E-3</v>
      </c>
      <c r="AK254" s="99">
        <f t="shared" si="63"/>
        <v>6.9250000000000006E-3</v>
      </c>
      <c r="AL254" s="100">
        <f t="shared" si="64"/>
        <v>3.024999999999999E-3</v>
      </c>
      <c r="AM254" t="s">
        <v>53</v>
      </c>
      <c r="AN254">
        <v>2.16E+18</v>
      </c>
      <c r="AO254">
        <v>2.0000000000000002E-5</v>
      </c>
      <c r="AP254">
        <v>2.3799999999999999E-5</v>
      </c>
      <c r="AQ254">
        <v>2.63E-3</v>
      </c>
      <c r="AR254">
        <v>2.555135E-3</v>
      </c>
      <c r="AS254">
        <f t="shared" si="65"/>
        <v>1.2894675E-3</v>
      </c>
      <c r="AT254">
        <f t="shared" si="66"/>
        <v>1.7899241439548492E-3</v>
      </c>
      <c r="AU254" s="122" t="s">
        <v>47</v>
      </c>
      <c r="AV254" s="32">
        <v>2.16E+18</v>
      </c>
      <c r="AW254" s="30">
        <v>2.01E-2</v>
      </c>
      <c r="AX254" s="30">
        <v>1.8379663500000001E-2</v>
      </c>
      <c r="AY254" s="30">
        <v>2.3300000000000001E-2</v>
      </c>
      <c r="AZ254" s="30">
        <v>3.1116452990000001E-2</v>
      </c>
      <c r="BA254" s="30">
        <v>1.3899999999999999E-2</v>
      </c>
      <c r="BB254" s="30">
        <v>1.4795103780000001E-2</v>
      </c>
      <c r="BC254" s="30">
        <v>8.8999999999999999E-3</v>
      </c>
      <c r="BD254" s="30">
        <v>1.0280697700000001E-2</v>
      </c>
      <c r="BE254" s="30">
        <v>1.7100000000000001E-2</v>
      </c>
      <c r="BF254" s="30">
        <v>1.756909483E-2</v>
      </c>
      <c r="BG254">
        <f t="shared" si="67"/>
        <v>1.5256139952500001E-2</v>
      </c>
      <c r="BH254">
        <f t="shared" si="58"/>
        <v>7.7671320848728929E-3</v>
      </c>
      <c r="BI254" t="s">
        <v>53</v>
      </c>
      <c r="BJ254">
        <v>2.08E+18</v>
      </c>
      <c r="BK254">
        <v>1.0499999999999999E-3</v>
      </c>
      <c r="BL254">
        <v>1.5171220000000001E-3</v>
      </c>
      <c r="BM254">
        <v>1.35E-2</v>
      </c>
      <c r="BN254">
        <v>1.5479876E-2</v>
      </c>
      <c r="BO254">
        <f t="shared" si="68"/>
        <v>8.4984989999999996E-3</v>
      </c>
      <c r="BP254">
        <f t="shared" si="69"/>
        <v>9.8731580374395913E-3</v>
      </c>
      <c r="BQ254" t="s">
        <v>47</v>
      </c>
      <c r="BR254">
        <v>2.08E+18</v>
      </c>
      <c r="BS254">
        <v>1.7600000000000001E-2</v>
      </c>
      <c r="BT254">
        <v>2.0288184000000001E-2</v>
      </c>
      <c r="BW254" s="132">
        <v>7.317224108E-4</v>
      </c>
      <c r="BX254" s="132">
        <v>7.5848561199999998E-4</v>
      </c>
      <c r="BY254" s="132">
        <v>5.638846621E-4</v>
      </c>
      <c r="BZ254" s="132">
        <v>1.2979568700000001E-3</v>
      </c>
      <c r="CA254" s="132">
        <v>4.5190736169999999E-3</v>
      </c>
      <c r="CB254" s="126">
        <f t="shared" si="70"/>
        <v>8.7344238136666654E-4</v>
      </c>
      <c r="CC254" s="132">
        <v>4.0395646629999999E-4</v>
      </c>
      <c r="CD254" s="132">
        <v>7.2860547070000004E-4</v>
      </c>
      <c r="CE254" s="132">
        <v>4.6531138589999999E-4</v>
      </c>
      <c r="CF254" s="132">
        <v>4.0572479959999998E-4</v>
      </c>
      <c r="CG254">
        <f t="shared" si="71"/>
        <v>5.0089953062499996E-4</v>
      </c>
      <c r="CH254" s="133">
        <v>1.0773658409999999E-3</v>
      </c>
      <c r="CI254" s="133">
        <v>2.7503854320000002E-3</v>
      </c>
      <c r="CJ254" s="100">
        <f t="shared" si="72"/>
        <v>1.9138756365000001E-3</v>
      </c>
      <c r="CK254" s="30">
        <v>6.6197975890000002E-6</v>
      </c>
      <c r="CL254" s="30">
        <v>7.11676476E-4</v>
      </c>
      <c r="CM254">
        <f t="shared" si="73"/>
        <v>3.5914813679449999E-4</v>
      </c>
      <c r="CN254" s="30">
        <v>5.1192506119999998E-3</v>
      </c>
      <c r="CO254" s="30">
        <v>8.6668029070000006E-3</v>
      </c>
      <c r="CP254" s="30">
        <v>4.1208504219999997E-3</v>
      </c>
      <c r="CQ254" s="30">
        <v>2.8634620000000002E-3</v>
      </c>
      <c r="CR254" s="30">
        <v>4.8934845560000004E-3</v>
      </c>
      <c r="CS254">
        <f t="shared" si="74"/>
        <v>5.1327700994000004E-3</v>
      </c>
      <c r="CT254" s="30">
        <v>4.2256087659999999E-4</v>
      </c>
      <c r="CU254" s="30">
        <v>4.3115786930000002E-3</v>
      </c>
      <c r="CV254">
        <f t="shared" si="75"/>
        <v>2.3670697848E-3</v>
      </c>
      <c r="CW254" s="30">
        <v>5.6508271009999998E-3</v>
      </c>
      <c r="CY254">
        <v>3.39E+18</v>
      </c>
      <c r="CZ254">
        <f>Q262</f>
        <v>-3.0316089999999998E-3</v>
      </c>
    </row>
    <row r="255" spans="1:112" ht="15.75" thickBot="1">
      <c r="A255" t="s">
        <v>54</v>
      </c>
      <c r="B255">
        <v>2.31E+18</v>
      </c>
      <c r="C255">
        <v>-2.0500000000000001E-2</v>
      </c>
      <c r="D255">
        <v>-3.1679799999999999E-3</v>
      </c>
      <c r="E255" t="s">
        <v>48</v>
      </c>
      <c r="F255">
        <v>2.31E+18</v>
      </c>
      <c r="R255" s="100"/>
      <c r="S255" t="s">
        <v>54</v>
      </c>
      <c r="T255">
        <v>2.23E+18</v>
      </c>
      <c r="U255">
        <v>-6.3E-3</v>
      </c>
      <c r="V255">
        <v>-9.1399999999999999E-4</v>
      </c>
      <c r="W255">
        <v>-1.89E-2</v>
      </c>
      <c r="X255">
        <v>-2.9605260000000002E-3</v>
      </c>
      <c r="Y255">
        <v>6.1999999999999998E-3</v>
      </c>
      <c r="Z255">
        <v>9.16617E-4</v>
      </c>
      <c r="AA255">
        <v>-1.18E-2</v>
      </c>
      <c r="AB255">
        <v>-1.7720380000000001E-3</v>
      </c>
      <c r="AC255" s="99">
        <f t="shared" si="61"/>
        <v>-1.18248675E-3</v>
      </c>
      <c r="AD255">
        <f t="shared" si="62"/>
        <v>1.6316980867700118E-3</v>
      </c>
      <c r="AE255" t="s">
        <v>48</v>
      </c>
      <c r="AF255">
        <v>2.23E+18</v>
      </c>
      <c r="AG255">
        <v>1.24E-2</v>
      </c>
      <c r="AH255">
        <v>1.92E-3</v>
      </c>
      <c r="AI255">
        <v>5.2999999999999999E-2</v>
      </c>
      <c r="AJ255">
        <v>8.6700000000000006E-3</v>
      </c>
      <c r="AK255" s="99">
        <f t="shared" si="63"/>
        <v>5.2950000000000002E-3</v>
      </c>
      <c r="AL255" s="100">
        <f t="shared" si="64"/>
        <v>3.3750000000000004E-3</v>
      </c>
      <c r="AM255" t="s">
        <v>54</v>
      </c>
      <c r="AN255">
        <v>2.31E+18</v>
      </c>
      <c r="AO255">
        <v>-6.7000000000000002E-4</v>
      </c>
      <c r="AP255">
        <v>-7.9619700000000001E-4</v>
      </c>
      <c r="AQ255">
        <v>3.0899999999999999E-3</v>
      </c>
      <c r="AR255">
        <v>3.0020400000000001E-3</v>
      </c>
      <c r="AS255">
        <f t="shared" si="65"/>
        <v>1.1029214999999999E-3</v>
      </c>
      <c r="AT255">
        <f t="shared" si="66"/>
        <v>2.6857591392536492E-3</v>
      </c>
      <c r="AU255" s="122" t="s">
        <v>48</v>
      </c>
      <c r="AV255" s="32">
        <v>2.31E+18</v>
      </c>
      <c r="AW255" s="19"/>
      <c r="AX255" s="19"/>
      <c r="AY255" s="30">
        <v>2.12E-2</v>
      </c>
      <c r="AZ255" s="30">
        <v>2.8311965809999999E-2</v>
      </c>
      <c r="BA255" s="30">
        <v>1.11E-2</v>
      </c>
      <c r="BB255" s="30">
        <v>1.1814795100000001E-2</v>
      </c>
      <c r="BC255" s="30">
        <v>7.7000000000000002E-3</v>
      </c>
      <c r="BD255" s="30">
        <v>8.8945362129999993E-3</v>
      </c>
      <c r="BE255" s="30">
        <v>1.52E-2</v>
      </c>
      <c r="BF255" s="30">
        <v>1.561697318E-2</v>
      </c>
      <c r="BG255">
        <f t="shared" si="67"/>
        <v>1.2108768164333332E-2</v>
      </c>
      <c r="BH255">
        <f t="shared" si="58"/>
        <v>8.5563411200870465E-3</v>
      </c>
      <c r="BI255" t="s">
        <v>54</v>
      </c>
      <c r="BJ255">
        <v>2.23E+18</v>
      </c>
      <c r="BK255">
        <v>1.8600000000000001E-3</v>
      </c>
      <c r="BL255">
        <v>2.6874730000000001E-3</v>
      </c>
      <c r="BM255">
        <v>1.3100000000000001E-2</v>
      </c>
      <c r="BN255">
        <v>1.5021213E-2</v>
      </c>
      <c r="BO255">
        <f t="shared" si="68"/>
        <v>8.8543430000000006E-3</v>
      </c>
      <c r="BP255">
        <f t="shared" si="69"/>
        <v>8.7212711913917662E-3</v>
      </c>
      <c r="BQ255" t="s">
        <v>48</v>
      </c>
      <c r="BR255">
        <v>2.23E+18</v>
      </c>
      <c r="BS255">
        <v>1.5599999999999999E-2</v>
      </c>
      <c r="BT255">
        <v>1.7982708999999999E-2</v>
      </c>
      <c r="BW255" s="132">
        <v>8.8237114239999995E-4</v>
      </c>
      <c r="BX255" s="134"/>
      <c r="BY255" s="134"/>
      <c r="BZ255" s="134"/>
      <c r="CA255" s="134"/>
      <c r="CB255" s="126"/>
      <c r="CC255" s="132">
        <v>2.5449257380000002E-4</v>
      </c>
      <c r="CD255" s="132">
        <v>8.2458942489999998E-4</v>
      </c>
      <c r="CE255" s="132">
        <v>2.5530359219999999E-4</v>
      </c>
      <c r="CF255" s="132">
        <v>4.9356212729999998E-4</v>
      </c>
      <c r="CG255">
        <f t="shared" si="71"/>
        <v>4.5698692954999995E-4</v>
      </c>
      <c r="CH255" s="133">
        <v>5.3013239789999995E-4</v>
      </c>
      <c r="CI255" s="133">
        <v>2.3975399329999999E-3</v>
      </c>
      <c r="CJ255" s="100">
        <f t="shared" si="72"/>
        <v>1.4638361654499999E-3</v>
      </c>
      <c r="CK255" s="30">
        <v>2.2176321920000001E-4</v>
      </c>
      <c r="CL255" s="30">
        <v>8.361522094E-4</v>
      </c>
      <c r="CM255">
        <f t="shared" si="73"/>
        <v>5.2895771430000005E-4</v>
      </c>
      <c r="CN255" s="19"/>
      <c r="CO255" s="30">
        <v>7.8856747479999992E-3</v>
      </c>
      <c r="CP255" s="30">
        <v>3.290751056E-3</v>
      </c>
      <c r="CQ255" s="30">
        <v>2.4773772360000001E-3</v>
      </c>
      <c r="CR255" s="30">
        <v>4.3497640499999997E-3</v>
      </c>
      <c r="CS255">
        <f t="shared" si="74"/>
        <v>4.5008917724999997E-3</v>
      </c>
      <c r="CT255" s="30">
        <v>7.4853641000000005E-4</v>
      </c>
      <c r="CU255" s="30">
        <v>4.1838282130000001E-3</v>
      </c>
      <c r="CV255">
        <f t="shared" si="75"/>
        <v>2.4661823115000002E-3</v>
      </c>
      <c r="CW255" s="30">
        <v>5.0086876580000004E-3</v>
      </c>
      <c r="CY255">
        <v>3.7E+18</v>
      </c>
      <c r="CZ255">
        <f>Q264</f>
        <v>-2.6984379999999996E-3</v>
      </c>
    </row>
    <row r="256" spans="1:112" ht="15.75" thickBot="1">
      <c r="A256" t="s">
        <v>55</v>
      </c>
      <c r="B256">
        <v>2.47E+18</v>
      </c>
      <c r="C256">
        <v>-1.8700000000000001E-2</v>
      </c>
      <c r="D256">
        <v>-2.8898159999999999E-3</v>
      </c>
      <c r="E256" t="s">
        <v>49</v>
      </c>
      <c r="F256">
        <v>2.47E+18</v>
      </c>
      <c r="G256">
        <v>2.9999999999999997E-4</v>
      </c>
      <c r="H256">
        <v>4.6400000000000003E-5</v>
      </c>
      <c r="I256">
        <v>-8.6999999999999994E-3</v>
      </c>
      <c r="J256">
        <v>-1.6158990000000001E-3</v>
      </c>
      <c r="K256">
        <v>2.8E-3</v>
      </c>
      <c r="L256">
        <v>4.8687200000000001E-4</v>
      </c>
      <c r="M256">
        <v>-4.3499999999999997E-2</v>
      </c>
      <c r="N256">
        <v>-1.6150589999999999E-2</v>
      </c>
      <c r="Q256">
        <f t="shared" si="59"/>
        <v>-3.6087566666666667E-4</v>
      </c>
      <c r="R256" s="100">
        <f t="shared" si="60"/>
        <v>7.9466123219984492E-3</v>
      </c>
      <c r="S256" t="s">
        <v>55</v>
      </c>
      <c r="T256">
        <v>2.38E+18</v>
      </c>
      <c r="U256">
        <v>-4.7999999999999996E-3</v>
      </c>
      <c r="V256">
        <v>-6.96E-4</v>
      </c>
      <c r="W256">
        <v>-1.6E-2</v>
      </c>
      <c r="X256">
        <v>-2.506266E-3</v>
      </c>
      <c r="Y256">
        <v>9.4999999999999998E-3</v>
      </c>
      <c r="Z256">
        <v>1.4044940000000001E-3</v>
      </c>
      <c r="AA256">
        <v>-9.7000000000000003E-3</v>
      </c>
      <c r="AB256">
        <v>-1.4566749999999999E-3</v>
      </c>
      <c r="AC256" s="99">
        <f t="shared" si="61"/>
        <v>-8.1361174999999993E-4</v>
      </c>
      <c r="AD256">
        <f t="shared" si="62"/>
        <v>1.6545326022238372E-3</v>
      </c>
      <c r="AE256" t="s">
        <v>49</v>
      </c>
      <c r="AF256">
        <v>2.38E+18</v>
      </c>
      <c r="AG256">
        <v>1E-3</v>
      </c>
      <c r="AH256">
        <v>1.55E-4</v>
      </c>
      <c r="AI256">
        <v>4.02E-2</v>
      </c>
      <c r="AJ256">
        <v>6.5799999999999999E-3</v>
      </c>
      <c r="AK256" s="99">
        <f t="shared" si="63"/>
        <v>3.3674999999999998E-3</v>
      </c>
      <c r="AL256" s="100">
        <f t="shared" si="64"/>
        <v>3.2125000000000005E-3</v>
      </c>
      <c r="AM256" t="s">
        <v>55</v>
      </c>
      <c r="AN256">
        <v>2.47E+18</v>
      </c>
      <c r="AO256">
        <v>1.6000000000000001E-3</v>
      </c>
      <c r="AP256">
        <v>1.9E-3</v>
      </c>
      <c r="AQ256">
        <v>1.5100000000000001E-3</v>
      </c>
      <c r="AR256">
        <v>1.467016E-3</v>
      </c>
      <c r="AS256">
        <f t="shared" si="65"/>
        <v>1.683508E-3</v>
      </c>
      <c r="AT256">
        <f t="shared" si="66"/>
        <v>3.0616592254527607E-4</v>
      </c>
      <c r="AU256" s="122" t="s">
        <v>49</v>
      </c>
      <c r="AV256" s="32">
        <v>2.47E+18</v>
      </c>
      <c r="AW256" s="30">
        <v>1.43E-2</v>
      </c>
      <c r="AX256" s="30">
        <v>1.307607901E-2</v>
      </c>
      <c r="AY256" s="30">
        <v>3.3099999999999997E-2</v>
      </c>
      <c r="AZ256" s="30">
        <v>4.4204059830000003E-2</v>
      </c>
      <c r="BA256" s="30">
        <v>1.1299999999999999E-2</v>
      </c>
      <c r="BB256" s="30">
        <v>1.202767429E-2</v>
      </c>
      <c r="BC256" s="30">
        <v>4.5999999999999999E-3</v>
      </c>
      <c r="BD256" s="30">
        <v>5.3136190369999997E-3</v>
      </c>
      <c r="BE256" s="30">
        <v>1.3599999999999999E-2</v>
      </c>
      <c r="BF256" s="30">
        <v>1.397308127E-2</v>
      </c>
      <c r="BG256">
        <f t="shared" si="67"/>
        <v>1.1097613401750001E-2</v>
      </c>
      <c r="BH256">
        <f t="shared" si="58"/>
        <v>1.5193186645474907E-2</v>
      </c>
      <c r="BI256" t="s">
        <v>55</v>
      </c>
      <c r="BJ256">
        <v>2.38E+18</v>
      </c>
      <c r="BK256">
        <v>-2.8E-3</v>
      </c>
      <c r="BL256">
        <v>-4.0499999999999998E-3</v>
      </c>
      <c r="BM256">
        <v>5.4999999999999997E-3</v>
      </c>
      <c r="BN256">
        <v>6.3099999999999996E-3</v>
      </c>
      <c r="BO256">
        <f t="shared" si="68"/>
        <v>1.1299999999999999E-3</v>
      </c>
      <c r="BP256">
        <f t="shared" si="69"/>
        <v>7.3256262530926319E-3</v>
      </c>
      <c r="BQ256" t="s">
        <v>49</v>
      </c>
      <c r="BR256">
        <v>2.38E+18</v>
      </c>
      <c r="BS256">
        <v>1.29E-2</v>
      </c>
      <c r="BT256">
        <v>1.4870316999999999E-2</v>
      </c>
      <c r="BW256" s="132">
        <v>8.0489465190000003E-4</v>
      </c>
      <c r="BX256" s="132">
        <v>1.2928732019999999E-5</v>
      </c>
      <c r="BY256" s="132">
        <v>4.5007307889999998E-4</v>
      </c>
      <c r="BZ256" s="132">
        <v>1.356074342E-4</v>
      </c>
      <c r="CA256" s="132">
        <v>4.4983913580000003E-3</v>
      </c>
      <c r="CB256" s="126">
        <f t="shared" si="70"/>
        <v>1.9953641504E-4</v>
      </c>
      <c r="CC256" s="132">
        <v>1.9389910379999999E-4</v>
      </c>
      <c r="CD256" s="132">
        <v>6.9806512160000003E-4</v>
      </c>
      <c r="CE256" s="132">
        <v>3.9119098810000001E-4</v>
      </c>
      <c r="CF256" s="132">
        <v>4.0572479959999998E-4</v>
      </c>
      <c r="CG256">
        <f t="shared" si="71"/>
        <v>4.2222000327500001E-4</v>
      </c>
      <c r="CH256" s="133">
        <v>4.2752612729999998E-5</v>
      </c>
      <c r="CI256" s="133">
        <v>1.8185114209999999E-3</v>
      </c>
      <c r="CJ256" s="100">
        <f t="shared" si="72"/>
        <v>9.3063201686499999E-4</v>
      </c>
      <c r="CK256" s="30">
        <v>5.2920316870000005E-4</v>
      </c>
      <c r="CL256" s="30">
        <v>4.0860512500000002E-4</v>
      </c>
      <c r="CM256">
        <f t="shared" si="73"/>
        <v>4.6890414685000006E-4</v>
      </c>
      <c r="CN256" s="30">
        <v>3.6420539179999999E-3</v>
      </c>
      <c r="CO256" s="30">
        <v>1.2312067649999999E-2</v>
      </c>
      <c r="CP256" s="30">
        <v>3.350043868E-3</v>
      </c>
      <c r="CQ256" s="30">
        <v>1.4799915959999999E-3</v>
      </c>
      <c r="CR256" s="30">
        <v>3.8918941500000002E-3</v>
      </c>
      <c r="CS256">
        <f t="shared" si="74"/>
        <v>4.9352102363999992E-3</v>
      </c>
      <c r="CT256" s="30">
        <v>1.126829004E-3</v>
      </c>
      <c r="CU256" s="30">
        <v>1.756569097E-3</v>
      </c>
      <c r="CV256">
        <f t="shared" si="75"/>
        <v>1.4416990504999999E-3</v>
      </c>
      <c r="CW256" s="30">
        <v>4.1417994090000004E-3</v>
      </c>
      <c r="CY256">
        <v>4.01E+18</v>
      </c>
      <c r="CZ256">
        <f>Q266</f>
        <v>-1.2759049999999999E-3</v>
      </c>
    </row>
    <row r="257" spans="1:104" ht="15.75" thickBot="1">
      <c r="A257" t="s">
        <v>56</v>
      </c>
      <c r="B257">
        <v>2.62E+18</v>
      </c>
      <c r="C257">
        <v>-1.6500000000000001E-2</v>
      </c>
      <c r="D257">
        <v>-2.549838E-3</v>
      </c>
      <c r="E257" t="s">
        <v>50</v>
      </c>
      <c r="F257">
        <v>2.62E+18</v>
      </c>
      <c r="R257" s="100"/>
      <c r="S257" t="s">
        <v>56</v>
      </c>
      <c r="T257">
        <v>2.53E+18</v>
      </c>
      <c r="U257">
        <v>-5.0000000000000001E-4</v>
      </c>
      <c r="V257">
        <v>-7.25E-5</v>
      </c>
      <c r="W257">
        <v>-1.49E-2</v>
      </c>
      <c r="X257">
        <v>-2.3339599999999999E-3</v>
      </c>
      <c r="Y257">
        <v>1.09E-2</v>
      </c>
      <c r="Z257">
        <v>1.611473E-3</v>
      </c>
      <c r="AA257">
        <v>-8.0999999999999996E-3</v>
      </c>
      <c r="AB257">
        <v>-1.216399E-3</v>
      </c>
      <c r="AC257" s="99">
        <f t="shared" si="61"/>
        <v>-5.028465E-4</v>
      </c>
      <c r="AD257">
        <f t="shared" si="62"/>
        <v>1.6850003836083639E-3</v>
      </c>
      <c r="AE257" t="s">
        <v>50</v>
      </c>
      <c r="AF257">
        <v>2.53E+18</v>
      </c>
      <c r="AG257">
        <v>-6.1999999999999998E-3</v>
      </c>
      <c r="AH257">
        <v>-9.59E-4</v>
      </c>
      <c r="AI257">
        <v>3.15E-2</v>
      </c>
      <c r="AJ257">
        <v>5.1599999999999997E-3</v>
      </c>
      <c r="AK257" s="99">
        <f t="shared" si="63"/>
        <v>2.1004999999999999E-3</v>
      </c>
      <c r="AL257" s="100">
        <f t="shared" si="64"/>
        <v>3.0594999999999997E-3</v>
      </c>
      <c r="AM257" t="s">
        <v>56</v>
      </c>
      <c r="AN257">
        <v>2.62E+18</v>
      </c>
      <c r="AO257">
        <v>1.5E-3</v>
      </c>
      <c r="AP257">
        <v>1.7799999999999999E-3</v>
      </c>
      <c r="AQ257">
        <v>-6.0000000000000001E-3</v>
      </c>
      <c r="AR257">
        <v>-5.8300000000000001E-3</v>
      </c>
      <c r="AS257">
        <f t="shared" si="65"/>
        <v>-2.0249999999999999E-3</v>
      </c>
      <c r="AT257">
        <f t="shared" si="66"/>
        <v>5.3810826048296271E-3</v>
      </c>
      <c r="AU257" s="122" t="s">
        <v>50</v>
      </c>
      <c r="AV257" s="32">
        <v>2.62E+18</v>
      </c>
      <c r="AW257" s="19"/>
      <c r="AX257" s="19"/>
      <c r="AY257" s="30">
        <v>2.9700000000000001E-2</v>
      </c>
      <c r="AZ257" s="30">
        <v>3.966346154E-2</v>
      </c>
      <c r="BA257" s="30">
        <v>7.7999999999999996E-3</v>
      </c>
      <c r="BB257" s="30">
        <v>8.3022884509999992E-3</v>
      </c>
      <c r="BC257" s="30">
        <v>3.5999999999999999E-3</v>
      </c>
      <c r="BD257" s="30">
        <v>4.1584844629999999E-3</v>
      </c>
      <c r="BE257" s="30">
        <v>1.3100000000000001E-2</v>
      </c>
      <c r="BF257" s="30">
        <v>1.345936505E-2</v>
      </c>
      <c r="BG257">
        <f t="shared" si="67"/>
        <v>8.6400459880000002E-3</v>
      </c>
      <c r="BH257">
        <f t="shared" si="58"/>
        <v>1.5971469818205773E-2</v>
      </c>
      <c r="BI257" t="s">
        <v>56</v>
      </c>
      <c r="BJ257">
        <v>2.53E+18</v>
      </c>
      <c r="BK257">
        <v>-4.4999999999999997E-3</v>
      </c>
      <c r="BL257">
        <v>-6.4999999999999997E-3</v>
      </c>
      <c r="BM257">
        <v>3.0000000000000001E-3</v>
      </c>
      <c r="BN257">
        <v>3.4399999999999999E-3</v>
      </c>
      <c r="BO257">
        <f t="shared" si="68"/>
        <v>-1.5299999999999999E-3</v>
      </c>
      <c r="BP257">
        <f t="shared" si="69"/>
        <v>7.0286414049942824E-3</v>
      </c>
      <c r="BQ257" t="s">
        <v>50</v>
      </c>
      <c r="BR257">
        <v>2.53E+18</v>
      </c>
      <c r="BS257">
        <v>1.0200000000000001E-2</v>
      </c>
      <c r="BT257">
        <v>1.1757925000000001E-2</v>
      </c>
      <c r="BW257" s="132">
        <v>7.1020116339999995E-4</v>
      </c>
      <c r="BX257" s="134"/>
      <c r="BY257" s="134"/>
      <c r="BZ257" s="134"/>
      <c r="CA257" s="134"/>
      <c r="CB257" s="126"/>
      <c r="CC257" s="132">
        <v>2.0197823319999999E-5</v>
      </c>
      <c r="CD257" s="132">
        <v>6.500731445E-4</v>
      </c>
      <c r="CE257" s="132">
        <v>4.4884018639999997E-4</v>
      </c>
      <c r="CF257" s="132">
        <v>3.388011213E-4</v>
      </c>
      <c r="CG257">
        <f t="shared" si="71"/>
        <v>3.6447806888000001E-4</v>
      </c>
      <c r="CH257" s="133">
        <v>2.6506619889999999E-4</v>
      </c>
      <c r="CI257" s="133">
        <v>1.4249529789999999E-3</v>
      </c>
      <c r="CJ257" s="100">
        <f t="shared" si="72"/>
        <v>8.4500958894999996E-4</v>
      </c>
      <c r="CK257" s="30">
        <v>4.9577981069999998E-4</v>
      </c>
      <c r="CL257" s="30">
        <v>1.623596523E-3</v>
      </c>
      <c r="CM257">
        <f t="shared" si="73"/>
        <v>1.05968816685E-3</v>
      </c>
      <c r="CN257" s="19"/>
      <c r="CO257" s="30">
        <v>1.1047383960000001E-2</v>
      </c>
      <c r="CP257" s="30">
        <v>2.312419661E-3</v>
      </c>
      <c r="CQ257" s="30">
        <v>1.158254292E-3</v>
      </c>
      <c r="CR257" s="30">
        <v>3.7488098059999999E-3</v>
      </c>
      <c r="CS257">
        <f t="shared" si="74"/>
        <v>4.5667169297500003E-3</v>
      </c>
      <c r="CT257" s="30">
        <v>1.8109751859999999E-3</v>
      </c>
      <c r="CU257" s="30">
        <v>9.5812859829999997E-4</v>
      </c>
      <c r="CV257">
        <f t="shared" si="75"/>
        <v>1.3845518921500001E-3</v>
      </c>
      <c r="CW257" s="30">
        <v>3.2749111609999999E-3</v>
      </c>
      <c r="CY257">
        <v>4.32E+18</v>
      </c>
      <c r="CZ257">
        <f>Q268</f>
        <v>-1.028342E-3</v>
      </c>
    </row>
    <row r="258" spans="1:104" ht="15.75" thickBot="1">
      <c r="A258" t="s">
        <v>57</v>
      </c>
      <c r="B258">
        <v>2.78E+18</v>
      </c>
      <c r="C258">
        <v>-1.47E-2</v>
      </c>
      <c r="D258">
        <v>-2.271674E-3</v>
      </c>
      <c r="E258" t="s">
        <v>51</v>
      </c>
      <c r="F258">
        <v>2.78E+18</v>
      </c>
      <c r="G258">
        <v>-1.2999999999999999E-3</v>
      </c>
      <c r="H258">
        <v>-2.0114500000000001E-4</v>
      </c>
      <c r="I258">
        <v>-3.8999999999999998E-3</v>
      </c>
      <c r="J258">
        <v>-7.2436799999999997E-4</v>
      </c>
      <c r="K258">
        <v>5.1999999999999998E-3</v>
      </c>
      <c r="L258">
        <v>9.0419100000000004E-4</v>
      </c>
      <c r="M258">
        <v>-2.07E-2</v>
      </c>
      <c r="N258">
        <v>-7.6854530000000001E-3</v>
      </c>
      <c r="Q258">
        <f t="shared" si="59"/>
        <v>-7.1073333333333145E-6</v>
      </c>
      <c r="R258" s="100">
        <f t="shared" si="60"/>
        <v>3.8987315144365761E-3</v>
      </c>
      <c r="S258" t="s">
        <v>57</v>
      </c>
      <c r="T258">
        <v>2.68E+18</v>
      </c>
      <c r="U258">
        <v>2.3999999999999998E-3</v>
      </c>
      <c r="V258">
        <v>3.48E-4</v>
      </c>
      <c r="W258">
        <v>-1.26E-2</v>
      </c>
      <c r="X258">
        <v>-1.9736839999999999E-3</v>
      </c>
      <c r="Y258">
        <v>1.29E-2</v>
      </c>
      <c r="Z258">
        <v>1.9071559999999999E-3</v>
      </c>
      <c r="AA258">
        <v>-7.4999999999999997E-3</v>
      </c>
      <c r="AB258">
        <v>-1.126295E-3</v>
      </c>
      <c r="AC258" s="99">
        <f t="shared" si="61"/>
        <v>-2.1120574999999999E-4</v>
      </c>
      <c r="AD258">
        <f t="shared" si="62"/>
        <v>1.7072283084856917E-3</v>
      </c>
      <c r="AE258" t="s">
        <v>51</v>
      </c>
      <c r="AF258">
        <v>2.68E+18</v>
      </c>
      <c r="AG258">
        <v>-7.3000000000000001E-3</v>
      </c>
      <c r="AH258">
        <v>-1.1299999999999999E-3</v>
      </c>
      <c r="AI258">
        <v>1.8800000000000001E-2</v>
      </c>
      <c r="AJ258">
        <v>3.0799999999999998E-3</v>
      </c>
      <c r="AK258" s="99">
        <f t="shared" si="63"/>
        <v>9.7499999999999996E-4</v>
      </c>
      <c r="AL258" s="100">
        <f t="shared" si="64"/>
        <v>2.1050000000000001E-3</v>
      </c>
      <c r="AM258" t="s">
        <v>57</v>
      </c>
      <c r="AN258">
        <v>2.78E+18</v>
      </c>
      <c r="AO258">
        <v>1.1999999999999999E-3</v>
      </c>
      <c r="AP258">
        <v>1.4300000000000001E-3</v>
      </c>
      <c r="AQ258">
        <v>-4.8999999999999998E-3</v>
      </c>
      <c r="AR258">
        <v>-4.7600000000000003E-3</v>
      </c>
      <c r="AS258">
        <f t="shared" si="65"/>
        <v>-1.6650000000000002E-3</v>
      </c>
      <c r="AT258">
        <f t="shared" si="66"/>
        <v>4.3769909755447299E-3</v>
      </c>
      <c r="AU258" s="122" t="s">
        <v>51</v>
      </c>
      <c r="AV258" s="32">
        <v>2.78E+18</v>
      </c>
      <c r="AW258" s="30">
        <v>1.14E-2</v>
      </c>
      <c r="AX258" s="30">
        <v>1.042428676E-2</v>
      </c>
      <c r="AY258" s="30">
        <v>2.24E-2</v>
      </c>
      <c r="AZ258" s="30">
        <v>2.9914529910000001E-2</v>
      </c>
      <c r="BA258" s="30">
        <v>8.5800000000000008E-3</v>
      </c>
      <c r="BB258" s="30">
        <v>9.1325172960000003E-3</v>
      </c>
      <c r="BC258" s="30">
        <v>2.8E-3</v>
      </c>
      <c r="BD258" s="30">
        <v>3.234376805E-3</v>
      </c>
      <c r="BE258" s="30">
        <v>1.01E-2</v>
      </c>
      <c r="BF258" s="30">
        <v>1.037706771E-2</v>
      </c>
      <c r="BG258">
        <f t="shared" si="67"/>
        <v>8.2920621427500004E-3</v>
      </c>
      <c r="BH258">
        <f t="shared" si="58"/>
        <v>1.0114408852607238E-2</v>
      </c>
      <c r="BI258" t="s">
        <v>57</v>
      </c>
      <c r="BJ258">
        <v>2.68E+18</v>
      </c>
      <c r="BK258">
        <v>-1.9E-3</v>
      </c>
      <c r="BL258">
        <v>-2.7499999999999998E-3</v>
      </c>
      <c r="BM258">
        <v>4.4000000000000003E-3</v>
      </c>
      <c r="BN258">
        <v>5.0499999999999998E-3</v>
      </c>
      <c r="BO258">
        <f t="shared" si="68"/>
        <v>1.15E-3</v>
      </c>
      <c r="BP258">
        <f t="shared" si="69"/>
        <v>5.5154328932550704E-3</v>
      </c>
      <c r="BQ258" t="s">
        <v>51</v>
      </c>
      <c r="BR258">
        <v>2.68E+18</v>
      </c>
      <c r="BS258">
        <v>1.2E-2</v>
      </c>
      <c r="BT258">
        <v>1.3832853000000001E-2</v>
      </c>
      <c r="BW258" s="132">
        <v>6.3272467280000005E-4</v>
      </c>
      <c r="BX258" s="132">
        <v>5.6024505430000002E-5</v>
      </c>
      <c r="BY258" s="132">
        <v>2.017568974E-4</v>
      </c>
      <c r="BZ258" s="132">
        <v>2.5184237770000003E-4</v>
      </c>
      <c r="CA258" s="132">
        <v>2.1406138190000002E-3</v>
      </c>
      <c r="CB258" s="126">
        <f t="shared" si="70"/>
        <v>1.6987459351000002E-4</v>
      </c>
      <c r="CC258" s="132">
        <v>9.6949551920000001E-5</v>
      </c>
      <c r="CD258" s="132">
        <v>5.4972628330000005E-4</v>
      </c>
      <c r="CE258" s="132">
        <v>5.3119618389999999E-4</v>
      </c>
      <c r="CF258" s="132">
        <v>3.1370474189999997E-4</v>
      </c>
      <c r="CG258">
        <f t="shared" si="71"/>
        <v>3.7289419025499998E-4</v>
      </c>
      <c r="CH258" s="133">
        <v>3.1209407290000001E-4</v>
      </c>
      <c r="CI258" s="133">
        <v>8.5044812709999997E-4</v>
      </c>
      <c r="CJ258" s="100">
        <f t="shared" si="72"/>
        <v>5.8127109999999999E-4</v>
      </c>
      <c r="CK258" s="30">
        <v>3.982950165E-4</v>
      </c>
      <c r="CL258" s="30">
        <v>1.3259371609999999E-3</v>
      </c>
      <c r="CM258">
        <f t="shared" si="73"/>
        <v>8.6211608874999998E-4</v>
      </c>
      <c r="CN258" s="30">
        <v>2.903455571E-3</v>
      </c>
      <c r="CO258" s="30">
        <v>8.3320336959999998E-3</v>
      </c>
      <c r="CP258" s="30">
        <v>2.5436616270000001E-3</v>
      </c>
      <c r="CQ258" s="30">
        <v>9.0086444949999997E-4</v>
      </c>
      <c r="CR258" s="30">
        <v>2.8903037439999999E-3</v>
      </c>
      <c r="CS258">
        <f t="shared" si="74"/>
        <v>3.5140638174999995E-3</v>
      </c>
      <c r="CT258" s="30">
        <v>7.6463396720000002E-4</v>
      </c>
      <c r="CU258" s="30">
        <v>1.405255278E-3</v>
      </c>
      <c r="CV258">
        <f t="shared" si="75"/>
        <v>1.0849446226E-3</v>
      </c>
      <c r="CW258" s="30">
        <v>3.8528366600000001E-3</v>
      </c>
      <c r="CY258">
        <v>4.63E+18</v>
      </c>
      <c r="CZ258">
        <f>Q270</f>
        <v>-1.3766730000000001E-3</v>
      </c>
    </row>
    <row r="259" spans="1:104" ht="15.75" thickBot="1">
      <c r="A259" t="s">
        <v>58</v>
      </c>
      <c r="B259">
        <v>2.93E+18</v>
      </c>
      <c r="C259">
        <v>-1.35E-2</v>
      </c>
      <c r="D259">
        <v>-2.086231E-3</v>
      </c>
      <c r="E259" t="s">
        <v>52</v>
      </c>
      <c r="F259">
        <v>2.93E+18</v>
      </c>
      <c r="R259" s="100"/>
      <c r="S259" t="s">
        <v>58</v>
      </c>
      <c r="T259">
        <v>2.83E+18</v>
      </c>
      <c r="U259">
        <v>4.4999999999999997E-3</v>
      </c>
      <c r="V259">
        <v>6.5300000000000004E-4</v>
      </c>
      <c r="W259">
        <v>-1.0500000000000001E-2</v>
      </c>
      <c r="X259">
        <v>-1.6447370000000001E-3</v>
      </c>
      <c r="Y259">
        <v>1.5699999999999999E-2</v>
      </c>
      <c r="Z259">
        <v>2.3211120000000002E-3</v>
      </c>
      <c r="AA259">
        <v>-4.7000000000000002E-3</v>
      </c>
      <c r="AB259">
        <v>-7.05812E-4</v>
      </c>
      <c r="AC259" s="99">
        <f t="shared" si="61"/>
        <v>1.5589075000000007E-4</v>
      </c>
      <c r="AD259">
        <f t="shared" si="62"/>
        <v>1.7243445702947301E-3</v>
      </c>
      <c r="AE259" t="s">
        <v>52</v>
      </c>
      <c r="AF259">
        <v>2.83E+18</v>
      </c>
      <c r="AG259">
        <v>-1.0200000000000001E-2</v>
      </c>
      <c r="AH259">
        <v>-1.58E-3</v>
      </c>
      <c r="AI259">
        <f>(AI258+AI260)/2</f>
        <v>1.3950000000000001E-2</v>
      </c>
      <c r="AJ259">
        <v>3.0799999999999998E-3</v>
      </c>
      <c r="AK259" s="99">
        <f t="shared" ref="AK259" si="77">AVERAGE(AH259,AJ259)</f>
        <v>7.4999999999999991E-4</v>
      </c>
      <c r="AL259" s="100">
        <f t="shared" ref="AL259" si="78">_xlfn.STDEV.P(AH259,AJ259)</f>
        <v>2.33E-3</v>
      </c>
      <c r="AM259" t="s">
        <v>58</v>
      </c>
      <c r="AN259">
        <v>2.93E+18</v>
      </c>
      <c r="AO259">
        <v>6.9999999999999999E-4</v>
      </c>
      <c r="AP259">
        <v>8.3199999999999995E-4</v>
      </c>
      <c r="AQ259">
        <v>-5.7000000000000002E-3</v>
      </c>
      <c r="AR259">
        <v>-5.5399999999999998E-3</v>
      </c>
      <c r="AS259">
        <f t="shared" si="65"/>
        <v>-2.3539999999999998E-3</v>
      </c>
      <c r="AT259">
        <f t="shared" si="66"/>
        <v>4.5056844097206804E-3</v>
      </c>
      <c r="AU259" s="122" t="s">
        <v>52</v>
      </c>
      <c r="AV259" s="32">
        <v>2.93E+18</v>
      </c>
      <c r="AW259" s="19"/>
      <c r="AX259" s="19"/>
      <c r="AY259" s="30">
        <v>2.1100000000000001E-2</v>
      </c>
      <c r="AZ259" s="30">
        <v>2.81784188E-2</v>
      </c>
      <c r="BA259" s="30">
        <v>7.1000000000000004E-3</v>
      </c>
      <c r="BB259" s="30">
        <v>7.5572112829999996E-3</v>
      </c>
      <c r="BC259" s="30">
        <v>1.1999999999999999E-3</v>
      </c>
      <c r="BD259" s="30">
        <v>1.3861614879999999E-3</v>
      </c>
      <c r="BE259" s="30">
        <v>4.7999999999999996E-3</v>
      </c>
      <c r="BF259" s="30">
        <v>4.9316757419999996E-3</v>
      </c>
      <c r="BG259">
        <f t="shared" si="67"/>
        <v>4.6250161709999998E-3</v>
      </c>
      <c r="BH259">
        <f t="shared" si="58"/>
        <v>1.2045110619081806E-2</v>
      </c>
      <c r="BI259" t="s">
        <v>58</v>
      </c>
      <c r="BJ259">
        <v>2.83E+18</v>
      </c>
      <c r="BK259">
        <v>-4.3E-3</v>
      </c>
      <c r="BL259">
        <v>-6.2100000000000002E-3</v>
      </c>
      <c r="BM259">
        <v>2.3E-3</v>
      </c>
      <c r="BN259">
        <v>2.64E-3</v>
      </c>
      <c r="BO259">
        <f t="shared" si="68"/>
        <v>-1.7850000000000001E-3</v>
      </c>
      <c r="BP259">
        <f t="shared" si="69"/>
        <v>6.2578950135009463E-3</v>
      </c>
      <c r="BQ259" t="s">
        <v>52</v>
      </c>
      <c r="BR259">
        <v>2.83E+18</v>
      </c>
      <c r="BS259">
        <v>7.7999999999999996E-3</v>
      </c>
      <c r="BT259">
        <v>8.991354E-3</v>
      </c>
      <c r="BW259" s="132">
        <v>5.8107367909999996E-4</v>
      </c>
      <c r="BX259" s="134"/>
      <c r="BY259" s="134"/>
      <c r="BZ259" s="134"/>
      <c r="CA259" s="134"/>
      <c r="CB259" s="126"/>
      <c r="CC259" s="132">
        <v>1.8178040979999999E-4</v>
      </c>
      <c r="CD259" s="132">
        <v>4.581052361E-4</v>
      </c>
      <c r="CE259" s="132">
        <v>6.4649458040000004E-4</v>
      </c>
      <c r="CF259" s="132">
        <v>1.9658830490000001E-4</v>
      </c>
      <c r="CG259">
        <f t="shared" si="71"/>
        <v>3.7074213280000002E-4</v>
      </c>
      <c r="CH259" s="133">
        <v>4.3607664980000003E-4</v>
      </c>
      <c r="CI259" s="20"/>
      <c r="CJ259" s="100">
        <f t="shared" si="72"/>
        <v>4.3607664980000003E-4</v>
      </c>
      <c r="CK259" s="30">
        <v>2.317352823E-4</v>
      </c>
      <c r="CL259" s="30">
        <v>1.542416697E-3</v>
      </c>
      <c r="CM259">
        <f t="shared" si="73"/>
        <v>8.8707598965000005E-4</v>
      </c>
      <c r="CN259" s="19"/>
      <c r="CO259" s="30">
        <v>7.8484781690000005E-3</v>
      </c>
      <c r="CP259" s="30">
        <v>2.1048948200000001E-3</v>
      </c>
      <c r="CQ259" s="30">
        <v>3.8608476409999999E-4</v>
      </c>
      <c r="CR259" s="30">
        <v>1.3736097E-3</v>
      </c>
      <c r="CS259">
        <f t="shared" si="74"/>
        <v>2.9282668632750002E-3</v>
      </c>
      <c r="CT259" s="30">
        <v>1.7304874000000001E-3</v>
      </c>
      <c r="CU259" s="30">
        <v>7.3456525869999996E-4</v>
      </c>
      <c r="CV259">
        <f t="shared" si="75"/>
        <v>1.23252632935E-3</v>
      </c>
      <c r="CW259" s="30">
        <v>2.5043438290000002E-3</v>
      </c>
      <c r="CY259">
        <v>4.94E+18</v>
      </c>
      <c r="CZ259">
        <f>Q272</f>
        <v>-1.0266543333333333E-3</v>
      </c>
    </row>
    <row r="260" spans="1:104" ht="15.75" thickBot="1">
      <c r="A260" t="s">
        <v>59</v>
      </c>
      <c r="B260">
        <v>3.09E+18</v>
      </c>
      <c r="C260">
        <v>-1.14E-2</v>
      </c>
      <c r="D260">
        <v>-1.761706E-3</v>
      </c>
      <c r="E260" t="s">
        <v>53</v>
      </c>
      <c r="F260">
        <v>3.09E+18</v>
      </c>
      <c r="G260">
        <v>-8.8999999999999999E-3</v>
      </c>
      <c r="H260">
        <v>-1.3770690000000001E-3</v>
      </c>
      <c r="I260">
        <v>-2.5399999999999999E-2</v>
      </c>
      <c r="J260">
        <v>-4.717682E-3</v>
      </c>
      <c r="K260">
        <v>-1.5800000000000002E-2</v>
      </c>
      <c r="L260">
        <v>-2.7473480000000002E-3</v>
      </c>
      <c r="M260">
        <v>-1.24E-2</v>
      </c>
      <c r="N260">
        <v>-4.603846E-3</v>
      </c>
      <c r="Q260">
        <f t="shared" si="59"/>
        <v>-2.947366333333333E-3</v>
      </c>
      <c r="R260" s="100">
        <f t="shared" si="60"/>
        <v>1.6018533300470789E-3</v>
      </c>
      <c r="S260" t="s">
        <v>59</v>
      </c>
      <c r="T260">
        <v>2.97E+18</v>
      </c>
      <c r="U260">
        <v>1.03E-2</v>
      </c>
      <c r="V260">
        <v>1.49E-3</v>
      </c>
      <c r="W260">
        <v>-9.4000000000000004E-3</v>
      </c>
      <c r="X260">
        <v>-1.472431E-3</v>
      </c>
      <c r="Y260">
        <v>1.54E-2</v>
      </c>
      <c r="Z260">
        <v>2.2767590000000002E-3</v>
      </c>
      <c r="AA260">
        <v>-4.5999999999999999E-3</v>
      </c>
      <c r="AB260">
        <v>-6.90794E-4</v>
      </c>
      <c r="AC260" s="99">
        <f t="shared" si="61"/>
        <v>4.008835E-4</v>
      </c>
      <c r="AD260">
        <f t="shared" si="62"/>
        <v>1.7707014261763615E-3</v>
      </c>
      <c r="AE260" t="s">
        <v>53</v>
      </c>
      <c r="AF260">
        <v>2.97E+18</v>
      </c>
      <c r="AG260">
        <v>-2.35E-2</v>
      </c>
      <c r="AH260">
        <v>-3.63E-3</v>
      </c>
      <c r="AI260">
        <v>9.1000000000000004E-3</v>
      </c>
      <c r="AJ260">
        <v>1.49E-3</v>
      </c>
      <c r="AK260" s="99">
        <f t="shared" si="63"/>
        <v>-1.07E-3</v>
      </c>
      <c r="AL260" s="100">
        <f t="shared" ref="AL260:AL276" si="79">_xlfn.STDEV.P(AH260,AJ260)</f>
        <v>2.5599999999999998E-3</v>
      </c>
      <c r="AM260" t="s">
        <v>59</v>
      </c>
      <c r="AN260">
        <v>3.09E+18</v>
      </c>
      <c r="AO260">
        <v>1.9E-3</v>
      </c>
      <c r="AP260">
        <v>2.2599999999999999E-3</v>
      </c>
      <c r="AQ260">
        <v>-6.4000000000000003E-3</v>
      </c>
      <c r="AR260">
        <v>-6.2199999999999998E-3</v>
      </c>
      <c r="AS260">
        <f t="shared" si="65"/>
        <v>-1.98E-3</v>
      </c>
      <c r="AT260">
        <f t="shared" si="66"/>
        <v>5.9962655044619225E-3</v>
      </c>
      <c r="AU260" s="122" t="s">
        <v>53</v>
      </c>
      <c r="AV260" s="32">
        <v>3.09E+18</v>
      </c>
      <c r="AW260" s="30">
        <v>6.7999999999999996E-3</v>
      </c>
      <c r="AX260" s="30">
        <v>6.2179956110000002E-3</v>
      </c>
      <c r="AY260" s="30">
        <v>1.41E-2</v>
      </c>
      <c r="AZ260" s="30">
        <v>1.8830128210000002E-2</v>
      </c>
      <c r="BA260" s="30">
        <v>2.0999999999999999E-3</v>
      </c>
      <c r="BB260" s="30">
        <v>2.235231506E-3</v>
      </c>
      <c r="BC260" s="30">
        <v>-6.9999999999999999E-4</v>
      </c>
      <c r="BD260" s="30">
        <v>-8.0859420119999996E-4</v>
      </c>
      <c r="BE260" s="30">
        <v>2.3E-3</v>
      </c>
      <c r="BF260" s="30">
        <v>2.3630946270000001E-3</v>
      </c>
      <c r="BG260">
        <f t="shared" si="67"/>
        <v>2.5019318857000001E-3</v>
      </c>
      <c r="BH260">
        <f t="shared" si="58"/>
        <v>7.7160079319454206E-3</v>
      </c>
      <c r="BI260" t="s">
        <v>59</v>
      </c>
      <c r="BJ260">
        <v>2.97E+18</v>
      </c>
      <c r="BK260">
        <v>-2.8999999999999998E-3</v>
      </c>
      <c r="BL260">
        <v>-4.1900000000000001E-3</v>
      </c>
      <c r="BM260">
        <v>-1.9E-3</v>
      </c>
      <c r="BN260">
        <v>-2.1800000000000001E-3</v>
      </c>
      <c r="BO260">
        <f t="shared" si="68"/>
        <v>-3.1850000000000003E-3</v>
      </c>
      <c r="BP260">
        <f t="shared" si="69"/>
        <v>1.4212846301849605E-3</v>
      </c>
      <c r="BQ260" t="s">
        <v>53</v>
      </c>
      <c r="BR260">
        <v>2.97E+18</v>
      </c>
      <c r="BS260">
        <v>4.0000000000000001E-3</v>
      </c>
      <c r="BT260">
        <v>4.6109510000000003E-3</v>
      </c>
      <c r="BW260" s="132">
        <v>4.9068444019999995E-4</v>
      </c>
      <c r="BX260" s="132">
        <v>3.8355238329999998E-4</v>
      </c>
      <c r="BY260" s="132">
        <v>1.3140064600000001E-3</v>
      </c>
      <c r="BZ260" s="132">
        <v>7.6521337850000005E-4</v>
      </c>
      <c r="CA260" s="132">
        <v>1.2823000650000001E-3</v>
      </c>
      <c r="CB260" s="126">
        <f t="shared" si="70"/>
        <v>8.2092407393333331E-4</v>
      </c>
      <c r="CC260" s="132">
        <v>4.1607516030000002E-4</v>
      </c>
      <c r="CD260" s="132">
        <v>4.1011325899999998E-4</v>
      </c>
      <c r="CE260" s="132">
        <v>6.3414118069999995E-4</v>
      </c>
      <c r="CF260" s="132">
        <v>1.924055751E-4</v>
      </c>
      <c r="CG260">
        <f t="shared" si="71"/>
        <v>4.1318379377500001E-4</v>
      </c>
      <c r="CH260" s="133">
        <v>1.004686399E-3</v>
      </c>
      <c r="CI260" s="133">
        <v>4.1165308279999998E-4</v>
      </c>
      <c r="CJ260" s="100">
        <f t="shared" si="72"/>
        <v>7.0816974090000002E-4</v>
      </c>
      <c r="CK260" s="30">
        <v>6.2947324280000002E-4</v>
      </c>
      <c r="CL260" s="30">
        <v>1.731836291E-3</v>
      </c>
      <c r="CM260">
        <f t="shared" si="73"/>
        <v>1.1806547669E-3</v>
      </c>
      <c r="CN260" s="30">
        <v>1.731885779E-3</v>
      </c>
      <c r="CO260" s="30">
        <v>5.2447176389999999E-3</v>
      </c>
      <c r="CP260" s="30">
        <v>6.2257452410000003E-4</v>
      </c>
      <c r="CQ260" s="30">
        <v>2.2521611240000001E-4</v>
      </c>
      <c r="CR260" s="30">
        <v>6.5818798120000001E-4</v>
      </c>
      <c r="CS260">
        <f t="shared" si="74"/>
        <v>1.6965164071400002E-3</v>
      </c>
      <c r="CT260" s="30">
        <v>1.167072897E-3</v>
      </c>
      <c r="CU260" s="30">
        <v>6.0681477889999995E-4</v>
      </c>
      <c r="CV260">
        <f t="shared" si="75"/>
        <v>8.8694383795000003E-4</v>
      </c>
      <c r="CW260" s="30">
        <v>1.284278887E-3</v>
      </c>
      <c r="CY260">
        <v>5.24E+18</v>
      </c>
      <c r="CZ260">
        <f>Q274</f>
        <v>-9.5548166666666664E-4</v>
      </c>
    </row>
    <row r="261" spans="1:104" ht="15.75" thickBot="1">
      <c r="A261" t="s">
        <v>60</v>
      </c>
      <c r="B261">
        <v>3.24E+18</v>
      </c>
      <c r="C261">
        <v>-1.1299999999999999E-2</v>
      </c>
      <c r="D261">
        <v>-1.7462529999999999E-3</v>
      </c>
      <c r="E261" t="s">
        <v>54</v>
      </c>
      <c r="F261">
        <v>3.24E+18</v>
      </c>
      <c r="R261" s="100"/>
      <c r="S261" t="s">
        <v>60</v>
      </c>
      <c r="T261">
        <v>3.12E+18</v>
      </c>
      <c r="U261">
        <v>9.1000000000000004E-3</v>
      </c>
      <c r="V261">
        <v>1.32E-3</v>
      </c>
      <c r="W261">
        <v>-1.1299999999999999E-2</v>
      </c>
      <c r="X261">
        <v>-1.77005E-3</v>
      </c>
      <c r="Y261">
        <v>1.5800000000000002E-2</v>
      </c>
      <c r="Z261">
        <v>2.3358960000000001E-3</v>
      </c>
      <c r="AA261">
        <v>-2.5000000000000001E-3</v>
      </c>
      <c r="AB261">
        <v>-3.7543199999999998E-4</v>
      </c>
      <c r="AC261" s="99">
        <f t="shared" si="61"/>
        <v>3.7760350000000002E-4</v>
      </c>
      <c r="AD261">
        <f t="shared" si="62"/>
        <v>1.8168194460917134E-3</v>
      </c>
      <c r="AE261" t="s">
        <v>54</v>
      </c>
      <c r="AF261">
        <v>3.12E+18</v>
      </c>
      <c r="AG261">
        <v>-2.3400000000000001E-2</v>
      </c>
      <c r="AH261">
        <v>-3.62E-3</v>
      </c>
      <c r="AI261">
        <v>5.7000000000000002E-3</v>
      </c>
      <c r="AJ261">
        <v>9.3300000000000002E-4</v>
      </c>
      <c r="AK261" s="99">
        <f t="shared" si="63"/>
        <v>-1.3435000000000001E-3</v>
      </c>
      <c r="AL261" s="100">
        <f t="shared" si="79"/>
        <v>2.2764999999999999E-3</v>
      </c>
      <c r="AM261" t="s">
        <v>60</v>
      </c>
      <c r="AN261">
        <v>3.24E+18</v>
      </c>
      <c r="AO261">
        <v>4.0000000000000002E-4</v>
      </c>
      <c r="AP261">
        <v>4.75E-4</v>
      </c>
      <c r="AQ261">
        <v>-3.0999999999999999E-3</v>
      </c>
      <c r="AR261">
        <v>-3.0100000000000001E-3</v>
      </c>
      <c r="AS261">
        <f t="shared" si="65"/>
        <v>-1.2675E-3</v>
      </c>
      <c r="AT261">
        <f t="shared" si="66"/>
        <v>2.464267132435118E-3</v>
      </c>
      <c r="AU261" s="122" t="s">
        <v>54</v>
      </c>
      <c r="AV261" s="32">
        <v>3.24E+18</v>
      </c>
      <c r="AW261" s="19"/>
      <c r="AX261" s="19"/>
      <c r="AY261" s="30">
        <v>5.7000000000000002E-3</v>
      </c>
      <c r="AZ261" s="30">
        <v>7.6121794870000004E-3</v>
      </c>
      <c r="BA261" s="30">
        <v>5.9999999999999995E-4</v>
      </c>
      <c r="BB261" s="30">
        <v>6.386375732E-4</v>
      </c>
      <c r="BC261" s="30">
        <v>-3.0000000000000001E-3</v>
      </c>
      <c r="BD261" s="30">
        <v>-3.4654037199999999E-3</v>
      </c>
      <c r="BE261" s="30">
        <v>3.5999999999999999E-3</v>
      </c>
      <c r="BF261" s="30">
        <v>3.6987568069999999E-3</v>
      </c>
      <c r="BG261">
        <f t="shared" si="67"/>
        <v>2.9066355340000007E-4</v>
      </c>
      <c r="BH261">
        <f t="shared" si="58"/>
        <v>4.6921094609448715E-3</v>
      </c>
      <c r="BI261" t="s">
        <v>60</v>
      </c>
      <c r="BJ261">
        <v>3.12E+18</v>
      </c>
      <c r="BK261">
        <v>-1.1000000000000001E-3</v>
      </c>
      <c r="BL261">
        <v>-1.5900000000000001E-3</v>
      </c>
      <c r="BM261">
        <v>2.3999999999999998E-3</v>
      </c>
      <c r="BN261">
        <v>2.7499999999999998E-3</v>
      </c>
      <c r="BO261">
        <f t="shared" si="68"/>
        <v>5.7999999999999989E-4</v>
      </c>
      <c r="BP261">
        <f t="shared" si="69"/>
        <v>3.0688434303496161E-3</v>
      </c>
      <c r="BQ261" t="s">
        <v>54</v>
      </c>
      <c r="BR261">
        <v>3.12E+18</v>
      </c>
      <c r="BS261">
        <v>1.6000000000000001E-3</v>
      </c>
      <c r="BT261">
        <v>1.8443800000000001E-3</v>
      </c>
      <c r="BW261" s="132">
        <v>4.8638019070000002E-4</v>
      </c>
      <c r="BX261" s="134"/>
      <c r="BY261" s="134"/>
      <c r="BZ261" s="134"/>
      <c r="CA261" s="134"/>
      <c r="CB261" s="126"/>
      <c r="CC261" s="132">
        <v>3.6760038439999999E-4</v>
      </c>
      <c r="CD261" s="132">
        <v>4.9300849220000002E-4</v>
      </c>
      <c r="CE261" s="132">
        <v>6.5061238020000002E-4</v>
      </c>
      <c r="CF261" s="132">
        <v>1.045682473E-4</v>
      </c>
      <c r="CG261">
        <f t="shared" si="71"/>
        <v>4.0394737602499997E-4</v>
      </c>
      <c r="CH261" s="133">
        <v>1.000411138E-3</v>
      </c>
      <c r="CI261" s="133">
        <v>2.5784863429999998E-4</v>
      </c>
      <c r="CJ261" s="100">
        <f t="shared" si="72"/>
        <v>6.2912988614999992E-4</v>
      </c>
      <c r="CK261" s="30">
        <v>1.3230079220000001E-4</v>
      </c>
      <c r="CL261" s="30">
        <v>8.3885820359999998E-4</v>
      </c>
      <c r="CM261">
        <f t="shared" si="73"/>
        <v>4.8557949789999996E-4</v>
      </c>
      <c r="CN261" s="19"/>
      <c r="CO261" s="30">
        <v>2.120205003E-3</v>
      </c>
      <c r="CP261" s="30">
        <v>1.7787843549999999E-4</v>
      </c>
      <c r="CQ261" s="30">
        <v>9.6521191010000003E-4</v>
      </c>
      <c r="CR261" s="30">
        <v>1.030207275E-3</v>
      </c>
      <c r="CS261">
        <f t="shared" si="74"/>
        <v>1.0733756559E-3</v>
      </c>
      <c r="CT261" s="30">
        <v>4.4268282310000001E-4</v>
      </c>
      <c r="CU261" s="30">
        <v>7.6650287869999998E-4</v>
      </c>
      <c r="CV261">
        <f t="shared" si="75"/>
        <v>6.0459285090000002E-4</v>
      </c>
      <c r="CW261" s="30">
        <v>5.1371155470000005E-4</v>
      </c>
      <c r="CY261">
        <v>5.55E+18</v>
      </c>
      <c r="CZ261">
        <f>Q276</f>
        <v>-5.01707E-4</v>
      </c>
    </row>
    <row r="262" spans="1:104" ht="15.75" thickBot="1">
      <c r="A262" t="s">
        <v>61</v>
      </c>
      <c r="B262">
        <v>3.39E+18</v>
      </c>
      <c r="C262">
        <v>-9.1000000000000004E-3</v>
      </c>
      <c r="D262">
        <v>-1.4062739999999999E-3</v>
      </c>
      <c r="E262" t="s">
        <v>55</v>
      </c>
      <c r="F262">
        <v>3.39E+18</v>
      </c>
      <c r="G262">
        <v>-1.12E-2</v>
      </c>
      <c r="H262">
        <v>-1.732941E-3</v>
      </c>
      <c r="I262">
        <v>-2.5499999999999998E-2</v>
      </c>
      <c r="J262">
        <v>-4.7362560000000003E-3</v>
      </c>
      <c r="K262">
        <v>-1.5100000000000001E-2</v>
      </c>
      <c r="L262">
        <v>-2.6256299999999999E-3</v>
      </c>
      <c r="M262">
        <v>-1.2699999999999999E-2</v>
      </c>
      <c r="N262">
        <v>-4.7152299999999999E-3</v>
      </c>
      <c r="Q262">
        <f t="shared" si="59"/>
        <v>-3.0316089999999998E-3</v>
      </c>
      <c r="R262" s="100">
        <f t="shared" si="60"/>
        <v>1.5147181994246489E-3</v>
      </c>
      <c r="S262" t="s">
        <v>61</v>
      </c>
      <c r="T262">
        <v>3.27E+18</v>
      </c>
      <c r="U262">
        <v>6.4999999999999997E-3</v>
      </c>
      <c r="V262">
        <v>9.4300000000000004E-4</v>
      </c>
      <c r="W262">
        <v>-9.1999999999999998E-3</v>
      </c>
      <c r="X262">
        <v>-1.441103E-3</v>
      </c>
      <c r="Y262">
        <v>1.8200000000000001E-2</v>
      </c>
      <c r="Z262">
        <v>2.6907160000000001E-3</v>
      </c>
      <c r="AA262">
        <v>-4.1999999999999997E-3</v>
      </c>
      <c r="AB262">
        <v>-6.3072499999999995E-4</v>
      </c>
      <c r="AC262" s="99">
        <f t="shared" si="61"/>
        <v>3.9047200000000011E-4</v>
      </c>
      <c r="AD262">
        <f t="shared" si="62"/>
        <v>1.8251867432999835E-3</v>
      </c>
      <c r="AE262" t="s">
        <v>55</v>
      </c>
      <c r="AF262">
        <v>3.27E+18</v>
      </c>
      <c r="AG262">
        <v>-2.12E-2</v>
      </c>
      <c r="AH262">
        <v>-3.2799999999999999E-3</v>
      </c>
      <c r="AI262">
        <v>1.9E-3</v>
      </c>
      <c r="AJ262">
        <v>3.1100000000000002E-4</v>
      </c>
      <c r="AK262" s="99">
        <f t="shared" si="63"/>
        <v>-1.4844999999999999E-3</v>
      </c>
      <c r="AL262" s="100">
        <f t="shared" si="79"/>
        <v>1.7955E-3</v>
      </c>
      <c r="AM262" t="s">
        <v>61</v>
      </c>
      <c r="AN262">
        <v>3.39E+18</v>
      </c>
      <c r="AO262">
        <v>1.1000000000000001E-3</v>
      </c>
      <c r="AP262">
        <v>1.31E-3</v>
      </c>
      <c r="AQ262">
        <v>-3.3E-3</v>
      </c>
      <c r="AR262">
        <v>-3.2100000000000002E-3</v>
      </c>
      <c r="AS262">
        <f t="shared" si="65"/>
        <v>-9.5000000000000011E-4</v>
      </c>
      <c r="AT262">
        <f t="shared" si="66"/>
        <v>3.1961226509631953E-3</v>
      </c>
      <c r="AU262" s="122" t="s">
        <v>55</v>
      </c>
      <c r="AV262" s="32">
        <v>3.39E+18</v>
      </c>
      <c r="AW262" s="30">
        <v>4.0000000000000001E-3</v>
      </c>
      <c r="AX262" s="30">
        <v>3.6576444770000001E-3</v>
      </c>
      <c r="AY262" s="30">
        <v>1.1000000000000001E-3</v>
      </c>
      <c r="AZ262" s="30">
        <v>1.469017094E-3</v>
      </c>
      <c r="BA262" s="30">
        <v>-5.0000000000000001E-4</v>
      </c>
      <c r="BB262" s="30">
        <v>-5.3219797759999996E-4</v>
      </c>
      <c r="BC262" s="30">
        <v>-2.8999999999999998E-3</v>
      </c>
      <c r="BD262" s="30">
        <v>-3.3498902620000002E-3</v>
      </c>
      <c r="BE262" s="30">
        <v>8.9999999999999998E-4</v>
      </c>
      <c r="BF262" s="30">
        <v>9.2468920170000004E-4</v>
      </c>
      <c r="BG262">
        <f t="shared" si="67"/>
        <v>1.75061359775E-4</v>
      </c>
      <c r="BH262">
        <f t="shared" si="58"/>
        <v>2.5959239169145091E-3</v>
      </c>
      <c r="BI262" t="s">
        <v>61</v>
      </c>
      <c r="BJ262">
        <v>3.27E+18</v>
      </c>
      <c r="BK262">
        <v>-2E-3</v>
      </c>
      <c r="BL262">
        <v>-2.8900000000000002E-3</v>
      </c>
      <c r="BM262">
        <v>4.8999999999999998E-3</v>
      </c>
      <c r="BN262">
        <v>5.62E-3</v>
      </c>
      <c r="BO262">
        <f t="shared" si="68"/>
        <v>1.3649999999999999E-3</v>
      </c>
      <c r="BP262">
        <f t="shared" si="69"/>
        <v>6.017478707897519E-3</v>
      </c>
      <c r="BQ262" t="s">
        <v>55</v>
      </c>
      <c r="BR262">
        <v>3.27E+18</v>
      </c>
      <c r="BS262">
        <v>-6.9999999999999999E-4</v>
      </c>
      <c r="BT262">
        <v>-8.0691599999999997E-4</v>
      </c>
      <c r="BW262" s="132">
        <v>3.916867022E-4</v>
      </c>
      <c r="BX262" s="132">
        <v>4.8267266219999998E-4</v>
      </c>
      <c r="BY262" s="132">
        <v>1.3191797139999999E-3</v>
      </c>
      <c r="BZ262" s="132">
        <v>7.3131151999999999E-4</v>
      </c>
      <c r="CA262" s="132">
        <v>1.3133234540000001E-3</v>
      </c>
      <c r="CB262" s="126">
        <f t="shared" si="70"/>
        <v>8.4438796540000011E-4</v>
      </c>
      <c r="CC262" s="132">
        <v>2.6257170310000001E-4</v>
      </c>
      <c r="CD262" s="132">
        <v>4.0138744489999999E-4</v>
      </c>
      <c r="CE262" s="132">
        <v>7.494395772E-4</v>
      </c>
      <c r="CF262" s="132">
        <v>1.756746555E-4</v>
      </c>
      <c r="CG262">
        <f t="shared" si="71"/>
        <v>3.9726834517500001E-4</v>
      </c>
      <c r="CH262" s="133">
        <v>9.0635538989999995E-4</v>
      </c>
      <c r="CI262" s="133">
        <v>8.5949544759999995E-5</v>
      </c>
      <c r="CJ262" s="100">
        <f t="shared" si="72"/>
        <v>4.9615246732999992E-4</v>
      </c>
      <c r="CK262" s="30">
        <v>3.648716584E-4</v>
      </c>
      <c r="CL262" s="30">
        <v>8.9297808770000004E-4</v>
      </c>
      <c r="CM262">
        <f t="shared" si="73"/>
        <v>6.2892487305000002E-4</v>
      </c>
      <c r="CN262" s="30">
        <v>1.0187563409999999E-3</v>
      </c>
      <c r="CO262" s="30">
        <v>4.0916236900000001E-4</v>
      </c>
      <c r="CP262" s="30">
        <v>1.4823202960000001E-4</v>
      </c>
      <c r="CQ262" s="30">
        <v>9.3303817980000005E-4</v>
      </c>
      <c r="CR262" s="30">
        <v>2.5755181870000001E-4</v>
      </c>
      <c r="CS262">
        <f t="shared" si="74"/>
        <v>5.5334814762000005E-4</v>
      </c>
      <c r="CT262" s="30">
        <v>8.0487786019999995E-4</v>
      </c>
      <c r="CU262" s="30">
        <v>1.5649433770000001E-3</v>
      </c>
      <c r="CV262">
        <f t="shared" si="75"/>
        <v>1.1849106186E-3</v>
      </c>
      <c r="CW262" s="30">
        <v>2.247488052E-4</v>
      </c>
    </row>
    <row r="263" spans="1:104" ht="15.75" thickBot="1">
      <c r="A263" t="s">
        <v>62</v>
      </c>
      <c r="B263">
        <v>3.55E+18</v>
      </c>
      <c r="C263">
        <v>-1.18E-2</v>
      </c>
      <c r="D263">
        <v>-1.8235199999999999E-3</v>
      </c>
      <c r="E263" t="s">
        <v>56</v>
      </c>
      <c r="F263">
        <v>3.55E+18</v>
      </c>
      <c r="R263" s="100"/>
      <c r="S263" t="s">
        <v>62</v>
      </c>
      <c r="T263">
        <v>3.42E+18</v>
      </c>
      <c r="U263">
        <v>1.29E-2</v>
      </c>
      <c r="V263">
        <v>1.8699999999999999E-3</v>
      </c>
      <c r="W263">
        <v>-8.0999999999999996E-3</v>
      </c>
      <c r="X263">
        <v>-1.2687969999999999E-3</v>
      </c>
      <c r="Y263">
        <v>2.0500000000000001E-2</v>
      </c>
      <c r="Z263">
        <v>3.0307509999999999E-3</v>
      </c>
      <c r="AA263">
        <v>-4.5999999999999999E-3</v>
      </c>
      <c r="AB263">
        <v>-6.90794E-4</v>
      </c>
      <c r="AC263" s="99">
        <f t="shared" si="61"/>
        <v>7.3528999999999999E-4</v>
      </c>
      <c r="AD263">
        <f t="shared" si="62"/>
        <v>2.0499421345691691E-3</v>
      </c>
      <c r="AE263" t="s">
        <v>56</v>
      </c>
      <c r="AF263">
        <v>3.42E+18</v>
      </c>
      <c r="AG263">
        <v>-1.84E-2</v>
      </c>
      <c r="AH263">
        <v>-2.8500000000000001E-3</v>
      </c>
      <c r="AI263">
        <v>-9.1000000000000004E-3</v>
      </c>
      <c r="AJ263">
        <v>-1.49E-3</v>
      </c>
      <c r="AK263" s="99">
        <f t="shared" si="63"/>
        <v>-2.1700000000000001E-3</v>
      </c>
      <c r="AL263" s="100">
        <f t="shared" si="79"/>
        <v>6.8000000000000005E-4</v>
      </c>
      <c r="AM263" t="s">
        <v>62</v>
      </c>
      <c r="AN263">
        <v>3.55E+18</v>
      </c>
      <c r="AO263">
        <v>1.4E-3</v>
      </c>
      <c r="AP263">
        <v>1.66E-3</v>
      </c>
      <c r="AQ263">
        <v>-2.3E-3</v>
      </c>
      <c r="AR263">
        <v>-2.2300000000000002E-3</v>
      </c>
      <c r="AS263">
        <f t="shared" si="65"/>
        <v>-2.850000000000001E-4</v>
      </c>
      <c r="AT263">
        <f t="shared" si="66"/>
        <v>2.7506453788156697E-3</v>
      </c>
      <c r="AU263" s="122" t="s">
        <v>56</v>
      </c>
      <c r="AV263" s="32">
        <v>3.55E+18</v>
      </c>
      <c r="AW263" s="19"/>
      <c r="AX263" s="19"/>
      <c r="AY263" s="30">
        <v>-5.7999999999999996E-3</v>
      </c>
      <c r="AZ263" s="30">
        <v>-7.7457264960000003E-3</v>
      </c>
      <c r="BA263" s="30">
        <v>1.6999999999999999E-3</v>
      </c>
      <c r="BB263" s="30">
        <v>1.809473124E-3</v>
      </c>
      <c r="BC263" s="30">
        <v>-1.4E-3</v>
      </c>
      <c r="BD263" s="30">
        <v>-1.617188402E-3</v>
      </c>
      <c r="BE263" s="30">
        <v>5.9999999999999995E-4</v>
      </c>
      <c r="BF263" s="30">
        <v>6.1645946779999999E-4</v>
      </c>
      <c r="BG263">
        <f t="shared" si="67"/>
        <v>2.6958139659999999E-4</v>
      </c>
      <c r="BH263">
        <f t="shared" si="58"/>
        <v>4.2518765136186389E-3</v>
      </c>
      <c r="BI263" t="s">
        <v>62</v>
      </c>
      <c r="BJ263">
        <v>3.42E+18</v>
      </c>
      <c r="BK263">
        <v>-2.0999999999999999E-3</v>
      </c>
      <c r="BL263">
        <v>-3.0300000000000001E-3</v>
      </c>
      <c r="BM263">
        <v>2.5000000000000001E-3</v>
      </c>
      <c r="BN263">
        <v>2.8700000000000002E-3</v>
      </c>
      <c r="BO263">
        <f t="shared" si="68"/>
        <v>-7.9999999999999993E-5</v>
      </c>
      <c r="BP263">
        <f t="shared" si="69"/>
        <v>4.17193000900063E-3</v>
      </c>
      <c r="BQ263" t="s">
        <v>56</v>
      </c>
      <c r="BR263">
        <v>3.42E+18</v>
      </c>
      <c r="BS263">
        <v>1.5E-3</v>
      </c>
      <c r="BT263">
        <v>1.7291069999999999E-3</v>
      </c>
      <c r="BW263" s="132">
        <v>5.0790143810000002E-4</v>
      </c>
      <c r="BX263" s="134"/>
      <c r="BY263" s="134"/>
      <c r="BZ263" s="134"/>
      <c r="CA263" s="134"/>
      <c r="CB263" s="126"/>
      <c r="CC263" s="132">
        <v>5.2110384159999995E-4</v>
      </c>
      <c r="CD263" s="132">
        <v>3.5339546780000002E-4</v>
      </c>
      <c r="CE263" s="132">
        <v>8.441489744E-4</v>
      </c>
      <c r="CF263" s="132">
        <v>1.924055751E-4</v>
      </c>
      <c r="CG263">
        <f t="shared" si="71"/>
        <v>4.7776346472499999E-4</v>
      </c>
      <c r="CH263" s="133">
        <v>7.8664807420000002E-4</v>
      </c>
      <c r="CI263" s="133">
        <v>4.1165308279999998E-4</v>
      </c>
      <c r="CJ263" s="100">
        <f t="shared" si="72"/>
        <v>5.9915057849999997E-4</v>
      </c>
      <c r="CK263" s="30">
        <v>4.6235645270000002E-4</v>
      </c>
      <c r="CL263" s="30">
        <v>6.2237866720000004E-4</v>
      </c>
      <c r="CM263">
        <f t="shared" si="73"/>
        <v>5.4236755994999998E-4</v>
      </c>
      <c r="CN263" s="19"/>
      <c r="CO263" s="30">
        <v>2.157401582E-3</v>
      </c>
      <c r="CP263" s="30">
        <v>5.0398890050000001E-4</v>
      </c>
      <c r="CQ263" s="30">
        <v>4.5043222469999999E-4</v>
      </c>
      <c r="CR263" s="30">
        <v>1.7170121250000001E-4</v>
      </c>
      <c r="CS263">
        <f t="shared" si="74"/>
        <v>8.2088097992500005E-4</v>
      </c>
      <c r="CT263" s="30">
        <v>8.4512175329999996E-4</v>
      </c>
      <c r="CU263" s="30">
        <v>7.9844049860000002E-4</v>
      </c>
      <c r="CV263">
        <f t="shared" si="75"/>
        <v>8.2178112594999994E-4</v>
      </c>
      <c r="CW263" s="30">
        <v>4.8160458250000001E-4</v>
      </c>
    </row>
    <row r="264" spans="1:104" ht="15.75" thickBot="1">
      <c r="A264" t="s">
        <v>63</v>
      </c>
      <c r="B264">
        <v>3.7E+18</v>
      </c>
      <c r="C264">
        <v>-1.12E-2</v>
      </c>
      <c r="D264">
        <v>-1.7307990000000001E-3</v>
      </c>
      <c r="E264" t="s">
        <v>57</v>
      </c>
      <c r="F264">
        <v>3.7E+18</v>
      </c>
      <c r="G264">
        <v>-9.1000000000000004E-3</v>
      </c>
      <c r="H264">
        <v>-1.4080150000000001E-3</v>
      </c>
      <c r="I264">
        <v>-2.58E-2</v>
      </c>
      <c r="J264">
        <v>-4.7919759999999999E-3</v>
      </c>
      <c r="K264">
        <v>-1.09E-2</v>
      </c>
      <c r="L264">
        <v>-1.895323E-3</v>
      </c>
      <c r="M264">
        <v>1.9E-3</v>
      </c>
      <c r="N264">
        <v>7.0542800000000002E-4</v>
      </c>
      <c r="Q264">
        <f t="shared" si="59"/>
        <v>-2.6984379999999996E-3</v>
      </c>
      <c r="R264" s="100">
        <f t="shared" si="60"/>
        <v>2.264421514726223E-3</v>
      </c>
      <c r="S264" t="s">
        <v>63</v>
      </c>
      <c r="T264">
        <v>3.57E+18</v>
      </c>
      <c r="U264">
        <v>1.4E-2</v>
      </c>
      <c r="V264">
        <v>2.0300000000000001E-3</v>
      </c>
      <c r="W264">
        <v>-6.3E-3</v>
      </c>
      <c r="X264">
        <v>-9.8684199999999993E-4</v>
      </c>
      <c r="Y264">
        <v>2.2800000000000001E-2</v>
      </c>
      <c r="Z264">
        <v>3.3707870000000001E-3</v>
      </c>
      <c r="AA264">
        <v>-1.6999999999999999E-3</v>
      </c>
      <c r="AB264">
        <v>-2.5529399999999999E-4</v>
      </c>
      <c r="AC264" s="99">
        <f t="shared" si="61"/>
        <v>1.0396627500000003E-3</v>
      </c>
      <c r="AD264">
        <f t="shared" si="62"/>
        <v>2.0164773429439393E-3</v>
      </c>
      <c r="AE264" t="s">
        <v>57</v>
      </c>
      <c r="AF264">
        <v>3.57E+18</v>
      </c>
      <c r="AG264">
        <v>-1.6799999999999999E-2</v>
      </c>
      <c r="AH264">
        <v>-2.5999999999999999E-3</v>
      </c>
      <c r="AI264">
        <v>-1.01E-2</v>
      </c>
      <c r="AJ264">
        <v>-1.65E-3</v>
      </c>
      <c r="AK264" s="99">
        <f t="shared" si="63"/>
        <v>-2.1250000000000002E-3</v>
      </c>
      <c r="AL264" s="100">
        <f t="shared" si="79"/>
        <v>4.7499999999999994E-4</v>
      </c>
      <c r="AM264" t="s">
        <v>63</v>
      </c>
      <c r="AN264">
        <v>3.7E+18</v>
      </c>
      <c r="AO264">
        <v>2.3E-3</v>
      </c>
      <c r="AP264">
        <v>2.7299999999999998E-3</v>
      </c>
      <c r="AQ264">
        <v>-3.0000000000000001E-3</v>
      </c>
      <c r="AR264">
        <v>-2.9099999999999998E-3</v>
      </c>
      <c r="AS264">
        <f t="shared" si="65"/>
        <v>-9.0000000000000019E-5</v>
      </c>
      <c r="AT264">
        <f t="shared" si="66"/>
        <v>3.9880822458921274E-3</v>
      </c>
      <c r="AU264" s="122" t="s">
        <v>57</v>
      </c>
      <c r="AV264" s="32">
        <v>3.7E+18</v>
      </c>
      <c r="AW264" s="30">
        <v>2.5999999999999999E-3</v>
      </c>
      <c r="AX264" s="30">
        <v>2.37746891E-3</v>
      </c>
      <c r="AY264" s="30">
        <v>4.0000000000000002E-4</v>
      </c>
      <c r="AZ264" s="30">
        <v>5.3418803420000004E-4</v>
      </c>
      <c r="BA264" s="30">
        <v>1.6999999999999999E-3</v>
      </c>
      <c r="BB264" s="30">
        <v>1.809473124E-3</v>
      </c>
      <c r="BC264" s="30">
        <v>-1.9E-3</v>
      </c>
      <c r="BD264" s="30">
        <v>-2.1947556889999999E-3</v>
      </c>
      <c r="BE264" s="30">
        <v>5.9999999999999995E-4</v>
      </c>
      <c r="BF264" s="30">
        <v>6.1645946779999999E-4</v>
      </c>
      <c r="BG264">
        <f t="shared" si="67"/>
        <v>6.5216145319999994E-4</v>
      </c>
      <c r="BH264">
        <f t="shared" si="58"/>
        <v>1.7630514848016867E-3</v>
      </c>
      <c r="BI264" t="s">
        <v>63</v>
      </c>
      <c r="BJ264">
        <v>3.57E+18</v>
      </c>
      <c r="BK264">
        <v>-8.0000000000000004E-4</v>
      </c>
      <c r="BL264">
        <v>-1.16E-3</v>
      </c>
      <c r="BM264">
        <v>-3.3999999999999998E-3</v>
      </c>
      <c r="BN264">
        <v>-3.8999999999999998E-3</v>
      </c>
      <c r="BO264">
        <f t="shared" si="68"/>
        <v>-2.5300000000000001E-3</v>
      </c>
      <c r="BP264">
        <f t="shared" si="69"/>
        <v>1.9374725804511392E-3</v>
      </c>
      <c r="BQ264" t="s">
        <v>57</v>
      </c>
      <c r="BR264">
        <v>3.57E+18</v>
      </c>
      <c r="BS264">
        <v>1.4E-3</v>
      </c>
      <c r="BT264">
        <v>1.6138330000000001E-3</v>
      </c>
      <c r="BW264" s="132">
        <v>4.8207594119999999E-4</v>
      </c>
      <c r="BX264" s="132">
        <v>3.9217153799999999E-4</v>
      </c>
      <c r="BY264" s="132">
        <v>1.334699475E-3</v>
      </c>
      <c r="BZ264" s="132">
        <v>5.2790036869999999E-4</v>
      </c>
      <c r="CA264" s="132">
        <v>1.9648146160000001E-4</v>
      </c>
      <c r="CB264" s="126">
        <f t="shared" si="70"/>
        <v>7.5159046056666662E-4</v>
      </c>
      <c r="CC264" s="132">
        <v>5.6553905290000002E-4</v>
      </c>
      <c r="CD264" s="132">
        <v>2.7486314159999998E-4</v>
      </c>
      <c r="CE264" s="132">
        <v>9.3885837150000002E-4</v>
      </c>
      <c r="CF264" s="132">
        <v>7.1106408170000003E-5</v>
      </c>
      <c r="CG264">
        <f t="shared" si="71"/>
        <v>4.6259174354249997E-4</v>
      </c>
      <c r="CH264" s="133">
        <v>7.1824389389999995E-4</v>
      </c>
      <c r="CI264" s="133">
        <v>4.568896853E-4</v>
      </c>
      <c r="CJ264" s="100">
        <f t="shared" si="72"/>
        <v>5.8756678959999995E-4</v>
      </c>
      <c r="CK264" s="30">
        <v>7.603813951E-4</v>
      </c>
      <c r="CL264" s="30">
        <v>8.1179826150000001E-4</v>
      </c>
      <c r="CM264">
        <f t="shared" si="73"/>
        <v>7.860898283E-4</v>
      </c>
      <c r="CN264" s="30">
        <v>6.6219162140000005E-4</v>
      </c>
      <c r="CO264" s="30">
        <v>1.4878631599999999E-4</v>
      </c>
      <c r="CP264" s="30">
        <v>5.0398890050000001E-4</v>
      </c>
      <c r="CQ264" s="30">
        <v>6.1130087640000005E-4</v>
      </c>
      <c r="CR264" s="30">
        <v>1.7170121250000001E-4</v>
      </c>
      <c r="CS264">
        <f t="shared" si="74"/>
        <v>4.1959378536000002E-4</v>
      </c>
      <c r="CT264" s="30">
        <v>3.2195114410000001E-4</v>
      </c>
      <c r="CU264" s="30">
        <v>1.085879078E-3</v>
      </c>
      <c r="CV264">
        <f t="shared" si="75"/>
        <v>7.0391511104999998E-4</v>
      </c>
      <c r="CW264" s="30">
        <v>4.4949761030000003E-4</v>
      </c>
    </row>
    <row r="265" spans="1:104" ht="15.75" thickBot="1">
      <c r="A265" t="s">
        <v>64</v>
      </c>
      <c r="B265">
        <v>3.86E+18</v>
      </c>
      <c r="C265">
        <v>-7.6E-3</v>
      </c>
      <c r="D265">
        <v>-1.1744710000000001E-3</v>
      </c>
      <c r="E265" t="s">
        <v>58</v>
      </c>
      <c r="F265">
        <v>3.86E+18</v>
      </c>
      <c r="R265" s="100"/>
      <c r="S265" t="s">
        <v>64</v>
      </c>
      <c r="T265">
        <v>3.72E+18</v>
      </c>
      <c r="U265">
        <v>1.67E-2</v>
      </c>
      <c r="V265">
        <v>2.4199999999999998E-3</v>
      </c>
      <c r="W265">
        <v>-4.7999999999999996E-3</v>
      </c>
      <c r="X265">
        <v>-7.5188000000000002E-4</v>
      </c>
      <c r="Y265">
        <v>2.4299999999999999E-2</v>
      </c>
      <c r="Z265">
        <v>3.592549E-3</v>
      </c>
      <c r="AA265">
        <v>-1.6000000000000001E-3</v>
      </c>
      <c r="AB265">
        <v>-2.4027599999999999E-4</v>
      </c>
      <c r="AC265" s="99">
        <f t="shared" si="61"/>
        <v>1.2550982499999999E-3</v>
      </c>
      <c r="AD265">
        <f t="shared" si="62"/>
        <v>2.0884426366206271E-3</v>
      </c>
      <c r="AE265" t="s">
        <v>58</v>
      </c>
      <c r="AF265">
        <v>3.72E+18</v>
      </c>
      <c r="AG265">
        <v>-1.47E-2</v>
      </c>
      <c r="AH265">
        <v>-2.2699999999999999E-3</v>
      </c>
      <c r="AI265">
        <v>-9.7999999999999997E-3</v>
      </c>
      <c r="AJ265">
        <v>-1.6000000000000001E-3</v>
      </c>
      <c r="AK265" s="99">
        <f t="shared" si="63"/>
        <v>-1.9350000000000001E-3</v>
      </c>
      <c r="AL265" s="100">
        <f t="shared" si="79"/>
        <v>3.349999999999999E-4</v>
      </c>
      <c r="AM265" t="s">
        <v>64</v>
      </c>
      <c r="AN265">
        <v>3.86E+18</v>
      </c>
      <c r="AO265">
        <v>2.5000000000000001E-3</v>
      </c>
      <c r="AP265">
        <v>2.97E-3</v>
      </c>
      <c r="AQ265">
        <v>-3.5999999999999999E-3</v>
      </c>
      <c r="AR265">
        <v>-3.5000000000000001E-3</v>
      </c>
      <c r="AS265">
        <f t="shared" si="65"/>
        <v>-2.6500000000000004E-4</v>
      </c>
      <c r="AT265">
        <f t="shared" si="66"/>
        <v>4.5749808742769627E-3</v>
      </c>
      <c r="AU265" s="122" t="s">
        <v>58</v>
      </c>
      <c r="AV265" s="32">
        <v>3.86E+18</v>
      </c>
      <c r="AW265" s="19"/>
      <c r="AX265" s="19"/>
      <c r="AY265" s="30">
        <v>-1.2999999999999999E-3</v>
      </c>
      <c r="AZ265" s="30">
        <v>-1.736111111E-3</v>
      </c>
      <c r="BA265" s="30">
        <v>2.5000000000000001E-3</v>
      </c>
      <c r="BB265" s="30">
        <v>2.6609898879999998E-3</v>
      </c>
      <c r="BC265" s="30">
        <v>-1.1000000000000001E-3</v>
      </c>
      <c r="BD265" s="30">
        <v>-1.27064803E-3</v>
      </c>
      <c r="BE265" s="30">
        <v>4.0000000000000002E-4</v>
      </c>
      <c r="BF265" s="30">
        <v>4.109729785E-4</v>
      </c>
      <c r="BG265">
        <f t="shared" si="67"/>
        <v>6.0043827883333328E-4</v>
      </c>
      <c r="BH265">
        <f t="shared" si="58"/>
        <v>1.9897513494170722E-3</v>
      </c>
      <c r="BI265" t="s">
        <v>64</v>
      </c>
      <c r="BJ265">
        <v>3.72E+18</v>
      </c>
      <c r="BK265">
        <v>1.6000000000000001E-3</v>
      </c>
      <c r="BL265">
        <v>2.31E-3</v>
      </c>
      <c r="BM265">
        <v>-2.5999999999999999E-3</v>
      </c>
      <c r="BN265">
        <v>-2.98E-3</v>
      </c>
      <c r="BO265">
        <f t="shared" si="68"/>
        <v>-3.3500000000000001E-4</v>
      </c>
      <c r="BP265">
        <f t="shared" si="69"/>
        <v>3.7405948724768367E-3</v>
      </c>
      <c r="BQ265" t="s">
        <v>58</v>
      </c>
      <c r="BR265">
        <v>3.72E+18</v>
      </c>
      <c r="BS265">
        <v>-2.0000000000000001E-4</v>
      </c>
      <c r="BT265">
        <v>-2.3054799999999999E-4</v>
      </c>
      <c r="BW265" s="132">
        <v>3.2712296009999999E-4</v>
      </c>
      <c r="BX265" s="134"/>
      <c r="BY265" s="134"/>
      <c r="BZ265" s="134"/>
      <c r="CA265" s="134"/>
      <c r="CB265" s="126"/>
      <c r="CC265" s="132">
        <v>6.7460729879999996E-4</v>
      </c>
      <c r="CD265" s="132">
        <v>2.0941953649999999E-4</v>
      </c>
      <c r="CE265" s="132">
        <v>1.00062537E-3</v>
      </c>
      <c r="CF265" s="132">
        <v>6.6923678280000006E-5</v>
      </c>
      <c r="CG265">
        <f t="shared" si="71"/>
        <v>4.8789397089500002E-4</v>
      </c>
      <c r="CH265" s="133">
        <v>6.2846340709999998E-4</v>
      </c>
      <c r="CI265" s="133">
        <v>4.433187045E-4</v>
      </c>
      <c r="CJ265" s="100">
        <f t="shared" si="72"/>
        <v>5.3589105579999997E-4</v>
      </c>
      <c r="CK265" s="30">
        <v>8.2722811110000002E-4</v>
      </c>
      <c r="CL265" s="30">
        <v>9.7415791389999997E-4</v>
      </c>
      <c r="CM265">
        <f t="shared" si="73"/>
        <v>9.0069301249999999E-4</v>
      </c>
      <c r="CN265" s="19"/>
      <c r="CO265" s="30">
        <v>4.83555527E-4</v>
      </c>
      <c r="CP265" s="30">
        <v>7.4116014780000003E-4</v>
      </c>
      <c r="CQ265" s="30">
        <v>3.5391103369999998E-4</v>
      </c>
      <c r="CR265" s="30">
        <v>1.14467475E-4</v>
      </c>
      <c r="CS265">
        <f t="shared" si="74"/>
        <v>4.2327354587500004E-4</v>
      </c>
      <c r="CT265" s="30">
        <v>6.4390228820000001E-4</v>
      </c>
      <c r="CU265" s="30">
        <v>8.3037811860000004E-4</v>
      </c>
      <c r="CV265">
        <f t="shared" si="75"/>
        <v>7.3714020340000003E-4</v>
      </c>
      <c r="CW265" s="30">
        <v>6.4213944329999997E-5</v>
      </c>
    </row>
    <row r="266" spans="1:104" ht="15.75" thickBot="1">
      <c r="A266" t="s">
        <v>65</v>
      </c>
      <c r="B266">
        <v>4.01E+18</v>
      </c>
      <c r="C266">
        <v>-7.7000000000000002E-3</v>
      </c>
      <c r="D266">
        <v>-1.189924E-3</v>
      </c>
      <c r="E266" t="s">
        <v>59</v>
      </c>
      <c r="F266">
        <v>4.01E+18</v>
      </c>
      <c r="G266">
        <v>-9.2999999999999992E-3</v>
      </c>
      <c r="H266">
        <v>-1.43896E-3</v>
      </c>
      <c r="K266">
        <v>-6.4000000000000003E-3</v>
      </c>
      <c r="L266">
        <v>-1.1128500000000001E-3</v>
      </c>
      <c r="M266">
        <v>-2.0999999999999999E-3</v>
      </c>
      <c r="N266">
        <v>-7.79684E-4</v>
      </c>
      <c r="Q266">
        <f t="shared" si="59"/>
        <v>-1.2759049999999999E-3</v>
      </c>
      <c r="R266" s="100">
        <f t="shared" si="60"/>
        <v>3.2964429309787846E-4</v>
      </c>
      <c r="S266" t="s">
        <v>65</v>
      </c>
      <c r="T266">
        <v>3.87E+18</v>
      </c>
      <c r="U266">
        <v>1.9800000000000002E-2</v>
      </c>
      <c r="V266">
        <v>2.8700000000000002E-3</v>
      </c>
      <c r="W266">
        <v>-6.1000000000000004E-3</v>
      </c>
      <c r="X266">
        <v>-9.5551399999999997E-4</v>
      </c>
      <c r="Y266">
        <v>2.5499999999999998E-2</v>
      </c>
      <c r="Z266">
        <v>3.7699589999999998E-3</v>
      </c>
      <c r="AA266">
        <v>5.9999999999999995E-4</v>
      </c>
      <c r="AB266">
        <v>9.0099999999999995E-5</v>
      </c>
      <c r="AC266" s="99">
        <f t="shared" si="61"/>
        <v>1.44363625E-3</v>
      </c>
      <c r="AD266">
        <f t="shared" si="62"/>
        <v>2.2386211073352536E-3</v>
      </c>
      <c r="AE266" t="s">
        <v>59</v>
      </c>
      <c r="AF266">
        <v>3.87E+18</v>
      </c>
      <c r="AG266">
        <v>-1.4500000000000001E-2</v>
      </c>
      <c r="AH266">
        <v>-2.2399999999999998E-3</v>
      </c>
      <c r="AI266">
        <v>-9.2999999999999992E-3</v>
      </c>
      <c r="AJ266">
        <v>-1.5200000000000001E-3</v>
      </c>
      <c r="AK266" s="99">
        <f t="shared" si="63"/>
        <v>-1.8799999999999999E-3</v>
      </c>
      <c r="AL266" s="100">
        <f t="shared" si="79"/>
        <v>3.5999999999999986E-4</v>
      </c>
      <c r="AM266" t="s">
        <v>65</v>
      </c>
      <c r="AN266">
        <v>4.01E+18</v>
      </c>
      <c r="AO266">
        <v>3.2000000000000002E-3</v>
      </c>
      <c r="AP266">
        <v>3.8E-3</v>
      </c>
      <c r="AQ266">
        <v>-3.2000000000000002E-3</v>
      </c>
      <c r="AR266">
        <v>-3.1099999999999999E-3</v>
      </c>
      <c r="AS266">
        <f t="shared" si="65"/>
        <v>3.4500000000000004E-4</v>
      </c>
      <c r="AT266">
        <f t="shared" si="66"/>
        <v>4.886107857999044E-3</v>
      </c>
      <c r="AU266" s="122" t="s">
        <v>59</v>
      </c>
      <c r="AV266" s="32">
        <v>4.01E+18</v>
      </c>
      <c r="AW266" s="30">
        <v>3.2000000000000002E-3</v>
      </c>
      <c r="AX266" s="30">
        <v>2.9261155819999998E-3</v>
      </c>
      <c r="AY266" s="30">
        <v>1.18E-2</v>
      </c>
      <c r="AZ266" s="30">
        <v>1.5758547009999999E-2</v>
      </c>
      <c r="BA266" s="30">
        <v>3.8999999999999998E-3</v>
      </c>
      <c r="BB266" s="30">
        <v>4.1511442259999998E-3</v>
      </c>
      <c r="BC266" s="30">
        <v>1.4E-3</v>
      </c>
      <c r="BD266" s="30">
        <v>1.617188402E-3</v>
      </c>
      <c r="BE266" s="30">
        <v>1.9E-3</v>
      </c>
      <c r="BF266" s="30">
        <v>1.952121648E-3</v>
      </c>
      <c r="BG266">
        <f t="shared" si="67"/>
        <v>2.6616424644999997E-3</v>
      </c>
      <c r="BH266">
        <f t="shared" si="58"/>
        <v>5.939402169921274E-3</v>
      </c>
      <c r="BI266" t="s">
        <v>65</v>
      </c>
      <c r="BJ266">
        <v>3.87E+18</v>
      </c>
      <c r="BK266">
        <v>8.9999999999999998E-4</v>
      </c>
      <c r="BL266">
        <v>1.2999999999999999E-3</v>
      </c>
      <c r="BM266">
        <v>1.2999999999999999E-3</v>
      </c>
      <c r="BN266">
        <v>1.49E-3</v>
      </c>
      <c r="BO266">
        <f t="shared" si="68"/>
        <v>1.395E-3</v>
      </c>
      <c r="BP266">
        <f t="shared" si="69"/>
        <v>1.3435028842544408E-4</v>
      </c>
      <c r="BQ266" t="s">
        <v>59</v>
      </c>
      <c r="BR266">
        <v>3.87E+18</v>
      </c>
      <c r="BS266">
        <v>3.5999999999999999E-3</v>
      </c>
      <c r="BT266">
        <v>4.1498560000000004E-3</v>
      </c>
      <c r="BW266" s="132">
        <v>3.3142720959999998E-4</v>
      </c>
      <c r="BX266" s="132">
        <v>4.007906927E-4</v>
      </c>
      <c r="BY266" s="132">
        <v>1.0951778250000001E-3</v>
      </c>
      <c r="BZ266" s="132">
        <v>3.0995984950000003E-4</v>
      </c>
      <c r="CA266" s="132">
        <v>2.1716372070000001E-4</v>
      </c>
      <c r="CB266" s="126">
        <f t="shared" si="70"/>
        <v>6.0197612240000002E-4</v>
      </c>
      <c r="CC266" s="132">
        <v>7.9983380329999999E-4</v>
      </c>
      <c r="CD266" s="132">
        <v>2.6613732759999997E-4</v>
      </c>
      <c r="CE266" s="132">
        <v>1.0500389679999999E-3</v>
      </c>
      <c r="CF266" s="132">
        <v>2.5096379349999999E-5</v>
      </c>
      <c r="CG266">
        <f t="shared" si="71"/>
        <v>5.3527661956249994E-4</v>
      </c>
      <c r="CH266" s="133">
        <v>6.1991288460000005E-4</v>
      </c>
      <c r="CI266" s="133">
        <v>4.2070040329999998E-4</v>
      </c>
      <c r="CJ266" s="100">
        <f t="shared" si="72"/>
        <v>5.2030664394999999E-4</v>
      </c>
      <c r="CK266" s="30">
        <v>1.058406337E-3</v>
      </c>
      <c r="CL266" s="30">
        <v>8.6591814570000005E-4</v>
      </c>
      <c r="CM266">
        <f t="shared" si="73"/>
        <v>9.6216224135000001E-4</v>
      </c>
      <c r="CN266" s="30">
        <v>8.1500507249999998E-4</v>
      </c>
      <c r="CO266" s="30">
        <v>4.3891963220000002E-3</v>
      </c>
      <c r="CP266" s="30">
        <v>1.156209831E-3</v>
      </c>
      <c r="CQ266" s="30">
        <v>4.5043222469999999E-4</v>
      </c>
      <c r="CR266" s="30">
        <v>5.4372050620000003E-4</v>
      </c>
      <c r="CS266">
        <f t="shared" si="74"/>
        <v>1.4709127912799999E-3</v>
      </c>
      <c r="CT266" s="30">
        <v>3.6219503709999999E-4</v>
      </c>
      <c r="CU266" s="30">
        <v>4.1518905930000002E-4</v>
      </c>
      <c r="CV266">
        <f t="shared" si="75"/>
        <v>3.8869204820000003E-4</v>
      </c>
      <c r="CW266" s="30">
        <v>1.1558509980000001E-3</v>
      </c>
    </row>
    <row r="267" spans="1:104" ht="15.75" thickBot="1">
      <c r="A267" t="s">
        <v>66</v>
      </c>
      <c r="B267">
        <v>4.17E+18</v>
      </c>
      <c r="C267">
        <v>-6.8999999999999999E-3</v>
      </c>
      <c r="D267">
        <v>-1.066296E-3</v>
      </c>
      <c r="E267" t="s">
        <v>60</v>
      </c>
      <c r="F267">
        <v>4.17E+18</v>
      </c>
      <c r="R267" s="100"/>
      <c r="S267" t="s">
        <v>66</v>
      </c>
      <c r="T267">
        <v>4.02E+18</v>
      </c>
      <c r="U267">
        <v>1.9400000000000001E-2</v>
      </c>
      <c r="V267">
        <v>2.81E-3</v>
      </c>
      <c r="W267">
        <v>-6.0000000000000001E-3</v>
      </c>
      <c r="X267">
        <v>-9.3985E-4</v>
      </c>
      <c r="Y267">
        <v>2.6700000000000002E-2</v>
      </c>
      <c r="Z267">
        <v>3.9473679999999997E-3</v>
      </c>
      <c r="AA267">
        <v>4.0000000000000002E-4</v>
      </c>
      <c r="AB267">
        <v>6.0099999999999997E-5</v>
      </c>
      <c r="AC267" s="99">
        <f t="shared" si="61"/>
        <v>1.4694044999999998E-3</v>
      </c>
      <c r="AD267">
        <f t="shared" si="62"/>
        <v>2.2896976380767688E-3</v>
      </c>
      <c r="AE267" t="s">
        <v>60</v>
      </c>
      <c r="AF267">
        <v>4.02E+18</v>
      </c>
      <c r="AG267">
        <v>-1.3599999999999999E-2</v>
      </c>
      <c r="AH267">
        <v>-2.0999999999999999E-3</v>
      </c>
      <c r="AI267">
        <v>4.7999999999999996E-3</v>
      </c>
      <c r="AJ267">
        <v>7.8600000000000002E-4</v>
      </c>
      <c r="AK267" s="99">
        <f t="shared" si="63"/>
        <v>-6.5699999999999992E-4</v>
      </c>
      <c r="AL267" s="100">
        <f t="shared" si="79"/>
        <v>1.4430000000000001E-3</v>
      </c>
      <c r="AM267" t="s">
        <v>66</v>
      </c>
      <c r="AN267">
        <v>4.17E+18</v>
      </c>
      <c r="AO267">
        <v>2.3999999999999998E-3</v>
      </c>
      <c r="AP267">
        <v>2.8500000000000001E-3</v>
      </c>
      <c r="AQ267">
        <v>-4.7999999999999996E-3</v>
      </c>
      <c r="AR267">
        <v>-4.6600000000000001E-3</v>
      </c>
      <c r="AS267">
        <f t="shared" si="65"/>
        <v>-9.0499999999999999E-4</v>
      </c>
      <c r="AT267">
        <f t="shared" si="66"/>
        <v>5.3103719267109722E-3</v>
      </c>
      <c r="AU267" s="122" t="s">
        <v>60</v>
      </c>
      <c r="AV267" s="32">
        <v>4.17E+18</v>
      </c>
      <c r="AW267" s="19"/>
      <c r="AX267" s="19"/>
      <c r="AY267" s="30">
        <v>6.9999999999999999E-4</v>
      </c>
      <c r="AZ267" s="30">
        <v>9.348290598E-4</v>
      </c>
      <c r="BA267" s="30">
        <v>3.0999999999999999E-3</v>
      </c>
      <c r="BB267" s="30">
        <v>3.2996274610000002E-3</v>
      </c>
      <c r="BC267" s="30">
        <v>2.0999999999999999E-3</v>
      </c>
      <c r="BD267" s="30">
        <v>2.4257826040000002E-3</v>
      </c>
      <c r="BE267" s="30">
        <v>2.2000000000000001E-3</v>
      </c>
      <c r="BF267" s="30">
        <v>2.2603513820000001E-3</v>
      </c>
      <c r="BG267">
        <f t="shared" si="67"/>
        <v>2.6619204823333333E-3</v>
      </c>
      <c r="BH267">
        <f t="shared" si="58"/>
        <v>9.7652830935370557E-4</v>
      </c>
      <c r="BI267" t="s">
        <v>66</v>
      </c>
      <c r="BJ267">
        <v>4.02E+18</v>
      </c>
      <c r="BK267">
        <v>8.9999999999999998E-4</v>
      </c>
      <c r="BL267">
        <v>1.2999999999999999E-3</v>
      </c>
      <c r="BM267">
        <v>5.9999999999999995E-4</v>
      </c>
      <c r="BN267">
        <v>6.8800000000000003E-4</v>
      </c>
      <c r="BO267">
        <f t="shared" si="68"/>
        <v>9.9400000000000009E-4</v>
      </c>
      <c r="BP267">
        <f t="shared" si="69"/>
        <v>4.3274935008616705E-4</v>
      </c>
      <c r="BQ267" t="s">
        <v>60</v>
      </c>
      <c r="BR267">
        <v>4.02E+18</v>
      </c>
      <c r="BS267">
        <v>3.0000000000000001E-3</v>
      </c>
      <c r="BT267">
        <v>3.4582129999999999E-3</v>
      </c>
      <c r="BW267" s="132">
        <v>2.9699321380000001E-4</v>
      </c>
      <c r="BX267" s="134"/>
      <c r="BY267" s="134"/>
      <c r="BZ267" s="134"/>
      <c r="CA267" s="134"/>
      <c r="CB267" s="126"/>
      <c r="CC267" s="132">
        <v>7.8367554470000001E-4</v>
      </c>
      <c r="CD267" s="132">
        <v>2.6177442060000002E-4</v>
      </c>
      <c r="CE267" s="132">
        <v>1.099452567E-3</v>
      </c>
      <c r="CF267" s="132">
        <v>1.6730919570000002E-5</v>
      </c>
      <c r="CG267">
        <f t="shared" si="71"/>
        <v>5.4040836296749995E-4</v>
      </c>
      <c r="CH267" s="133">
        <v>5.8143553309999995E-4</v>
      </c>
      <c r="CI267" s="133">
        <v>2.17135692E-4</v>
      </c>
      <c r="CJ267" s="100">
        <f t="shared" si="72"/>
        <v>3.9928561254999996E-4</v>
      </c>
      <c r="CK267" s="30">
        <v>7.9380475309999996E-4</v>
      </c>
      <c r="CL267" s="30">
        <v>1.2988772179999999E-3</v>
      </c>
      <c r="CM267">
        <f t="shared" si="73"/>
        <v>1.0463409855499999E-3</v>
      </c>
      <c r="CN267" s="19"/>
      <c r="CO267" s="30">
        <v>2.6037605299999999E-4</v>
      </c>
      <c r="CP267" s="30">
        <v>9.1903858330000005E-4</v>
      </c>
      <c r="CQ267" s="30">
        <v>6.7564833709999998E-4</v>
      </c>
      <c r="CR267" s="30">
        <v>6.2957111249999998E-4</v>
      </c>
      <c r="CS267">
        <f t="shared" si="74"/>
        <v>6.2115852147500003E-4</v>
      </c>
      <c r="CT267" s="30">
        <v>3.6219503709999999E-4</v>
      </c>
      <c r="CU267" s="30">
        <v>1.9162571969999999E-4</v>
      </c>
      <c r="CV267">
        <f t="shared" si="75"/>
        <v>2.7691037839999998E-4</v>
      </c>
      <c r="CW267" s="30">
        <v>9.6320916500000002E-4</v>
      </c>
    </row>
    <row r="268" spans="1:104" ht="15.75" thickBot="1">
      <c r="A268" t="s">
        <v>67</v>
      </c>
      <c r="B268">
        <v>4.32E+18</v>
      </c>
      <c r="C268">
        <v>-5.8999999999999999E-3</v>
      </c>
      <c r="D268">
        <v>-9.1175999999999996E-4</v>
      </c>
      <c r="E268" t="s">
        <v>61</v>
      </c>
      <c r="F268">
        <v>4.32E+18</v>
      </c>
      <c r="G268">
        <v>-6.1000000000000004E-3</v>
      </c>
      <c r="H268">
        <v>-9.4383399999999995E-4</v>
      </c>
      <c r="K268">
        <v>-6.4000000000000003E-3</v>
      </c>
      <c r="L268">
        <v>-1.1128500000000001E-3</v>
      </c>
      <c r="M268">
        <v>2.46E-2</v>
      </c>
      <c r="N268">
        <v>9.1334369999999995E-3</v>
      </c>
      <c r="Q268">
        <f t="shared" si="59"/>
        <v>-1.028342E-3</v>
      </c>
      <c r="R268" s="100">
        <f t="shared" si="60"/>
        <v>5.867514443982591E-3</v>
      </c>
      <c r="S268" t="s">
        <v>67</v>
      </c>
      <c r="T268">
        <v>4.16E+18</v>
      </c>
      <c r="U268">
        <v>1.9699999999999999E-2</v>
      </c>
      <c r="V268">
        <v>2.8600000000000001E-3</v>
      </c>
      <c r="W268">
        <v>-4.8999999999999998E-3</v>
      </c>
      <c r="X268">
        <v>-7.67544E-4</v>
      </c>
      <c r="Y268">
        <v>2.75E-2</v>
      </c>
      <c r="Z268">
        <v>4.0656420000000004E-3</v>
      </c>
      <c r="AA268">
        <v>2.2000000000000001E-3</v>
      </c>
      <c r="AB268">
        <v>3.3038000000000002E-4</v>
      </c>
      <c r="AC268" s="99">
        <f t="shared" si="61"/>
        <v>1.6221195000000002E-3</v>
      </c>
      <c r="AD268">
        <f t="shared" si="62"/>
        <v>2.227272840596694E-3</v>
      </c>
      <c r="AE268" t="s">
        <v>61</v>
      </c>
      <c r="AF268">
        <v>4.16E+18</v>
      </c>
      <c r="AG268">
        <v>-1.2800000000000001E-2</v>
      </c>
      <c r="AH268">
        <v>-1.98E-3</v>
      </c>
      <c r="AI268">
        <v>8.3000000000000001E-3</v>
      </c>
      <c r="AJ268">
        <v>1.3600000000000001E-3</v>
      </c>
      <c r="AK268" s="99">
        <f t="shared" si="63"/>
        <v>-3.0999999999999995E-4</v>
      </c>
      <c r="AL268" s="100">
        <f t="shared" si="79"/>
        <v>1.67E-3</v>
      </c>
      <c r="AM268" t="s">
        <v>67</v>
      </c>
      <c r="AN268">
        <v>4.32E+18</v>
      </c>
      <c r="AO268">
        <v>3.3E-3</v>
      </c>
      <c r="AP268">
        <v>3.9199999999999999E-3</v>
      </c>
      <c r="AQ268">
        <v>-3.5999999999999999E-3</v>
      </c>
      <c r="AR268">
        <v>-3.5000000000000001E-3</v>
      </c>
      <c r="AS268">
        <f t="shared" si="65"/>
        <v>2.099999999999999E-4</v>
      </c>
      <c r="AT268">
        <f t="shared" si="66"/>
        <v>5.2467323164041828E-3</v>
      </c>
      <c r="AU268" s="122" t="s">
        <v>61</v>
      </c>
      <c r="AV268" s="32">
        <v>4.32E+18</v>
      </c>
      <c r="AW268" s="30">
        <v>3.8999999999999998E-3</v>
      </c>
      <c r="AX268" s="30">
        <v>3.5662033649999998E-3</v>
      </c>
      <c r="AY268" s="30">
        <v>2.9999999999999997E-4</v>
      </c>
      <c r="AZ268" s="30">
        <v>4.0064102560000001E-4</v>
      </c>
      <c r="BA268" s="30">
        <v>4.1000000000000003E-3</v>
      </c>
      <c r="BB268" s="30">
        <v>4.3640234170000004E-3</v>
      </c>
      <c r="BC268" s="30">
        <v>1.4E-3</v>
      </c>
      <c r="BD268" s="30">
        <v>1.617188402E-3</v>
      </c>
      <c r="BE268" s="30">
        <v>2.0000000000000001E-4</v>
      </c>
      <c r="BF268" s="30">
        <v>2.0548648929999999E-4</v>
      </c>
      <c r="BG268">
        <f t="shared" si="67"/>
        <v>2.4382254183249997E-3</v>
      </c>
      <c r="BH268">
        <f t="shared" si="58"/>
        <v>1.8682650516740496E-3</v>
      </c>
      <c r="BI268" t="s">
        <v>67</v>
      </c>
      <c r="BJ268">
        <v>4.16E+18</v>
      </c>
      <c r="BK268">
        <v>1.5E-3</v>
      </c>
      <c r="BL268">
        <v>2.1700000000000001E-3</v>
      </c>
      <c r="BM268">
        <v>4.7000000000000002E-3</v>
      </c>
      <c r="BN268">
        <v>5.3899999999999998E-3</v>
      </c>
      <c r="BO268">
        <f t="shared" si="68"/>
        <v>3.7799999999999999E-3</v>
      </c>
      <c r="BP268">
        <f t="shared" si="69"/>
        <v>2.2768838354206822E-3</v>
      </c>
      <c r="BQ268" t="s">
        <v>61</v>
      </c>
      <c r="BR268">
        <v>4.16E+18</v>
      </c>
      <c r="BS268">
        <v>2.8E-3</v>
      </c>
      <c r="BT268">
        <v>3.2276660000000001E-3</v>
      </c>
      <c r="BW268" s="132">
        <v>2.5395071900000002E-4</v>
      </c>
      <c r="BX268" s="132">
        <v>2.628842178E-4</v>
      </c>
      <c r="BY268" s="132">
        <v>4.2420681000000001E-4</v>
      </c>
      <c r="BZ268" s="132">
        <v>3.0995984950000003E-4</v>
      </c>
      <c r="CA268" s="132">
        <v>2.5439178710000001E-3</v>
      </c>
      <c r="CB268" s="126">
        <f t="shared" si="70"/>
        <v>3.3235029243333338E-4</v>
      </c>
      <c r="CC268" s="132">
        <v>7.9579423870000004E-4</v>
      </c>
      <c r="CD268" s="132">
        <v>2.137824435E-4</v>
      </c>
      <c r="CE268" s="132">
        <v>1.1323949659999999E-3</v>
      </c>
      <c r="CF268" s="132">
        <v>9.2020057630000005E-5</v>
      </c>
      <c r="CG268">
        <f t="shared" si="71"/>
        <v>5.5849792645750005E-4</v>
      </c>
      <c r="CH268" s="133">
        <v>5.4723344290000004E-4</v>
      </c>
      <c r="CI268" s="133">
        <v>3.7546380080000002E-4</v>
      </c>
      <c r="CJ268" s="100">
        <f t="shared" si="72"/>
        <v>4.6134862185000003E-4</v>
      </c>
      <c r="CK268" s="30">
        <v>1.0918296949999999E-3</v>
      </c>
      <c r="CL268" s="30">
        <v>9.7415791389999997E-4</v>
      </c>
      <c r="CM268">
        <f t="shared" si="73"/>
        <v>1.0329938044499999E-3</v>
      </c>
      <c r="CN268" s="30">
        <v>9.9328743209999991E-4</v>
      </c>
      <c r="CO268" s="30">
        <v>1.11589737E-4</v>
      </c>
      <c r="CP268" s="30">
        <v>1.2155026420000001E-3</v>
      </c>
      <c r="CQ268" s="30">
        <v>4.5043222469999999E-4</v>
      </c>
      <c r="CR268" s="30">
        <v>5.72337375E-5</v>
      </c>
      <c r="CS268">
        <f t="shared" si="74"/>
        <v>5.6560915465999999E-4</v>
      </c>
      <c r="CT268" s="30">
        <v>6.0365839519999998E-4</v>
      </c>
      <c r="CU268" s="30">
        <v>1.501068137E-3</v>
      </c>
      <c r="CV268">
        <f t="shared" si="75"/>
        <v>1.0523632661000001E-3</v>
      </c>
      <c r="CW268" s="30">
        <v>8.9899522060000005E-4</v>
      </c>
    </row>
    <row r="269" spans="1:104" ht="15.75" thickBot="1">
      <c r="A269" t="s">
        <v>68</v>
      </c>
      <c r="B269">
        <v>4.47E+18</v>
      </c>
      <c r="C269">
        <v>-5.7000000000000002E-3</v>
      </c>
      <c r="D269">
        <v>-8.8085300000000002E-4</v>
      </c>
      <c r="E269" t="s">
        <v>62</v>
      </c>
      <c r="F269">
        <v>4.47E+18</v>
      </c>
      <c r="R269" s="100"/>
      <c r="S269" t="s">
        <v>68</v>
      </c>
      <c r="T269">
        <v>4.31E+18</v>
      </c>
      <c r="U269">
        <v>2.41E-2</v>
      </c>
      <c r="V269">
        <v>3.5000000000000001E-3</v>
      </c>
      <c r="W269">
        <v>-4.4999999999999997E-3</v>
      </c>
      <c r="X269">
        <v>-7.0488699999999996E-4</v>
      </c>
      <c r="Y269">
        <v>2.9499999999999998E-2</v>
      </c>
      <c r="Z269">
        <v>4.3613250000000001E-3</v>
      </c>
      <c r="AA269">
        <v>1.6999999999999999E-3</v>
      </c>
      <c r="AB269">
        <v>2.5529399999999999E-4</v>
      </c>
      <c r="AC269" s="99">
        <f t="shared" si="61"/>
        <v>1.852933E-3</v>
      </c>
      <c r="AD269">
        <f t="shared" si="62"/>
        <v>2.4562677415728386E-3</v>
      </c>
      <c r="AE269" t="s">
        <v>62</v>
      </c>
      <c r="AF269">
        <v>4.31E+18</v>
      </c>
      <c r="AG269">
        <v>-1.2999999999999999E-2</v>
      </c>
      <c r="AH269">
        <v>-2.0100000000000001E-3</v>
      </c>
      <c r="AI269">
        <v>5.0000000000000001E-4</v>
      </c>
      <c r="AJ269">
        <v>8.1799999999999996E-5</v>
      </c>
      <c r="AK269" s="99">
        <f t="shared" si="63"/>
        <v>-9.6410000000000007E-4</v>
      </c>
      <c r="AL269" s="100">
        <f t="shared" si="79"/>
        <v>1.0459E-3</v>
      </c>
      <c r="AM269" t="s">
        <v>68</v>
      </c>
      <c r="AN269">
        <v>4.47E+18</v>
      </c>
      <c r="AO269">
        <v>3.7000000000000002E-3</v>
      </c>
      <c r="AP269">
        <v>4.4000000000000003E-3</v>
      </c>
      <c r="AQ269">
        <v>-2.0000000000000001E-4</v>
      </c>
      <c r="AR269">
        <v>-1.94E-4</v>
      </c>
      <c r="AS269">
        <f t="shared" si="65"/>
        <v>2.1030000000000003E-3</v>
      </c>
      <c r="AT269">
        <f t="shared" si="66"/>
        <v>3.2484485527709992E-3</v>
      </c>
      <c r="AU269" s="122" t="s">
        <v>62</v>
      </c>
      <c r="AV269" s="32">
        <v>4.47E+18</v>
      </c>
      <c r="AW269" s="19"/>
      <c r="AX269" s="19"/>
      <c r="AY269" s="30">
        <v>7.4000000000000003E-3</v>
      </c>
      <c r="AZ269" s="30">
        <v>9.8824786319999993E-3</v>
      </c>
      <c r="BA269" s="30">
        <v>5.1000000000000004E-3</v>
      </c>
      <c r="BB269" s="30">
        <v>5.4284193719999997E-3</v>
      </c>
      <c r="BC269" s="30">
        <v>8.0000000000000004E-4</v>
      </c>
      <c r="BD269" s="30">
        <v>9.2410765850000005E-4</v>
      </c>
      <c r="BE269" s="30">
        <v>3.5999999999999999E-3</v>
      </c>
      <c r="BF269" s="30">
        <v>3.6987568069999999E-3</v>
      </c>
      <c r="BG269">
        <f t="shared" si="67"/>
        <v>3.3504279458333331E-3</v>
      </c>
      <c r="BH269">
        <f t="shared" si="58"/>
        <v>3.756202697958714E-3</v>
      </c>
      <c r="BI269" t="s">
        <v>68</v>
      </c>
      <c r="BJ269">
        <v>4.31E+18</v>
      </c>
      <c r="BK269">
        <v>-8.9999999999999998E-4</v>
      </c>
      <c r="BL269">
        <v>-1.2999999999999999E-3</v>
      </c>
      <c r="BM269">
        <v>-1.1999999999999999E-3</v>
      </c>
      <c r="BN269">
        <v>-1.3799999999999999E-3</v>
      </c>
      <c r="BO269">
        <f t="shared" si="68"/>
        <v>-1.34E-3</v>
      </c>
      <c r="BP269">
        <f t="shared" si="69"/>
        <v>5.6568542494923798E-5</v>
      </c>
      <c r="BQ269" t="s">
        <v>62</v>
      </c>
      <c r="BR269">
        <v>4.31E+18</v>
      </c>
      <c r="BS269">
        <v>1.4E-3</v>
      </c>
      <c r="BT269">
        <v>1.6138330000000001E-3</v>
      </c>
      <c r="BW269" s="132">
        <v>2.4534222009999998E-4</v>
      </c>
      <c r="BX269" s="134"/>
      <c r="BY269" s="134"/>
      <c r="BZ269" s="134"/>
      <c r="CA269" s="134"/>
      <c r="CB269" s="126"/>
      <c r="CC269" s="132">
        <v>9.7353508389999999E-4</v>
      </c>
      <c r="CD269" s="132">
        <v>1.9633081550000001E-4</v>
      </c>
      <c r="CE269" s="132">
        <v>1.214750963E-3</v>
      </c>
      <c r="CF269" s="132">
        <v>7.1106408170000003E-5</v>
      </c>
      <c r="CG269">
        <f t="shared" si="71"/>
        <v>6.1393081764249998E-4</v>
      </c>
      <c r="CH269" s="133">
        <v>5.5578396549999995E-4</v>
      </c>
      <c r="CI269" s="133">
        <v>2.2618301249999998E-5</v>
      </c>
      <c r="CJ269" s="100">
        <f t="shared" si="72"/>
        <v>2.8920113337499995E-4</v>
      </c>
      <c r="CK269" s="30">
        <v>1.225523128E-3</v>
      </c>
      <c r="CL269" s="30">
        <v>5.4119884099999998E-5</v>
      </c>
      <c r="CM269">
        <f t="shared" si="73"/>
        <v>6.3982150605000003E-4</v>
      </c>
      <c r="CN269" s="19"/>
      <c r="CO269" s="30">
        <v>2.7525468459999999E-3</v>
      </c>
      <c r="CP269" s="30">
        <v>1.511966701E-3</v>
      </c>
      <c r="CQ269" s="30">
        <v>2.5738984270000002E-4</v>
      </c>
      <c r="CR269" s="30">
        <v>1.030207275E-3</v>
      </c>
      <c r="CS269">
        <f t="shared" si="74"/>
        <v>1.3880276661750002E-3</v>
      </c>
      <c r="CT269" s="30">
        <v>3.6219503709999999E-4</v>
      </c>
      <c r="CU269" s="30">
        <v>3.832514393E-4</v>
      </c>
      <c r="CV269">
        <f t="shared" si="75"/>
        <v>3.7272323820000002E-4</v>
      </c>
      <c r="CW269" s="30">
        <v>4.4949761030000003E-4</v>
      </c>
    </row>
    <row r="270" spans="1:104" ht="15.75" thickBot="1">
      <c r="A270" t="s">
        <v>69</v>
      </c>
      <c r="B270">
        <v>4.63E+18</v>
      </c>
      <c r="C270">
        <v>-5.7999999999999996E-3</v>
      </c>
      <c r="D270">
        <v>-8.9630700000000005E-4</v>
      </c>
      <c r="E270" t="s">
        <v>63</v>
      </c>
      <c r="F270">
        <v>4.63E+18</v>
      </c>
      <c r="G270">
        <v>-3.2000000000000002E-3</v>
      </c>
      <c r="H270">
        <v>-4.9512600000000003E-4</v>
      </c>
      <c r="I270">
        <v>-1.6199999999999999E-2</v>
      </c>
      <c r="J270">
        <v>-3.008915E-3</v>
      </c>
      <c r="K270">
        <v>-3.5999999999999999E-3</v>
      </c>
      <c r="L270">
        <v>-6.2597800000000002E-4</v>
      </c>
      <c r="M270">
        <v>1.35E-2</v>
      </c>
      <c r="N270">
        <v>5.012252E-3</v>
      </c>
      <c r="Q270">
        <f t="shared" si="59"/>
        <v>-1.3766730000000001E-3</v>
      </c>
      <c r="R270" s="100">
        <f t="shared" si="60"/>
        <v>3.3969915138014279E-3</v>
      </c>
      <c r="S270" t="s">
        <v>69</v>
      </c>
      <c r="T270">
        <v>4.46E+18</v>
      </c>
      <c r="U270">
        <v>2.2800000000000001E-2</v>
      </c>
      <c r="V270">
        <v>3.31E-3</v>
      </c>
      <c r="W270">
        <v>-3.8999999999999998E-3</v>
      </c>
      <c r="X270">
        <v>-6.1090199999999997E-4</v>
      </c>
      <c r="Y270">
        <v>3.0800000000000001E-2</v>
      </c>
      <c r="Z270">
        <v>4.5535189999999998E-3</v>
      </c>
      <c r="AC270" s="99">
        <f t="shared" si="61"/>
        <v>2.4175389999999998E-3</v>
      </c>
      <c r="AD270">
        <f t="shared" si="62"/>
        <v>2.6953990509201043E-3</v>
      </c>
      <c r="AE270" t="s">
        <v>63</v>
      </c>
      <c r="AF270">
        <v>4.46E+18</v>
      </c>
      <c r="AG270">
        <v>-1.0999999999999999E-2</v>
      </c>
      <c r="AH270">
        <v>-1.6999999999999999E-3</v>
      </c>
      <c r="AI270">
        <v>-2.0000000000000001E-4</v>
      </c>
      <c r="AJ270">
        <v>-3.2700000000000002E-5</v>
      </c>
      <c r="AK270" s="99">
        <f t="shared" si="63"/>
        <v>-8.6635E-4</v>
      </c>
      <c r="AL270" s="100">
        <f t="shared" si="79"/>
        <v>8.3365000000000002E-4</v>
      </c>
      <c r="AM270" t="s">
        <v>69</v>
      </c>
      <c r="AN270">
        <v>4.63E+18</v>
      </c>
      <c r="AO270">
        <v>2.5999999999999999E-3</v>
      </c>
      <c r="AP270">
        <v>3.0899999999999999E-3</v>
      </c>
      <c r="AQ270">
        <v>-1.9E-3</v>
      </c>
      <c r="AR270">
        <v>-1.8500000000000001E-3</v>
      </c>
      <c r="AS270">
        <f t="shared" si="65"/>
        <v>6.1999999999999989E-4</v>
      </c>
      <c r="AT270">
        <f t="shared" si="66"/>
        <v>3.4931074990615448E-3</v>
      </c>
      <c r="AU270" s="122" t="s">
        <v>63</v>
      </c>
      <c r="AV270" s="32">
        <v>4.63E+18</v>
      </c>
      <c r="AW270" s="30">
        <v>2.8E-3</v>
      </c>
      <c r="AX270" s="30">
        <v>2.5603511340000001E-3</v>
      </c>
      <c r="AY270" s="30">
        <v>-3.5000000000000001E-3</v>
      </c>
      <c r="AZ270" s="30">
        <v>-4.6741452990000003E-3</v>
      </c>
      <c r="BA270" s="30">
        <v>3.0999999999999999E-3</v>
      </c>
      <c r="BB270" s="30">
        <v>3.2996274610000002E-3</v>
      </c>
      <c r="BC270" s="30">
        <v>1E-3</v>
      </c>
      <c r="BD270" s="30">
        <v>1.155134573E-3</v>
      </c>
      <c r="BE270" s="30">
        <v>3.3E-3</v>
      </c>
      <c r="BF270" s="30">
        <v>3.3905270730000001E-3</v>
      </c>
      <c r="BG270">
        <f t="shared" si="67"/>
        <v>2.6014100602500005E-3</v>
      </c>
      <c r="BH270">
        <f t="shared" si="58"/>
        <v>3.3745583580438981E-3</v>
      </c>
      <c r="BI270" t="s">
        <v>69</v>
      </c>
      <c r="BJ270">
        <v>4.46E+18</v>
      </c>
      <c r="BK270">
        <v>1.8E-3</v>
      </c>
      <c r="BL270">
        <v>2.5999999999999999E-3</v>
      </c>
      <c r="BM270">
        <v>8.9999999999999998E-4</v>
      </c>
      <c r="BN270">
        <v>1.0300000000000001E-3</v>
      </c>
      <c r="BO270">
        <f t="shared" si="68"/>
        <v>1.815E-3</v>
      </c>
      <c r="BP270">
        <f t="shared" si="69"/>
        <v>1.1101576464628794E-3</v>
      </c>
      <c r="BQ270" t="s">
        <v>63</v>
      </c>
      <c r="BR270">
        <v>4.46E+18</v>
      </c>
      <c r="BS270">
        <v>2E-3</v>
      </c>
      <c r="BT270">
        <v>2.3054759999999999E-3</v>
      </c>
      <c r="BW270" s="133">
        <v>2.4964646960000001E-4</v>
      </c>
      <c r="BX270" s="132">
        <v>1.379064749E-4</v>
      </c>
      <c r="BY270" s="132">
        <v>8.3806711239999996E-4</v>
      </c>
      <c r="BZ270" s="132">
        <v>1.743524154E-4</v>
      </c>
      <c r="CA270" s="132">
        <v>1.3960524900000001E-3</v>
      </c>
      <c r="CB270" s="126">
        <f t="shared" si="70"/>
        <v>3.8344200090000002E-4</v>
      </c>
      <c r="CC270" s="133">
        <v>9.2102074319999996E-4</v>
      </c>
      <c r="CD270" s="133">
        <v>1.701533734E-4</v>
      </c>
      <c r="CE270" s="133">
        <v>1.268282361E-3</v>
      </c>
      <c r="CF270" s="133">
        <v>1.6730919570000002E-5</v>
      </c>
      <c r="CG270">
        <f t="shared" si="71"/>
        <v>5.9404684929249992E-4</v>
      </c>
      <c r="CH270" s="133">
        <v>4.7027874E-4</v>
      </c>
      <c r="CI270" s="133">
        <v>9.0473205010000003E-6</v>
      </c>
      <c r="CJ270" s="100">
        <f t="shared" si="72"/>
        <v>2.3966303025050001E-4</v>
      </c>
      <c r="CK270" s="30">
        <v>8.6065146909999998E-4</v>
      </c>
      <c r="CL270" s="30">
        <v>5.1413889900000002E-4</v>
      </c>
      <c r="CM270">
        <f t="shared" si="73"/>
        <v>6.8739518405E-4</v>
      </c>
      <c r="CN270" s="30">
        <v>7.1312943850000005E-4</v>
      </c>
      <c r="CO270" s="30">
        <v>1.3018802650000001E-3</v>
      </c>
      <c r="CP270" s="30">
        <v>9.1903858330000005E-4</v>
      </c>
      <c r="CQ270" s="30">
        <v>3.217373034E-4</v>
      </c>
      <c r="CR270" s="30">
        <v>9.4435666870000003E-4</v>
      </c>
      <c r="CS270">
        <f t="shared" si="74"/>
        <v>8.4002845177999995E-4</v>
      </c>
      <c r="CT270" s="30">
        <v>7.2439007419999998E-4</v>
      </c>
      <c r="CU270" s="30">
        <v>2.8743857950000001E-4</v>
      </c>
      <c r="CV270">
        <f t="shared" si="75"/>
        <v>5.0591432684999997E-4</v>
      </c>
      <c r="CW270" s="30">
        <v>6.4213944330000002E-4</v>
      </c>
    </row>
    <row r="271" spans="1:104" ht="15.75" thickBot="1">
      <c r="E271" t="s">
        <v>64</v>
      </c>
      <c r="F271">
        <v>4.78E+18</v>
      </c>
      <c r="R271" s="100"/>
      <c r="AE271" t="s">
        <v>64</v>
      </c>
      <c r="AF271">
        <v>4.61E+18</v>
      </c>
      <c r="AG271">
        <v>-9.9000000000000008E-3</v>
      </c>
      <c r="AH271">
        <v>-1.5299999999999999E-3</v>
      </c>
      <c r="AI271">
        <v>2.5000000000000001E-3</v>
      </c>
      <c r="AJ271">
        <v>4.0900000000000002E-4</v>
      </c>
      <c r="AK271" s="99">
        <f t="shared" si="63"/>
        <v>-5.6049999999999991E-4</v>
      </c>
      <c r="AL271" s="100">
        <f t="shared" si="79"/>
        <v>9.6949999999999998E-4</v>
      </c>
      <c r="AU271" s="122" t="s">
        <v>64</v>
      </c>
      <c r="AV271" s="32">
        <v>4.78E+18</v>
      </c>
      <c r="AW271" s="19"/>
      <c r="AX271" s="19"/>
      <c r="AY271" s="30">
        <v>1.6000000000000001E-3</v>
      </c>
      <c r="AZ271" s="30">
        <v>2.1367521369999999E-3</v>
      </c>
      <c r="BA271" s="30">
        <v>6.1000000000000004E-3</v>
      </c>
      <c r="BB271" s="30">
        <v>6.4928153269999999E-3</v>
      </c>
      <c r="BC271" s="30">
        <v>1.5E-3</v>
      </c>
      <c r="BD271" s="30">
        <v>1.7327018599999999E-3</v>
      </c>
      <c r="BE271" s="30">
        <v>3.5999999999999999E-3</v>
      </c>
      <c r="BF271" s="30">
        <v>3.6987568069999999E-3</v>
      </c>
      <c r="BG271">
        <f t="shared" si="67"/>
        <v>3.9747579980000001E-3</v>
      </c>
      <c r="BH271">
        <f t="shared" si="58"/>
        <v>2.158495174445248E-3</v>
      </c>
      <c r="BQ271" t="s">
        <v>64</v>
      </c>
      <c r="BR271">
        <v>4.61E+18</v>
      </c>
      <c r="BS271">
        <v>1.1000000000000001E-3</v>
      </c>
      <c r="BT271">
        <v>1.268012E-3</v>
      </c>
      <c r="BW271" s="9"/>
      <c r="BX271" s="134"/>
      <c r="BY271" s="134"/>
      <c r="BZ271" s="134"/>
      <c r="CB271" s="126"/>
      <c r="CH271" s="133">
        <v>4.2325086600000002E-4</v>
      </c>
      <c r="CI271" s="133">
        <v>1.130915063E-4</v>
      </c>
      <c r="CJ271" s="100">
        <f t="shared" si="72"/>
        <v>2.6817118615000003E-4</v>
      </c>
      <c r="CN271" s="19"/>
      <c r="CO271" s="30">
        <v>5.9514526399999997E-4</v>
      </c>
      <c r="CP271" s="30">
        <v>1.808430761E-3</v>
      </c>
      <c r="CQ271" s="30">
        <v>4.826059551E-4</v>
      </c>
      <c r="CR271" s="30">
        <v>1.030207275E-3</v>
      </c>
      <c r="CS271">
        <f t="shared" si="74"/>
        <v>9.7909731377500008E-4</v>
      </c>
      <c r="CW271" s="30">
        <v>3.531766938E-4</v>
      </c>
    </row>
    <row r="272" spans="1:104" ht="15.75" thickBot="1">
      <c r="E272" t="s">
        <v>65</v>
      </c>
      <c r="F272">
        <v>4.94E+18</v>
      </c>
      <c r="G272">
        <v>-1.8E-3</v>
      </c>
      <c r="H272">
        <v>-2.7850800000000001E-4</v>
      </c>
      <c r="I272">
        <v>-1.1900000000000001E-2</v>
      </c>
      <c r="J272">
        <v>-2.2102530000000001E-3</v>
      </c>
      <c r="K272">
        <v>-3.3999999999999998E-3</v>
      </c>
      <c r="L272">
        <v>-5.9120199999999998E-4</v>
      </c>
      <c r="Q272">
        <f t="shared" si="59"/>
        <v>-1.0266543333333333E-3</v>
      </c>
      <c r="R272" s="100">
        <f t="shared" si="60"/>
        <v>1.0368817373308944E-3</v>
      </c>
      <c r="AE272" t="s">
        <v>65</v>
      </c>
      <c r="AF272">
        <v>4.76E+18</v>
      </c>
      <c r="AG272">
        <v>-7.4999999999999997E-3</v>
      </c>
      <c r="AH272">
        <v>-1.16E-3</v>
      </c>
      <c r="AI272">
        <v>5.3E-3</v>
      </c>
      <c r="AJ272">
        <v>8.6700000000000004E-4</v>
      </c>
      <c r="AK272" s="99">
        <f t="shared" si="63"/>
        <v>-1.4649999999999998E-4</v>
      </c>
      <c r="AL272" s="100">
        <f t="shared" si="79"/>
        <v>1.0135000000000001E-3</v>
      </c>
      <c r="AU272" s="122" t="s">
        <v>65</v>
      </c>
      <c r="AV272" s="32">
        <v>4.94E+18</v>
      </c>
      <c r="AW272" s="30">
        <v>2.8400000000000001E-3</v>
      </c>
      <c r="AX272" s="30">
        <v>2.596927579E-3</v>
      </c>
      <c r="AY272" s="30">
        <v>1E-4</v>
      </c>
      <c r="AZ272" s="30">
        <v>1.3354700849999999E-4</v>
      </c>
      <c r="BA272" s="30">
        <v>5.3E-3</v>
      </c>
      <c r="BB272" s="30">
        <v>5.6412985630000002E-3</v>
      </c>
      <c r="BC272" s="30">
        <v>5.9999999999999995E-4</v>
      </c>
      <c r="BD272" s="30">
        <v>6.9308074389999997E-4</v>
      </c>
      <c r="BE272" s="30">
        <v>2.5000000000000001E-3</v>
      </c>
      <c r="BF272" s="30">
        <v>2.5685811159999999E-3</v>
      </c>
      <c r="BG272">
        <f t="shared" si="67"/>
        <v>2.8749720004749998E-3</v>
      </c>
      <c r="BH272">
        <f t="shared" si="58"/>
        <v>2.1561960120634127E-3</v>
      </c>
      <c r="BQ272" t="s">
        <v>65</v>
      </c>
      <c r="BR272">
        <v>4.76E+18</v>
      </c>
      <c r="BS272">
        <v>1.6999999999999999E-3</v>
      </c>
      <c r="BT272">
        <v>1.9596539999999999E-3</v>
      </c>
      <c r="BW272" s="9"/>
      <c r="BX272" s="132">
        <v>7.7572392130000002E-5</v>
      </c>
      <c r="BY272" s="132">
        <v>6.1561719990000003E-4</v>
      </c>
      <c r="BZ272" s="132">
        <v>1.646661701E-4</v>
      </c>
      <c r="CB272" s="126">
        <f t="shared" si="70"/>
        <v>2.8595192070999999E-4</v>
      </c>
      <c r="CH272" s="133">
        <v>3.2064459549999998E-4</v>
      </c>
      <c r="CI272" s="133">
        <v>2.397539933E-4</v>
      </c>
      <c r="CJ272" s="100">
        <f t="shared" si="72"/>
        <v>2.801992944E-4</v>
      </c>
      <c r="CN272" s="30">
        <v>7.2331700190000003E-4</v>
      </c>
      <c r="CO272" s="30">
        <v>3.7196578999999998E-5</v>
      </c>
      <c r="CP272" s="30">
        <v>1.5712595130000001E-3</v>
      </c>
      <c r="CQ272" s="30">
        <v>1.93042382E-4</v>
      </c>
      <c r="CR272" s="30">
        <v>7.1542171869999995E-4</v>
      </c>
      <c r="CS272">
        <f t="shared" si="74"/>
        <v>6.4804743892000007E-4</v>
      </c>
      <c r="CW272" s="30">
        <v>5.458185268E-4</v>
      </c>
    </row>
    <row r="273" spans="5:101" ht="15.75" thickBot="1">
      <c r="E273" t="s">
        <v>66</v>
      </c>
      <c r="F273">
        <v>5.09E+18</v>
      </c>
      <c r="R273" s="100"/>
      <c r="AE273" t="s">
        <v>66</v>
      </c>
      <c r="AF273">
        <v>4.91E+18</v>
      </c>
      <c r="AG273">
        <v>-8.3999999999999995E-3</v>
      </c>
      <c r="AH273">
        <v>-1.2999999999999999E-3</v>
      </c>
      <c r="AI273">
        <v>8.8999999999999999E-3</v>
      </c>
      <c r="AJ273">
        <v>1.4599999999999999E-3</v>
      </c>
      <c r="AK273" s="99">
        <f>AVERAGE(AH273,AJ273)</f>
        <v>7.9999999999999993E-5</v>
      </c>
      <c r="AL273" s="100">
        <f t="shared" si="79"/>
        <v>1.3799999999999997E-3</v>
      </c>
      <c r="AU273" s="122" t="s">
        <v>66</v>
      </c>
      <c r="AV273" s="32">
        <v>5.09E+18</v>
      </c>
      <c r="AW273" s="19"/>
      <c r="AX273" s="19"/>
      <c r="AY273" s="30">
        <v>0</v>
      </c>
      <c r="AZ273" s="30">
        <v>0</v>
      </c>
      <c r="BA273" s="30">
        <v>4.7000000000000002E-3</v>
      </c>
      <c r="BB273" s="30">
        <v>5.0026609900000003E-3</v>
      </c>
      <c r="BC273" s="30">
        <v>8.9999999999999998E-4</v>
      </c>
      <c r="BD273" s="30">
        <v>1.0396211160000001E-3</v>
      </c>
      <c r="BE273" s="30">
        <v>8.9999999999999998E-4</v>
      </c>
      <c r="BF273" s="30">
        <v>9.2468920170000004E-4</v>
      </c>
      <c r="BG273">
        <f t="shared" si="67"/>
        <v>2.3223237692333331E-3</v>
      </c>
      <c r="BH273">
        <f t="shared" si="58"/>
        <v>2.2231964124403321E-3</v>
      </c>
      <c r="BQ273" t="s">
        <v>66</v>
      </c>
      <c r="BR273">
        <v>4.91E+18</v>
      </c>
      <c r="BS273">
        <v>2.5999999999999999E-3</v>
      </c>
      <c r="BT273">
        <v>2.997118E-3</v>
      </c>
      <c r="BW273" s="9"/>
      <c r="BX273" s="134"/>
      <c r="BY273" s="134"/>
      <c r="BZ273" s="134"/>
      <c r="CB273" s="126"/>
      <c r="CH273" s="133">
        <v>3.5912194689999998E-4</v>
      </c>
      <c r="CI273" s="133">
        <v>4.0260576229999998E-4</v>
      </c>
      <c r="CJ273" s="100">
        <f t="shared" si="72"/>
        <v>3.8086385459999998E-4</v>
      </c>
      <c r="CN273" s="19"/>
      <c r="CO273" s="30">
        <v>3.7196578999999999E-6</v>
      </c>
      <c r="CP273" s="30">
        <v>1.3933810780000001E-3</v>
      </c>
      <c r="CQ273" s="30">
        <v>2.8956357299999999E-4</v>
      </c>
      <c r="CR273" s="30">
        <v>2.5755181870000001E-4</v>
      </c>
      <c r="CS273">
        <f t="shared" si="74"/>
        <v>4.8605403189999998E-4</v>
      </c>
      <c r="CW273" s="30">
        <v>8.3478127629999996E-4</v>
      </c>
    </row>
    <row r="274" spans="5:101" ht="15.75" thickBot="1">
      <c r="E274" t="s">
        <v>67</v>
      </c>
      <c r="F274">
        <v>5.24E+18</v>
      </c>
      <c r="G274">
        <v>-6.9999999999999999E-4</v>
      </c>
      <c r="H274">
        <v>-1.08309E-4</v>
      </c>
      <c r="I274">
        <v>-1.3820000000000001E-2</v>
      </c>
      <c r="J274">
        <v>-2.5668650000000002E-3</v>
      </c>
      <c r="K274">
        <v>-1.1000000000000001E-3</v>
      </c>
      <c r="L274">
        <v>-1.9127099999999999E-4</v>
      </c>
      <c r="Q274">
        <f t="shared" si="59"/>
        <v>-9.5548166666666664E-4</v>
      </c>
      <c r="R274" s="100">
        <f t="shared" si="60"/>
        <v>1.3961152740978567E-3</v>
      </c>
      <c r="AE274" t="s">
        <v>67</v>
      </c>
      <c r="AF274">
        <v>5.06E+18</v>
      </c>
      <c r="AG274">
        <v>-6.4000000000000003E-3</v>
      </c>
      <c r="AH274">
        <v>-9.8999999999999999E-4</v>
      </c>
      <c r="AI274">
        <v>1.35E-2</v>
      </c>
      <c r="AJ274">
        <v>2.2100000000000002E-3</v>
      </c>
      <c r="AK274" s="99">
        <f t="shared" si="63"/>
        <v>6.1000000000000008E-4</v>
      </c>
      <c r="AL274" s="100">
        <f t="shared" si="79"/>
        <v>1.6000000000000001E-3</v>
      </c>
      <c r="AU274" s="122" t="s">
        <v>67</v>
      </c>
      <c r="AV274" s="32">
        <v>5.24E+18</v>
      </c>
      <c r="AW274" s="30">
        <v>2.1800000000000001E-3</v>
      </c>
      <c r="AX274" s="30">
        <v>1.9934162399999999E-3</v>
      </c>
      <c r="AY274" s="30">
        <v>4.0000000000000002E-4</v>
      </c>
      <c r="AZ274" s="30">
        <v>5.3418803420000004E-4</v>
      </c>
      <c r="BA274" s="30">
        <v>5.1999999999999998E-3</v>
      </c>
      <c r="BB274" s="30">
        <v>5.5348589679999997E-3</v>
      </c>
      <c r="BC274" s="30">
        <v>1.2999999999999999E-3</v>
      </c>
      <c r="BD274" s="30">
        <v>1.5016749450000001E-3</v>
      </c>
      <c r="BE274" s="30">
        <v>-2.0000000000000001E-4</v>
      </c>
      <c r="BF274" s="30">
        <v>-2.0548648929999999E-4</v>
      </c>
      <c r="BG274">
        <f t="shared" si="67"/>
        <v>2.2061159159250002E-3</v>
      </c>
      <c r="BH274">
        <f t="shared" si="58"/>
        <v>2.2177752915158301E-3</v>
      </c>
      <c r="BQ274" t="s">
        <v>67</v>
      </c>
      <c r="BR274">
        <v>5.06E+18</v>
      </c>
      <c r="BS274">
        <v>5.4000000000000003E-3</v>
      </c>
      <c r="BT274">
        <v>6.2247839999999997E-3</v>
      </c>
      <c r="BW274" s="9"/>
      <c r="BX274" s="132">
        <v>3.016704139E-5</v>
      </c>
      <c r="BY274" s="132">
        <v>7.1494367250000003E-4</v>
      </c>
      <c r="BZ274" s="132">
        <v>5.3274349139999997E-5</v>
      </c>
      <c r="CB274" s="126">
        <f t="shared" si="70"/>
        <v>2.6612835434333335E-4</v>
      </c>
      <c r="CH274" s="133">
        <v>2.7361672150000001E-4</v>
      </c>
      <c r="CI274" s="133">
        <v>6.106941338E-4</v>
      </c>
      <c r="CJ274" s="100">
        <f t="shared" si="72"/>
        <v>4.4215542765E-4</v>
      </c>
      <c r="CN274" s="30">
        <v>5.5522220569999997E-4</v>
      </c>
      <c r="CO274" s="30">
        <v>1.4878631599999999E-4</v>
      </c>
      <c r="CP274" s="30">
        <v>1.5416131070000001E-3</v>
      </c>
      <c r="CQ274" s="30">
        <v>4.1825849440000002E-4</v>
      </c>
      <c r="CR274" s="30">
        <v>5.72337375E-5</v>
      </c>
      <c r="CS274">
        <f t="shared" si="74"/>
        <v>5.4422277212000001E-4</v>
      </c>
      <c r="CW274" s="30">
        <v>1.733776497E-3</v>
      </c>
    </row>
    <row r="275" spans="5:101" ht="15.75" thickBot="1">
      <c r="E275" t="s">
        <v>68</v>
      </c>
      <c r="F275">
        <v>5.4E+18</v>
      </c>
      <c r="R275" s="100"/>
      <c r="AE275" t="s">
        <v>68</v>
      </c>
      <c r="AF275">
        <v>5.21E+18</v>
      </c>
      <c r="AG275">
        <v>-8.0000000000000002E-3</v>
      </c>
      <c r="AH275">
        <v>-1.24E-3</v>
      </c>
      <c r="AI275">
        <v>1.8100000000000002E-2</v>
      </c>
      <c r="AJ275">
        <v>2.96E-3</v>
      </c>
      <c r="AK275" s="99">
        <f t="shared" si="63"/>
        <v>8.5999999999999998E-4</v>
      </c>
      <c r="AL275" s="100">
        <f t="shared" si="79"/>
        <v>2.0999999999999999E-3</v>
      </c>
      <c r="AU275" s="122" t="s">
        <v>68</v>
      </c>
      <c r="AV275" s="32">
        <v>5.4E+18</v>
      </c>
      <c r="AW275" s="19"/>
      <c r="AX275" s="19"/>
      <c r="AY275" s="30">
        <v>2.0000000000000001E-4</v>
      </c>
      <c r="AZ275" s="30">
        <v>2.6709401710000002E-4</v>
      </c>
      <c r="BA275" s="30">
        <v>5.8999999999999999E-3</v>
      </c>
      <c r="BB275" s="30">
        <v>6.2799361360000002E-3</v>
      </c>
      <c r="BC275" s="30">
        <v>2.0000000000000001E-4</v>
      </c>
      <c r="BD275" s="30">
        <v>2.3102691459999999E-4</v>
      </c>
      <c r="BE275" s="30">
        <v>-2.0000000000000001E-4</v>
      </c>
      <c r="BF275" s="30">
        <v>-2.0548648929999999E-4</v>
      </c>
      <c r="BG275">
        <f t="shared" si="67"/>
        <v>2.1018255204333335E-3</v>
      </c>
      <c r="BH275">
        <f t="shared" si="58"/>
        <v>3.09864831911977E-3</v>
      </c>
      <c r="BQ275" t="s">
        <v>68</v>
      </c>
      <c r="BR275">
        <v>5.21E+18</v>
      </c>
      <c r="BS275">
        <v>4.4999999999999997E-3</v>
      </c>
      <c r="BT275">
        <v>5.1873199999999996E-3</v>
      </c>
      <c r="BW275" s="9"/>
      <c r="BX275" s="134"/>
      <c r="BY275" s="134"/>
      <c r="BZ275" s="134"/>
      <c r="CB275" s="126"/>
      <c r="CH275" s="133">
        <v>3.4202090180000003E-4</v>
      </c>
      <c r="CI275" s="133">
        <v>8.1878250529999997E-4</v>
      </c>
      <c r="CJ275" s="100">
        <f t="shared" si="72"/>
        <v>5.8040170354999997E-4</v>
      </c>
      <c r="CN275" s="19"/>
      <c r="CO275" s="30">
        <v>7.4393157999999996E-5</v>
      </c>
      <c r="CP275" s="30">
        <v>1.7491379489999999E-3</v>
      </c>
      <c r="CQ275" s="30">
        <v>6.4347460680000006E-5</v>
      </c>
      <c r="CR275" s="30">
        <v>5.72337375E-5</v>
      </c>
      <c r="CS275">
        <f t="shared" si="74"/>
        <v>4.8627807629499998E-4</v>
      </c>
      <c r="CW275" s="30">
        <v>1.4448137469999999E-3</v>
      </c>
    </row>
    <row r="276" spans="5:101" ht="15.75" thickBot="1">
      <c r="E276" t="s">
        <v>69</v>
      </c>
      <c r="F276">
        <v>5.55E+18</v>
      </c>
      <c r="G276">
        <v>1.6000000000000001E-3</v>
      </c>
      <c r="H276">
        <v>2.4756300000000001E-4</v>
      </c>
      <c r="I276">
        <v>-5.13E-3</v>
      </c>
      <c r="J276">
        <v>-9.5282299999999999E-4</v>
      </c>
      <c r="K276">
        <v>-4.5999999999999999E-3</v>
      </c>
      <c r="L276">
        <v>-7.9986100000000002E-4</v>
      </c>
      <c r="Q276">
        <f t="shared" si="59"/>
        <v>-5.01707E-4</v>
      </c>
      <c r="R276" s="100">
        <f t="shared" si="60"/>
        <v>6.5337852201920448E-4</v>
      </c>
      <c r="AE276" t="s">
        <v>69</v>
      </c>
      <c r="AF276">
        <v>5.35E+18</v>
      </c>
      <c r="AG276">
        <v>-7.4000000000000003E-3</v>
      </c>
      <c r="AH276">
        <v>-1.14E-3</v>
      </c>
      <c r="AI276">
        <v>1.7000000000000001E-2</v>
      </c>
      <c r="AJ276">
        <v>2.7799999999999999E-3</v>
      </c>
      <c r="AK276" s="99">
        <f t="shared" si="63"/>
        <v>8.1999999999999998E-4</v>
      </c>
      <c r="AL276" s="100">
        <f t="shared" si="79"/>
        <v>1.9599999999999999E-3</v>
      </c>
      <c r="AU276" s="123" t="s">
        <v>69</v>
      </c>
      <c r="AV276" s="124">
        <v>5.55E+18</v>
      </c>
      <c r="AW276" s="30">
        <v>4.5999999999999999E-3</v>
      </c>
      <c r="AX276" s="30">
        <v>4.2062911489999999E-3</v>
      </c>
      <c r="AY276">
        <v>-8.9999999999999998E-4</v>
      </c>
      <c r="AZ276" s="30">
        <v>-1.201923077E-3</v>
      </c>
      <c r="BA276" s="30">
        <v>5.4999999999999997E-3</v>
      </c>
      <c r="BB276" s="30">
        <v>5.8541777539999999E-3</v>
      </c>
      <c r="BC276" s="30">
        <v>-6.9999999999999999E-4</v>
      </c>
      <c r="BD276" s="30">
        <v>-8.0859420119999996E-4</v>
      </c>
      <c r="BE276" s="30">
        <v>1.6000000000000001E-3</v>
      </c>
      <c r="BF276" s="30">
        <v>1.643891914E-3</v>
      </c>
      <c r="BG276">
        <f t="shared" si="67"/>
        <v>2.7239416539500002E-3</v>
      </c>
      <c r="BH276">
        <f t="shared" si="58"/>
        <v>3.0810301112124544E-3</v>
      </c>
      <c r="BQ276" t="s">
        <v>69</v>
      </c>
      <c r="BR276">
        <v>5.35E+18</v>
      </c>
      <c r="BS276">
        <v>5.8999999999999999E-3</v>
      </c>
      <c r="BT276">
        <v>6.8011529999999999E-3</v>
      </c>
      <c r="BW276" s="9"/>
      <c r="BX276" s="133">
        <v>6.8953237449999999E-5</v>
      </c>
      <c r="BY276" s="133">
        <v>2.6538791889999999E-4</v>
      </c>
      <c r="BZ276" s="133">
        <v>2.227836418E-4</v>
      </c>
      <c r="CA276" s="120"/>
      <c r="CB276" s="126">
        <f t="shared" si="70"/>
        <v>1.8570826604999999E-4</v>
      </c>
      <c r="CH276" s="132">
        <v>3.1636933420000002E-4</v>
      </c>
      <c r="CI276" s="132">
        <v>7.6902224260000005E-4</v>
      </c>
      <c r="CJ276" s="100">
        <f t="shared" si="72"/>
        <v>5.4269578840000006E-4</v>
      </c>
      <c r="CN276" s="30">
        <v>1.171569792E-3</v>
      </c>
      <c r="CO276" s="30">
        <v>3.3476921099999998E-4</v>
      </c>
      <c r="CP276" s="30">
        <v>1.630552325E-3</v>
      </c>
      <c r="CQ276" s="30">
        <v>2.2521611240000001E-4</v>
      </c>
      <c r="CR276" s="30">
        <v>4.578699E-4</v>
      </c>
      <c r="CS276">
        <f t="shared" si="74"/>
        <v>7.6399546807999995E-4</v>
      </c>
      <c r="CW276" s="30">
        <v>1.894311358E-3</v>
      </c>
    </row>
    <row r="294" spans="1:112">
      <c r="A294" s="187" t="s">
        <v>118</v>
      </c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  <c r="AJ294" s="187"/>
      <c r="AK294" s="187"/>
      <c r="AL294" s="187"/>
      <c r="AM294" s="187"/>
      <c r="AN294" s="187"/>
      <c r="AO294" s="187"/>
      <c r="AP294" s="187"/>
      <c r="AQ294" s="187"/>
      <c r="AR294" s="187"/>
      <c r="AS294" s="187"/>
      <c r="AT294" s="187"/>
      <c r="AU294" s="187"/>
      <c r="AV294" s="187"/>
      <c r="AW294" s="187"/>
      <c r="AX294" s="187"/>
      <c r="AY294" s="187"/>
      <c r="AZ294" s="187"/>
      <c r="BA294" s="187"/>
      <c r="BB294" s="187"/>
      <c r="BC294" s="187"/>
      <c r="BD294" s="187"/>
      <c r="BE294" s="187"/>
      <c r="BF294" s="187"/>
      <c r="BG294" s="187"/>
      <c r="BH294" s="187"/>
      <c r="BI294" s="187"/>
      <c r="BJ294" s="187"/>
      <c r="BK294" s="187"/>
      <c r="BL294" s="187"/>
      <c r="BM294" s="187"/>
      <c r="BN294" s="187"/>
      <c r="BO294" s="187"/>
      <c r="BP294" s="187"/>
      <c r="BQ294" s="187"/>
      <c r="BR294" s="187"/>
      <c r="BS294" s="187"/>
      <c r="BT294" s="187"/>
    </row>
    <row r="295" spans="1:112" ht="15.75" thickBot="1">
      <c r="A295" s="188" t="s">
        <v>70</v>
      </c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9" t="s">
        <v>89</v>
      </c>
      <c r="AN295" s="189"/>
      <c r="AO295" s="189"/>
      <c r="AP295" s="189"/>
      <c r="AQ295" s="189"/>
      <c r="AR295" s="189"/>
      <c r="AS295" s="189"/>
      <c r="AT295" s="189"/>
      <c r="AU295" s="189"/>
      <c r="AV295" s="189"/>
      <c r="AW295" s="189"/>
      <c r="AX295" s="189"/>
      <c r="AY295" s="189"/>
      <c r="AZ295" s="189"/>
      <c r="BA295" s="189"/>
      <c r="BB295" s="189"/>
      <c r="BC295" s="189"/>
      <c r="BD295" s="189"/>
      <c r="BE295" s="189"/>
      <c r="BF295" s="189"/>
      <c r="BG295" s="189"/>
      <c r="BH295" s="189"/>
      <c r="BI295" s="189"/>
      <c r="BJ295" s="189"/>
      <c r="BK295" s="189"/>
      <c r="BL295" s="189"/>
      <c r="BM295" s="189"/>
      <c r="BN295" s="189"/>
      <c r="BO295" s="189"/>
      <c r="BP295" s="189"/>
      <c r="BQ295" s="189"/>
      <c r="BR295" s="189"/>
      <c r="BS295" s="189"/>
      <c r="BT295" s="189"/>
      <c r="BW295" t="s">
        <v>135</v>
      </c>
    </row>
    <row r="296" spans="1:112" ht="15.75" thickBot="1">
      <c r="A296" s="169" t="s">
        <v>6</v>
      </c>
      <c r="B296" s="147"/>
      <c r="C296" s="190"/>
      <c r="D296" s="190"/>
      <c r="E296" s="144" t="s">
        <v>4</v>
      </c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6"/>
      <c r="S296" s="170" t="s">
        <v>7</v>
      </c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44" t="s">
        <v>8</v>
      </c>
      <c r="AF296" s="145"/>
      <c r="AG296" s="145"/>
      <c r="AH296" s="145"/>
      <c r="AI296" s="145"/>
      <c r="AJ296" s="145"/>
      <c r="AK296" s="145"/>
      <c r="AL296" s="146"/>
      <c r="AM296" s="144" t="s">
        <v>72</v>
      </c>
      <c r="AN296" s="145"/>
      <c r="AO296" s="145"/>
      <c r="AP296" s="145"/>
      <c r="AQ296" s="145"/>
      <c r="AR296" s="145"/>
      <c r="AS296" s="145"/>
      <c r="AT296" s="145"/>
      <c r="AU296" s="144" t="s">
        <v>73</v>
      </c>
      <c r="AV296" s="145"/>
      <c r="AW296" s="145"/>
      <c r="AX296" s="145"/>
      <c r="AY296" s="145"/>
      <c r="AZ296" s="145"/>
      <c r="BA296" s="145"/>
      <c r="BB296" s="145"/>
      <c r="BC296" s="145"/>
      <c r="BD296" s="145"/>
      <c r="BE296" s="145"/>
      <c r="BF296" s="145"/>
      <c r="BG296" s="145"/>
      <c r="BH296" s="146"/>
      <c r="BI296" s="144" t="s">
        <v>7</v>
      </c>
      <c r="BJ296" s="145"/>
      <c r="BK296" s="145"/>
      <c r="BL296" s="145"/>
      <c r="BM296" s="145"/>
      <c r="BN296" s="145"/>
      <c r="BO296" s="145"/>
      <c r="BP296" s="145"/>
      <c r="BQ296" s="144" t="s">
        <v>8</v>
      </c>
      <c r="BR296" s="145"/>
      <c r="BS296" s="145"/>
      <c r="BT296" s="146"/>
      <c r="BW296" s="86" t="s">
        <v>121</v>
      </c>
      <c r="BX296" s="86" t="s">
        <v>122</v>
      </c>
      <c r="BY296" s="88"/>
      <c r="BZ296" s="88"/>
      <c r="CA296" s="88"/>
      <c r="CB296" s="87"/>
      <c r="CC296" s="86" t="s">
        <v>124</v>
      </c>
      <c r="CD296" s="88"/>
      <c r="CE296" s="88"/>
      <c r="CF296" s="88"/>
      <c r="CG296" s="88"/>
      <c r="CH296" s="86" t="s">
        <v>125</v>
      </c>
      <c r="CI296" s="88"/>
      <c r="CJ296" s="87"/>
      <c r="CK296" s="86" t="s">
        <v>126</v>
      </c>
      <c r="CL296" s="88"/>
      <c r="CM296" s="88"/>
      <c r="CN296" s="86" t="s">
        <v>128</v>
      </c>
      <c r="CO296" s="88"/>
      <c r="CP296" s="88"/>
      <c r="CQ296" s="88"/>
      <c r="CR296" s="88"/>
      <c r="CS296" s="87"/>
      <c r="CT296" s="88" t="s">
        <v>129</v>
      </c>
      <c r="CU296" s="88"/>
      <c r="CV296" s="88"/>
      <c r="CW296" s="89" t="s">
        <v>130</v>
      </c>
      <c r="DA296">
        <v>1248</v>
      </c>
    </row>
    <row r="297" spans="1:112" ht="15.75" thickBot="1">
      <c r="A297" s="26"/>
      <c r="B297" s="90"/>
      <c r="C297" s="183">
        <v>110923</v>
      </c>
      <c r="D297" s="184"/>
      <c r="E297" s="91"/>
      <c r="F297" s="40"/>
      <c r="G297" s="157">
        <v>101223</v>
      </c>
      <c r="H297" s="158"/>
      <c r="I297" s="157" t="s">
        <v>91</v>
      </c>
      <c r="J297" s="158"/>
      <c r="K297" s="157">
        <v>91523</v>
      </c>
      <c r="L297" s="158"/>
      <c r="M297" s="157">
        <v>83123</v>
      </c>
      <c r="N297" s="158"/>
      <c r="O297" s="185">
        <v>102824</v>
      </c>
      <c r="P297" s="186"/>
      <c r="Q297" s="92" t="s">
        <v>101</v>
      </c>
      <c r="R297" s="93" t="s">
        <v>102</v>
      </c>
      <c r="S297" s="41"/>
      <c r="T297" s="40"/>
      <c r="U297" s="149" t="s">
        <v>76</v>
      </c>
      <c r="V297" s="150"/>
      <c r="W297" s="136" t="s">
        <v>80</v>
      </c>
      <c r="X297" s="137"/>
      <c r="Y297" s="136" t="s">
        <v>84</v>
      </c>
      <c r="Z297" s="137"/>
      <c r="AA297" s="138" t="s">
        <v>86</v>
      </c>
      <c r="AB297" s="182"/>
      <c r="AC297" s="94" t="s">
        <v>101</v>
      </c>
      <c r="AD297" s="95" t="s">
        <v>102</v>
      </c>
      <c r="AE297" s="96"/>
      <c r="AF297" s="40"/>
      <c r="AG297" s="149" t="s">
        <v>99</v>
      </c>
      <c r="AH297" s="150"/>
      <c r="AI297" s="136" t="s">
        <v>81</v>
      </c>
      <c r="AJ297" s="137"/>
      <c r="AK297" s="94" t="s">
        <v>101</v>
      </c>
      <c r="AL297" s="97" t="s">
        <v>102</v>
      </c>
      <c r="AM297" s="96"/>
      <c r="AN297" s="40"/>
      <c r="AO297" s="149">
        <v>81524</v>
      </c>
      <c r="AP297" s="150"/>
      <c r="AQ297" s="149">
        <v>81624</v>
      </c>
      <c r="AR297" s="150"/>
      <c r="AS297" s="94" t="s">
        <v>101</v>
      </c>
      <c r="AT297" s="95" t="s">
        <v>102</v>
      </c>
      <c r="AU297" s="96"/>
      <c r="AV297" s="40"/>
      <c r="AW297" s="149">
        <v>71824</v>
      </c>
      <c r="AX297" s="150"/>
      <c r="AY297" s="136" t="s">
        <v>82</v>
      </c>
      <c r="AZ297" s="137"/>
      <c r="BA297" s="149">
        <v>92424</v>
      </c>
      <c r="BB297" s="150"/>
      <c r="BC297" s="136" t="s">
        <v>87</v>
      </c>
      <c r="BD297" s="137"/>
      <c r="BE297" s="149">
        <v>101524</v>
      </c>
      <c r="BF297" s="150"/>
      <c r="BG297" s="94" t="s">
        <v>101</v>
      </c>
      <c r="BH297" s="97" t="s">
        <v>102</v>
      </c>
      <c r="BI297" s="96"/>
      <c r="BJ297" s="40"/>
      <c r="BK297" s="136" t="s">
        <v>152</v>
      </c>
      <c r="BL297" s="137"/>
      <c r="BM297" s="136" t="s">
        <v>83</v>
      </c>
      <c r="BN297" s="137"/>
      <c r="BO297" s="94" t="s">
        <v>101</v>
      </c>
      <c r="BP297" s="95" t="s">
        <v>102</v>
      </c>
      <c r="BQ297" s="96"/>
      <c r="BR297" s="40"/>
      <c r="BS297" s="149">
        <v>91724</v>
      </c>
      <c r="BT297" s="181"/>
      <c r="BW297" s="98">
        <v>110923</v>
      </c>
      <c r="BX297" s="99">
        <v>101223</v>
      </c>
      <c r="BY297">
        <v>92823</v>
      </c>
      <c r="BZ297">
        <v>91523</v>
      </c>
      <c r="CA297">
        <v>83123</v>
      </c>
      <c r="CB297" s="100" t="s">
        <v>123</v>
      </c>
      <c r="CC297" s="99">
        <v>10324</v>
      </c>
      <c r="CD297">
        <v>122123</v>
      </c>
      <c r="CE297">
        <v>122723</v>
      </c>
      <c r="CF297">
        <v>121823</v>
      </c>
      <c r="CG297" t="s">
        <v>123</v>
      </c>
      <c r="CH297" s="99">
        <v>10524</v>
      </c>
      <c r="CI297">
        <v>122923</v>
      </c>
      <c r="CJ297" s="100" t="s">
        <v>123</v>
      </c>
      <c r="CK297" s="99">
        <v>81524</v>
      </c>
      <c r="CL297">
        <v>81624</v>
      </c>
      <c r="CM297" t="s">
        <v>123</v>
      </c>
      <c r="CN297" s="99">
        <v>71824</v>
      </c>
      <c r="CO297">
        <v>90324</v>
      </c>
      <c r="CP297">
        <v>92424</v>
      </c>
      <c r="CQ297">
        <v>100824</v>
      </c>
      <c r="CR297">
        <v>101524</v>
      </c>
      <c r="CS297" s="100" t="s">
        <v>123</v>
      </c>
      <c r="CT297">
        <v>82724</v>
      </c>
      <c r="CU297">
        <v>83024</v>
      </c>
      <c r="CV297" t="s">
        <v>123</v>
      </c>
      <c r="CW297" s="101">
        <v>91724</v>
      </c>
      <c r="DA297" s="128">
        <v>1</v>
      </c>
      <c r="DE297" s="128" t="s">
        <v>158</v>
      </c>
    </row>
    <row r="298" spans="1:112" ht="52.5" thickBot="1">
      <c r="A298" s="20" t="s">
        <v>92</v>
      </c>
      <c r="B298" s="21" t="s">
        <v>93</v>
      </c>
      <c r="C298" s="102" t="s">
        <v>94</v>
      </c>
      <c r="D298" s="102" t="s">
        <v>95</v>
      </c>
      <c r="E298" s="26" t="s">
        <v>96</v>
      </c>
      <c r="F298" s="21" t="s">
        <v>93</v>
      </c>
      <c r="G298" s="21" t="s">
        <v>94</v>
      </c>
      <c r="H298" s="21" t="s">
        <v>95</v>
      </c>
      <c r="I298" s="21" t="s">
        <v>94</v>
      </c>
      <c r="J298" s="21" t="s">
        <v>95</v>
      </c>
      <c r="K298" s="21" t="s">
        <v>94</v>
      </c>
      <c r="L298" s="21" t="s">
        <v>95</v>
      </c>
      <c r="M298" s="21" t="s">
        <v>94</v>
      </c>
      <c r="N298" s="90" t="s">
        <v>95</v>
      </c>
      <c r="O298" s="103" t="s">
        <v>94</v>
      </c>
      <c r="P298" s="104" t="s">
        <v>95</v>
      </c>
      <c r="Q298" s="105" t="s">
        <v>95</v>
      </c>
      <c r="R298" s="106" t="s">
        <v>95</v>
      </c>
      <c r="S298" s="107" t="s">
        <v>92</v>
      </c>
      <c r="T298" s="21" t="s">
        <v>93</v>
      </c>
      <c r="U298" s="21" t="s">
        <v>94</v>
      </c>
      <c r="V298" s="21" t="s">
        <v>95</v>
      </c>
      <c r="W298" s="21" t="s">
        <v>94</v>
      </c>
      <c r="X298" s="21" t="s">
        <v>95</v>
      </c>
      <c r="Y298" s="21" t="s">
        <v>94</v>
      </c>
      <c r="Z298" s="21" t="s">
        <v>95</v>
      </c>
      <c r="AA298" s="21" t="s">
        <v>94</v>
      </c>
      <c r="AB298" s="90" t="s">
        <v>95</v>
      </c>
      <c r="AC298" s="108" t="s">
        <v>95</v>
      </c>
      <c r="AD298" s="109" t="s">
        <v>95</v>
      </c>
      <c r="AE298" s="110" t="s">
        <v>96</v>
      </c>
      <c r="AF298" s="21" t="s">
        <v>93</v>
      </c>
      <c r="AG298" s="21" t="s">
        <v>94</v>
      </c>
      <c r="AH298" s="21" t="s">
        <v>95</v>
      </c>
      <c r="AI298" s="21" t="s">
        <v>94</v>
      </c>
      <c r="AJ298" s="90" t="s">
        <v>95</v>
      </c>
      <c r="AK298" s="108" t="s">
        <v>95</v>
      </c>
      <c r="AL298" s="109" t="s">
        <v>95</v>
      </c>
      <c r="AM298" s="103" t="s">
        <v>92</v>
      </c>
      <c r="AN298" s="21" t="s">
        <v>93</v>
      </c>
      <c r="AO298" s="21" t="s">
        <v>94</v>
      </c>
      <c r="AP298" s="21" t="s">
        <v>95</v>
      </c>
      <c r="AQ298" s="21" t="s">
        <v>94</v>
      </c>
      <c r="AR298" s="21" t="s">
        <v>95</v>
      </c>
      <c r="AS298" s="108" t="s">
        <v>95</v>
      </c>
      <c r="AT298" s="111" t="s">
        <v>95</v>
      </c>
      <c r="AU298" s="110" t="s">
        <v>96</v>
      </c>
      <c r="AV298" s="21" t="s">
        <v>93</v>
      </c>
      <c r="AW298" s="21" t="s">
        <v>94</v>
      </c>
      <c r="AX298" s="21" t="s">
        <v>95</v>
      </c>
      <c r="AY298" s="21" t="s">
        <v>94</v>
      </c>
      <c r="AZ298" s="21" t="s">
        <v>95</v>
      </c>
      <c r="BA298" s="21" t="s">
        <v>94</v>
      </c>
      <c r="BB298" s="21" t="s">
        <v>95</v>
      </c>
      <c r="BC298" s="21" t="s">
        <v>94</v>
      </c>
      <c r="BD298" s="21" t="s">
        <v>95</v>
      </c>
      <c r="BE298" s="21" t="s">
        <v>94</v>
      </c>
      <c r="BF298" s="21" t="s">
        <v>95</v>
      </c>
      <c r="BG298" s="108" t="s">
        <v>95</v>
      </c>
      <c r="BH298" s="109" t="s">
        <v>95</v>
      </c>
      <c r="BI298" s="103" t="s">
        <v>92</v>
      </c>
      <c r="BJ298" s="21" t="s">
        <v>93</v>
      </c>
      <c r="BK298" s="21" t="s">
        <v>94</v>
      </c>
      <c r="BL298" s="21" t="s">
        <v>95</v>
      </c>
      <c r="BM298" s="21" t="s">
        <v>94</v>
      </c>
      <c r="BN298" s="21" t="s">
        <v>95</v>
      </c>
      <c r="BO298" s="108" t="s">
        <v>95</v>
      </c>
      <c r="BP298" s="111" t="s">
        <v>95</v>
      </c>
      <c r="BQ298" s="110" t="s">
        <v>96</v>
      </c>
      <c r="BR298" s="21" t="s">
        <v>93</v>
      </c>
      <c r="BS298" s="112" t="s">
        <v>94</v>
      </c>
      <c r="BT298" s="113" t="s">
        <v>95</v>
      </c>
      <c r="BW298" s="114" t="s">
        <v>169</v>
      </c>
      <c r="BX298" s="114" t="s">
        <v>169</v>
      </c>
      <c r="BY298" s="115" t="s">
        <v>169</v>
      </c>
      <c r="BZ298" s="115" t="s">
        <v>169</v>
      </c>
      <c r="CA298" s="115" t="s">
        <v>169</v>
      </c>
      <c r="CB298" s="116" t="s">
        <v>169</v>
      </c>
      <c r="CC298" s="114" t="s">
        <v>169</v>
      </c>
      <c r="CD298" s="115" t="s">
        <v>169</v>
      </c>
      <c r="CE298" s="115" t="s">
        <v>169</v>
      </c>
      <c r="CF298" s="115" t="s">
        <v>169</v>
      </c>
      <c r="CG298" s="115" t="s">
        <v>169</v>
      </c>
      <c r="CH298" s="114" t="s">
        <v>169</v>
      </c>
      <c r="CI298" s="115" t="s">
        <v>169</v>
      </c>
      <c r="CJ298" s="116" t="s">
        <v>169</v>
      </c>
      <c r="CK298" s="114" t="s">
        <v>169</v>
      </c>
      <c r="CL298" s="115" t="s">
        <v>169</v>
      </c>
      <c r="CM298" s="115" t="s">
        <v>169</v>
      </c>
      <c r="CN298" s="114" t="s">
        <v>169</v>
      </c>
      <c r="CO298" s="115" t="s">
        <v>169</v>
      </c>
      <c r="CP298" s="115" t="s">
        <v>169</v>
      </c>
      <c r="CQ298" s="115" t="s">
        <v>169</v>
      </c>
      <c r="CR298" s="115" t="s">
        <v>169</v>
      </c>
      <c r="CS298" s="116" t="s">
        <v>169</v>
      </c>
      <c r="CT298" s="115" t="s">
        <v>169</v>
      </c>
      <c r="CU298" s="115" t="s">
        <v>169</v>
      </c>
      <c r="CV298" s="115" t="s">
        <v>169</v>
      </c>
      <c r="CW298" s="117" t="s">
        <v>169</v>
      </c>
      <c r="CY298" t="s">
        <v>108</v>
      </c>
      <c r="CZ298" t="s">
        <v>137</v>
      </c>
      <c r="DA298" t="s">
        <v>155</v>
      </c>
      <c r="DB298" t="s">
        <v>108</v>
      </c>
      <c r="DC298" s="115" t="s">
        <v>157</v>
      </c>
      <c r="DD298" t="s">
        <v>156</v>
      </c>
      <c r="DE298" t="s">
        <v>155</v>
      </c>
      <c r="DF298" t="s">
        <v>108</v>
      </c>
      <c r="DG298" s="115" t="s">
        <v>157</v>
      </c>
      <c r="DH298" t="s">
        <v>156</v>
      </c>
    </row>
    <row r="299" spans="1:112" ht="15.75" thickBot="1">
      <c r="A299" t="s">
        <v>39</v>
      </c>
      <c r="R299" s="100"/>
      <c r="AC299" s="99"/>
      <c r="AE299">
        <v>0</v>
      </c>
      <c r="AF299">
        <v>0</v>
      </c>
      <c r="AK299" s="99"/>
      <c r="AL299" s="100"/>
      <c r="BH299" s="100"/>
      <c r="BW299" s="30"/>
      <c r="BX299" s="30"/>
      <c r="BY299" s="30"/>
      <c r="BZ299" s="30"/>
      <c r="CA299" s="30"/>
      <c r="CB299" s="100"/>
      <c r="CC299" s="30"/>
      <c r="CD299" s="30"/>
      <c r="CE299" s="30"/>
      <c r="CF299" s="30"/>
      <c r="CH299" s="30"/>
      <c r="CI299" s="30"/>
      <c r="CJ299" s="100"/>
      <c r="CK299" s="30"/>
      <c r="CL299" s="30"/>
      <c r="CN299" s="118"/>
      <c r="CO299" s="30"/>
      <c r="CP299" s="30"/>
      <c r="CQ299" s="30"/>
      <c r="CR299" s="30"/>
      <c r="CS299" s="100"/>
      <c r="CT299" s="125"/>
      <c r="CU299" s="30"/>
      <c r="CW299" s="30"/>
      <c r="DA299">
        <v>20</v>
      </c>
      <c r="DB299">
        <v>1.54E+17</v>
      </c>
      <c r="DC299" s="18">
        <v>3.5142017630000002E-3</v>
      </c>
      <c r="DD299" s="18">
        <v>1.709569464E-4</v>
      </c>
      <c r="DE299">
        <v>20</v>
      </c>
      <c r="DF299">
        <v>1.54E+17</v>
      </c>
      <c r="DG299" s="130">
        <v>6.9515573839999999E-3</v>
      </c>
      <c r="DH299" s="18">
        <v>3.381755242E-4</v>
      </c>
    </row>
    <row r="300" spans="1:112" ht="15.75" thickBot="1">
      <c r="A300" t="s">
        <v>40</v>
      </c>
      <c r="B300">
        <v>1.54E+17</v>
      </c>
      <c r="C300">
        <v>1.576E-2</v>
      </c>
      <c r="D300">
        <v>2.4354810000000002E-3</v>
      </c>
      <c r="E300">
        <v>10</v>
      </c>
      <c r="F300">
        <v>1.54E+17</v>
      </c>
      <c r="G300">
        <v>3.3419999999999998E-2</v>
      </c>
      <c r="H300">
        <v>5.1709729999999997E-3</v>
      </c>
      <c r="I300">
        <v>1.306E-2</v>
      </c>
      <c r="J300">
        <v>2.4257060000000001E-3</v>
      </c>
      <c r="K300">
        <v>1.2659999999999999E-2</v>
      </c>
      <c r="L300">
        <v>2.2013559999999998E-3</v>
      </c>
      <c r="M300">
        <v>3.5599999999999998E-3</v>
      </c>
      <c r="N300">
        <v>1.3217490000000001E-3</v>
      </c>
      <c r="Q300">
        <f>AVERAGE(H300,J300,L300)</f>
        <v>3.2660116666666668E-3</v>
      </c>
      <c r="R300" s="100">
        <f>_xlfn.STDEV.S(H300,J300,L300,N300,P300)</f>
        <v>1.6636907736754046E-3</v>
      </c>
      <c r="S300" t="s">
        <v>40</v>
      </c>
      <c r="T300">
        <v>1.49E+17</v>
      </c>
      <c r="U300">
        <v>1.473E-2</v>
      </c>
      <c r="V300">
        <v>2.14E-3</v>
      </c>
      <c r="W300">
        <v>1.252E-2</v>
      </c>
      <c r="X300">
        <v>1.9611530000000002E-3</v>
      </c>
      <c r="Y300">
        <v>1.456E-2</v>
      </c>
      <c r="Z300">
        <v>2.1525720000000002E-3</v>
      </c>
      <c r="AA300">
        <v>1.52E-2</v>
      </c>
      <c r="AB300">
        <v>2.2826249999999999E-3</v>
      </c>
      <c r="AC300" s="99">
        <f>AVERAGE(V300,X300,Z300,AB300)</f>
        <v>2.1340875E-3</v>
      </c>
      <c r="AD300">
        <f>_xlfn.STDEV.S(V300,X300,Z300,AB300)</f>
        <v>1.3209386131712039E-4</v>
      </c>
      <c r="AE300">
        <v>12.5</v>
      </c>
      <c r="AF300">
        <v>1.49E+17</v>
      </c>
      <c r="AG300">
        <v>1.32E-2</v>
      </c>
      <c r="AH300">
        <v>2.0400000000000001E-3</v>
      </c>
      <c r="AI300">
        <v>1.196E-2</v>
      </c>
      <c r="AJ300">
        <v>1.9599999999999999E-3</v>
      </c>
      <c r="AK300" s="99">
        <f>AVERAGE(AH300,AJ300)</f>
        <v>2E-3</v>
      </c>
      <c r="AL300" s="100">
        <f>_xlfn.STDEV.P(AH300,AJ300)</f>
        <v>4.0000000000000105E-5</v>
      </c>
      <c r="AM300" t="s">
        <v>40</v>
      </c>
      <c r="AN300">
        <v>1.54E+17</v>
      </c>
      <c r="AO300">
        <v>4.0499999999999998E-3</v>
      </c>
      <c r="AP300">
        <v>4.81E-3</v>
      </c>
      <c r="AQ300">
        <v>3.7499999999999999E-3</v>
      </c>
      <c r="AR300">
        <v>3.64E-3</v>
      </c>
      <c r="AS300">
        <f>AVERAGE(AP300,AR300)</f>
        <v>4.2249999999999996E-3</v>
      </c>
      <c r="AT300">
        <f>_xlfn.STDEV.S(AP300,AR300)</f>
        <v>8.2731493398826065E-4</v>
      </c>
      <c r="AU300">
        <v>10</v>
      </c>
      <c r="AV300">
        <v>1.54E+17</v>
      </c>
      <c r="AW300">
        <v>2.5999999999999999E-3</v>
      </c>
      <c r="AX300">
        <v>2.3800000000000002E-3</v>
      </c>
      <c r="AY300">
        <v>2.7200000000000002E-3</v>
      </c>
      <c r="AZ300">
        <v>3.63E-3</v>
      </c>
      <c r="BA300" s="30">
        <v>3.8600000000000001E-3</v>
      </c>
      <c r="BB300" s="30">
        <v>4.1085683869999997E-3</v>
      </c>
      <c r="BC300" s="30">
        <v>4.3699999999999998E-3</v>
      </c>
      <c r="BD300" s="30">
        <v>5.0479380850000002E-3</v>
      </c>
      <c r="BE300">
        <v>4.4200000000000003E-3</v>
      </c>
      <c r="BF300">
        <v>4.5412509999999996E-3</v>
      </c>
      <c r="BG300">
        <f>AVERAGE(BB300,BD300,BF300)</f>
        <v>4.5659191573333329E-3</v>
      </c>
      <c r="BH300">
        <f t="shared" ref="BH300:BH335" si="80">_xlfn.STDEV.S(AX300,AZ300,BB300,BD300,BF300)</f>
        <v>1.0182255190545808E-3</v>
      </c>
      <c r="BI300" t="s">
        <v>40</v>
      </c>
      <c r="BJ300">
        <v>1.49E+17</v>
      </c>
      <c r="BK300">
        <v>3.1199999999999999E-3</v>
      </c>
      <c r="BL300">
        <v>4.5100000000000001E-3</v>
      </c>
      <c r="BM300" s="30">
        <v>3.4099999999999998E-3</v>
      </c>
      <c r="BN300" s="30">
        <v>3.9101020529999997E-3</v>
      </c>
      <c r="BO300">
        <f>AVERAGE(BN300,BL300)</f>
        <v>4.2100510264999995E-3</v>
      </c>
      <c r="BP300">
        <f>_xlfn.STDEV.S(BL300,BN300)</f>
        <v>4.2419190634358837E-4</v>
      </c>
      <c r="BQ300">
        <v>12.5</v>
      </c>
      <c r="BR300">
        <v>1.49E+17</v>
      </c>
      <c r="BS300">
        <v>1.89E-3</v>
      </c>
      <c r="BT300">
        <v>2.1786739999999998E-3</v>
      </c>
      <c r="BW300" s="135">
        <v>1.18479953E-4</v>
      </c>
      <c r="BX300" s="131">
        <v>2.5155464980000002E-4</v>
      </c>
      <c r="BY300" s="30">
        <v>1.180043958E-4</v>
      </c>
      <c r="BZ300" s="30">
        <v>1.070903648E-4</v>
      </c>
      <c r="CA300" s="30">
        <v>6.4299737799999998E-5</v>
      </c>
      <c r="CB300" s="100">
        <f>AVERAGE(BX300:CA300)</f>
        <v>1.3523728705E-4</v>
      </c>
      <c r="CC300" s="135">
        <v>1.039270347E-4</v>
      </c>
      <c r="CD300" s="135">
        <v>1.039270347E-4</v>
      </c>
      <c r="CE300" s="135">
        <v>1.047171553E-4</v>
      </c>
      <c r="CF300" s="135">
        <v>1.110438812E-4</v>
      </c>
      <c r="CG300">
        <f>AVERAGE(CC300:CF300)</f>
        <v>1.0590377647500001E-4</v>
      </c>
      <c r="CH300" s="30">
        <v>9.9326575329999995E-5</v>
      </c>
      <c r="CI300" s="30">
        <v>9.5224791229999998E-5</v>
      </c>
      <c r="CJ300" s="100">
        <f>AVERAGE(CH300:CI300)</f>
        <v>9.7275683279999996E-5</v>
      </c>
      <c r="CK300" s="30">
        <v>2.341321012E-4</v>
      </c>
      <c r="CL300" s="30">
        <v>1.7723494500000001E-4</v>
      </c>
      <c r="CM300">
        <f>AVERAGE(CK300:CL300)</f>
        <v>2.0568352310000002E-4</v>
      </c>
      <c r="CN300" s="30">
        <v>1.156577944E-4</v>
      </c>
      <c r="CO300" s="30">
        <v>1.767108143E-4</v>
      </c>
      <c r="CP300" s="30">
        <v>1.998713657E-4</v>
      </c>
      <c r="CQ300" s="30">
        <v>2.4556930390000001E-4</v>
      </c>
      <c r="CR300" s="30">
        <v>2.209202906E-4</v>
      </c>
      <c r="CS300" s="100">
        <f>AVERAGE(CN300:CR300)</f>
        <v>1.9174591378000002E-4</v>
      </c>
      <c r="CT300" s="30">
        <v>2.1930362199999999E-4</v>
      </c>
      <c r="CU300" s="30">
        <v>1.0933264240000001E-4</v>
      </c>
      <c r="CV300">
        <f>AVERAGE(CT300:CU300)</f>
        <v>1.6431813219999999E-4</v>
      </c>
      <c r="CW300" s="30">
        <v>1.059869466E-4</v>
      </c>
      <c r="CY300">
        <v>1.54E+17</v>
      </c>
      <c r="CZ300">
        <f t="shared" ref="CZ300:CZ305" si="81">Q300</f>
        <v>3.2660116666666668E-3</v>
      </c>
      <c r="DA300">
        <v>50</v>
      </c>
      <c r="DB300">
        <v>6.17E+17</v>
      </c>
      <c r="DC300" s="18">
        <v>3.955035971E-3</v>
      </c>
      <c r="DD300" s="18">
        <v>1.924024055E-4</v>
      </c>
      <c r="DE300">
        <v>50</v>
      </c>
      <c r="DF300">
        <v>6.17E+17</v>
      </c>
      <c r="DG300" s="18">
        <v>1.2478265319999999E-2</v>
      </c>
      <c r="DH300" s="18">
        <v>6.0703575929999995E-4</v>
      </c>
    </row>
    <row r="301" spans="1:112" ht="15.75" thickBot="1">
      <c r="A301" t="s">
        <v>41</v>
      </c>
      <c r="B301">
        <v>3.09E+17</v>
      </c>
      <c r="C301">
        <v>1.9259999999999999E-2</v>
      </c>
      <c r="D301">
        <v>2.9763559999999999E-3</v>
      </c>
      <c r="E301">
        <v>20</v>
      </c>
      <c r="F301">
        <v>3.09E+17</v>
      </c>
      <c r="G301">
        <v>3.5319999999999997E-2</v>
      </c>
      <c r="H301">
        <v>5.4649540000000002E-3</v>
      </c>
      <c r="I301">
        <v>1.6039999999999999E-2</v>
      </c>
      <c r="J301">
        <v>2.9791980000000002E-3</v>
      </c>
      <c r="K301">
        <v>1.438E-2</v>
      </c>
      <c r="L301">
        <v>2.5004350000000001E-3</v>
      </c>
      <c r="M301">
        <v>6.5700000000000003E-3</v>
      </c>
      <c r="N301">
        <v>2.4392960000000001E-3</v>
      </c>
      <c r="Q301">
        <f>AVERAGE(H301,J301,L301,N301,P301)</f>
        <v>3.3459707500000002E-3</v>
      </c>
      <c r="R301" s="100">
        <f t="shared" ref="R301:R305" si="82">_xlfn.STDEV.S(H301,J301,L301,N301,P301)</f>
        <v>1.4331320095905041E-3</v>
      </c>
      <c r="S301" t="s">
        <v>41</v>
      </c>
      <c r="T301">
        <v>2.97E+17</v>
      </c>
      <c r="U301">
        <v>1.8010000000000002E-2</v>
      </c>
      <c r="V301">
        <v>2.6099999999999999E-3</v>
      </c>
      <c r="W301">
        <v>1.549E-2</v>
      </c>
      <c r="X301">
        <v>2.4263779999999999E-3</v>
      </c>
      <c r="Y301">
        <v>1.8960000000000001E-2</v>
      </c>
      <c r="Z301">
        <v>2.8030749999999999E-3</v>
      </c>
      <c r="AA301">
        <v>1.8679999999999999E-2</v>
      </c>
      <c r="AB301">
        <v>2.8052260000000001E-3</v>
      </c>
      <c r="AC301" s="99">
        <f t="shared" ref="AC301:AC329" si="83">AVERAGE(V301,X301,Z301,AB301)</f>
        <v>2.6611697500000002E-3</v>
      </c>
      <c r="AD301">
        <f t="shared" ref="AD301:AD329" si="84">_xlfn.STDEV.S(V301,X301,Z301,AB301)</f>
        <v>1.8132366303082642E-4</v>
      </c>
      <c r="AE301">
        <v>25</v>
      </c>
      <c r="AF301">
        <v>2.97E+17</v>
      </c>
      <c r="AG301">
        <v>1.8700000000000001E-2</v>
      </c>
      <c r="AH301">
        <v>2.8900000000000002E-3</v>
      </c>
      <c r="AI301">
        <v>1.6209999999999999E-2</v>
      </c>
      <c r="AJ301">
        <v>2.65E-3</v>
      </c>
      <c r="AK301" s="99">
        <f t="shared" ref="AK301:AK335" si="85">AVERAGE(AH301,AJ301)</f>
        <v>2.7699999999999999E-3</v>
      </c>
      <c r="AL301" s="100">
        <f t="shared" ref="AL301:AL317" si="86">_xlfn.STDEV.P(AH301,AJ301)</f>
        <v>1.200000000000001E-4</v>
      </c>
      <c r="AM301" t="s">
        <v>41</v>
      </c>
      <c r="AN301">
        <v>3.09E+17</v>
      </c>
      <c r="AO301">
        <v>5.7000000000000002E-3</v>
      </c>
      <c r="AP301">
        <v>6.77E-3</v>
      </c>
      <c r="AQ301">
        <v>4.8599999999999997E-3</v>
      </c>
      <c r="AR301">
        <v>4.7200000000000002E-3</v>
      </c>
      <c r="AS301">
        <f t="shared" ref="AS301:AS329" si="87">AVERAGE(AP301,AR301)</f>
        <v>5.7450000000000001E-3</v>
      </c>
      <c r="AT301">
        <f t="shared" ref="AT301:AT329" si="88">_xlfn.STDEV.S(AP301,AR301)</f>
        <v>1.4495689014324222E-3</v>
      </c>
      <c r="AU301">
        <v>20</v>
      </c>
      <c r="AV301">
        <v>3.09E+17</v>
      </c>
      <c r="AW301">
        <v>3.0000000000000001E-3</v>
      </c>
      <c r="AX301">
        <v>2.7399999999999998E-3</v>
      </c>
      <c r="AY301">
        <v>3.1099999999999999E-3</v>
      </c>
      <c r="AZ301">
        <v>4.15E-3</v>
      </c>
      <c r="BA301" s="30">
        <v>4.7600000000000003E-3</v>
      </c>
      <c r="BB301" s="30">
        <v>5.0665247470000003E-3</v>
      </c>
      <c r="BC301" s="30">
        <v>5.7099999999999998E-3</v>
      </c>
      <c r="BD301" s="30">
        <v>6.5958184130000003E-3</v>
      </c>
      <c r="BE301">
        <v>6.3200000000000001E-3</v>
      </c>
      <c r="BF301">
        <v>6.4933730000000002E-3</v>
      </c>
      <c r="BG301">
        <f t="shared" ref="BG301:BG335" si="89">AVERAGE(BB301,BD301,BF301)</f>
        <v>6.0519053866666672E-3</v>
      </c>
      <c r="BH301">
        <f t="shared" si="80"/>
        <v>1.6287193491287277E-3</v>
      </c>
      <c r="BI301" t="s">
        <v>41</v>
      </c>
      <c r="BJ301">
        <v>2.97E+17</v>
      </c>
      <c r="BK301">
        <v>3.6800000000000001E-3</v>
      </c>
      <c r="BL301">
        <v>5.3200000000000001E-3</v>
      </c>
      <c r="BM301" s="30">
        <v>4.8199999999999996E-3</v>
      </c>
      <c r="BN301" s="30">
        <v>5.5268891179999996E-3</v>
      </c>
      <c r="BO301">
        <f t="shared" ref="BO301:BO329" si="90">AVERAGE(BN301,BL301)</f>
        <v>5.4234445590000003E-3</v>
      </c>
      <c r="BP301">
        <f t="shared" ref="BP301:BP329" si="91">_xlfn.STDEV.S(BL301,BN301)</f>
        <v>1.4629269829150349E-4</v>
      </c>
      <c r="BQ301">
        <v>25</v>
      </c>
      <c r="BR301">
        <v>2.97E+17</v>
      </c>
      <c r="BS301">
        <v>3.6800000000000001E-3</v>
      </c>
      <c r="BT301">
        <v>4.2420749999999997E-3</v>
      </c>
      <c r="BW301" s="133">
        <v>1.4479212530000001E-4</v>
      </c>
      <c r="BX301" s="132">
        <v>2.658560811E-4</v>
      </c>
      <c r="BY301" s="30">
        <v>1.4493036050000001E-4</v>
      </c>
      <c r="BZ301" s="30">
        <v>1.216397666E-4</v>
      </c>
      <c r="CA301" s="30">
        <v>1.186655273E-4</v>
      </c>
      <c r="CB301" s="100">
        <f t="shared" ref="CB301:CB335" si="92">AVERAGE(BX301:CA301)</f>
        <v>1.62772933875E-4</v>
      </c>
      <c r="CC301" s="133">
        <v>1.2706896780000001E-4</v>
      </c>
      <c r="CD301" s="133">
        <v>1.2706896780000001E-4</v>
      </c>
      <c r="CE301" s="133">
        <v>1.363624495E-4</v>
      </c>
      <c r="CF301" s="133">
        <v>1.364670856E-4</v>
      </c>
      <c r="CG301">
        <f t="shared" ref="CG301:CG329" si="93">AVERAGE(CC301:CF301)</f>
        <v>1.3174186767499999E-4</v>
      </c>
      <c r="CH301" s="30">
        <v>1.4071264840000001E-4</v>
      </c>
      <c r="CI301" s="30">
        <v>1.290630323E-4</v>
      </c>
      <c r="CJ301" s="100">
        <f t="shared" ref="CJ301:CJ335" si="94">AVERAGE(CH301:CI301)</f>
        <v>1.3488784035000002E-4</v>
      </c>
      <c r="CK301" s="30">
        <v>3.2951925349999998E-4</v>
      </c>
      <c r="CL301" s="30">
        <v>2.296964887E-4</v>
      </c>
      <c r="CM301">
        <f t="shared" ref="CM301:CM329" si="95">AVERAGE(CK301:CL301)</f>
        <v>2.7960787109999999E-4</v>
      </c>
      <c r="CN301" s="30">
        <v>1.3345130130000001E-4</v>
      </c>
      <c r="CO301" s="30">
        <v>2.0204802660000001E-4</v>
      </c>
      <c r="CP301" s="30">
        <v>2.4647349759999998E-4</v>
      </c>
      <c r="CQ301" s="30">
        <v>3.2086973120000001E-4</v>
      </c>
      <c r="CR301" s="30">
        <v>3.1588602630000002E-4</v>
      </c>
      <c r="CS301" s="100">
        <f t="shared" ref="CS301:CS335" si="96">AVERAGE(CN301:CR301)</f>
        <v>2.4374571659999998E-4</v>
      </c>
      <c r="CT301" s="30">
        <v>2.5866581059999998E-4</v>
      </c>
      <c r="CU301" s="30">
        <v>1.957946811E-4</v>
      </c>
      <c r="CV301">
        <f t="shared" ref="CV301:CV329" si="97">AVERAGE(CT301:CU301)</f>
        <v>2.2723024585E-4</v>
      </c>
      <c r="CW301" s="30">
        <v>2.0636611820000001E-4</v>
      </c>
      <c r="CY301">
        <v>3.09E+17</v>
      </c>
      <c r="CZ301">
        <f t="shared" si="81"/>
        <v>3.3459707500000002E-3</v>
      </c>
      <c r="DA301">
        <v>100</v>
      </c>
      <c r="DB301">
        <v>1.39E+18</v>
      </c>
      <c r="DC301" s="18">
        <v>1.432380388E-3</v>
      </c>
      <c r="DD301" s="18">
        <v>6.9681650000000004E-5</v>
      </c>
      <c r="DE301">
        <v>70</v>
      </c>
      <c r="DF301">
        <v>9.26E+17</v>
      </c>
      <c r="DG301" s="18">
        <v>1.414634146E-2</v>
      </c>
      <c r="DH301" s="18">
        <v>6.881834064E-4</v>
      </c>
    </row>
    <row r="302" spans="1:112" ht="15.75" thickBot="1">
      <c r="A302" t="s">
        <v>42</v>
      </c>
      <c r="B302">
        <v>4.63E+17</v>
      </c>
      <c r="C302">
        <v>1.89E-2</v>
      </c>
      <c r="D302">
        <v>2.9207230000000001E-3</v>
      </c>
      <c r="E302">
        <v>30</v>
      </c>
      <c r="F302">
        <v>4.63E+17</v>
      </c>
      <c r="G302">
        <v>3.4689999999999999E-2</v>
      </c>
      <c r="H302">
        <v>5.3674760000000004E-3</v>
      </c>
      <c r="I302">
        <v>1.924E-2</v>
      </c>
      <c r="J302">
        <v>3.5735509999999999E-3</v>
      </c>
      <c r="K302">
        <v>1.7829999999999999E-2</v>
      </c>
      <c r="L302">
        <v>3.1003300000000001E-3</v>
      </c>
      <c r="M302">
        <v>5.0299999999999997E-3</v>
      </c>
      <c r="N302">
        <v>1.867528E-3</v>
      </c>
      <c r="Q302">
        <f>AVERAGE(H302,J302,L302,N302,P302)</f>
        <v>3.4772212500000003E-3</v>
      </c>
      <c r="R302" s="100">
        <f t="shared" si="82"/>
        <v>1.4509194572241368E-3</v>
      </c>
      <c r="S302" t="s">
        <v>42</v>
      </c>
      <c r="T302">
        <v>4.46E+17</v>
      </c>
      <c r="U302">
        <v>1.8859999999999998E-2</v>
      </c>
      <c r="V302">
        <v>2.7399999999999998E-3</v>
      </c>
      <c r="W302">
        <v>1.712E-2</v>
      </c>
      <c r="X302">
        <v>2.681704E-3</v>
      </c>
      <c r="Y302">
        <v>1.8839999999999999E-2</v>
      </c>
      <c r="Z302">
        <v>2.785334E-3</v>
      </c>
      <c r="AA302">
        <v>1.8970000000000001E-2</v>
      </c>
      <c r="AB302">
        <v>2.8487759999999999E-3</v>
      </c>
      <c r="AC302" s="99">
        <f t="shared" si="83"/>
        <v>2.7639535000000002E-3</v>
      </c>
      <c r="AD302">
        <f t="shared" si="84"/>
        <v>7.0688831505879787E-5</v>
      </c>
      <c r="AE302">
        <v>37.5</v>
      </c>
      <c r="AF302">
        <v>4.46E+17</v>
      </c>
      <c r="AG302">
        <v>2.1899999999999999E-2</v>
      </c>
      <c r="AH302">
        <v>3.3899999999999998E-3</v>
      </c>
      <c r="AI302">
        <v>1.8180000000000002E-2</v>
      </c>
      <c r="AJ302">
        <v>2.98E-3</v>
      </c>
      <c r="AK302" s="99">
        <f t="shared" si="85"/>
        <v>3.1849999999999999E-3</v>
      </c>
      <c r="AL302" s="100">
        <f t="shared" si="86"/>
        <v>2.0499999999999989E-4</v>
      </c>
      <c r="AM302" t="s">
        <v>42</v>
      </c>
      <c r="AN302">
        <v>4.63E+17</v>
      </c>
      <c r="AO302">
        <v>5.7999999999999996E-3</v>
      </c>
      <c r="AP302">
        <v>6.8900000000000003E-3</v>
      </c>
      <c r="AQ302">
        <v>5.8100000000000001E-3</v>
      </c>
      <c r="AR302">
        <v>5.64E-3</v>
      </c>
      <c r="AS302">
        <f t="shared" si="87"/>
        <v>6.2649999999999997E-3</v>
      </c>
      <c r="AT302">
        <f t="shared" si="88"/>
        <v>8.8388347648318464E-4</v>
      </c>
      <c r="AU302">
        <v>30</v>
      </c>
      <c r="AV302">
        <v>4.63E+17</v>
      </c>
      <c r="AW302">
        <v>3.0999999999999999E-3</v>
      </c>
      <c r="AX302">
        <v>2.8300000000000001E-3</v>
      </c>
      <c r="AY302">
        <v>3.8400000000000001E-3</v>
      </c>
      <c r="AZ302">
        <v>5.13E-3</v>
      </c>
      <c r="BA302" s="30">
        <v>5.8700000000000002E-3</v>
      </c>
      <c r="BB302" s="30">
        <v>6.2480042580000004E-3</v>
      </c>
      <c r="BC302" s="30">
        <v>6.2599999999999999E-3</v>
      </c>
      <c r="BD302" s="30">
        <v>7.2311424280000003E-3</v>
      </c>
      <c r="BE302">
        <v>6.6E-3</v>
      </c>
      <c r="BF302">
        <v>6.7810539999999999E-3</v>
      </c>
      <c r="BG302">
        <f t="shared" si="89"/>
        <v>6.753400228666666E-3</v>
      </c>
      <c r="BH302">
        <f t="shared" si="80"/>
        <v>1.7578058781689244E-3</v>
      </c>
      <c r="BI302" t="s">
        <v>42</v>
      </c>
      <c r="BJ302">
        <v>4.46E+17</v>
      </c>
      <c r="BK302">
        <v>3.8300000000000001E-3</v>
      </c>
      <c r="BL302">
        <v>5.5300000000000002E-3</v>
      </c>
      <c r="BM302" s="30">
        <v>5.2700000000000004E-3</v>
      </c>
      <c r="BN302" s="30">
        <v>6.0428849899999996E-3</v>
      </c>
      <c r="BO302">
        <f t="shared" si="90"/>
        <v>5.7864424950000003E-3</v>
      </c>
      <c r="BP302">
        <f t="shared" si="91"/>
        <v>3.6266445439779419E-4</v>
      </c>
      <c r="BQ302">
        <v>37.5</v>
      </c>
      <c r="BR302">
        <v>4.46E+17</v>
      </c>
      <c r="BS302">
        <v>5.0299999999999997E-3</v>
      </c>
      <c r="BT302">
        <v>5.7982709999999998E-3</v>
      </c>
      <c r="BW302" s="133">
        <v>1.420857304E-4</v>
      </c>
      <c r="BX302" s="132">
        <v>2.6111402759999998E-4</v>
      </c>
      <c r="BY302" s="30">
        <v>1.7384414809999999E-4</v>
      </c>
      <c r="BZ302" s="30">
        <v>1.508231599E-4</v>
      </c>
      <c r="CA302" s="30">
        <v>9.085047222E-5</v>
      </c>
      <c r="CB302" s="100">
        <f t="shared" si="92"/>
        <v>1.6915795195499998E-4</v>
      </c>
      <c r="CC302" s="133">
        <v>1.330661151E-4</v>
      </c>
      <c r="CD302" s="133">
        <v>1.330661151E-4</v>
      </c>
      <c r="CE302" s="133">
        <v>1.3549939599999999E-4</v>
      </c>
      <c r="CF302" s="133">
        <v>1.3858568590000001E-4</v>
      </c>
      <c r="CG302">
        <f t="shared" si="93"/>
        <v>1.35054328025E-4</v>
      </c>
      <c r="CH302" s="30">
        <v>1.6479181820000001E-4</v>
      </c>
      <c r="CI302" s="30">
        <v>1.4474805220000001E-4</v>
      </c>
      <c r="CJ302" s="100">
        <f t="shared" si="94"/>
        <v>1.5476993520000001E-4</v>
      </c>
      <c r="CK302" s="30">
        <v>3.3530029310000002E-4</v>
      </c>
      <c r="CL302" s="30">
        <v>2.745960081E-4</v>
      </c>
      <c r="CM302">
        <f t="shared" si="95"/>
        <v>3.0494815060000001E-4</v>
      </c>
      <c r="CN302" s="30">
        <v>1.37899678E-4</v>
      </c>
      <c r="CO302" s="30">
        <v>2.4947409069999999E-4</v>
      </c>
      <c r="CP302" s="30">
        <v>3.0394946030000002E-4</v>
      </c>
      <c r="CQ302" s="30">
        <v>3.5177662299999999E-4</v>
      </c>
      <c r="CR302" s="30">
        <v>3.298809768E-4</v>
      </c>
      <c r="CS302" s="100">
        <f t="shared" si="96"/>
        <v>2.7459616576000002E-4</v>
      </c>
      <c r="CT302" s="30">
        <v>2.692092539E-4</v>
      </c>
      <c r="CU302" s="30">
        <v>1.8296483020000001E-4</v>
      </c>
      <c r="CV302">
        <f t="shared" si="97"/>
        <v>2.2608704205000002E-4</v>
      </c>
      <c r="CW302" s="30">
        <v>2.8207108000000001E-4</v>
      </c>
      <c r="CY302">
        <v>4.63E+17</v>
      </c>
      <c r="CZ302">
        <f t="shared" si="81"/>
        <v>3.4772212500000003E-3</v>
      </c>
      <c r="DA302">
        <v>130</v>
      </c>
      <c r="DB302">
        <v>1.85E+18</v>
      </c>
      <c r="DC302" s="18">
        <v>1.47805315E-4</v>
      </c>
      <c r="DD302" s="18">
        <v>7.1903513310000004E-6</v>
      </c>
      <c r="DE302">
        <v>100</v>
      </c>
      <c r="DF302">
        <v>1.39E+18</v>
      </c>
      <c r="DG302" s="18">
        <v>2.3174316080000002E-3</v>
      </c>
      <c r="DH302" s="18">
        <v>5.0129291590000003E-5</v>
      </c>
    </row>
    <row r="303" spans="1:112" ht="15.75" thickBot="1">
      <c r="A303" t="s">
        <v>43</v>
      </c>
      <c r="B303">
        <v>6.17E+17</v>
      </c>
      <c r="C303">
        <v>1.6619999999999999E-2</v>
      </c>
      <c r="D303">
        <v>2.5683820000000001E-3</v>
      </c>
      <c r="E303">
        <v>40</v>
      </c>
      <c r="F303">
        <v>6.17E+17</v>
      </c>
      <c r="G303">
        <v>3.6150000000000002E-2</v>
      </c>
      <c r="H303">
        <v>5.5933780000000004E-3</v>
      </c>
      <c r="I303">
        <v>2.0660000000000001E-2</v>
      </c>
      <c r="J303">
        <v>3.837296E-3</v>
      </c>
      <c r="K303">
        <v>1.941E-2</v>
      </c>
      <c r="L303">
        <v>3.375065E-3</v>
      </c>
      <c r="M303">
        <v>8.1300000000000001E-3</v>
      </c>
      <c r="N303">
        <v>3.01849E-3</v>
      </c>
      <c r="Q303">
        <f t="shared" ref="Q303:Q305" si="98">AVERAGE(H303,J303,L303,N303,P303)</f>
        <v>3.9560572499999997E-3</v>
      </c>
      <c r="R303" s="100">
        <f t="shared" si="82"/>
        <v>1.1418563563651883E-3</v>
      </c>
      <c r="S303" t="s">
        <v>43</v>
      </c>
      <c r="T303">
        <v>5.95E+17</v>
      </c>
      <c r="U303">
        <v>1.8429999999999998E-2</v>
      </c>
      <c r="V303">
        <v>2.6700000000000001E-3</v>
      </c>
      <c r="W303">
        <v>1.6500000000000001E-2</v>
      </c>
      <c r="X303">
        <v>2.5845859999999998E-3</v>
      </c>
      <c r="Y303">
        <v>1.882E-2</v>
      </c>
      <c r="Z303">
        <v>2.7823769999999999E-3</v>
      </c>
      <c r="AA303">
        <v>2.1090000000000001E-2</v>
      </c>
      <c r="AB303">
        <v>3.167142E-3</v>
      </c>
      <c r="AC303" s="99">
        <f t="shared" si="83"/>
        <v>2.8010262500000002E-3</v>
      </c>
      <c r="AD303">
        <f t="shared" si="84"/>
        <v>2.5716583296435397E-4</v>
      </c>
      <c r="AE303">
        <v>50</v>
      </c>
      <c r="AF303">
        <v>5.95E+17</v>
      </c>
      <c r="AG303">
        <v>2.3199999999999998E-2</v>
      </c>
      <c r="AH303">
        <v>3.5899999999999999E-3</v>
      </c>
      <c r="AI303">
        <v>1.9359999999999999E-2</v>
      </c>
      <c r="AJ303">
        <v>3.1700000000000001E-3</v>
      </c>
      <c r="AK303" s="99">
        <f t="shared" si="85"/>
        <v>3.3800000000000002E-3</v>
      </c>
      <c r="AL303" s="100">
        <f t="shared" si="86"/>
        <v>2.099999999999999E-4</v>
      </c>
      <c r="AM303" t="s">
        <v>43</v>
      </c>
      <c r="AN303">
        <v>6.17E+17</v>
      </c>
      <c r="AO303">
        <v>5.1900000000000002E-3</v>
      </c>
      <c r="AP303">
        <v>6.1700000000000001E-3</v>
      </c>
      <c r="AQ303">
        <v>6.0000000000000001E-3</v>
      </c>
      <c r="AR303">
        <v>5.8300000000000001E-3</v>
      </c>
      <c r="AS303">
        <f t="shared" si="87"/>
        <v>6.0000000000000001E-3</v>
      </c>
      <c r="AT303">
        <f t="shared" si="88"/>
        <v>2.4041630560342619E-4</v>
      </c>
      <c r="AU303">
        <v>40</v>
      </c>
      <c r="AV303">
        <v>6.17E+17</v>
      </c>
      <c r="AW303">
        <v>3.5000000000000001E-3</v>
      </c>
      <c r="AX303">
        <v>3.2000000000000002E-3</v>
      </c>
      <c r="AY303">
        <v>3.3999999999999998E-3</v>
      </c>
      <c r="AZ303">
        <v>4.5399999999999998E-3</v>
      </c>
      <c r="BA303" s="30">
        <v>5.9899999999999997E-3</v>
      </c>
      <c r="BB303" s="30">
        <v>6.3757317720000003E-3</v>
      </c>
      <c r="BC303" s="30">
        <v>6.62E-3</v>
      </c>
      <c r="BD303" s="30">
        <v>7.6469908740000002E-3</v>
      </c>
      <c r="BE303">
        <v>6.77E-3</v>
      </c>
      <c r="BF303">
        <v>6.9557179999999996E-3</v>
      </c>
      <c r="BG303">
        <f t="shared" si="89"/>
        <v>6.9928135486666673E-3</v>
      </c>
      <c r="BH303">
        <f t="shared" si="80"/>
        <v>1.8310018653382473E-3</v>
      </c>
      <c r="BI303" t="s">
        <v>43</v>
      </c>
      <c r="BJ303">
        <v>5.95E+17</v>
      </c>
      <c r="BK303">
        <v>3.5000000000000001E-3</v>
      </c>
      <c r="BL303">
        <v>5.0600000000000003E-3</v>
      </c>
      <c r="BM303" s="30">
        <v>4.9500000000000004E-3</v>
      </c>
      <c r="BN303" s="30">
        <v>5.6759545919999998E-3</v>
      </c>
      <c r="BO303">
        <f t="shared" si="90"/>
        <v>5.367977296E-3</v>
      </c>
      <c r="BP303">
        <f t="shared" si="91"/>
        <v>4.3554566890619282E-4</v>
      </c>
      <c r="BQ303">
        <v>50</v>
      </c>
      <c r="BR303">
        <v>5.95E+17</v>
      </c>
      <c r="BS303">
        <v>6.1500000000000001E-3</v>
      </c>
      <c r="BT303">
        <v>7.0893370000000002E-3</v>
      </c>
      <c r="BW303" s="133">
        <v>1.2494522960000001E-4</v>
      </c>
      <c r="BX303" s="132">
        <v>2.7210354850000002E-4</v>
      </c>
      <c r="BY303" s="30">
        <v>1.8667464139999999E-4</v>
      </c>
      <c r="BZ303" s="30">
        <v>1.641883081E-4</v>
      </c>
      <c r="CA303" s="30">
        <v>1.468418169E-4</v>
      </c>
      <c r="CB303" s="100">
        <f t="shared" si="92"/>
        <v>1.9245207872499998E-4</v>
      </c>
      <c r="CC303" s="133">
        <v>1.3003226410000001E-4</v>
      </c>
      <c r="CD303" s="133">
        <v>1.3003226410000001E-4</v>
      </c>
      <c r="CE303" s="133">
        <v>1.353555537E-4</v>
      </c>
      <c r="CF303" s="133">
        <v>1.540733852E-4</v>
      </c>
      <c r="CG303">
        <f t="shared" si="93"/>
        <v>1.3737336677500001E-4</v>
      </c>
      <c r="CH303" s="30">
        <v>1.745739809E-4</v>
      </c>
      <c r="CI303" s="30">
        <v>1.541431403E-4</v>
      </c>
      <c r="CJ303" s="100">
        <f t="shared" si="94"/>
        <v>1.6435856059999999E-4</v>
      </c>
      <c r="CK303" s="30">
        <v>3.000359519E-4</v>
      </c>
      <c r="CL303" s="30">
        <v>2.835759119E-4</v>
      </c>
      <c r="CM303">
        <f t="shared" si="95"/>
        <v>2.918059319E-4</v>
      </c>
      <c r="CN303" s="30">
        <v>1.556931848E-4</v>
      </c>
      <c r="CO303" s="30">
        <v>2.2088851780000001E-4</v>
      </c>
      <c r="CP303" s="30">
        <v>3.101630779E-4</v>
      </c>
      <c r="CQ303" s="30">
        <v>3.7200658859999999E-4</v>
      </c>
      <c r="CR303" s="30">
        <v>3.3837791110000003E-4</v>
      </c>
      <c r="CS303" s="100">
        <f t="shared" si="96"/>
        <v>2.7942585604000004E-4</v>
      </c>
      <c r="CT303" s="30">
        <v>2.460136785E-4</v>
      </c>
      <c r="CU303" s="30">
        <v>1.6232550490000001E-4</v>
      </c>
      <c r="CV303">
        <f t="shared" si="97"/>
        <v>2.0416959170000001E-4</v>
      </c>
      <c r="CW303" s="30">
        <v>3.448781594E-4</v>
      </c>
      <c r="CY303">
        <v>6.17E+17</v>
      </c>
      <c r="CZ303">
        <f t="shared" si="81"/>
        <v>3.9560572499999997E-3</v>
      </c>
      <c r="DA303">
        <v>150</v>
      </c>
      <c r="DB303">
        <v>2.16E+18</v>
      </c>
      <c r="DC303" s="18">
        <v>-1.3630252099999999E-3</v>
      </c>
      <c r="DD303" s="18">
        <v>6.630769761E-5</v>
      </c>
      <c r="DE303">
        <v>130</v>
      </c>
      <c r="DF303">
        <v>1.85E+18</v>
      </c>
      <c r="DG303" s="18">
        <v>-5.6140837260000001E-4</v>
      </c>
      <c r="DH303" s="18">
        <v>2.7311084439999999E-5</v>
      </c>
    </row>
    <row r="304" spans="1:112" ht="15.75" thickBot="1">
      <c r="A304" t="s">
        <v>44</v>
      </c>
      <c r="B304">
        <v>7.71E+17</v>
      </c>
      <c r="C304">
        <v>1.34E-2</v>
      </c>
      <c r="D304">
        <v>2.0707770000000002E-3</v>
      </c>
      <c r="E304">
        <v>50</v>
      </c>
      <c r="F304">
        <v>7.71E+17</v>
      </c>
      <c r="I304">
        <v>2.102E-2</v>
      </c>
      <c r="J304">
        <v>3.9041599999999998E-3</v>
      </c>
      <c r="K304">
        <v>1.9980000000000001E-2</v>
      </c>
      <c r="L304">
        <v>3.4741780000000001E-3</v>
      </c>
      <c r="M304">
        <v>7.5500000000000003E-3</v>
      </c>
      <c r="N304">
        <v>2.8031480000000001E-3</v>
      </c>
      <c r="Q304">
        <f t="shared" si="98"/>
        <v>3.3938286666666665E-3</v>
      </c>
      <c r="R304" s="100">
        <f t="shared" si="82"/>
        <v>5.5488635553717954E-4</v>
      </c>
      <c r="S304" t="s">
        <v>44</v>
      </c>
      <c r="T304">
        <v>7.44E+17</v>
      </c>
      <c r="U304">
        <v>1.6740000000000001E-2</v>
      </c>
      <c r="V304">
        <v>2.4299999999999999E-3</v>
      </c>
      <c r="W304">
        <v>1.6039999999999999E-2</v>
      </c>
      <c r="X304">
        <v>2.5125310000000001E-3</v>
      </c>
      <c r="Y304">
        <v>1.77E-2</v>
      </c>
      <c r="Z304">
        <v>2.6167949999999999E-3</v>
      </c>
      <c r="AA304">
        <v>1.8409999999999999E-2</v>
      </c>
      <c r="AB304">
        <v>2.7646789999999999E-3</v>
      </c>
      <c r="AC304" s="99">
        <f t="shared" si="83"/>
        <v>2.5810012500000002E-3</v>
      </c>
      <c r="AD304">
        <f t="shared" si="84"/>
        <v>1.4434710598732717E-4</v>
      </c>
      <c r="AE304">
        <v>62.5</v>
      </c>
      <c r="AF304">
        <v>7.44E+17</v>
      </c>
      <c r="AG304">
        <v>2.5700000000000001E-2</v>
      </c>
      <c r="AH304">
        <v>3.98E-3</v>
      </c>
      <c r="AI304">
        <v>2.2079999999999999E-2</v>
      </c>
      <c r="AJ304">
        <v>3.6099999999999999E-3</v>
      </c>
      <c r="AK304" s="99">
        <f t="shared" si="85"/>
        <v>3.7949999999999998E-3</v>
      </c>
      <c r="AL304" s="100">
        <f t="shared" si="86"/>
        <v>1.8500000000000005E-4</v>
      </c>
      <c r="AM304" t="s">
        <v>44</v>
      </c>
      <c r="AN304">
        <v>7.71E+17</v>
      </c>
      <c r="AO304">
        <v>5.4599999999999996E-3</v>
      </c>
      <c r="AP304">
        <v>6.4900000000000001E-3</v>
      </c>
      <c r="AQ304">
        <v>4.5399999999999998E-3</v>
      </c>
      <c r="AR304">
        <v>4.4099999999999999E-3</v>
      </c>
      <c r="AS304">
        <f t="shared" si="87"/>
        <v>5.45E-3</v>
      </c>
      <c r="AT304">
        <f t="shared" si="88"/>
        <v>1.4707821048680189E-3</v>
      </c>
      <c r="AU304">
        <v>50</v>
      </c>
      <c r="AV304">
        <v>7.71E+17</v>
      </c>
      <c r="AW304">
        <v>3.8E-3</v>
      </c>
      <c r="AX304">
        <v>3.47E-3</v>
      </c>
      <c r="AY304">
        <v>3.5899999999999999E-3</v>
      </c>
      <c r="AZ304">
        <v>4.79E-3</v>
      </c>
      <c r="BA304" s="30">
        <v>6.1799999999999997E-3</v>
      </c>
      <c r="BB304" s="30">
        <v>6.5779670039999997E-3</v>
      </c>
      <c r="BC304" s="30">
        <v>6.5599999999999999E-3</v>
      </c>
      <c r="BD304" s="30">
        <v>7.5776827999999999E-3</v>
      </c>
      <c r="BE304">
        <v>6.5599999999999999E-3</v>
      </c>
      <c r="BF304">
        <v>6.7399570000000004E-3</v>
      </c>
      <c r="BG304">
        <f t="shared" si="89"/>
        <v>6.965202268E-3</v>
      </c>
      <c r="BH304">
        <f t="shared" si="80"/>
        <v>1.6653126780793567E-3</v>
      </c>
      <c r="BI304" t="s">
        <v>44</v>
      </c>
      <c r="BJ304">
        <v>7.44E+17</v>
      </c>
      <c r="BK304">
        <v>3.65E-3</v>
      </c>
      <c r="BL304">
        <v>5.2700000000000004E-3</v>
      </c>
      <c r="BM304" s="30">
        <v>4.79E-3</v>
      </c>
      <c r="BN304" s="30">
        <v>5.4924893930000003E-3</v>
      </c>
      <c r="BO304">
        <f t="shared" si="90"/>
        <v>5.3812446965000003E-3</v>
      </c>
      <c r="BP304">
        <f t="shared" si="91"/>
        <v>1.5732375853237874E-4</v>
      </c>
      <c r="BQ304">
        <v>62.5</v>
      </c>
      <c r="BR304">
        <v>7.44E+17</v>
      </c>
      <c r="BS304">
        <v>6.28E-3</v>
      </c>
      <c r="BT304">
        <v>7.2391929999999997E-3</v>
      </c>
      <c r="BW304" s="133">
        <v>1.007380311E-4</v>
      </c>
      <c r="BX304" s="134"/>
      <c r="BY304" s="30">
        <v>1.8992744249999999E-4</v>
      </c>
      <c r="BZ304" s="30">
        <v>1.6900991219999999E-4</v>
      </c>
      <c r="CA304" s="30">
        <v>1.36366017E-4</v>
      </c>
      <c r="CB304" s="100">
        <f t="shared" si="92"/>
        <v>1.651011239E-4</v>
      </c>
      <c r="CC304" s="133">
        <v>1.181085242E-4</v>
      </c>
      <c r="CD304" s="133">
        <v>1.181085242E-4</v>
      </c>
      <c r="CE304" s="133">
        <v>1.27300388E-4</v>
      </c>
      <c r="CF304" s="133">
        <v>1.3449459559999999E-4</v>
      </c>
      <c r="CG304">
        <f t="shared" si="93"/>
        <v>1.2450300800000001E-4</v>
      </c>
      <c r="CH304" s="30">
        <v>1.9338583229999999E-4</v>
      </c>
      <c r="CI304" s="30">
        <v>1.7579961459999999E-4</v>
      </c>
      <c r="CJ304" s="100">
        <f t="shared" si="94"/>
        <v>1.8459272344999999E-4</v>
      </c>
      <c r="CK304" s="30">
        <v>3.156447586E-4</v>
      </c>
      <c r="CL304" s="30">
        <v>2.1457244000000001E-4</v>
      </c>
      <c r="CM304">
        <f t="shared" si="95"/>
        <v>2.6510859929999999E-4</v>
      </c>
      <c r="CN304" s="30">
        <v>1.690383149E-4</v>
      </c>
      <c r="CO304" s="30">
        <v>2.332322879E-4</v>
      </c>
      <c r="CP304" s="30">
        <v>3.2000130570000002E-4</v>
      </c>
      <c r="CQ304" s="30">
        <v>3.6863492760000002E-4</v>
      </c>
      <c r="CR304" s="30">
        <v>3.2788169820000001E-4</v>
      </c>
      <c r="CS304" s="100">
        <f t="shared" si="96"/>
        <v>2.8375770685999999E-4</v>
      </c>
      <c r="CT304" s="30">
        <v>2.565571219E-4</v>
      </c>
      <c r="CU304" s="30">
        <v>1.5228475200000001E-4</v>
      </c>
      <c r="CV304">
        <f t="shared" si="97"/>
        <v>2.0442093695000001E-4</v>
      </c>
      <c r="CW304" s="30">
        <v>3.5216826690000002E-4</v>
      </c>
      <c r="CY304">
        <v>7.71E+17</v>
      </c>
      <c r="CZ304">
        <f t="shared" si="81"/>
        <v>3.3938286666666665E-3</v>
      </c>
      <c r="DE304">
        <v>150</v>
      </c>
      <c r="DF304">
        <v>2.16E+18</v>
      </c>
      <c r="DG304" s="18">
        <v>7.2536461149999999E-4</v>
      </c>
      <c r="DH304" s="18">
        <v>3.5287136990000001E-5</v>
      </c>
    </row>
    <row r="305" spans="1:104" ht="15.75" thickBot="1">
      <c r="A305" t="s">
        <v>45</v>
      </c>
      <c r="B305">
        <v>9.26E+17</v>
      </c>
      <c r="C305">
        <v>9.41E-3</v>
      </c>
      <c r="D305">
        <v>1.45418E-3</v>
      </c>
      <c r="E305">
        <v>60</v>
      </c>
      <c r="F305">
        <v>9.26E+17</v>
      </c>
      <c r="G305">
        <v>3.4470000000000001E-2</v>
      </c>
      <c r="H305">
        <v>5.3334360000000004E-3</v>
      </c>
      <c r="I305">
        <v>2.3140000000000001E-2</v>
      </c>
      <c r="J305">
        <v>4.2979200000000002E-3</v>
      </c>
      <c r="K305">
        <v>2.0420000000000001E-2</v>
      </c>
      <c r="L305">
        <v>3.5506869999999999E-3</v>
      </c>
      <c r="M305">
        <v>9.6299999999999997E-3</v>
      </c>
      <c r="N305">
        <v>3.5754070000000001E-3</v>
      </c>
      <c r="Q305">
        <f t="shared" si="98"/>
        <v>4.1893625E-3</v>
      </c>
      <c r="R305" s="100">
        <f t="shared" si="82"/>
        <v>8.3776222849704424E-4</v>
      </c>
      <c r="S305" t="s">
        <v>45</v>
      </c>
      <c r="T305">
        <v>8.92E+17</v>
      </c>
      <c r="U305">
        <v>1.2959999999999999E-2</v>
      </c>
      <c r="V305">
        <v>1.8799999999999999E-3</v>
      </c>
      <c r="W305">
        <v>1.3180000000000001E-2</v>
      </c>
      <c r="X305">
        <v>2.0645360000000001E-3</v>
      </c>
      <c r="Y305">
        <v>1.46E-2</v>
      </c>
      <c r="Z305">
        <v>2.1584859999999998E-3</v>
      </c>
      <c r="AA305">
        <v>1.478E-2</v>
      </c>
      <c r="AB305">
        <v>2.2195520000000001E-3</v>
      </c>
      <c r="AC305" s="99">
        <f t="shared" si="83"/>
        <v>2.0806434999999998E-3</v>
      </c>
      <c r="AD305">
        <f t="shared" si="84"/>
        <v>1.4818039886908124E-4</v>
      </c>
      <c r="AE305">
        <v>75</v>
      </c>
      <c r="AF305">
        <v>8.92E+17</v>
      </c>
      <c r="AG305">
        <v>2.5499999999999998E-2</v>
      </c>
      <c r="AH305">
        <v>3.9399999999999999E-3</v>
      </c>
      <c r="AI305">
        <v>2.3029999999999998E-2</v>
      </c>
      <c r="AJ305">
        <v>3.7699999999999999E-3</v>
      </c>
      <c r="AK305" s="99">
        <f t="shared" si="85"/>
        <v>3.8549999999999999E-3</v>
      </c>
      <c r="AL305" s="100">
        <f t="shared" si="86"/>
        <v>8.5000000000000006E-5</v>
      </c>
      <c r="AM305" t="s">
        <v>45</v>
      </c>
      <c r="AN305">
        <v>9.26E+17</v>
      </c>
      <c r="AO305">
        <v>4.2199999999999998E-3</v>
      </c>
      <c r="AP305">
        <v>5.0099999999999997E-3</v>
      </c>
      <c r="AQ305">
        <v>3.7599999999999999E-3</v>
      </c>
      <c r="AR305">
        <v>3.65E-3</v>
      </c>
      <c r="AS305">
        <f t="shared" si="87"/>
        <v>4.3299999999999996E-3</v>
      </c>
      <c r="AT305">
        <f t="shared" si="88"/>
        <v>9.6166522241370443E-4</v>
      </c>
      <c r="AU305">
        <v>60</v>
      </c>
      <c r="AV305">
        <v>9.26E+17</v>
      </c>
      <c r="AW305">
        <v>3.7000000000000002E-3</v>
      </c>
      <c r="AX305">
        <v>3.3800000000000002E-3</v>
      </c>
      <c r="AY305">
        <v>3.8800000000000002E-3</v>
      </c>
      <c r="AZ305">
        <v>5.1799999999999997E-3</v>
      </c>
      <c r="BA305" s="30">
        <v>7.1000000000000004E-3</v>
      </c>
      <c r="BB305" s="30">
        <v>7.5572112829999996E-3</v>
      </c>
      <c r="BC305" s="30">
        <v>6.7000000000000002E-3</v>
      </c>
      <c r="BD305" s="30">
        <v>7.73940164E-3</v>
      </c>
      <c r="BE305">
        <v>7.2899999999999996E-3</v>
      </c>
      <c r="BF305">
        <v>7.4899830000000004E-3</v>
      </c>
      <c r="BG305">
        <f t="shared" si="89"/>
        <v>7.5955319743333345E-3</v>
      </c>
      <c r="BH305">
        <f t="shared" si="80"/>
        <v>1.9264351967726652E-3</v>
      </c>
      <c r="BI305" t="s">
        <v>45</v>
      </c>
      <c r="BJ305">
        <v>8.92E+17</v>
      </c>
      <c r="BK305">
        <v>3.5899999999999999E-3</v>
      </c>
      <c r="BL305">
        <v>5.1900000000000002E-3</v>
      </c>
      <c r="BM305" s="30">
        <v>4.5599999999999998E-3</v>
      </c>
      <c r="BN305" s="30">
        <v>5.2287581700000002E-3</v>
      </c>
      <c r="BO305">
        <f t="shared" si="90"/>
        <v>5.2093790850000002E-3</v>
      </c>
      <c r="BP305">
        <f t="shared" si="91"/>
        <v>2.7406164833381036E-5</v>
      </c>
      <c r="BQ305">
        <v>75</v>
      </c>
      <c r="BR305">
        <v>8.92E+17</v>
      </c>
      <c r="BS305">
        <v>6.13E-3</v>
      </c>
      <c r="BT305">
        <v>7.0662820000000001E-3</v>
      </c>
      <c r="BW305" s="133">
        <v>7.0742154659999998E-5</v>
      </c>
      <c r="BX305" s="132">
        <v>2.5945807240000001E-4</v>
      </c>
      <c r="BY305" s="30">
        <v>2.0908282679999999E-4</v>
      </c>
      <c r="BZ305" s="30">
        <v>1.7273185219999999E-4</v>
      </c>
      <c r="CA305" s="30">
        <v>1.7393440310000001E-4</v>
      </c>
      <c r="CB305" s="100">
        <f t="shared" si="92"/>
        <v>2.03801788625E-4</v>
      </c>
      <c r="CC305" s="133">
        <v>9.1438857439999998E-5</v>
      </c>
      <c r="CD305" s="133">
        <v>9.1438857439999998E-5</v>
      </c>
      <c r="CE305" s="133">
        <v>1.0500483979999999E-4</v>
      </c>
      <c r="CF305" s="133">
        <v>1.079755634E-4</v>
      </c>
      <c r="CG305">
        <f t="shared" si="93"/>
        <v>9.8964529520000001E-5</v>
      </c>
      <c r="CH305" s="30">
        <v>1.9188088419999999E-4</v>
      </c>
      <c r="CI305" s="30">
        <v>1.833634567E-4</v>
      </c>
      <c r="CJ305" s="100">
        <f t="shared" si="94"/>
        <v>1.8762217045000001E-4</v>
      </c>
      <c r="CK305" s="30">
        <v>2.4395986839999999E-4</v>
      </c>
      <c r="CL305" s="30">
        <v>1.777075715E-4</v>
      </c>
      <c r="CM305">
        <f t="shared" si="95"/>
        <v>2.1083371995000001E-4</v>
      </c>
      <c r="CN305" s="30">
        <v>1.6458993820000001E-4</v>
      </c>
      <c r="CO305" s="30">
        <v>2.5207277919999998E-4</v>
      </c>
      <c r="CP305" s="30">
        <v>3.6763904059999999E-4</v>
      </c>
      <c r="CQ305" s="30">
        <v>3.7650213650000002E-4</v>
      </c>
      <c r="CR305" s="30">
        <v>3.6436853349999999E-4</v>
      </c>
      <c r="CS305" s="100">
        <f t="shared" si="96"/>
        <v>3.0503448560000002E-4</v>
      </c>
      <c r="CT305" s="30">
        <v>2.5233974460000001E-4</v>
      </c>
      <c r="CU305" s="30">
        <v>1.271828698E-4</v>
      </c>
      <c r="CV305">
        <f t="shared" si="97"/>
        <v>1.8976130720000002E-4</v>
      </c>
      <c r="CW305" s="30">
        <v>3.4375660440000001E-4</v>
      </c>
      <c r="CY305">
        <v>9.26E+17</v>
      </c>
      <c r="CZ305">
        <f t="shared" si="81"/>
        <v>4.1893625E-3</v>
      </c>
    </row>
    <row r="306" spans="1:104" ht="15.75" thickBot="1">
      <c r="A306" t="s">
        <v>46</v>
      </c>
      <c r="B306">
        <v>1.08E+18</v>
      </c>
      <c r="C306">
        <v>4.8999999999999998E-3</v>
      </c>
      <c r="D306">
        <v>7.5722500000000004E-4</v>
      </c>
      <c r="E306" t="s">
        <v>40</v>
      </c>
      <c r="F306">
        <v>1.08E+18</v>
      </c>
      <c r="R306" s="100"/>
      <c r="S306" t="s">
        <v>46</v>
      </c>
      <c r="T306">
        <v>1.04E+18</v>
      </c>
      <c r="U306">
        <v>1.004E-2</v>
      </c>
      <c r="V306">
        <v>1.4599999999999999E-3</v>
      </c>
      <c r="W306">
        <v>1.0449999999999999E-2</v>
      </c>
      <c r="X306">
        <v>1.6369049999999999E-3</v>
      </c>
      <c r="Y306">
        <v>1.2070000000000001E-2</v>
      </c>
      <c r="Z306">
        <v>1.784447E-3</v>
      </c>
      <c r="AA306">
        <v>1.0869999999999999E-2</v>
      </c>
      <c r="AB306">
        <v>1.632377E-3</v>
      </c>
      <c r="AC306" s="99">
        <f t="shared" si="83"/>
        <v>1.6284322499999998E-3</v>
      </c>
      <c r="AD306">
        <f t="shared" si="84"/>
        <v>1.3266169203749064E-4</v>
      </c>
      <c r="AE306" t="s">
        <v>40</v>
      </c>
      <c r="AF306">
        <v>1.04E+18</v>
      </c>
      <c r="AG306">
        <v>2.4199999999999999E-2</v>
      </c>
      <c r="AH306">
        <v>3.7399999999999998E-3</v>
      </c>
      <c r="AI306">
        <v>2.179E-2</v>
      </c>
      <c r="AJ306">
        <v>3.5699999999999998E-3</v>
      </c>
      <c r="AK306" s="99">
        <f t="shared" si="85"/>
        <v>3.6549999999999998E-3</v>
      </c>
      <c r="AL306" s="100">
        <f t="shared" si="86"/>
        <v>8.5000000000000006E-5</v>
      </c>
      <c r="AM306" t="s">
        <v>46</v>
      </c>
      <c r="AN306">
        <v>1.08E+18</v>
      </c>
      <c r="AO306">
        <v>3.6800000000000001E-3</v>
      </c>
      <c r="AP306">
        <v>4.3699999999999998E-3</v>
      </c>
      <c r="AQ306">
        <v>2.9199999999999999E-3</v>
      </c>
      <c r="AR306">
        <v>2.8400000000000001E-3</v>
      </c>
      <c r="AS306">
        <f t="shared" si="87"/>
        <v>3.6049999999999997E-3</v>
      </c>
      <c r="AT306">
        <f t="shared" si="88"/>
        <v>1.0818733752154175E-3</v>
      </c>
      <c r="AU306" t="s">
        <v>40</v>
      </c>
      <c r="AV306">
        <v>1.08E+18</v>
      </c>
      <c r="AY306">
        <v>4.1099999999999999E-3</v>
      </c>
      <c r="AZ306">
        <v>5.4900000000000001E-3</v>
      </c>
      <c r="BA306" s="30">
        <v>7.1599999999999997E-3</v>
      </c>
      <c r="BB306" s="30">
        <v>7.6210750400000004E-3</v>
      </c>
      <c r="BC306" s="30">
        <v>7.1000000000000004E-3</v>
      </c>
      <c r="BD306" s="30">
        <v>8.2014554700000006E-3</v>
      </c>
      <c r="BE306">
        <v>7.1799999999999998E-3</v>
      </c>
      <c r="BF306">
        <v>7.3769650000000001E-3</v>
      </c>
      <c r="BG306">
        <f t="shared" si="89"/>
        <v>7.7331651700000004E-3</v>
      </c>
      <c r="BH306">
        <f t="shared" si="80"/>
        <v>1.1736809686269639E-3</v>
      </c>
      <c r="BI306" t="s">
        <v>46</v>
      </c>
      <c r="BJ306">
        <v>1.04E+18</v>
      </c>
      <c r="BK306">
        <v>2.9499999999999999E-3</v>
      </c>
      <c r="BL306">
        <v>4.2599999999999999E-3</v>
      </c>
      <c r="BM306" s="30">
        <v>3.8E-3</v>
      </c>
      <c r="BN306" s="30">
        <v>4.3572984750000002E-3</v>
      </c>
      <c r="BO306">
        <f t="shared" si="90"/>
        <v>4.3086492375E-3</v>
      </c>
      <c r="BP306">
        <f t="shared" si="91"/>
        <v>6.8800411471609964E-5</v>
      </c>
      <c r="BQ306" t="s">
        <v>40</v>
      </c>
      <c r="BR306">
        <v>1.04E+18</v>
      </c>
      <c r="BS306">
        <v>6.6800000000000002E-3</v>
      </c>
      <c r="BT306">
        <v>7.7002879999999996E-3</v>
      </c>
      <c r="BW306" s="133">
        <v>3.6837041209999998E-5</v>
      </c>
      <c r="BX306" s="134"/>
      <c r="BY306" s="19"/>
      <c r="BZ306" s="19"/>
      <c r="CA306" s="19"/>
      <c r="CB306" s="100"/>
      <c r="CC306" s="133">
        <v>7.0836892650000003E-5</v>
      </c>
      <c r="CD306" s="133">
        <v>7.0836892650000003E-5</v>
      </c>
      <c r="CE306" s="133">
        <v>8.6808795629999993E-5</v>
      </c>
      <c r="CF306" s="133">
        <v>7.9410986090000006E-5</v>
      </c>
      <c r="CG306">
        <f t="shared" si="93"/>
        <v>7.6973391755000005E-5</v>
      </c>
      <c r="CH306" s="30">
        <v>1.8209872139999999E-4</v>
      </c>
      <c r="CI306" s="30">
        <v>1.734906522E-4</v>
      </c>
      <c r="CJ306" s="100">
        <f t="shared" si="94"/>
        <v>1.7779468680000001E-4</v>
      </c>
      <c r="CK306" s="30">
        <v>2.1274225490000001E-4</v>
      </c>
      <c r="CL306" s="30">
        <v>1.3800694379999999E-4</v>
      </c>
      <c r="CM306">
        <f t="shared" si="95"/>
        <v>1.7537459935E-4</v>
      </c>
      <c r="CN306" s="19"/>
      <c r="CO306" s="30">
        <v>2.6701523769999999E-4</v>
      </c>
      <c r="CP306" s="19"/>
      <c r="CQ306" s="19"/>
      <c r="CR306" s="30">
        <v>3.5887051720000002E-4</v>
      </c>
      <c r="CS306" s="100">
        <f t="shared" si="96"/>
        <v>3.1294287745E-4</v>
      </c>
      <c r="CT306" s="30">
        <v>2.0735438619999999E-4</v>
      </c>
      <c r="CU306" s="30">
        <v>1.3276106580000001E-4</v>
      </c>
      <c r="CV306">
        <f t="shared" si="97"/>
        <v>1.7005772600000001E-4</v>
      </c>
      <c r="CW306" s="30">
        <v>3.7459936669999999E-4</v>
      </c>
      <c r="CY306">
        <v>1.23E+18</v>
      </c>
      <c r="CZ306">
        <f>Q307</f>
        <v>3.927542E-3</v>
      </c>
    </row>
    <row r="307" spans="1:104" ht="15.75" thickBot="1">
      <c r="A307" t="s">
        <v>47</v>
      </c>
      <c r="B307">
        <v>1.23E+18</v>
      </c>
      <c r="C307">
        <v>-6.9999999999999994E-5</v>
      </c>
      <c r="D307">
        <v>-1.08E-5</v>
      </c>
      <c r="E307" t="s">
        <v>41</v>
      </c>
      <c r="F307">
        <v>1.23E+18</v>
      </c>
      <c r="G307">
        <v>3.1099999999999999E-2</v>
      </c>
      <c r="H307">
        <v>4.8120070000000001E-3</v>
      </c>
      <c r="I307">
        <v>1.711E-2</v>
      </c>
      <c r="J307">
        <v>3.1779349999999998E-3</v>
      </c>
      <c r="K307">
        <v>2.1360000000000001E-2</v>
      </c>
      <c r="L307">
        <v>3.7141370000000002E-3</v>
      </c>
      <c r="M307">
        <v>1.0789999999999999E-2</v>
      </c>
      <c r="N307">
        <v>4.006089E-3</v>
      </c>
      <c r="Q307">
        <f t="shared" ref="Q307" si="99">AVERAGE(H307,J307,L307,N307,P307)</f>
        <v>3.927542E-3</v>
      </c>
      <c r="R307" s="100">
        <f t="shared" ref="R307" si="100">_xlfn.STDEV.S(H307,J307,L307,N307,P307)</f>
        <v>6.8212909724088653E-4</v>
      </c>
      <c r="S307" t="s">
        <v>47</v>
      </c>
      <c r="T307">
        <v>1.19E+18</v>
      </c>
      <c r="U307">
        <v>5.13E-3</v>
      </c>
      <c r="V307">
        <v>7.4399999999999998E-4</v>
      </c>
      <c r="W307">
        <v>4.8500000000000001E-3</v>
      </c>
      <c r="X307">
        <v>7.5971199999999995E-4</v>
      </c>
      <c r="Y307">
        <v>5.5100000000000001E-3</v>
      </c>
      <c r="Z307">
        <v>8.1460699999999996E-4</v>
      </c>
      <c r="AA307">
        <v>6.4799999999999996E-3</v>
      </c>
      <c r="AB307">
        <v>9.7311900000000005E-4</v>
      </c>
      <c r="AC307" s="99">
        <f t="shared" si="83"/>
        <v>8.2285950000000007E-4</v>
      </c>
      <c r="AD307">
        <f t="shared" si="84"/>
        <v>1.0464614755291604E-4</v>
      </c>
      <c r="AE307" t="s">
        <v>41</v>
      </c>
      <c r="AF307">
        <v>1.19E+18</v>
      </c>
      <c r="AG307">
        <v>2.46E-2</v>
      </c>
      <c r="AH307">
        <v>3.81E-3</v>
      </c>
      <c r="AI307">
        <v>2.1690000000000001E-2</v>
      </c>
      <c r="AJ307">
        <v>3.5500000000000002E-3</v>
      </c>
      <c r="AK307" s="99">
        <f t="shared" si="85"/>
        <v>3.6800000000000001E-3</v>
      </c>
      <c r="AL307" s="100">
        <f t="shared" si="86"/>
        <v>1.2999999999999991E-4</v>
      </c>
      <c r="AM307" t="s">
        <v>47</v>
      </c>
      <c r="AN307">
        <v>1.23E+18</v>
      </c>
      <c r="AO307">
        <v>2.48E-3</v>
      </c>
      <c r="AP307">
        <v>2.9499999999999999E-3</v>
      </c>
      <c r="AQ307">
        <v>1.98E-3</v>
      </c>
      <c r="AR307">
        <v>1.92E-3</v>
      </c>
      <c r="AS307">
        <f t="shared" si="87"/>
        <v>2.4350000000000001E-3</v>
      </c>
      <c r="AT307">
        <f t="shared" si="88"/>
        <v>7.2831998462214386E-4</v>
      </c>
      <c r="AU307" t="s">
        <v>41</v>
      </c>
      <c r="AV307">
        <v>1.23E+18</v>
      </c>
      <c r="AW307">
        <v>3.8E-3</v>
      </c>
      <c r="AX307">
        <v>3.47E-3</v>
      </c>
      <c r="AY307">
        <v>4.3200000000000001E-3</v>
      </c>
      <c r="AZ307">
        <v>5.77E-3</v>
      </c>
      <c r="BA307" s="30">
        <v>7.1300000000000001E-3</v>
      </c>
      <c r="BB307" s="30">
        <v>7.5891431610000002E-3</v>
      </c>
      <c r="BC307" s="30">
        <v>6.2500000000000003E-3</v>
      </c>
      <c r="BD307" s="30">
        <v>7.2195910819999997E-3</v>
      </c>
      <c r="BE307">
        <v>6.9100000000000003E-3</v>
      </c>
      <c r="BF307">
        <v>7.0995579999999997E-3</v>
      </c>
      <c r="BG307">
        <f t="shared" si="89"/>
        <v>7.302764080999999E-3</v>
      </c>
      <c r="BH307">
        <f t="shared" si="80"/>
        <v>1.6890745375607473E-3</v>
      </c>
      <c r="BI307" t="s">
        <v>47</v>
      </c>
      <c r="BJ307">
        <v>1.19E+18</v>
      </c>
      <c r="BK307">
        <v>2.4099999999999998E-3</v>
      </c>
      <c r="BL307">
        <v>3.48E-3</v>
      </c>
      <c r="BM307" s="30">
        <v>2.6900000000000001E-3</v>
      </c>
      <c r="BN307" s="30">
        <v>3.0845086570000001E-3</v>
      </c>
      <c r="BO307">
        <f t="shared" si="90"/>
        <v>3.2822543284999998E-3</v>
      </c>
      <c r="BP307">
        <f t="shared" si="91"/>
        <v>2.7965461053587479E-4</v>
      </c>
      <c r="BQ307" t="s">
        <v>41</v>
      </c>
      <c r="BR307">
        <v>1.19E+18</v>
      </c>
      <c r="BS307">
        <v>6.9100000000000003E-3</v>
      </c>
      <c r="BT307">
        <v>7.9654180000000002E-3</v>
      </c>
      <c r="BW307" s="133">
        <v>5.2624344590000002E-7</v>
      </c>
      <c r="BX307" s="132">
        <v>2.3409184950000001E-4</v>
      </c>
      <c r="BY307" s="30">
        <v>1.5459840819999999E-4</v>
      </c>
      <c r="BZ307" s="30">
        <v>1.8068326950000001E-4</v>
      </c>
      <c r="CA307" s="30">
        <v>1.9488600300000001E-4</v>
      </c>
      <c r="CB307" s="100">
        <f t="shared" si="92"/>
        <v>1.9106488255E-4</v>
      </c>
      <c r="CC307" s="133">
        <v>3.6194547740000003E-5</v>
      </c>
      <c r="CD307" s="133">
        <v>3.6194547740000003E-5</v>
      </c>
      <c r="CE307" s="133">
        <v>3.9628538850000001E-5</v>
      </c>
      <c r="CF307" s="133">
        <v>4.7339759880000003E-5</v>
      </c>
      <c r="CG307">
        <f t="shared" si="93"/>
        <v>3.9839348552500003E-5</v>
      </c>
      <c r="CH307" s="30">
        <v>1.851086177E-4</v>
      </c>
      <c r="CI307" s="30">
        <v>1.7269445830000001E-4</v>
      </c>
      <c r="CJ307" s="100">
        <f t="shared" si="94"/>
        <v>1.7890153799999999E-4</v>
      </c>
      <c r="CK307" s="30">
        <v>1.4336978049999999E-4</v>
      </c>
      <c r="CL307" s="30">
        <v>9.3580050940000002E-5</v>
      </c>
      <c r="CM307">
        <f t="shared" si="95"/>
        <v>1.1847491571999999E-4</v>
      </c>
      <c r="CN307" s="30">
        <v>1.690383149E-4</v>
      </c>
      <c r="CO307" s="30">
        <v>2.8065835210000002E-4</v>
      </c>
      <c r="CP307" s="30">
        <v>3.6919244500000002E-4</v>
      </c>
      <c r="CQ307" s="30">
        <v>3.5121467950000002E-4</v>
      </c>
      <c r="CR307" s="30">
        <v>3.4537538639999997E-4</v>
      </c>
      <c r="CS307" s="100">
        <f t="shared" si="96"/>
        <v>3.0309583558000002E-4</v>
      </c>
      <c r="CT307" s="30">
        <v>1.6939799010000001E-4</v>
      </c>
      <c r="CU307" s="30">
        <v>7.9210383809999999E-5</v>
      </c>
      <c r="CV307">
        <f t="shared" si="97"/>
        <v>1.2430418695500001E-4</v>
      </c>
      <c r="CW307" s="30">
        <v>3.8749724899999997E-4</v>
      </c>
      <c r="CY307">
        <v>1.54E+18</v>
      </c>
      <c r="CZ307">
        <f>Q309</f>
        <v>3.2360947500000002E-3</v>
      </c>
    </row>
    <row r="308" spans="1:104" ht="15.75" thickBot="1">
      <c r="A308" t="s">
        <v>48</v>
      </c>
      <c r="B308">
        <v>1.39E+18</v>
      </c>
      <c r="C308">
        <v>-5.7200000000000003E-3</v>
      </c>
      <c r="D308">
        <v>-8.8394400000000001E-4</v>
      </c>
      <c r="E308" t="s">
        <v>42</v>
      </c>
      <c r="F308">
        <v>1.39E+18</v>
      </c>
      <c r="R308" s="100"/>
      <c r="S308" t="s">
        <v>48</v>
      </c>
      <c r="T308">
        <v>1.34E+18</v>
      </c>
      <c r="U308">
        <v>-1.82E-3</v>
      </c>
      <c r="V308">
        <v>-2.6400000000000002E-4</v>
      </c>
      <c r="W308">
        <v>6.6E-4</v>
      </c>
      <c r="X308">
        <v>1.03383E-4</v>
      </c>
      <c r="Y308">
        <v>5.6999999999999998E-4</v>
      </c>
      <c r="Z308">
        <v>8.4300000000000003E-5</v>
      </c>
      <c r="AA308">
        <v>-1.9000000000000001E-4</v>
      </c>
      <c r="AB308">
        <v>-2.8500000000000002E-5</v>
      </c>
      <c r="AC308" s="99">
        <f t="shared" si="83"/>
        <v>-2.6204250000000006E-5</v>
      </c>
      <c r="AD308">
        <f t="shared" si="84"/>
        <v>1.6887483907394258E-4</v>
      </c>
      <c r="AE308" t="s">
        <v>42</v>
      </c>
      <c r="AF308">
        <v>1.34E+18</v>
      </c>
      <c r="AG308">
        <v>2.2100000000000002E-2</v>
      </c>
      <c r="AH308">
        <v>3.4199999999999999E-3</v>
      </c>
      <c r="AI308">
        <v>2.1510000000000001E-2</v>
      </c>
      <c r="AJ308">
        <v>3.5200000000000001E-3</v>
      </c>
      <c r="AK308" s="99">
        <f t="shared" si="85"/>
        <v>3.47E-3</v>
      </c>
      <c r="AL308" s="100">
        <f t="shared" si="86"/>
        <v>5.0000000000000131E-5</v>
      </c>
      <c r="AM308" t="s">
        <v>48</v>
      </c>
      <c r="AN308">
        <v>1.39E+18</v>
      </c>
      <c r="AO308">
        <v>2.2499999999999998E-3</v>
      </c>
      <c r="AP308">
        <v>2.6700000000000001E-3</v>
      </c>
      <c r="AQ308">
        <v>9.2000000000000003E-4</v>
      </c>
      <c r="AR308">
        <v>8.9400000000000005E-4</v>
      </c>
      <c r="AS308">
        <f t="shared" si="87"/>
        <v>1.7820000000000002E-3</v>
      </c>
      <c r="AT308">
        <f t="shared" si="88"/>
        <v>1.2558216433873083E-3</v>
      </c>
      <c r="AU308" t="s">
        <v>42</v>
      </c>
      <c r="AV308">
        <v>1.39E+18</v>
      </c>
      <c r="AY308">
        <v>4.3499999999999997E-3</v>
      </c>
      <c r="AZ308">
        <v>5.8100000000000001E-3</v>
      </c>
      <c r="BA308" s="30">
        <v>7.3099999999999997E-3</v>
      </c>
      <c r="BB308" s="30">
        <v>7.7807344329999997E-3</v>
      </c>
      <c r="BC308" s="30">
        <v>6.7200000000000003E-3</v>
      </c>
      <c r="BD308" s="30">
        <v>7.7625043320000003E-3</v>
      </c>
      <c r="BE308">
        <v>6.6600000000000001E-3</v>
      </c>
      <c r="BF308">
        <v>6.8427000000000002E-3</v>
      </c>
      <c r="BG308">
        <f t="shared" si="89"/>
        <v>7.461979588333334E-3</v>
      </c>
      <c r="BH308">
        <f t="shared" si="80"/>
        <v>9.349161105473878E-4</v>
      </c>
      <c r="BI308" t="s">
        <v>48</v>
      </c>
      <c r="BJ308">
        <v>1.34E+18</v>
      </c>
      <c r="BK308">
        <v>1.6000000000000001E-3</v>
      </c>
      <c r="BL308">
        <v>2.31E-3</v>
      </c>
      <c r="BM308" s="30">
        <v>2.2399999999999998E-3</v>
      </c>
      <c r="BN308" s="30">
        <v>2.5685127850000001E-3</v>
      </c>
      <c r="BO308">
        <f t="shared" si="90"/>
        <v>2.4392563925000003E-3</v>
      </c>
      <c r="BP308">
        <f t="shared" si="91"/>
        <v>1.8279614329692011E-4</v>
      </c>
      <c r="BQ308" t="s">
        <v>42</v>
      </c>
      <c r="BR308">
        <v>1.34E+18</v>
      </c>
      <c r="BS308">
        <v>6.9699999999999996E-3</v>
      </c>
      <c r="BT308">
        <v>8.0345820000000002E-3</v>
      </c>
      <c r="BW308" s="133">
        <v>4.3001607290000003E-5</v>
      </c>
      <c r="BX308" s="134"/>
      <c r="BY308" s="19"/>
      <c r="BZ308" s="19"/>
      <c r="CA308" s="19"/>
      <c r="CB308" s="100"/>
      <c r="CC308" s="133">
        <v>1.284095066E-5</v>
      </c>
      <c r="CD308" s="133">
        <v>1.284095066E-5</v>
      </c>
      <c r="CE308" s="133">
        <v>4.0995040189999997E-6</v>
      </c>
      <c r="CF308" s="133">
        <v>1.388048515E-6</v>
      </c>
      <c r="CG308">
        <f t="shared" si="93"/>
        <v>7.7923634635000004E-6</v>
      </c>
      <c r="CH308" s="30">
        <v>1.6629676630000001E-4</v>
      </c>
      <c r="CI308" s="30">
        <v>1.712613093E-4</v>
      </c>
      <c r="CJ308" s="100">
        <f t="shared" si="94"/>
        <v>1.6877903780000001E-4</v>
      </c>
      <c r="CK308" s="30">
        <v>1.3007338949999999E-4</v>
      </c>
      <c r="CL308" s="30">
        <v>4.3481639830000003E-5</v>
      </c>
      <c r="CM308">
        <f t="shared" si="95"/>
        <v>8.6777514665000002E-5</v>
      </c>
      <c r="CN308" s="19"/>
      <c r="CO308" s="30">
        <v>2.826073684E-4</v>
      </c>
      <c r="CP308" s="19"/>
      <c r="CQ308" s="19"/>
      <c r="CR308" s="30">
        <v>3.328798948E-4</v>
      </c>
      <c r="CS308" s="100">
        <f t="shared" si="96"/>
        <v>3.0774363160000003E-4</v>
      </c>
      <c r="CT308" s="30">
        <v>1.124633959E-4</v>
      </c>
      <c r="CU308" s="30">
        <v>6.1360156469999997E-5</v>
      </c>
      <c r="CV308">
        <f t="shared" si="97"/>
        <v>8.691177618499999E-5</v>
      </c>
      <c r="CW308" s="30">
        <v>3.9086191399999998E-4</v>
      </c>
      <c r="CY308">
        <v>1.85E+18</v>
      </c>
      <c r="CZ308">
        <f>Q311</f>
        <v>1.9913144999999998E-3</v>
      </c>
    </row>
    <row r="309" spans="1:104" ht="15.75" thickBot="1">
      <c r="A309" t="s">
        <v>49</v>
      </c>
      <c r="B309">
        <v>1.54E+18</v>
      </c>
      <c r="C309" s="30">
        <v>-1.0840000000000001E-2</v>
      </c>
      <c r="D309" s="30">
        <v>-1.675166126E-3</v>
      </c>
      <c r="E309" t="s">
        <v>43</v>
      </c>
      <c r="F309">
        <v>1.54E+18</v>
      </c>
      <c r="G309">
        <v>2.477E-2</v>
      </c>
      <c r="H309">
        <v>3.8325849999999999E-3</v>
      </c>
      <c r="I309">
        <v>1.2409999999999999E-2</v>
      </c>
      <c r="J309">
        <v>2.3049780000000001E-3</v>
      </c>
      <c r="K309">
        <v>1.7260000000000001E-2</v>
      </c>
      <c r="L309">
        <v>3.001217E-3</v>
      </c>
      <c r="M309">
        <v>1.025E-2</v>
      </c>
      <c r="N309">
        <v>3.8055989999999998E-3</v>
      </c>
      <c r="Q309">
        <f t="shared" ref="Q309" si="101">AVERAGE(H309,J309,L309,N309,P309)</f>
        <v>3.2360947500000002E-3</v>
      </c>
      <c r="R309" s="100">
        <f t="shared" ref="R309" si="102">_xlfn.STDEV.S(H309,J309,L309,N309,P309)</f>
        <v>7.3081727508517234E-4</v>
      </c>
      <c r="S309" t="s">
        <v>49</v>
      </c>
      <c r="T309">
        <v>1.49E+18</v>
      </c>
      <c r="U309">
        <v>-4.8500000000000001E-3</v>
      </c>
      <c r="V309">
        <v>-7.0299999999999996E-4</v>
      </c>
      <c r="W309">
        <v>-5.2599999999999999E-3</v>
      </c>
      <c r="X309">
        <v>-8.2393500000000003E-4</v>
      </c>
      <c r="Y309">
        <v>-4.62E-3</v>
      </c>
      <c r="Z309">
        <v>-6.8302800000000002E-4</v>
      </c>
      <c r="AA309">
        <v>-3.7599999999999999E-3</v>
      </c>
      <c r="AB309">
        <v>-5.6464899999999997E-4</v>
      </c>
      <c r="AC309" s="99">
        <f t="shared" si="83"/>
        <v>-6.9365300000000002E-4</v>
      </c>
      <c r="AD309">
        <f t="shared" si="84"/>
        <v>1.0616918663780625E-4</v>
      </c>
      <c r="AE309" t="s">
        <v>43</v>
      </c>
      <c r="AF309">
        <v>1.49E+18</v>
      </c>
      <c r="AG309">
        <v>2.1700000000000001E-2</v>
      </c>
      <c r="AH309">
        <v>3.3600000000000001E-3</v>
      </c>
      <c r="AI309">
        <v>2.0789999999999999E-2</v>
      </c>
      <c r="AJ309">
        <v>3.3999999999999998E-3</v>
      </c>
      <c r="AK309" s="99">
        <f t="shared" si="85"/>
        <v>3.3800000000000002E-3</v>
      </c>
      <c r="AL309" s="100">
        <f t="shared" si="86"/>
        <v>1.9999999999999836E-5</v>
      </c>
      <c r="AM309" t="s">
        <v>49</v>
      </c>
      <c r="AN309">
        <v>1.54E+18</v>
      </c>
      <c r="AO309">
        <v>1.42E-3</v>
      </c>
      <c r="AP309">
        <v>1.6900000000000001E-3</v>
      </c>
      <c r="AQ309">
        <v>8.0000000000000007E-5</v>
      </c>
      <c r="AR309">
        <v>7.7700000000000005E-5</v>
      </c>
      <c r="AS309">
        <f t="shared" si="87"/>
        <v>8.8385000000000004E-4</v>
      </c>
      <c r="AT309">
        <f t="shared" si="88"/>
        <v>1.1400682633070707E-3</v>
      </c>
      <c r="AU309" t="s">
        <v>43</v>
      </c>
      <c r="AV309">
        <v>1.54E+18</v>
      </c>
      <c r="AW309">
        <v>3.3E-3</v>
      </c>
      <c r="AX309">
        <v>3.0200000000000001E-3</v>
      </c>
      <c r="AY309">
        <v>3.5100000000000001E-3</v>
      </c>
      <c r="AZ309">
        <v>4.6899999999999997E-3</v>
      </c>
      <c r="BA309" s="30">
        <v>6.3899999999999998E-3</v>
      </c>
      <c r="BB309" s="30">
        <v>6.8014901539999997E-3</v>
      </c>
      <c r="BC309" s="30">
        <v>5.5599999999999998E-3</v>
      </c>
      <c r="BD309" s="30">
        <v>6.4225482269999997E-3</v>
      </c>
      <c r="BE309">
        <v>6.43E-3</v>
      </c>
      <c r="BF309">
        <v>6.6063909999999997E-3</v>
      </c>
      <c r="BG309">
        <f t="shared" si="89"/>
        <v>6.6101431269999997E-3</v>
      </c>
      <c r="BH309">
        <f t="shared" si="80"/>
        <v>1.625980165162784E-3</v>
      </c>
      <c r="BI309" t="s">
        <v>49</v>
      </c>
      <c r="BJ309">
        <v>1.49E+18</v>
      </c>
      <c r="BK309">
        <v>1.9499999999999999E-3</v>
      </c>
      <c r="BL309">
        <v>2.82E-3</v>
      </c>
      <c r="BM309" s="30">
        <v>2.3800000000000002E-3</v>
      </c>
      <c r="BN309" s="30">
        <v>2.7290448340000001E-3</v>
      </c>
      <c r="BO309">
        <f t="shared" si="90"/>
        <v>2.7745224170000003E-3</v>
      </c>
      <c r="BP309">
        <f t="shared" si="91"/>
        <v>6.4315014662548096E-5</v>
      </c>
      <c r="BQ309" t="s">
        <v>43</v>
      </c>
      <c r="BR309">
        <v>1.49E+18</v>
      </c>
      <c r="BS309">
        <v>6.3800000000000003E-3</v>
      </c>
      <c r="BT309">
        <v>7.3544669999999999E-3</v>
      </c>
      <c r="BW309" s="133">
        <v>5.7736423780000001E-5</v>
      </c>
      <c r="BX309" s="132">
        <v>1.8644550200000001E-4</v>
      </c>
      <c r="BY309" s="30">
        <v>1.1213128269999999E-4</v>
      </c>
      <c r="BZ309" s="30">
        <v>1.460015558E-4</v>
      </c>
      <c r="CA309" s="30">
        <v>1.8513267199999999E-4</v>
      </c>
      <c r="CB309" s="100">
        <f t="shared" si="92"/>
        <v>1.5742775312499999E-4</v>
      </c>
      <c r="CC309" s="133">
        <v>3.4219016869999998E-5</v>
      </c>
      <c r="CD309" s="133">
        <v>3.4219016869999998E-5</v>
      </c>
      <c r="CE309" s="133">
        <v>3.322755889E-5</v>
      </c>
      <c r="CF309" s="133">
        <v>2.7468749560000001E-5</v>
      </c>
      <c r="CG309">
        <f t="shared" si="93"/>
        <v>3.2283585547500002E-5</v>
      </c>
      <c r="CH309" s="30">
        <v>1.6328687010000001E-4</v>
      </c>
      <c r="CI309" s="30">
        <v>1.655287132E-4</v>
      </c>
      <c r="CJ309" s="100">
        <f t="shared" si="94"/>
        <v>1.6440779164999999E-4</v>
      </c>
      <c r="CK309" s="30">
        <v>8.2090761399999996E-5</v>
      </c>
      <c r="CL309" s="30">
        <v>3.781012159E-6</v>
      </c>
      <c r="CM309">
        <f t="shared" si="95"/>
        <v>4.2935886779499998E-5</v>
      </c>
      <c r="CN309" s="30">
        <v>1.4679643139999999E-4</v>
      </c>
      <c r="CO309" s="30">
        <v>2.280349111E-4</v>
      </c>
      <c r="CP309" s="30">
        <v>3.308751365E-4</v>
      </c>
      <c r="CQ309" s="30">
        <v>3.1244057890000002E-4</v>
      </c>
      <c r="CR309" s="30">
        <v>3.213840426E-4</v>
      </c>
      <c r="CS309" s="100">
        <f t="shared" si="96"/>
        <v>2.6790622010000001E-4</v>
      </c>
      <c r="CT309" s="30">
        <v>1.370647638E-4</v>
      </c>
      <c r="CU309" s="30">
        <v>4.7972485970000001E-5</v>
      </c>
      <c r="CV309">
        <f t="shared" si="97"/>
        <v>9.2518624884999997E-5</v>
      </c>
      <c r="CW309" s="30">
        <v>3.5777604180000001E-4</v>
      </c>
      <c r="CY309">
        <v>2.16E+18</v>
      </c>
      <c r="CZ309">
        <f>Q313</f>
        <v>2.368615E-4</v>
      </c>
    </row>
    <row r="310" spans="1:104" ht="15.75" thickBot="1">
      <c r="A310" t="s">
        <v>50</v>
      </c>
      <c r="B310">
        <v>1.7E+18</v>
      </c>
      <c r="C310">
        <v>-9.6399999999999993E-3</v>
      </c>
      <c r="D310">
        <v>-1.4897230000000001E-3</v>
      </c>
      <c r="E310" t="s">
        <v>44</v>
      </c>
      <c r="F310">
        <v>1.7E+18</v>
      </c>
      <c r="R310" s="100"/>
      <c r="S310" t="s">
        <v>50</v>
      </c>
      <c r="T310">
        <v>1.64E+18</v>
      </c>
      <c r="U310">
        <v>-6.5599999999999999E-3</v>
      </c>
      <c r="V310">
        <v>-9.5100000000000002E-4</v>
      </c>
      <c r="W310">
        <v>-5.77E-3</v>
      </c>
      <c r="X310">
        <v>-9.0382199999999998E-4</v>
      </c>
      <c r="Y310">
        <v>-4.5199999999999997E-3</v>
      </c>
      <c r="Z310">
        <v>-6.6824400000000002E-4</v>
      </c>
      <c r="AA310">
        <v>-5.1000000000000004E-3</v>
      </c>
      <c r="AB310">
        <v>-7.6588100000000005E-4</v>
      </c>
      <c r="AC310" s="99">
        <f t="shared" si="83"/>
        <v>-8.2223674999999999E-4</v>
      </c>
      <c r="AD310">
        <f t="shared" si="84"/>
        <v>1.292618339891942E-4</v>
      </c>
      <c r="AE310" t="s">
        <v>44</v>
      </c>
      <c r="AF310">
        <v>1.64E+18</v>
      </c>
      <c r="AG310">
        <v>1.89E-2</v>
      </c>
      <c r="AH310">
        <v>2.9199999999999999E-3</v>
      </c>
      <c r="AI310">
        <v>1.6969999999999999E-2</v>
      </c>
      <c r="AJ310">
        <v>2.7799999999999999E-3</v>
      </c>
      <c r="AK310" s="99">
        <f t="shared" si="85"/>
        <v>2.8500000000000001E-3</v>
      </c>
      <c r="AL310" s="100">
        <f t="shared" si="86"/>
        <v>6.9999999999999967E-5</v>
      </c>
      <c r="AM310" t="s">
        <v>50</v>
      </c>
      <c r="AN310">
        <v>1.7E+18</v>
      </c>
      <c r="AO310">
        <v>7.2000000000000005E-4</v>
      </c>
      <c r="AP310">
        <v>8.5599999999999999E-4</v>
      </c>
      <c r="AQ310">
        <v>6.7000000000000002E-4</v>
      </c>
      <c r="AR310">
        <v>6.5099999999999999E-4</v>
      </c>
      <c r="AS310">
        <f t="shared" si="87"/>
        <v>7.5350000000000005E-4</v>
      </c>
      <c r="AT310">
        <f t="shared" si="88"/>
        <v>1.4495689014324222E-4</v>
      </c>
      <c r="AU310" t="s">
        <v>44</v>
      </c>
      <c r="AV310">
        <v>1.7E+18</v>
      </c>
      <c r="AY310">
        <v>4.6899999999999997E-3</v>
      </c>
      <c r="AZ310">
        <v>6.2599999999999999E-3</v>
      </c>
      <c r="BA310" s="30">
        <v>5.13E-3</v>
      </c>
      <c r="BB310" s="30">
        <v>5.4603512509999999E-3</v>
      </c>
      <c r="BC310" s="30">
        <v>4.1900000000000001E-3</v>
      </c>
      <c r="BD310" s="30">
        <v>4.8400138619999998E-3</v>
      </c>
      <c r="BE310">
        <v>6.3400000000000001E-3</v>
      </c>
      <c r="BF310">
        <v>6.5139220000000001E-3</v>
      </c>
      <c r="BG310">
        <f t="shared" si="89"/>
        <v>5.6047623710000008E-3</v>
      </c>
      <c r="BH310">
        <f t="shared" si="80"/>
        <v>7.6469347833929547E-4</v>
      </c>
      <c r="BI310" t="s">
        <v>50</v>
      </c>
      <c r="BJ310">
        <v>1.64E+18</v>
      </c>
      <c r="BK310">
        <v>1.1800000000000001E-3</v>
      </c>
      <c r="BL310">
        <v>1.6999999999999999E-3</v>
      </c>
      <c r="BM310" s="30">
        <v>1.47E-3</v>
      </c>
      <c r="BN310" s="30">
        <v>1.6855865150000001E-3</v>
      </c>
      <c r="BO310">
        <f t="shared" si="90"/>
        <v>1.6927932575E-3</v>
      </c>
      <c r="BP310">
        <f t="shared" si="91"/>
        <v>1.019187298403045E-5</v>
      </c>
      <c r="BQ310" t="s">
        <v>44</v>
      </c>
      <c r="BR310">
        <v>1.64E+18</v>
      </c>
      <c r="BS310">
        <v>6.1900000000000002E-3</v>
      </c>
      <c r="BT310">
        <v>7.1354469999999996E-3</v>
      </c>
      <c r="BW310" s="133">
        <v>7.2471240259999996E-5</v>
      </c>
      <c r="BX310" s="134"/>
      <c r="BY310" s="19"/>
      <c r="BZ310" s="19"/>
      <c r="CA310" s="19"/>
      <c r="CB310" s="100"/>
      <c r="CC310" s="133">
        <v>4.6283866110000001E-5</v>
      </c>
      <c r="CD310" s="133">
        <v>4.6283866110000001E-5</v>
      </c>
      <c r="CE310" s="133">
        <v>3.2508347659999999E-5</v>
      </c>
      <c r="CF310" s="133">
        <v>3.7258144349999999E-5</v>
      </c>
      <c r="CG310">
        <f t="shared" si="93"/>
        <v>4.05835560575E-5</v>
      </c>
      <c r="CH310" s="30">
        <v>1.4221759650000001E-4</v>
      </c>
      <c r="CI310" s="30">
        <v>1.3511410590000001E-4</v>
      </c>
      <c r="CJ310" s="100">
        <f t="shared" si="94"/>
        <v>1.3866585120000003E-4</v>
      </c>
      <c r="CK310" s="30">
        <v>4.1623484659999997E-5</v>
      </c>
      <c r="CL310" s="30">
        <v>3.1665976830000001E-5</v>
      </c>
      <c r="CM310">
        <f t="shared" si="95"/>
        <v>3.6644730745000003E-5</v>
      </c>
      <c r="CN310" s="19"/>
      <c r="CO310" s="30">
        <v>3.0469622020000002E-4</v>
      </c>
      <c r="CP310" s="19"/>
      <c r="CQ310" s="19"/>
      <c r="CR310" s="30">
        <v>3.1688566560000001E-4</v>
      </c>
      <c r="CS310" s="100">
        <f t="shared" si="96"/>
        <v>3.1079094290000002E-4</v>
      </c>
      <c r="CT310" s="30">
        <v>8.2941754480000005E-5</v>
      </c>
      <c r="CU310" s="30">
        <v>2.3428423380000001E-5</v>
      </c>
      <c r="CV310">
        <f t="shared" si="97"/>
        <v>5.3185088930000001E-5</v>
      </c>
      <c r="CW310" s="30">
        <v>3.4712126940000001E-4</v>
      </c>
      <c r="CY310">
        <v>2.47E+18</v>
      </c>
      <c r="CZ310">
        <f>Q315</f>
        <v>-1.0435482500000001E-3</v>
      </c>
    </row>
    <row r="311" spans="1:104" ht="15.75" thickBot="1">
      <c r="A311" t="s">
        <v>51</v>
      </c>
      <c r="B311">
        <v>1.85E+18</v>
      </c>
      <c r="C311">
        <v>-8.3599999999999994E-3</v>
      </c>
      <c r="D311">
        <v>-1.291918E-3</v>
      </c>
      <c r="E311" t="s">
        <v>45</v>
      </c>
      <c r="F311">
        <v>1.85E+18</v>
      </c>
      <c r="G311">
        <v>1.3169999999999999E-2</v>
      </c>
      <c r="H311">
        <v>2.0377529999999998E-3</v>
      </c>
      <c r="I311">
        <v>5.8700000000000002E-3</v>
      </c>
      <c r="J311">
        <v>1.090267E-3</v>
      </c>
      <c r="K311">
        <v>1.315E-2</v>
      </c>
      <c r="L311">
        <v>2.2865590000000001E-3</v>
      </c>
      <c r="M311">
        <v>6.8700000000000002E-3</v>
      </c>
      <c r="N311">
        <v>2.5506790000000001E-3</v>
      </c>
      <c r="Q311">
        <f t="shared" ref="Q311" si="103">AVERAGE(H311,J311,L311,N311,P311)</f>
        <v>1.9913144999999998E-3</v>
      </c>
      <c r="R311" s="100">
        <f t="shared" ref="R311" si="104">_xlfn.STDEV.S(H311,J311,L311,N311,P311)</f>
        <v>6.3616064275700049E-4</v>
      </c>
      <c r="S311" t="s">
        <v>51</v>
      </c>
      <c r="T311">
        <v>1.78E+18</v>
      </c>
      <c r="U311">
        <v>-7.0699999999999999E-3</v>
      </c>
      <c r="V311">
        <v>-1.0300000000000001E-3</v>
      </c>
      <c r="W311">
        <v>-5.1700000000000001E-3</v>
      </c>
      <c r="X311">
        <v>-8.0983699999999999E-4</v>
      </c>
      <c r="Y311">
        <v>-4.7699999999999999E-3</v>
      </c>
      <c r="Z311">
        <v>-7.0520399999999997E-4</v>
      </c>
      <c r="AA311">
        <v>-4.28E-3</v>
      </c>
      <c r="AB311">
        <v>-6.4273900000000003E-4</v>
      </c>
      <c r="AC311" s="99">
        <f t="shared" si="83"/>
        <v>-7.9694500000000008E-4</v>
      </c>
      <c r="AD311">
        <f t="shared" si="84"/>
        <v>1.6997719278969952E-4</v>
      </c>
      <c r="AE311" t="s">
        <v>45</v>
      </c>
      <c r="AF311">
        <v>1.78E+18</v>
      </c>
      <c r="AG311">
        <v>1.67E-2</v>
      </c>
      <c r="AH311">
        <v>2.5799999999999998E-3</v>
      </c>
      <c r="AI311">
        <v>1.5350000000000001E-2</v>
      </c>
      <c r="AJ311">
        <v>2.5100000000000001E-3</v>
      </c>
      <c r="AK311" s="99">
        <f t="shared" si="85"/>
        <v>2.545E-3</v>
      </c>
      <c r="AL311" s="100">
        <f t="shared" si="86"/>
        <v>3.4999999999999875E-5</v>
      </c>
      <c r="AM311" t="s">
        <v>51</v>
      </c>
      <c r="AN311">
        <v>1.85E+18</v>
      </c>
      <c r="AO311">
        <v>2.5999999999999998E-4</v>
      </c>
      <c r="AP311">
        <v>3.0899999999999998E-4</v>
      </c>
      <c r="AQ311">
        <v>7.7999999999999999E-4</v>
      </c>
      <c r="AR311">
        <v>7.5799999999999999E-4</v>
      </c>
      <c r="AS311">
        <f t="shared" si="87"/>
        <v>5.3350000000000001E-4</v>
      </c>
      <c r="AT311">
        <f t="shared" si="88"/>
        <v>3.1749094475275988E-4</v>
      </c>
      <c r="AU311" t="s">
        <v>45</v>
      </c>
      <c r="AV311">
        <v>1.85E+18</v>
      </c>
      <c r="AW311">
        <v>3.8E-3</v>
      </c>
      <c r="AX311">
        <v>3.47E-3</v>
      </c>
      <c r="AY311">
        <v>3.47E-3</v>
      </c>
      <c r="AZ311">
        <v>4.6299999999999996E-3</v>
      </c>
      <c r="BA311" s="30">
        <v>5.0299999999999997E-3</v>
      </c>
      <c r="BB311" s="30">
        <v>5.3539116549999998E-3</v>
      </c>
      <c r="BC311" s="30">
        <v>4.2599999999999999E-3</v>
      </c>
      <c r="BD311" s="30">
        <v>4.9208732819999998E-3</v>
      </c>
      <c r="BE311">
        <v>5.13E-3</v>
      </c>
      <c r="BF311">
        <v>5.2707279999999997E-3</v>
      </c>
      <c r="BG311">
        <f t="shared" si="89"/>
        <v>5.1818376456666667E-3</v>
      </c>
      <c r="BH311">
        <f t="shared" si="80"/>
        <v>7.6086810720771714E-4</v>
      </c>
      <c r="BI311" t="s">
        <v>51</v>
      </c>
      <c r="BJ311">
        <v>1.78E+18</v>
      </c>
      <c r="BK311">
        <v>1.4300000000000001E-3</v>
      </c>
      <c r="BL311">
        <v>2.0699999999999998E-3</v>
      </c>
      <c r="BM311" s="30">
        <v>1.2899999999999999E-3</v>
      </c>
      <c r="BN311" s="30">
        <v>1.479188166E-3</v>
      </c>
      <c r="BO311">
        <f t="shared" si="90"/>
        <v>1.7745940829999999E-3</v>
      </c>
      <c r="BP311">
        <f t="shared" si="91"/>
        <v>4.1776705422666075E-4</v>
      </c>
      <c r="BQ311" t="s">
        <v>45</v>
      </c>
      <c r="BR311">
        <v>1.78E+18</v>
      </c>
      <c r="BS311">
        <v>4.6699999999999997E-3</v>
      </c>
      <c r="BT311">
        <v>5.3832849999999998E-3</v>
      </c>
      <c r="BW311" s="133">
        <v>6.2848502970000005E-5</v>
      </c>
      <c r="BX311" s="132">
        <v>9.9131500250000004E-5</v>
      </c>
      <c r="BY311" s="30">
        <v>5.3038729189999997E-5</v>
      </c>
      <c r="BZ311" s="30">
        <v>1.112352525E-4</v>
      </c>
      <c r="CA311" s="30">
        <v>1.2408404459999999E-4</v>
      </c>
      <c r="CB311" s="100">
        <f t="shared" si="92"/>
        <v>9.6872381635000013E-5</v>
      </c>
      <c r="CC311" s="133">
        <v>4.9882154489999997E-5</v>
      </c>
      <c r="CD311" s="133">
        <v>4.9882154489999997E-5</v>
      </c>
      <c r="CE311" s="133">
        <v>3.430637574E-5</v>
      </c>
      <c r="CF311" s="133">
        <v>3.1267619180000001E-5</v>
      </c>
      <c r="CG311">
        <f t="shared" si="93"/>
        <v>4.1334575974999995E-5</v>
      </c>
      <c r="CH311" s="30">
        <v>1.256631673E-4</v>
      </c>
      <c r="CI311" s="30">
        <v>1.222157647E-4</v>
      </c>
      <c r="CJ311" s="100">
        <f t="shared" si="94"/>
        <v>1.23939466E-4</v>
      </c>
      <c r="CK311" s="30">
        <v>1.503070279E-5</v>
      </c>
      <c r="CL311" s="30">
        <v>3.686486855E-5</v>
      </c>
      <c r="CM311">
        <f t="shared" si="95"/>
        <v>2.594778567E-5</v>
      </c>
      <c r="CN311" s="30">
        <v>1.690383149E-4</v>
      </c>
      <c r="CO311" s="30">
        <v>2.2543622260000001E-4</v>
      </c>
      <c r="CP311" s="30">
        <v>2.6045413719999997E-4</v>
      </c>
      <c r="CQ311" s="30">
        <v>2.393879256E-4</v>
      </c>
      <c r="CR311" s="30">
        <v>2.5640748650000001E-4</v>
      </c>
      <c r="CS311" s="100">
        <f t="shared" si="96"/>
        <v>2.3014481735999999E-4</v>
      </c>
      <c r="CT311" s="30">
        <v>1.005141601E-4</v>
      </c>
      <c r="CU311" s="30">
        <v>4.5741207550000001E-5</v>
      </c>
      <c r="CV311">
        <f t="shared" si="97"/>
        <v>7.3127683824999995E-5</v>
      </c>
      <c r="CW311" s="30">
        <v>2.618830902E-4</v>
      </c>
      <c r="CY311">
        <v>2.78E+18</v>
      </c>
      <c r="CZ311">
        <f>Q317</f>
        <v>-9.1302349999999996E-4</v>
      </c>
    </row>
    <row r="312" spans="1:104" ht="15.75" thickBot="1">
      <c r="A312" t="s">
        <v>52</v>
      </c>
      <c r="B312">
        <v>2.01E+18</v>
      </c>
      <c r="C312">
        <v>-6.3400000000000001E-3</v>
      </c>
      <c r="D312">
        <v>-9.7975600000000003E-4</v>
      </c>
      <c r="E312" t="s">
        <v>46</v>
      </c>
      <c r="F312">
        <v>2.01E+18</v>
      </c>
      <c r="R312" s="100"/>
      <c r="S312" t="s">
        <v>52</v>
      </c>
      <c r="T312">
        <v>1.93E+18</v>
      </c>
      <c r="U312">
        <v>-6.8999999999999999E-3</v>
      </c>
      <c r="V312">
        <v>-1E-3</v>
      </c>
      <c r="W312">
        <v>-5.4799999999999996E-3</v>
      </c>
      <c r="X312">
        <v>-8.5839599999999999E-4</v>
      </c>
      <c r="Y312">
        <v>-4.6699999999999997E-3</v>
      </c>
      <c r="Z312">
        <v>-6.9041999999999997E-4</v>
      </c>
      <c r="AA312">
        <v>-3.5699999999999998E-3</v>
      </c>
      <c r="AB312">
        <v>-5.3611700000000002E-4</v>
      </c>
      <c r="AC312" s="99">
        <f t="shared" si="83"/>
        <v>-7.7123324999999994E-4</v>
      </c>
      <c r="AD312">
        <f t="shared" si="84"/>
        <v>2.0144643893828617E-4</v>
      </c>
      <c r="AE312" t="s">
        <v>46</v>
      </c>
      <c r="AF312">
        <v>1.93E+18</v>
      </c>
      <c r="AG312">
        <v>1.2E-2</v>
      </c>
      <c r="AH312">
        <v>1.8600000000000001E-3</v>
      </c>
      <c r="AI312">
        <v>1.102E-2</v>
      </c>
      <c r="AJ312">
        <v>1.8E-3</v>
      </c>
      <c r="AK312" s="99">
        <f t="shared" si="85"/>
        <v>1.83E-3</v>
      </c>
      <c r="AL312" s="100">
        <f t="shared" si="86"/>
        <v>3.0000000000000079E-5</v>
      </c>
      <c r="AM312" t="s">
        <v>52</v>
      </c>
      <c r="AN312">
        <v>2.01E+18</v>
      </c>
      <c r="AO312">
        <v>3.8000000000000002E-4</v>
      </c>
      <c r="AP312">
        <v>4.5199999999999998E-4</v>
      </c>
      <c r="AQ312" s="30">
        <v>1.0000000000000001E-5</v>
      </c>
      <c r="AR312" s="30">
        <v>9.7153405229999997E-6</v>
      </c>
      <c r="AS312">
        <f t="shared" si="87"/>
        <v>2.308576702615E-4</v>
      </c>
      <c r="AT312">
        <f t="shared" si="88"/>
        <v>3.1274248193096971E-4</v>
      </c>
      <c r="AU312" t="s">
        <v>46</v>
      </c>
      <c r="AV312">
        <v>2.01E+18</v>
      </c>
      <c r="AY312">
        <v>2.9199999999999999E-3</v>
      </c>
      <c r="AZ312">
        <v>3.8999999999999998E-3</v>
      </c>
      <c r="BA312" s="30">
        <v>4.0000000000000001E-3</v>
      </c>
      <c r="BB312" s="30">
        <v>4.2575838210000003E-3</v>
      </c>
      <c r="BC312" s="30">
        <v>3.5500000000000002E-3</v>
      </c>
      <c r="BD312" s="30">
        <v>4.1007277350000003E-3</v>
      </c>
      <c r="BE312">
        <v>4.0099999999999997E-3</v>
      </c>
      <c r="BF312">
        <v>4.120004E-3</v>
      </c>
      <c r="BG312">
        <f t="shared" si="89"/>
        <v>4.1594385186666666E-3</v>
      </c>
      <c r="BH312">
        <f t="shared" si="80"/>
        <v>1.4732706978838291E-4</v>
      </c>
      <c r="BI312" t="s">
        <v>52</v>
      </c>
      <c r="BJ312">
        <v>1.93E+18</v>
      </c>
      <c r="BK312">
        <v>1.6800000000000001E-3</v>
      </c>
      <c r="BL312">
        <v>2.4299999999999999E-3</v>
      </c>
      <c r="BM312" s="30">
        <v>1.1199999999999999E-3</v>
      </c>
      <c r="BN312" s="30">
        <v>1.2842563930000001E-3</v>
      </c>
      <c r="BO312">
        <f t="shared" si="90"/>
        <v>1.8571281964999999E-3</v>
      </c>
      <c r="BP312">
        <f t="shared" si="91"/>
        <v>8.101630740108346E-4</v>
      </c>
      <c r="BQ312" t="s">
        <v>46</v>
      </c>
      <c r="BR312">
        <v>1.93E+18</v>
      </c>
      <c r="BS312">
        <v>3.7499999999999999E-3</v>
      </c>
      <c r="BT312">
        <v>4.3227669999999999E-3</v>
      </c>
      <c r="BW312" s="133">
        <v>4.766262067E-5</v>
      </c>
      <c r="BX312" s="134"/>
      <c r="BY312" s="19"/>
      <c r="BZ312" s="19"/>
      <c r="CA312" s="19"/>
      <c r="CB312" s="100"/>
      <c r="CC312" s="133">
        <v>4.8682725029999998E-5</v>
      </c>
      <c r="CD312" s="133">
        <v>4.8682725029999998E-5</v>
      </c>
      <c r="CE312" s="133">
        <v>3.3587164509999999E-5</v>
      </c>
      <c r="CF312" s="133">
        <v>2.6080701040000001E-5</v>
      </c>
      <c r="CG312">
        <f t="shared" si="93"/>
        <v>3.9258328902499998E-5</v>
      </c>
      <c r="CH312" s="30">
        <v>9.029688667E-5</v>
      </c>
      <c r="CI312" s="30">
        <v>8.7740568500000002E-5</v>
      </c>
      <c r="CJ312" s="100">
        <f t="shared" si="94"/>
        <v>8.9018727585000001E-5</v>
      </c>
      <c r="CK312" s="30">
        <v>2.196795023E-5</v>
      </c>
      <c r="CL312" s="30">
        <v>4.7262651990000002E-7</v>
      </c>
      <c r="CM312">
        <f t="shared" si="95"/>
        <v>1.122028837495E-5</v>
      </c>
      <c r="CN312" s="19"/>
      <c r="CO312" s="30">
        <v>1.8970425649999999E-4</v>
      </c>
      <c r="CP312" s="19"/>
      <c r="CQ312" s="19"/>
      <c r="CR312" s="30">
        <v>2.0042768440000001E-4</v>
      </c>
      <c r="CS312" s="100">
        <f t="shared" si="96"/>
        <v>1.9506597045E-4</v>
      </c>
      <c r="CT312" s="30">
        <v>1.1808656569999999E-4</v>
      </c>
      <c r="CU312" s="30">
        <v>2.0639325360000001E-6</v>
      </c>
      <c r="CV312">
        <f t="shared" si="97"/>
        <v>6.0075249117999995E-5</v>
      </c>
      <c r="CW312" s="30">
        <v>2.102915606E-4</v>
      </c>
      <c r="CY312">
        <v>3.09E+18</v>
      </c>
      <c r="CZ312">
        <f>Q319</f>
        <v>-1.2014842499999999E-3</v>
      </c>
    </row>
    <row r="313" spans="1:104" ht="15.75" thickBot="1">
      <c r="A313" t="s">
        <v>53</v>
      </c>
      <c r="B313">
        <v>2.16E+18</v>
      </c>
      <c r="C313">
        <v>-7.0600000000000003E-3</v>
      </c>
      <c r="D313">
        <v>-1.091021E-3</v>
      </c>
      <c r="E313" t="s">
        <v>47</v>
      </c>
      <c r="F313">
        <v>2.16E+18</v>
      </c>
      <c r="G313">
        <v>3.0000000000000001E-5</v>
      </c>
      <c r="H313">
        <v>4.6399999999999996E-6</v>
      </c>
      <c r="I313">
        <v>-5.5999999999999999E-3</v>
      </c>
      <c r="J313">
        <v>-1.0401189999999999E-3</v>
      </c>
      <c r="K313">
        <v>4.0800000000000003E-3</v>
      </c>
      <c r="L313">
        <v>7.0944200000000002E-4</v>
      </c>
      <c r="M313">
        <v>3.4299999999999999E-3</v>
      </c>
      <c r="N313">
        <v>1.273483E-3</v>
      </c>
      <c r="Q313">
        <f t="shared" ref="Q313" si="105">AVERAGE(H313,J313,L313,N313,P313)</f>
        <v>2.368615E-4</v>
      </c>
      <c r="R313" s="100">
        <f t="shared" ref="R313" si="106">_xlfn.STDEV.S(H313,J313,L313,N313,P313)</f>
        <v>9.9708282599541361E-4</v>
      </c>
      <c r="S313" t="s">
        <v>53</v>
      </c>
      <c r="T313">
        <v>2.08E+18</v>
      </c>
      <c r="U313">
        <v>-8.3700000000000007E-3</v>
      </c>
      <c r="V313">
        <v>-1.2099999999999999E-3</v>
      </c>
      <c r="W313">
        <v>-5.5999999999999999E-3</v>
      </c>
      <c r="X313">
        <v>-8.7719299999999996E-4</v>
      </c>
      <c r="Y313">
        <v>-5.28E-3</v>
      </c>
      <c r="Z313">
        <v>-7.8060300000000005E-4</v>
      </c>
      <c r="AA313">
        <v>-5.13E-3</v>
      </c>
      <c r="AB313">
        <v>-7.7038599999999997E-4</v>
      </c>
      <c r="AC313" s="99">
        <f t="shared" si="83"/>
        <v>-9.0954549999999995E-4</v>
      </c>
      <c r="AD313">
        <f t="shared" si="84"/>
        <v>2.0600252876522328E-4</v>
      </c>
      <c r="AE313" t="s">
        <v>47</v>
      </c>
      <c r="AF313">
        <v>2.08E+18</v>
      </c>
      <c r="AG313">
        <v>7.6E-3</v>
      </c>
      <c r="AH313">
        <v>1.1800000000000001E-3</v>
      </c>
      <c r="AI313">
        <v>6.4700000000000001E-3</v>
      </c>
      <c r="AJ313">
        <v>1.06E-3</v>
      </c>
      <c r="AK313" s="99">
        <f t="shared" si="85"/>
        <v>1.1199999999999999E-3</v>
      </c>
      <c r="AL313" s="100">
        <f t="shared" si="86"/>
        <v>6.0000000000000049E-5</v>
      </c>
      <c r="AM313" t="s">
        <v>53</v>
      </c>
      <c r="AN313">
        <v>2.16E+18</v>
      </c>
      <c r="AO313">
        <v>-6.7000000000000002E-4</v>
      </c>
      <c r="AP313">
        <v>7.9600000000000005E-4</v>
      </c>
      <c r="AQ313">
        <v>-5.5999999999999995E-4</v>
      </c>
      <c r="AR313">
        <v>-5.44E-4</v>
      </c>
      <c r="AS313">
        <f t="shared" si="87"/>
        <v>1.2600000000000003E-4</v>
      </c>
      <c r="AT313">
        <f t="shared" si="88"/>
        <v>9.4752308678997378E-4</v>
      </c>
      <c r="AU313" t="s">
        <v>47</v>
      </c>
      <c r="AV313">
        <v>2.16E+18</v>
      </c>
      <c r="AW313">
        <v>3.0000000000000001E-3</v>
      </c>
      <c r="AX313">
        <v>2.7399999999999998E-3</v>
      </c>
      <c r="AY313">
        <v>2.8700000000000002E-3</v>
      </c>
      <c r="AZ313">
        <v>3.8300000000000001E-3</v>
      </c>
      <c r="BA313" s="30">
        <v>2.64E-3</v>
      </c>
      <c r="BB313" s="30">
        <v>2.810005322E-3</v>
      </c>
      <c r="BC313" s="30">
        <v>2.5899999999999999E-3</v>
      </c>
      <c r="BD313" s="30">
        <v>2.9917985449999999E-3</v>
      </c>
      <c r="BE313">
        <v>2.7799999999999999E-3</v>
      </c>
      <c r="BF313">
        <v>2.856262E-3</v>
      </c>
      <c r="BG313">
        <f t="shared" si="89"/>
        <v>2.8860219556666664E-3</v>
      </c>
      <c r="BH313">
        <f t="shared" si="80"/>
        <v>4.480298668164737E-4</v>
      </c>
      <c r="BI313" t="s">
        <v>53</v>
      </c>
      <c r="BJ313">
        <v>2.08E+18</v>
      </c>
      <c r="BK313">
        <v>8.0000000000000004E-4</v>
      </c>
      <c r="BL313">
        <v>1.16E-3</v>
      </c>
      <c r="BM313" s="30">
        <v>1.49E-3</v>
      </c>
      <c r="BN313" s="30">
        <v>1.7085196650000001E-3</v>
      </c>
      <c r="BO313">
        <f t="shared" si="90"/>
        <v>1.4342598325000002E-3</v>
      </c>
      <c r="BP313">
        <f t="shared" si="91"/>
        <v>3.8786197473567339E-4</v>
      </c>
      <c r="BQ313" t="s">
        <v>47</v>
      </c>
      <c r="BR313">
        <v>2.08E+18</v>
      </c>
      <c r="BS313">
        <v>2.7799999999999999E-3</v>
      </c>
      <c r="BT313">
        <v>3.204611E-3</v>
      </c>
      <c r="BW313" s="133">
        <v>5.3075410399999997E-5</v>
      </c>
      <c r="BX313" s="132">
        <v>2.2581207350000001E-7</v>
      </c>
      <c r="BY313" s="30">
        <v>5.0599128359999998E-5</v>
      </c>
      <c r="BZ313" s="30">
        <v>3.4512534620000001E-5</v>
      </c>
      <c r="CA313" s="30">
        <v>6.1951713659999996E-5</v>
      </c>
      <c r="CB313" s="100">
        <f t="shared" si="92"/>
        <v>3.6822297178375001E-5</v>
      </c>
      <c r="CC313" s="133">
        <v>5.9054262100000002E-5</v>
      </c>
      <c r="CD313" s="133">
        <v>5.9054262100000002E-5</v>
      </c>
      <c r="CE313" s="133">
        <v>3.7974353019999998E-5</v>
      </c>
      <c r="CF313" s="133">
        <v>3.7477309899999997E-5</v>
      </c>
      <c r="CG313">
        <f t="shared" si="93"/>
        <v>4.8390046780000002E-5</v>
      </c>
      <c r="CH313" s="30">
        <v>5.7188028220000001E-5</v>
      </c>
      <c r="CI313" s="30">
        <v>5.1513745759999998E-5</v>
      </c>
      <c r="CJ313" s="100">
        <f t="shared" si="94"/>
        <v>5.4350886989999996E-5</v>
      </c>
      <c r="CK313" s="30">
        <v>3.8732964889999999E-5</v>
      </c>
      <c r="CL313" s="30">
        <v>2.646708511E-5</v>
      </c>
      <c r="CM313">
        <f t="shared" si="95"/>
        <v>3.2600025000000001E-5</v>
      </c>
      <c r="CN313" s="30">
        <v>1.3345130130000001E-4</v>
      </c>
      <c r="CO313" s="30">
        <v>1.864558959E-4</v>
      </c>
      <c r="CP313" s="30">
        <v>1.3669958690000001E-4</v>
      </c>
      <c r="CQ313" s="30">
        <v>1.4554336320000001E-4</v>
      </c>
      <c r="CR313" s="30">
        <v>1.3894986600000001E-4</v>
      </c>
      <c r="CS313" s="100">
        <f t="shared" si="96"/>
        <v>1.4822000266E-4</v>
      </c>
      <c r="CT313" s="30">
        <v>5.6231697949999998E-5</v>
      </c>
      <c r="CU313" s="30">
        <v>5.2992862409999998E-5</v>
      </c>
      <c r="CV313">
        <f t="shared" si="97"/>
        <v>5.4612280179999994E-5</v>
      </c>
      <c r="CW313" s="30">
        <v>1.5589614359999999E-4</v>
      </c>
      <c r="CY313">
        <v>3.39E+18</v>
      </c>
      <c r="CZ313">
        <f>Q321</f>
        <v>-9.1982625000000008E-4</v>
      </c>
    </row>
    <row r="314" spans="1:104" ht="15.75" thickBot="1">
      <c r="A314" t="s">
        <v>54</v>
      </c>
      <c r="B314">
        <v>2.31E+18</v>
      </c>
      <c r="C314">
        <v>-7.3299999999999997E-3</v>
      </c>
      <c r="D314">
        <v>-1.132746E-3</v>
      </c>
      <c r="E314" t="s">
        <v>48</v>
      </c>
      <c r="F314">
        <v>2.31E+18</v>
      </c>
      <c r="R314" s="100"/>
      <c r="S314" t="s">
        <v>54</v>
      </c>
      <c r="T314">
        <v>2.23E+18</v>
      </c>
      <c r="U314">
        <v>-7.79E-3</v>
      </c>
      <c r="V314">
        <v>-1.1299999999999999E-3</v>
      </c>
      <c r="W314">
        <v>-5.1000000000000004E-3</v>
      </c>
      <c r="X314">
        <v>-7.9887199999999995E-4</v>
      </c>
      <c r="Y314">
        <v>-3.6900000000000001E-3</v>
      </c>
      <c r="Z314">
        <v>-5.4553499999999999E-4</v>
      </c>
      <c r="AA314">
        <v>-4.7000000000000002E-3</v>
      </c>
      <c r="AB314">
        <v>-7.05812E-4</v>
      </c>
      <c r="AC314" s="99">
        <f t="shared" si="83"/>
        <v>-7.9505474999999994E-4</v>
      </c>
      <c r="AD314">
        <f t="shared" si="84"/>
        <v>2.4659498911018036E-4</v>
      </c>
      <c r="AE314" t="s">
        <v>48</v>
      </c>
      <c r="AF314">
        <v>2.23E+18</v>
      </c>
      <c r="AG314">
        <v>2.3E-3</v>
      </c>
      <c r="AH314">
        <v>3.5599999999999998E-4</v>
      </c>
      <c r="AI314">
        <v>3.8600000000000001E-3</v>
      </c>
      <c r="AJ314">
        <v>6.3199999999999997E-4</v>
      </c>
      <c r="AK314" s="99">
        <f t="shared" si="85"/>
        <v>4.9399999999999997E-4</v>
      </c>
      <c r="AL314" s="100">
        <f t="shared" si="86"/>
        <v>1.3799999999999999E-4</v>
      </c>
      <c r="AM314" t="s">
        <v>54</v>
      </c>
      <c r="AN314">
        <v>2.31E+18</v>
      </c>
      <c r="AO314">
        <v>-6.4000000000000005E-4</v>
      </c>
      <c r="AP314">
        <v>7.6099999999999996E-4</v>
      </c>
      <c r="AQ314">
        <v>-9.5E-4</v>
      </c>
      <c r="AR314">
        <v>-9.2299999999999999E-4</v>
      </c>
      <c r="AS314">
        <f t="shared" si="87"/>
        <v>-8.1000000000000017E-5</v>
      </c>
      <c r="AT314">
        <f t="shared" si="88"/>
        <v>1.190767819518146E-3</v>
      </c>
      <c r="AU314" t="s">
        <v>48</v>
      </c>
      <c r="AV314">
        <v>2.31E+18</v>
      </c>
      <c r="AY314">
        <v>2.2499999999999998E-3</v>
      </c>
      <c r="AZ314">
        <v>3.0000000000000001E-3</v>
      </c>
      <c r="BA314" s="30">
        <v>1.97E-3</v>
      </c>
      <c r="BB314" s="30">
        <v>2.0968600320000002E-3</v>
      </c>
      <c r="BC314" s="30">
        <v>1.7899999999999999E-3</v>
      </c>
      <c r="BD314" s="30">
        <v>2.067690886E-3</v>
      </c>
      <c r="BE314">
        <v>1.7099999999999999E-3</v>
      </c>
      <c r="BF314">
        <v>1.7569090000000001E-3</v>
      </c>
      <c r="BG314">
        <f t="shared" si="89"/>
        <v>1.9738199726666667E-3</v>
      </c>
      <c r="BH314">
        <f t="shared" si="80"/>
        <v>5.3565693654532417E-4</v>
      </c>
      <c r="BI314" t="s">
        <v>54</v>
      </c>
      <c r="BJ314">
        <v>2.23E+18</v>
      </c>
      <c r="BK314">
        <v>1.23E-3</v>
      </c>
      <c r="BL314">
        <v>1.7799999999999999E-3</v>
      </c>
      <c r="BM314" s="30">
        <v>1.06E-3</v>
      </c>
      <c r="BN314" s="30">
        <v>1.2154569430000001E-3</v>
      </c>
      <c r="BO314">
        <f t="shared" si="90"/>
        <v>1.4977284714999999E-3</v>
      </c>
      <c r="BP314">
        <f t="shared" si="91"/>
        <v>3.9919222387648347E-4</v>
      </c>
      <c r="BQ314" t="s">
        <v>48</v>
      </c>
      <c r="BR314">
        <v>2.23E+18</v>
      </c>
      <c r="BS314">
        <v>1.07E-3</v>
      </c>
      <c r="BT314">
        <v>1.2334290000000001E-3</v>
      </c>
      <c r="BW314" s="133">
        <v>5.5105206549999999E-5</v>
      </c>
      <c r="BX314" s="134"/>
      <c r="BY314" s="19"/>
      <c r="BZ314" s="19"/>
      <c r="CA314" s="19"/>
      <c r="CB314" s="100"/>
      <c r="CC314" s="133">
        <v>5.4962091009999999E-5</v>
      </c>
      <c r="CD314" s="133">
        <v>5.4962091009999999E-5</v>
      </c>
      <c r="CE314" s="133">
        <v>2.653889444E-5</v>
      </c>
      <c r="CF314" s="133">
        <v>3.4335936950000003E-5</v>
      </c>
      <c r="CG314">
        <f t="shared" si="93"/>
        <v>4.2699753352500004E-5</v>
      </c>
      <c r="CH314" s="30">
        <v>1.7306903279999999E-5</v>
      </c>
      <c r="CI314" s="30">
        <v>3.0733084789999998E-5</v>
      </c>
      <c r="CJ314" s="100">
        <f t="shared" si="94"/>
        <v>2.4019994034999998E-5</v>
      </c>
      <c r="CK314" s="30">
        <v>3.6998653030000003E-5</v>
      </c>
      <c r="CL314" s="30">
        <v>4.4899519390000001E-5</v>
      </c>
      <c r="CM314">
        <f t="shared" si="95"/>
        <v>4.0949086209999999E-5</v>
      </c>
      <c r="CN314" s="19"/>
      <c r="CO314" s="30">
        <v>1.46176225E-4</v>
      </c>
      <c r="CP314" s="19"/>
      <c r="CQ314" s="19"/>
      <c r="CR314" s="30">
        <v>8.5469162179999998E-5</v>
      </c>
      <c r="CS314" s="100">
        <f t="shared" si="96"/>
        <v>1.1582269359E-4</v>
      </c>
      <c r="CT314" s="30">
        <v>8.6456235599999999E-5</v>
      </c>
      <c r="CU314" s="30">
        <v>5.13194036E-5</v>
      </c>
      <c r="CV314">
        <f t="shared" si="97"/>
        <v>6.8887819600000003E-5</v>
      </c>
      <c r="CW314" s="30">
        <v>6.0003191969999997E-5</v>
      </c>
      <c r="CY314">
        <v>3.7E+18</v>
      </c>
      <c r="CZ314">
        <f>Q323</f>
        <v>-2.895643333333334E-4</v>
      </c>
    </row>
    <row r="315" spans="1:104" ht="15.75" thickBot="1">
      <c r="A315" t="s">
        <v>55</v>
      </c>
      <c r="B315">
        <v>2.47E+18</v>
      </c>
      <c r="C315">
        <v>-5.0699999999999999E-3</v>
      </c>
      <c r="D315">
        <v>-7.8349599999999995E-4</v>
      </c>
      <c r="E315" t="s">
        <v>49</v>
      </c>
      <c r="F315">
        <v>2.47E+18</v>
      </c>
      <c r="G315">
        <v>-5.4099999999999999E-3</v>
      </c>
      <c r="H315">
        <v>-8.3707300000000003E-4</v>
      </c>
      <c r="I315">
        <v>-1.4109999999999999E-2</v>
      </c>
      <c r="J315">
        <v>-2.6207280000000001E-3</v>
      </c>
      <c r="K315">
        <v>-4.9100000000000003E-3</v>
      </c>
      <c r="L315">
        <v>-8.5376500000000004E-4</v>
      </c>
      <c r="M315">
        <v>3.6999999999999999E-4</v>
      </c>
      <c r="N315">
        <v>1.3737299999999999E-4</v>
      </c>
      <c r="Q315">
        <f t="shared" ref="Q315" si="107">AVERAGE(H315,J315,L315,N315,P315)</f>
        <v>-1.0435482500000001E-3</v>
      </c>
      <c r="R315" s="100">
        <f t="shared" ref="R315" si="108">_xlfn.STDEV.S(H315,J315,L315,N315,P315)</f>
        <v>1.1490170688251693E-3</v>
      </c>
      <c r="S315" t="s">
        <v>55</v>
      </c>
      <c r="T315">
        <v>2.38E+18</v>
      </c>
      <c r="U315">
        <v>-6.6299999999999996E-3</v>
      </c>
      <c r="V315">
        <v>-9.6199999999999996E-4</v>
      </c>
      <c r="W315">
        <v>-3.4499999999999999E-3</v>
      </c>
      <c r="X315">
        <v>-5.4041400000000002E-4</v>
      </c>
      <c r="Y315">
        <v>-4.4099999999999999E-3</v>
      </c>
      <c r="Z315">
        <v>-6.5198100000000004E-4</v>
      </c>
      <c r="AA315">
        <v>-2.33E-3</v>
      </c>
      <c r="AB315">
        <v>-3.4990200000000003E-4</v>
      </c>
      <c r="AC315" s="99">
        <f t="shared" si="83"/>
        <v>-6.2607424999999999E-4</v>
      </c>
      <c r="AD315">
        <f t="shared" si="84"/>
        <v>2.5633705630721826E-4</v>
      </c>
      <c r="AE315" t="s">
        <v>49</v>
      </c>
      <c r="AF315">
        <v>2.38E+18</v>
      </c>
      <c r="AG315">
        <v>-2.0000000000000001E-4</v>
      </c>
      <c r="AH315">
        <v>-3.0899999999999999E-5</v>
      </c>
      <c r="AI315">
        <v>4.6999999999999999E-4</v>
      </c>
      <c r="AJ315">
        <v>7.6899999999999999E-5</v>
      </c>
      <c r="AK315" s="99">
        <f t="shared" si="85"/>
        <v>2.3E-5</v>
      </c>
      <c r="AL315" s="100">
        <f t="shared" si="86"/>
        <v>5.3899999999999996E-5</v>
      </c>
      <c r="AM315" t="s">
        <v>55</v>
      </c>
      <c r="AN315">
        <v>2.47E+18</v>
      </c>
      <c r="AO315">
        <v>-9.3999999999999997E-4</v>
      </c>
      <c r="AP315">
        <v>1.1199999999999999E-3</v>
      </c>
      <c r="AQ315">
        <v>-1.0399999999999999E-3</v>
      </c>
      <c r="AR315">
        <v>-1.01E-3</v>
      </c>
      <c r="AS315">
        <f t="shared" si="87"/>
        <v>5.4999999999999927E-5</v>
      </c>
      <c r="AT315">
        <f t="shared" si="88"/>
        <v>1.5061374439273461E-3</v>
      </c>
      <c r="AU315" t="s">
        <v>49</v>
      </c>
      <c r="AV315">
        <v>2.47E+18</v>
      </c>
      <c r="AW315">
        <v>1.2999999999999999E-3</v>
      </c>
      <c r="AX315">
        <v>1.1900000000000001E-3</v>
      </c>
      <c r="AY315">
        <v>2.33E-3</v>
      </c>
      <c r="AZ315">
        <v>3.1099999999999999E-3</v>
      </c>
      <c r="BA315" s="30">
        <v>1.1900000000000001E-3</v>
      </c>
      <c r="BB315" s="30">
        <v>1.266631187E-3</v>
      </c>
      <c r="BC315" s="30">
        <v>9.3000000000000005E-4</v>
      </c>
      <c r="BD315" s="30">
        <v>1.074275153E-3</v>
      </c>
      <c r="BE315">
        <v>1.2199999999999999E-3</v>
      </c>
      <c r="BF315">
        <v>1.253468E-3</v>
      </c>
      <c r="BG315">
        <f t="shared" si="89"/>
        <v>1.1981247799999998E-3</v>
      </c>
      <c r="BH315">
        <f t="shared" si="80"/>
        <v>8.5929832585198763E-4</v>
      </c>
      <c r="BI315" t="s">
        <v>55</v>
      </c>
      <c r="BJ315">
        <v>2.38E+18</v>
      </c>
      <c r="BK315">
        <v>1.8799999999999999E-3</v>
      </c>
      <c r="BL315">
        <v>2.7200000000000002E-3</v>
      </c>
      <c r="BM315" s="30">
        <v>9.5E-4</v>
      </c>
      <c r="BN315" s="30">
        <v>1.0893246189999999E-3</v>
      </c>
      <c r="BO315">
        <f t="shared" si="90"/>
        <v>1.9046623095E-3</v>
      </c>
      <c r="BP315">
        <f t="shared" si="91"/>
        <v>1.1530616198190571E-3</v>
      </c>
      <c r="BQ315" t="s">
        <v>49</v>
      </c>
      <c r="BR315">
        <v>2.38E+18</v>
      </c>
      <c r="BS315">
        <v>1.0399999999999999E-3</v>
      </c>
      <c r="BT315">
        <v>1.1988470000000001E-3</v>
      </c>
      <c r="BW315" s="133">
        <v>3.811506101E-5</v>
      </c>
      <c r="BX315" s="132">
        <v>4.0721443909999998E-5</v>
      </c>
      <c r="BY315" s="30">
        <v>1.2749173229999999E-4</v>
      </c>
      <c r="BZ315" s="30">
        <v>4.1533466900000003E-5</v>
      </c>
      <c r="CA315" s="30">
        <v>6.682837917E-6</v>
      </c>
      <c r="CB315" s="100">
        <f t="shared" si="92"/>
        <v>5.4107370256749999E-5</v>
      </c>
      <c r="CC315" s="133">
        <v>4.6777748829999998E-5</v>
      </c>
      <c r="CD315" s="133">
        <v>4.6777748829999998E-5</v>
      </c>
      <c r="CE315" s="133">
        <v>3.1717215299999998E-5</v>
      </c>
      <c r="CF315" s="133">
        <v>1.7021858100000001E-5</v>
      </c>
      <c r="CG315">
        <f t="shared" si="93"/>
        <v>3.5573642764999998E-5</v>
      </c>
      <c r="CH315" s="30">
        <v>1.5049481109999999E-6</v>
      </c>
      <c r="CI315" s="30">
        <v>3.7421113610000002E-6</v>
      </c>
      <c r="CJ315" s="100">
        <f t="shared" si="94"/>
        <v>2.6235297359999998E-6</v>
      </c>
      <c r="CK315" s="30">
        <v>5.4341771630000002E-5</v>
      </c>
      <c r="CL315" s="30">
        <v>4.9153158070000003E-5</v>
      </c>
      <c r="CM315">
        <f t="shared" si="95"/>
        <v>5.1747464850000002E-5</v>
      </c>
      <c r="CN315" s="30">
        <v>5.7828897219999999E-5</v>
      </c>
      <c r="CO315" s="30">
        <v>1.513736019E-4</v>
      </c>
      <c r="CP315" s="30">
        <v>6.1618374399999995E-5</v>
      </c>
      <c r="CQ315" s="30">
        <v>5.2260744309999998E-5</v>
      </c>
      <c r="CR315" s="30">
        <v>6.0977998750000003E-5</v>
      </c>
      <c r="CS315" s="100">
        <f t="shared" si="96"/>
        <v>7.6811923315999998E-5</v>
      </c>
      <c r="CT315" s="30">
        <v>1.321444902E-4</v>
      </c>
      <c r="CU315" s="30">
        <v>2.8448799820000001E-5</v>
      </c>
      <c r="CV315">
        <f t="shared" si="97"/>
        <v>8.0296645010000006E-5</v>
      </c>
      <c r="CW315" s="30">
        <v>5.8320859479999999E-5</v>
      </c>
      <c r="CY315">
        <v>4.01E+18</v>
      </c>
      <c r="CZ315">
        <f>Q325</f>
        <v>4.7653866666666668E-4</v>
      </c>
    </row>
    <row r="316" spans="1:104" ht="15.75" thickBot="1">
      <c r="A316" t="s">
        <v>56</v>
      </c>
      <c r="B316">
        <v>2.62E+18</v>
      </c>
      <c r="C316">
        <v>-2.96E-3</v>
      </c>
      <c r="D316">
        <v>-4.5742500000000002E-4</v>
      </c>
      <c r="E316" t="s">
        <v>50</v>
      </c>
      <c r="F316">
        <v>2.62E+18</v>
      </c>
      <c r="R316" s="100"/>
      <c r="S316" t="s">
        <v>56</v>
      </c>
      <c r="T316">
        <v>2.53E+18</v>
      </c>
      <c r="U316">
        <v>-3.8800000000000002E-3</v>
      </c>
      <c r="V316">
        <v>-5.6300000000000002E-4</v>
      </c>
      <c r="W316">
        <v>-1.74E-3</v>
      </c>
      <c r="X316">
        <v>-2.7255600000000002E-4</v>
      </c>
      <c r="Y316">
        <v>-1.7700000000000001E-3</v>
      </c>
      <c r="Z316">
        <v>-2.6167900000000001E-4</v>
      </c>
      <c r="AA316">
        <v>-3.2000000000000002E-3</v>
      </c>
      <c r="AB316">
        <v>-4.8055299999999999E-4</v>
      </c>
      <c r="AC316" s="99">
        <f t="shared" si="83"/>
        <v>-3.9444700000000003E-4</v>
      </c>
      <c r="AD316">
        <f t="shared" si="84"/>
        <v>1.5089633831430989E-4</v>
      </c>
      <c r="AE316" t="s">
        <v>50</v>
      </c>
      <c r="AF316">
        <v>2.53E+18</v>
      </c>
      <c r="AG316">
        <v>-2.0999999999999999E-3</v>
      </c>
      <c r="AH316">
        <v>-3.2499999999999999E-4</v>
      </c>
      <c r="AI316">
        <v>-1.8699999999999999E-3</v>
      </c>
      <c r="AJ316">
        <v>-3.0600000000000001E-4</v>
      </c>
      <c r="AK316" s="99">
        <f t="shared" si="85"/>
        <v>-3.1550000000000003E-4</v>
      </c>
      <c r="AL316" s="100">
        <f t="shared" si="86"/>
        <v>9.499999999999987E-6</v>
      </c>
      <c r="AM316" t="s">
        <v>56</v>
      </c>
      <c r="AN316">
        <v>2.62E+18</v>
      </c>
      <c r="AO316">
        <v>-1.1800000000000001E-3</v>
      </c>
      <c r="AP316">
        <v>1.4E-3</v>
      </c>
      <c r="AQ316">
        <v>2.3000000000000001E-4</v>
      </c>
      <c r="AR316">
        <v>2.23E-4</v>
      </c>
      <c r="AS316">
        <f t="shared" si="87"/>
        <v>8.1149999999999994E-4</v>
      </c>
      <c r="AT316">
        <f t="shared" si="88"/>
        <v>8.322646814565664E-4</v>
      </c>
      <c r="AU316" t="s">
        <v>50</v>
      </c>
      <c r="AV316">
        <v>2.62E+18</v>
      </c>
      <c r="AY316">
        <v>1.6299999999999999E-3</v>
      </c>
      <c r="AZ316">
        <v>2.1800000000000001E-3</v>
      </c>
      <c r="BA316" s="30">
        <v>3.1999999999999999E-5</v>
      </c>
      <c r="BB316" s="30">
        <v>3.4060670570000002E-5</v>
      </c>
      <c r="BC316" s="30">
        <v>7.2999999999999996E-4</v>
      </c>
      <c r="BD316" s="30">
        <v>8.4324823840000005E-4</v>
      </c>
      <c r="BE316">
        <v>2.9999999999999997E-4</v>
      </c>
      <c r="BF316">
        <v>3.0822999999999999E-4</v>
      </c>
      <c r="BG316">
        <f t="shared" si="89"/>
        <v>3.9517963632333333E-4</v>
      </c>
      <c r="BH316">
        <f t="shared" si="80"/>
        <v>9.5357579960844165E-4</v>
      </c>
      <c r="BI316" t="s">
        <v>56</v>
      </c>
      <c r="BJ316">
        <v>2.53E+18</v>
      </c>
      <c r="BK316">
        <v>1.3500000000000001E-3</v>
      </c>
      <c r="BL316">
        <v>1.9499999999999999E-3</v>
      </c>
      <c r="BM316" s="30">
        <v>7.5000000000000002E-4</v>
      </c>
      <c r="BN316" s="30">
        <v>8.5999312010000002E-4</v>
      </c>
      <c r="BO316">
        <f t="shared" si="90"/>
        <v>1.40499656005E-3</v>
      </c>
      <c r="BP316">
        <f t="shared" si="91"/>
        <v>7.7075125631728063E-4</v>
      </c>
      <c r="BQ316" t="s">
        <v>50</v>
      </c>
      <c r="BR316">
        <v>2.53E+18</v>
      </c>
      <c r="BS316">
        <v>6.2E-4</v>
      </c>
      <c r="BT316">
        <v>7.1469700000000003E-4</v>
      </c>
      <c r="BW316" s="133">
        <v>2.225258E-5</v>
      </c>
      <c r="BX316" s="134"/>
      <c r="BY316" s="19"/>
      <c r="BZ316" s="19"/>
      <c r="CA316" s="19"/>
      <c r="CB316" s="100"/>
      <c r="CC316" s="133">
        <v>2.7375213489999999E-5</v>
      </c>
      <c r="CD316" s="133">
        <v>2.7375213489999999E-5</v>
      </c>
      <c r="CE316" s="133">
        <v>1.27300388E-5</v>
      </c>
      <c r="CF316" s="133">
        <v>2.3377659199999999E-5</v>
      </c>
      <c r="CG316">
        <f t="shared" si="93"/>
        <v>2.2714531245E-5</v>
      </c>
      <c r="CH316" s="30">
        <v>1.5801955169999999E-5</v>
      </c>
      <c r="CI316" s="30">
        <v>1.4888826050000001E-5</v>
      </c>
      <c r="CJ316" s="100">
        <f t="shared" si="94"/>
        <v>1.5345390609999999E-5</v>
      </c>
      <c r="CK316" s="30">
        <v>6.8216266519999997E-5</v>
      </c>
      <c r="CL316" s="30">
        <v>1.087040996E-5</v>
      </c>
      <c r="CM316">
        <f t="shared" si="95"/>
        <v>3.9543338239999998E-5</v>
      </c>
      <c r="CN316" s="19"/>
      <c r="CO316" s="30">
        <v>1.058965541E-4</v>
      </c>
      <c r="CP316" s="19"/>
      <c r="CQ316" s="19"/>
      <c r="CR316" s="30">
        <v>1.499458986E-5</v>
      </c>
      <c r="CS316" s="100">
        <f t="shared" si="96"/>
        <v>6.044557198E-5</v>
      </c>
      <c r="CT316" s="30">
        <v>9.4890990299999997E-5</v>
      </c>
      <c r="CU316" s="30">
        <v>4.2394289929999999E-5</v>
      </c>
      <c r="CV316">
        <f t="shared" si="97"/>
        <v>6.8642640114999998E-5</v>
      </c>
      <c r="CW316" s="30">
        <v>3.4768204689999999E-5</v>
      </c>
      <c r="CY316">
        <v>4.32E+18</v>
      </c>
      <c r="CZ316">
        <f>Q327</f>
        <v>7.9148333333333343E-4</v>
      </c>
    </row>
    <row r="317" spans="1:104" ht="15.75" thickBot="1">
      <c r="A317" t="s">
        <v>57</v>
      </c>
      <c r="B317">
        <v>2.78E+18</v>
      </c>
      <c r="C317">
        <v>-1.6100000000000001E-3</v>
      </c>
      <c r="D317">
        <v>-2.4880200000000001E-4</v>
      </c>
      <c r="E317" t="s">
        <v>51</v>
      </c>
      <c r="F317">
        <v>2.78E+18</v>
      </c>
      <c r="G317">
        <v>-6.6800000000000002E-3</v>
      </c>
      <c r="H317">
        <v>-1.033576E-3</v>
      </c>
      <c r="I317">
        <v>-1.214E-2</v>
      </c>
      <c r="J317">
        <v>-2.2548289999999999E-3</v>
      </c>
      <c r="K317">
        <v>-3.3300000000000001E-3</v>
      </c>
      <c r="L317">
        <v>-5.7903000000000002E-4</v>
      </c>
      <c r="M317">
        <v>5.8E-4</v>
      </c>
      <c r="N317">
        <v>2.15341E-4</v>
      </c>
      <c r="Q317">
        <f t="shared" ref="Q317" si="109">AVERAGE(H317,J317,L317,N317,P317)</f>
        <v>-9.1302349999999996E-4</v>
      </c>
      <c r="R317" s="100">
        <f t="shared" ref="R317" si="110">_xlfn.STDEV.S(H317,J317,L317,N317,P317)</f>
        <v>1.0327524724393869E-3</v>
      </c>
      <c r="S317" t="s">
        <v>57</v>
      </c>
      <c r="T317">
        <v>2.68E+18</v>
      </c>
      <c r="U317">
        <v>-2.6199999999999999E-3</v>
      </c>
      <c r="V317">
        <v>-3.8000000000000002E-4</v>
      </c>
      <c r="W317">
        <v>-4.6000000000000001E-4</v>
      </c>
      <c r="X317">
        <v>-7.2100000000000004E-5</v>
      </c>
      <c r="Y317">
        <v>-5.8E-4</v>
      </c>
      <c r="Z317">
        <v>-8.5699999999999996E-5</v>
      </c>
      <c r="AA317">
        <v>-1.07E-3</v>
      </c>
      <c r="AB317">
        <v>-1.6068500000000001E-4</v>
      </c>
      <c r="AC317" s="99">
        <f t="shared" si="83"/>
        <v>-1.7462125000000002E-4</v>
      </c>
      <c r="AD317">
        <f t="shared" si="84"/>
        <v>1.4235196453245738E-4</v>
      </c>
      <c r="AE317" t="s">
        <v>51</v>
      </c>
      <c r="AF317">
        <v>2.68E+18</v>
      </c>
      <c r="AG317">
        <v>-2.0999999999999999E-3</v>
      </c>
      <c r="AH317">
        <v>-3.2499999999999999E-4</v>
      </c>
      <c r="AI317">
        <v>-2.5500000000000002E-3</v>
      </c>
      <c r="AJ317">
        <v>-4.17E-4</v>
      </c>
      <c r="AK317" s="99">
        <f t="shared" si="85"/>
        <v>-3.7100000000000002E-4</v>
      </c>
      <c r="AL317" s="100">
        <f t="shared" si="86"/>
        <v>4.6000000000000007E-5</v>
      </c>
      <c r="AM317" t="s">
        <v>57</v>
      </c>
      <c r="AN317">
        <v>2.78E+18</v>
      </c>
      <c r="AO317">
        <v>-3.4000000000000002E-4</v>
      </c>
      <c r="AP317">
        <v>4.0400000000000001E-4</v>
      </c>
      <c r="AQ317">
        <v>-7.7999999999999999E-4</v>
      </c>
      <c r="AR317">
        <v>-7.5799999999999999E-4</v>
      </c>
      <c r="AS317">
        <f t="shared" si="87"/>
        <v>-1.7699999999999999E-4</v>
      </c>
      <c r="AT317">
        <f t="shared" si="88"/>
        <v>8.2165807973876828E-4</v>
      </c>
      <c r="AU317" t="s">
        <v>51</v>
      </c>
      <c r="AV317">
        <v>2.78E+18</v>
      </c>
      <c r="AW317">
        <v>8.9999999999999998E-4</v>
      </c>
      <c r="AX317">
        <v>8.2299999999999995E-4</v>
      </c>
      <c r="AY317">
        <v>1.6299999999999999E-3</v>
      </c>
      <c r="AZ317">
        <v>2.1800000000000001E-3</v>
      </c>
      <c r="BA317" s="30">
        <v>6.4999999999999997E-4</v>
      </c>
      <c r="BB317" s="30">
        <v>6.9185737089999999E-4</v>
      </c>
      <c r="BC317" s="30">
        <v>-2.4000000000000001E-4</v>
      </c>
      <c r="BD317" s="30">
        <v>-2.7723229760000001E-4</v>
      </c>
      <c r="BE317">
        <v>1.2999999999999999E-4</v>
      </c>
      <c r="BF317">
        <v>1.33566E-4</v>
      </c>
      <c r="BG317">
        <f t="shared" si="89"/>
        <v>1.8273035776666664E-4</v>
      </c>
      <c r="BH317">
        <f t="shared" si="80"/>
        <v>9.3285872952984057E-4</v>
      </c>
      <c r="BI317" t="s">
        <v>57</v>
      </c>
      <c r="BJ317">
        <v>2.68E+18</v>
      </c>
      <c r="BK317">
        <v>1.2099999999999999E-3</v>
      </c>
      <c r="BL317">
        <v>1.75E-3</v>
      </c>
      <c r="BM317" s="30">
        <v>1.8E-3</v>
      </c>
      <c r="BN317" s="30">
        <v>2.0639834879999999E-3</v>
      </c>
      <c r="BO317">
        <f t="shared" si="90"/>
        <v>1.9069917439999999E-3</v>
      </c>
      <c r="BP317">
        <f t="shared" si="91"/>
        <v>2.2201985354540488E-4</v>
      </c>
      <c r="BQ317" t="s">
        <v>51</v>
      </c>
      <c r="BR317">
        <v>2.68E+18</v>
      </c>
      <c r="BS317">
        <v>-3.6000000000000002E-4</v>
      </c>
      <c r="BT317">
        <v>-4.14986E-4</v>
      </c>
      <c r="BW317" s="133">
        <v>1.210359926E-5</v>
      </c>
      <c r="BX317" s="132">
        <v>5.0280821689999997E-5</v>
      </c>
      <c r="BY317" s="30">
        <v>1.0969168180000001E-4</v>
      </c>
      <c r="BZ317" s="30">
        <v>2.816831869E-5</v>
      </c>
      <c r="CA317" s="30">
        <v>1.0475799979999999E-5</v>
      </c>
      <c r="CB317" s="100">
        <f t="shared" si="92"/>
        <v>4.9654155539999997E-5</v>
      </c>
      <c r="CC317" s="133">
        <v>1.848532458E-5</v>
      </c>
      <c r="CD317" s="133">
        <v>1.848532458E-5</v>
      </c>
      <c r="CE317" s="133">
        <v>4.1714251420000003E-6</v>
      </c>
      <c r="CF317" s="133">
        <v>7.8169047950000002E-6</v>
      </c>
      <c r="CG317">
        <f t="shared" si="93"/>
        <v>1.2239744774249999E-5</v>
      </c>
      <c r="CH317" s="30">
        <v>1.5801955169999999E-5</v>
      </c>
      <c r="CI317" s="30">
        <v>2.0302944620000001E-5</v>
      </c>
      <c r="CJ317" s="100">
        <f t="shared" si="94"/>
        <v>1.8052449895E-5</v>
      </c>
      <c r="CK317" s="30">
        <v>1.9655534420000001E-5</v>
      </c>
      <c r="CL317" s="30">
        <v>3.686486855E-5</v>
      </c>
      <c r="CM317">
        <f t="shared" si="95"/>
        <v>2.8260201485E-5</v>
      </c>
      <c r="CN317" s="30">
        <v>4.0035390379999999E-5</v>
      </c>
      <c r="CO317" s="30">
        <v>1.058965541E-4</v>
      </c>
      <c r="CP317" s="30">
        <v>3.3657095260000002E-5</v>
      </c>
      <c r="CQ317" s="30">
        <v>1.348664369E-5</v>
      </c>
      <c r="CR317" s="30">
        <v>6.4976556050000003E-6</v>
      </c>
      <c r="CS317" s="100">
        <f t="shared" si="96"/>
        <v>3.9914667807000004E-5</v>
      </c>
      <c r="CT317" s="30">
        <v>8.5050443150000007E-5</v>
      </c>
      <c r="CU317" s="30">
        <v>7.6421285790000002E-5</v>
      </c>
      <c r="CV317">
        <f t="shared" si="97"/>
        <v>8.0735864469999997E-5</v>
      </c>
      <c r="CW317" s="30">
        <v>2.018798982E-5</v>
      </c>
      <c r="CY317">
        <v>4.63E+18</v>
      </c>
      <c r="CZ317">
        <f>Q329</f>
        <v>5.3161175000000001E-4</v>
      </c>
    </row>
    <row r="318" spans="1:104" ht="15.75" thickBot="1">
      <c r="A318" t="s">
        <v>58</v>
      </c>
      <c r="B318">
        <v>2.93E+18</v>
      </c>
      <c r="C318">
        <v>-5.5000000000000003E-4</v>
      </c>
      <c r="D318">
        <v>-8.5000000000000006E-5</v>
      </c>
      <c r="E318" t="s">
        <v>52</v>
      </c>
      <c r="F318">
        <v>2.93E+18</v>
      </c>
      <c r="R318" s="100"/>
      <c r="S318" t="s">
        <v>58</v>
      </c>
      <c r="T318">
        <v>2.83E+18</v>
      </c>
      <c r="U318">
        <v>-3.0500000000000002E-3</v>
      </c>
      <c r="V318">
        <v>-4.4200000000000001E-4</v>
      </c>
      <c r="W318">
        <v>-1.2999999999999999E-4</v>
      </c>
      <c r="X318">
        <v>-2.0400000000000001E-5</v>
      </c>
      <c r="Y318">
        <v>-3.4000000000000002E-4</v>
      </c>
      <c r="Z318">
        <v>-5.0300000000000003E-5</v>
      </c>
      <c r="AA318">
        <v>-2.0000000000000001E-4</v>
      </c>
      <c r="AB318">
        <v>-3.0000000000000001E-5</v>
      </c>
      <c r="AC318" s="99">
        <f t="shared" si="83"/>
        <v>-1.35675E-4</v>
      </c>
      <c r="AD318">
        <f t="shared" si="84"/>
        <v>2.0459669881663941E-4</v>
      </c>
      <c r="AE318" t="s">
        <v>52</v>
      </c>
      <c r="AF318">
        <v>2.83E+18</v>
      </c>
      <c r="AG318">
        <v>-2.2000000000000001E-3</v>
      </c>
      <c r="AH318">
        <v>-3.4000000000000002E-4</v>
      </c>
      <c r="AK318" s="99">
        <f t="shared" si="85"/>
        <v>-3.4000000000000002E-4</v>
      </c>
      <c r="AL318" s="100"/>
      <c r="AM318" t="s">
        <v>58</v>
      </c>
      <c r="AN318">
        <v>2.93E+18</v>
      </c>
      <c r="AO318">
        <v>-9.3999999999999997E-4</v>
      </c>
      <c r="AP318">
        <v>1.1199999999999999E-3</v>
      </c>
      <c r="AQ318">
        <v>-1.5100000000000001E-3</v>
      </c>
      <c r="AR318">
        <v>-1.47E-3</v>
      </c>
      <c r="AS318">
        <f t="shared" si="87"/>
        <v>-1.7500000000000003E-4</v>
      </c>
      <c r="AT318">
        <f t="shared" si="88"/>
        <v>1.831406563273158E-3</v>
      </c>
      <c r="AU318" t="s">
        <v>52</v>
      </c>
      <c r="AV318">
        <v>2.93E+18</v>
      </c>
      <c r="AY318">
        <v>1.16E-3</v>
      </c>
      <c r="AZ318">
        <v>1.5499999999999999E-3</v>
      </c>
      <c r="BA318" s="30">
        <v>1.8400000000000001E-3</v>
      </c>
      <c r="BB318" s="30">
        <v>1.9584885579999999E-3</v>
      </c>
      <c r="BC318" s="30">
        <v>1.2999999999999999E-4</v>
      </c>
      <c r="BD318" s="30">
        <v>1.5016749449999999E-4</v>
      </c>
      <c r="BE318">
        <v>1.24E-3</v>
      </c>
      <c r="BF318">
        <v>1.274016E-3</v>
      </c>
      <c r="BG318">
        <f t="shared" si="89"/>
        <v>1.1275573508333333E-3</v>
      </c>
      <c r="BH318">
        <f t="shared" si="80"/>
        <v>7.748184910241207E-4</v>
      </c>
      <c r="BI318" t="s">
        <v>58</v>
      </c>
      <c r="BJ318">
        <v>2.83E+18</v>
      </c>
      <c r="BK318">
        <v>1.39E-3</v>
      </c>
      <c r="BL318">
        <v>2.0100000000000001E-3</v>
      </c>
      <c r="BM318" s="30">
        <v>6.4999999999999997E-4</v>
      </c>
      <c r="BN318" s="30">
        <v>7.4532737070000005E-4</v>
      </c>
      <c r="BO318">
        <f t="shared" si="90"/>
        <v>1.3776636853500002E-3</v>
      </c>
      <c r="BP318">
        <f t="shared" si="91"/>
        <v>8.9425859215905084E-4</v>
      </c>
      <c r="BQ318" t="s">
        <v>52</v>
      </c>
      <c r="BR318">
        <v>2.83E+18</v>
      </c>
      <c r="BS318">
        <v>-2.7E-4</v>
      </c>
      <c r="BT318">
        <v>-3.1123899999999999E-4</v>
      </c>
      <c r="BW318" s="133">
        <v>4.1347699320000004E-6</v>
      </c>
      <c r="BX318" s="134"/>
      <c r="BY318" s="19"/>
      <c r="BZ318" s="19"/>
      <c r="CA318" s="19"/>
      <c r="CB318" s="100"/>
      <c r="CC318" s="133">
        <v>2.1519175560000001E-5</v>
      </c>
      <c r="CD318" s="133">
        <v>2.1519175560000001E-5</v>
      </c>
      <c r="CE318" s="133">
        <v>2.4453181870000001E-6</v>
      </c>
      <c r="CF318" s="133">
        <v>1.4611036999999999E-6</v>
      </c>
      <c r="CG318">
        <f t="shared" si="93"/>
        <v>1.173619325175E-5</v>
      </c>
      <c r="CH318" s="30">
        <v>1.6554429220000001E-5</v>
      </c>
      <c r="CI318" s="19"/>
      <c r="CJ318" s="100">
        <f t="shared" si="94"/>
        <v>1.6554429220000001E-5</v>
      </c>
      <c r="CK318" s="30">
        <v>5.4341771630000002E-5</v>
      </c>
      <c r="CL318" s="30">
        <v>7.1366604500000004E-5</v>
      </c>
      <c r="CM318">
        <f t="shared" si="95"/>
        <v>6.2854188065000007E-5</v>
      </c>
      <c r="CN318" s="19"/>
      <c r="CO318" s="30">
        <v>7.5361964910000004E-5</v>
      </c>
      <c r="CP318" s="19"/>
      <c r="CQ318" s="19"/>
      <c r="CR318" s="30">
        <v>6.197763807E-5</v>
      </c>
      <c r="CS318" s="100">
        <f t="shared" si="96"/>
        <v>6.8669801490000009E-5</v>
      </c>
      <c r="CT318" s="30">
        <v>9.7702575189999994E-5</v>
      </c>
      <c r="CU318" s="30">
        <v>2.0081505750000002E-5</v>
      </c>
      <c r="CV318">
        <f t="shared" si="97"/>
        <v>5.8892040469999996E-5</v>
      </c>
      <c r="CW318" s="30">
        <v>1.514099237E-5</v>
      </c>
      <c r="CY318">
        <v>4.94E+18</v>
      </c>
      <c r="CZ318">
        <f>Q331</f>
        <v>2.7661E-4</v>
      </c>
    </row>
    <row r="319" spans="1:104" ht="15.75" thickBot="1">
      <c r="A319" t="s">
        <v>59</v>
      </c>
      <c r="B319">
        <v>3.09E+18</v>
      </c>
      <c r="C319">
        <v>-3.8000000000000002E-4</v>
      </c>
      <c r="D319">
        <v>-5.8699999999999997E-5</v>
      </c>
      <c r="E319" t="s">
        <v>53</v>
      </c>
      <c r="F319">
        <v>3.09E+18</v>
      </c>
      <c r="G319">
        <v>-9.1999999999999998E-3</v>
      </c>
      <c r="H319">
        <v>-1.4234880000000001E-3</v>
      </c>
      <c r="I319">
        <v>-1.1860000000000001E-2</v>
      </c>
      <c r="J319">
        <v>-2.202823E-3</v>
      </c>
      <c r="K319">
        <v>-7.5100000000000002E-3</v>
      </c>
      <c r="L319">
        <v>-1.3058600000000001E-3</v>
      </c>
      <c r="M319">
        <v>3.4000000000000002E-4</v>
      </c>
      <c r="N319">
        <v>1.26234E-4</v>
      </c>
      <c r="Q319">
        <f t="shared" ref="Q319" si="111">AVERAGE(H319,J319,L319,N319,P319)</f>
        <v>-1.2014842499999999E-3</v>
      </c>
      <c r="R319" s="100">
        <f t="shared" ref="R319" si="112">_xlfn.STDEV.S(H319,J319,L319,N319,P319)</f>
        <v>9.7051446938153203E-4</v>
      </c>
      <c r="S319" t="s">
        <v>59</v>
      </c>
      <c r="T319">
        <v>2.97E+18</v>
      </c>
      <c r="U319">
        <v>-2.3500000000000001E-3</v>
      </c>
      <c r="V319">
        <v>-3.4099999999999999E-4</v>
      </c>
      <c r="W319">
        <v>-1.4599999999999999E-3</v>
      </c>
      <c r="X319">
        <v>-2.2869700000000001E-4</v>
      </c>
      <c r="Y319">
        <v>1.7000000000000001E-4</v>
      </c>
      <c r="Z319">
        <v>2.51E-5</v>
      </c>
      <c r="AA319">
        <v>-1E-4</v>
      </c>
      <c r="AB319">
        <v>-1.5E-5</v>
      </c>
      <c r="AC319" s="99">
        <f t="shared" si="83"/>
        <v>-1.3989925E-4</v>
      </c>
      <c r="AD319">
        <f t="shared" si="84"/>
        <v>1.7430923403226998E-4</v>
      </c>
      <c r="AE319" t="s">
        <v>53</v>
      </c>
      <c r="AF319">
        <v>2.97E+18</v>
      </c>
      <c r="AG319">
        <v>-2.7000000000000001E-3</v>
      </c>
      <c r="AH319">
        <v>-4.1800000000000002E-4</v>
      </c>
      <c r="AI319">
        <v>-3.3E-3</v>
      </c>
      <c r="AJ319">
        <v>-5.4000000000000001E-4</v>
      </c>
      <c r="AK319" s="99">
        <f t="shared" si="85"/>
        <v>-4.7900000000000004E-4</v>
      </c>
      <c r="AL319" s="100">
        <f t="shared" ref="AL319:AL335" si="113">_xlfn.STDEV.P(AH319,AJ319)</f>
        <v>6.0999999999999992E-5</v>
      </c>
      <c r="AM319" t="s">
        <v>59</v>
      </c>
      <c r="AN319">
        <v>3.09E+18</v>
      </c>
      <c r="AO319">
        <v>-1.2800000000000001E-3</v>
      </c>
      <c r="AP319">
        <v>1.5200000000000001E-3</v>
      </c>
      <c r="AQ319">
        <v>-2.0600000000000002E-3</v>
      </c>
      <c r="AR319">
        <v>-2E-3</v>
      </c>
      <c r="AS319">
        <f t="shared" si="87"/>
        <v>-2.3999999999999998E-4</v>
      </c>
      <c r="AT319">
        <f t="shared" si="88"/>
        <v>2.4890158697766472E-3</v>
      </c>
      <c r="AU319" t="s">
        <v>53</v>
      </c>
      <c r="AV319">
        <v>3.09E+18</v>
      </c>
      <c r="AW319">
        <v>4.0000000000000002E-4</v>
      </c>
      <c r="AX319">
        <v>3.6600000000000001E-4</v>
      </c>
      <c r="AY319">
        <v>1.8799999999999999E-3</v>
      </c>
      <c r="AZ319">
        <v>2.5100000000000001E-3</v>
      </c>
      <c r="BA319" s="30">
        <v>2.9E-4</v>
      </c>
      <c r="BB319" s="30">
        <v>3.0867482699999999E-4</v>
      </c>
      <c r="BC319" s="30">
        <v>3.8000000000000002E-4</v>
      </c>
      <c r="BD319" s="30">
        <v>4.3895113780000001E-4</v>
      </c>
      <c r="BE319">
        <v>5.9999999999999995E-4</v>
      </c>
      <c r="BF319">
        <v>6.1645899999999997E-4</v>
      </c>
      <c r="BG319">
        <f t="shared" si="89"/>
        <v>4.546949882666667E-4</v>
      </c>
      <c r="BH319">
        <f t="shared" si="80"/>
        <v>9.3626543340227396E-4</v>
      </c>
      <c r="BI319" t="s">
        <v>59</v>
      </c>
      <c r="BJ319">
        <v>2.97E+18</v>
      </c>
      <c r="BK319">
        <v>1.33E-3</v>
      </c>
      <c r="BL319">
        <v>1.92E-3</v>
      </c>
      <c r="BM319" s="30">
        <v>3.8999999999999999E-4</v>
      </c>
      <c r="BN319" s="30">
        <v>4.4719642239999998E-4</v>
      </c>
      <c r="BO319">
        <f t="shared" si="90"/>
        <v>1.1835982112000001E-3</v>
      </c>
      <c r="BP319">
        <f t="shared" si="91"/>
        <v>1.0414293970767677E-3</v>
      </c>
      <c r="BQ319" t="s">
        <v>53</v>
      </c>
      <c r="BR319">
        <v>2.97E+18</v>
      </c>
      <c r="BS319">
        <v>7.2999999999999996E-4</v>
      </c>
      <c r="BT319">
        <v>8.41499E-4</v>
      </c>
      <c r="BW319" s="133">
        <v>2.856750135E-6</v>
      </c>
      <c r="BX319" s="132">
        <v>6.9249035860000001E-5</v>
      </c>
      <c r="BY319" s="30">
        <v>1.071617254E-4</v>
      </c>
      <c r="BZ319" s="30">
        <v>6.3526748769999997E-5</v>
      </c>
      <c r="CA319" s="30">
        <v>6.1409861939999998E-6</v>
      </c>
      <c r="CB319" s="100">
        <f t="shared" si="92"/>
        <v>6.1519624055999996E-5</v>
      </c>
      <c r="CC319" s="133">
        <v>1.6580348379999999E-5</v>
      </c>
      <c r="CD319" s="133">
        <v>1.6580348379999999E-5</v>
      </c>
      <c r="CE319" s="133">
        <v>1.2226590929999999E-6</v>
      </c>
      <c r="CF319" s="133">
        <v>7.3055184999999997E-7</v>
      </c>
      <c r="CG319">
        <f t="shared" si="93"/>
        <v>8.7784769257499993E-6</v>
      </c>
      <c r="CH319" s="30">
        <v>2.03167995E-5</v>
      </c>
      <c r="CI319" s="30">
        <v>2.6274398919999999E-5</v>
      </c>
      <c r="CJ319" s="100">
        <f t="shared" si="94"/>
        <v>2.3295599209999998E-5</v>
      </c>
      <c r="CK319" s="30">
        <v>7.3997306050000003E-5</v>
      </c>
      <c r="CL319" s="30">
        <v>9.7361063100000002E-5</v>
      </c>
      <c r="CM319">
        <f t="shared" si="95"/>
        <v>8.5679184574999996E-5</v>
      </c>
      <c r="CN319" s="30">
        <v>1.779350684E-5</v>
      </c>
      <c r="CO319" s="30">
        <v>1.2213835689999999E-4</v>
      </c>
      <c r="CP319" s="30">
        <v>1.50162425E-5</v>
      </c>
      <c r="CQ319" s="30">
        <v>2.1353852519999999E-5</v>
      </c>
      <c r="CR319" s="30">
        <v>2.9989179710000001E-5</v>
      </c>
      <c r="CS319" s="100">
        <f t="shared" si="96"/>
        <v>4.1258227693999997E-5</v>
      </c>
      <c r="CT319" s="30">
        <v>9.3485197850000005E-5</v>
      </c>
      <c r="CU319" s="30">
        <v>3.4584815469999998E-5</v>
      </c>
      <c r="CV319">
        <f t="shared" si="97"/>
        <v>6.4035006660000004E-5</v>
      </c>
      <c r="CW319" s="30">
        <v>4.0936757139999997E-5</v>
      </c>
      <c r="CY319">
        <v>5.24E+18</v>
      </c>
      <c r="CZ319">
        <f>Q333</f>
        <v>2.0104400000000002E-4</v>
      </c>
    </row>
    <row r="320" spans="1:104" ht="15.75" thickBot="1">
      <c r="A320" t="s">
        <v>60</v>
      </c>
      <c r="B320">
        <v>3.24E+18</v>
      </c>
      <c r="C320">
        <v>6.4000000000000005E-4</v>
      </c>
      <c r="D320">
        <v>9.8900000000000005E-5</v>
      </c>
      <c r="E320" t="s">
        <v>54</v>
      </c>
      <c r="F320">
        <v>3.24E+18</v>
      </c>
      <c r="R320" s="100"/>
      <c r="S320" t="s">
        <v>60</v>
      </c>
      <c r="T320">
        <v>3.12E+18</v>
      </c>
      <c r="U320">
        <v>-5.1000000000000004E-4</v>
      </c>
      <c r="V320">
        <v>-7.3999999999999996E-5</v>
      </c>
      <c r="W320">
        <v>9.6000000000000002E-4</v>
      </c>
      <c r="X320">
        <v>1.50376E-4</v>
      </c>
      <c r="Y320">
        <v>1.48E-3</v>
      </c>
      <c r="Z320">
        <v>2.18805E-4</v>
      </c>
      <c r="AA320">
        <v>3.8000000000000002E-4</v>
      </c>
      <c r="AB320">
        <v>5.7099999999999999E-5</v>
      </c>
      <c r="AC320" s="99">
        <f t="shared" si="83"/>
        <v>8.8070249999999993E-5</v>
      </c>
      <c r="AD320">
        <f t="shared" si="84"/>
        <v>1.2675370298437043E-4</v>
      </c>
      <c r="AE320" t="s">
        <v>54</v>
      </c>
      <c r="AF320">
        <v>3.12E+18</v>
      </c>
      <c r="AG320">
        <v>-4.1000000000000003E-3</v>
      </c>
      <c r="AH320">
        <v>-6.3400000000000001E-4</v>
      </c>
      <c r="AI320">
        <v>-3.14E-3</v>
      </c>
      <c r="AJ320">
        <v>-5.1400000000000003E-4</v>
      </c>
      <c r="AK320" s="99">
        <f t="shared" si="85"/>
        <v>-5.7400000000000007E-4</v>
      </c>
      <c r="AL320" s="100">
        <f t="shared" si="113"/>
        <v>5.9999999999999995E-5</v>
      </c>
      <c r="AM320" t="s">
        <v>60</v>
      </c>
      <c r="AN320">
        <v>3.24E+18</v>
      </c>
      <c r="AO320">
        <v>-1.3500000000000001E-3</v>
      </c>
      <c r="AP320">
        <v>1.6000000000000001E-3</v>
      </c>
      <c r="AQ320">
        <v>-1.01E-3</v>
      </c>
      <c r="AR320">
        <v>-9.810000000000001E-4</v>
      </c>
      <c r="AS320">
        <f t="shared" si="87"/>
        <v>3.0949999999999999E-4</v>
      </c>
      <c r="AT320">
        <f t="shared" si="88"/>
        <v>1.8250426022424792E-3</v>
      </c>
      <c r="AU320" t="s">
        <v>54</v>
      </c>
      <c r="AV320">
        <v>3.24E+18</v>
      </c>
      <c r="AY320">
        <v>9.5E-4</v>
      </c>
      <c r="AZ320">
        <v>1.2700000000000001E-3</v>
      </c>
      <c r="BA320" s="30">
        <v>6.4999999999999997E-4</v>
      </c>
      <c r="BB320" s="30">
        <v>6.9185737089999999E-4</v>
      </c>
      <c r="BC320" s="30">
        <v>-3.2000000000000003E-4</v>
      </c>
      <c r="BD320" s="30">
        <v>-3.696430634E-4</v>
      </c>
      <c r="BE320">
        <v>5.5000000000000003E-4</v>
      </c>
      <c r="BF320">
        <v>5.6508800000000005E-4</v>
      </c>
      <c r="BG320">
        <f t="shared" si="89"/>
        <v>2.9576743583333335E-4</v>
      </c>
      <c r="BH320">
        <f t="shared" si="80"/>
        <v>6.7922474244445051E-4</v>
      </c>
      <c r="BI320" t="s">
        <v>60</v>
      </c>
      <c r="BJ320">
        <v>3.12E+18</v>
      </c>
      <c r="BK320">
        <v>6.4000000000000005E-4</v>
      </c>
      <c r="BL320">
        <v>9.2500000000000004E-4</v>
      </c>
      <c r="BM320" s="30">
        <v>9.8999999999999999E-4</v>
      </c>
      <c r="BN320" s="30">
        <v>1.1351909179999999E-3</v>
      </c>
      <c r="BO320">
        <f t="shared" si="90"/>
        <v>1.0300954589999999E-3</v>
      </c>
      <c r="BP320">
        <f t="shared" si="91"/>
        <v>1.4862742346162546E-4</v>
      </c>
      <c r="BQ320" t="s">
        <v>54</v>
      </c>
      <c r="BR320">
        <v>3.12E+18</v>
      </c>
      <c r="BS320" s="30">
        <v>1.0000000000000001E-5</v>
      </c>
      <c r="BT320" s="30">
        <v>1.1527377520000001E-5</v>
      </c>
      <c r="BW320" s="133">
        <v>4.811368648E-6</v>
      </c>
      <c r="BX320" s="134"/>
      <c r="BY320" s="19"/>
      <c r="BZ320" s="19"/>
      <c r="CA320" s="19"/>
      <c r="CB320" s="100"/>
      <c r="CC320" s="133">
        <v>3.5982883720000001E-6</v>
      </c>
      <c r="CD320" s="133">
        <v>3.5982883720000001E-6</v>
      </c>
      <c r="CE320" s="133">
        <v>1.064432622E-5</v>
      </c>
      <c r="CF320" s="133">
        <v>2.77609703E-6</v>
      </c>
      <c r="CG320">
        <f t="shared" si="93"/>
        <v>5.1542499985000002E-6</v>
      </c>
      <c r="CH320" s="30">
        <v>3.0851436280000001E-5</v>
      </c>
      <c r="CI320" s="30">
        <v>2.5000488670000001E-5</v>
      </c>
      <c r="CJ320" s="100">
        <f t="shared" si="94"/>
        <v>2.7925962475000003E-5</v>
      </c>
      <c r="CK320" s="30">
        <v>7.8044033729999994E-5</v>
      </c>
      <c r="CL320" s="30">
        <v>4.7735278509999998E-5</v>
      </c>
      <c r="CM320">
        <f t="shared" si="95"/>
        <v>6.2889656119999993E-5</v>
      </c>
      <c r="CN320" s="19"/>
      <c r="CO320" s="30">
        <v>6.1718850570000006E-5</v>
      </c>
      <c r="CP320" s="19"/>
      <c r="CQ320" s="19"/>
      <c r="CR320" s="30">
        <v>2.7490081400000001E-5</v>
      </c>
      <c r="CS320" s="100">
        <f t="shared" si="96"/>
        <v>4.4604465985000005E-5</v>
      </c>
      <c r="CT320" s="30">
        <v>4.4985358359999997E-5</v>
      </c>
      <c r="CU320" s="30">
        <v>5.2435042800000003E-5</v>
      </c>
      <c r="CV320">
        <f t="shared" si="97"/>
        <v>4.8710200579999997E-5</v>
      </c>
      <c r="CW320" s="30">
        <v>5.6077749499999999E-7</v>
      </c>
      <c r="CY320">
        <v>5.55E+18</v>
      </c>
      <c r="CZ320">
        <f>Q335</f>
        <v>3.8134133333333331E-4</v>
      </c>
    </row>
    <row r="321" spans="1:101" ht="15.75" thickBot="1">
      <c r="A321" t="s">
        <v>61</v>
      </c>
      <c r="B321">
        <v>3.39E+18</v>
      </c>
      <c r="C321">
        <v>2.5699999999999998E-3</v>
      </c>
      <c r="D321">
        <v>3.9715699999999998E-4</v>
      </c>
      <c r="E321" t="s">
        <v>55</v>
      </c>
      <c r="F321">
        <v>3.39E+18</v>
      </c>
      <c r="G321">
        <v>-9.7400000000000004E-3</v>
      </c>
      <c r="H321">
        <v>-1.5070400000000001E-3</v>
      </c>
      <c r="I321">
        <v>-6.3499999999999997E-3</v>
      </c>
      <c r="J321">
        <v>-1.1794209999999999E-3</v>
      </c>
      <c r="K321">
        <v>-2.8700000000000002E-3</v>
      </c>
      <c r="L321">
        <v>-4.9904400000000003E-4</v>
      </c>
      <c r="M321">
        <v>-1.33E-3</v>
      </c>
      <c r="N321">
        <v>-4.9379999999999997E-4</v>
      </c>
      <c r="Q321">
        <f t="shared" ref="Q321" si="114">AVERAGE(H321,J321,L321,N321,P321)</f>
        <v>-9.1982625000000008E-4</v>
      </c>
      <c r="R321" s="100">
        <f t="shared" ref="R321" si="115">_xlfn.STDEV.S(H321,J321,L321,N321,P321)</f>
        <v>5.0687457029024118E-4</v>
      </c>
      <c r="S321" t="s">
        <v>61</v>
      </c>
      <c r="T321">
        <v>3.27E+18</v>
      </c>
      <c r="U321">
        <v>-8.0000000000000007E-5</v>
      </c>
      <c r="V321">
        <v>-1.1600000000000001E-5</v>
      </c>
      <c r="W321">
        <v>9.3999999999999997E-4</v>
      </c>
      <c r="X321">
        <v>1.47243E-4</v>
      </c>
      <c r="Y321">
        <v>8.5999999999999998E-4</v>
      </c>
      <c r="Z321">
        <v>1.2714399999999999E-4</v>
      </c>
      <c r="AA321">
        <v>1.6299999999999999E-3</v>
      </c>
      <c r="AB321">
        <v>2.4478100000000001E-4</v>
      </c>
      <c r="AC321" s="99">
        <f t="shared" si="83"/>
        <v>1.26892E-4</v>
      </c>
      <c r="AD321">
        <f t="shared" si="84"/>
        <v>1.0565995313583415E-4</v>
      </c>
      <c r="AE321" t="s">
        <v>55</v>
      </c>
      <c r="AF321">
        <v>3.27E+18</v>
      </c>
      <c r="AG321">
        <v>-1.6000000000000001E-3</v>
      </c>
      <c r="AH321">
        <v>-2.4699999999999999E-4</v>
      </c>
      <c r="AI321">
        <v>-1.5499999999999999E-3</v>
      </c>
      <c r="AJ321">
        <v>-2.5399999999999999E-4</v>
      </c>
      <c r="AK321" s="99">
        <f t="shared" si="85"/>
        <v>-2.5049999999999996E-4</v>
      </c>
      <c r="AL321" s="100">
        <f t="shared" si="113"/>
        <v>3.5000000000000038E-6</v>
      </c>
      <c r="AM321" t="s">
        <v>61</v>
      </c>
      <c r="AN321">
        <v>3.39E+18</v>
      </c>
      <c r="AO321">
        <v>-1.9E-3</v>
      </c>
      <c r="AP321">
        <v>2.2599999999999999E-3</v>
      </c>
      <c r="AQ321">
        <v>-1.0200000000000001E-3</v>
      </c>
      <c r="AR321">
        <v>-9.9099999999999991E-4</v>
      </c>
      <c r="AS321">
        <f t="shared" si="87"/>
        <v>6.3449999999999997E-4</v>
      </c>
      <c r="AT321">
        <f t="shared" si="88"/>
        <v>2.2988041456374658E-3</v>
      </c>
      <c r="AU321" t="s">
        <v>55</v>
      </c>
      <c r="AV321">
        <v>3.39E+18</v>
      </c>
      <c r="AW321">
        <v>2.9999999999999997E-4</v>
      </c>
      <c r="AX321">
        <v>2.7399999999999999E-4</v>
      </c>
      <c r="AY321">
        <v>1.15E-3</v>
      </c>
      <c r="AZ321">
        <v>1.5399999999999999E-3</v>
      </c>
      <c r="BA321" s="30">
        <v>7.3999999999999999E-4</v>
      </c>
      <c r="BB321" s="30">
        <v>7.8765300690000002E-4</v>
      </c>
      <c r="BC321" s="30">
        <v>-4.0000000000000003E-5</v>
      </c>
      <c r="BD321" s="30">
        <v>-4.6205382930000001E-5</v>
      </c>
      <c r="BE321">
        <v>6.4000000000000005E-4</v>
      </c>
      <c r="BF321">
        <v>6.5755700000000002E-4</v>
      </c>
      <c r="BG321">
        <f t="shared" si="89"/>
        <v>4.6633487465666664E-4</v>
      </c>
      <c r="BH321">
        <f t="shared" si="80"/>
        <v>5.9935583383512647E-4</v>
      </c>
      <c r="BI321" t="s">
        <v>61</v>
      </c>
      <c r="BJ321">
        <v>3.27E+18</v>
      </c>
      <c r="BK321">
        <v>1.7099999999999999E-3</v>
      </c>
      <c r="BL321">
        <v>2.47E-3</v>
      </c>
      <c r="BM321" s="30">
        <v>9.5E-4</v>
      </c>
      <c r="BN321" s="30">
        <v>1.0893246189999999E-3</v>
      </c>
      <c r="BO321">
        <f t="shared" si="90"/>
        <v>1.7796623094999998E-3</v>
      </c>
      <c r="BP321">
        <f t="shared" si="91"/>
        <v>9.7628492452242011E-4</v>
      </c>
      <c r="BQ321" t="s">
        <v>55</v>
      </c>
      <c r="BR321">
        <v>3.27E+18</v>
      </c>
      <c r="BS321">
        <v>4.8000000000000001E-4</v>
      </c>
      <c r="BT321">
        <v>5.5331399999999995E-4</v>
      </c>
      <c r="BW321" s="133">
        <v>1.9320652230000001E-5</v>
      </c>
      <c r="BX321" s="132">
        <v>7.3313653180000004E-5</v>
      </c>
      <c r="BY321" s="30">
        <v>5.7375797330000003E-5</v>
      </c>
      <c r="BZ321" s="30">
        <v>2.4277199599999999E-5</v>
      </c>
      <c r="CA321" s="30">
        <v>2.4022093050000002E-5</v>
      </c>
      <c r="CB321" s="100">
        <f t="shared" si="92"/>
        <v>4.4747185790000006E-5</v>
      </c>
      <c r="CC321" s="133">
        <v>5.6443739159999997E-7</v>
      </c>
      <c r="CD321" s="133">
        <v>5.6443739159999997E-7</v>
      </c>
      <c r="CE321" s="133">
        <v>6.1852165899999999E-6</v>
      </c>
      <c r="CF321" s="133">
        <v>1.1907995150000001E-5</v>
      </c>
      <c r="CG321">
        <f t="shared" si="93"/>
        <v>4.8055216308000005E-6</v>
      </c>
      <c r="CH321" s="30">
        <v>1.203958489E-5</v>
      </c>
      <c r="CI321" s="30">
        <v>1.234100555E-5</v>
      </c>
      <c r="CJ321" s="100">
        <f t="shared" si="94"/>
        <v>1.219029522E-5</v>
      </c>
      <c r="CK321" s="30">
        <v>1.0983975119999999E-4</v>
      </c>
      <c r="CL321" s="30">
        <v>4.820790503E-5</v>
      </c>
      <c r="CM321">
        <f t="shared" si="95"/>
        <v>7.9023828115E-5</v>
      </c>
      <c r="CN321" s="30">
        <v>1.334513013E-5</v>
      </c>
      <c r="CO321" s="30">
        <v>7.4712292799999997E-5</v>
      </c>
      <c r="CP321" s="30">
        <v>3.8317308449999997E-5</v>
      </c>
      <c r="CQ321" s="30">
        <v>2.2477739490000002E-6</v>
      </c>
      <c r="CR321" s="30">
        <v>3.1988458359999999E-5</v>
      </c>
      <c r="CS321" s="100">
        <f t="shared" si="96"/>
        <v>3.2122192737800006E-5</v>
      </c>
      <c r="CT321" s="30">
        <v>1.201952544E-4</v>
      </c>
      <c r="CU321" s="30">
        <v>5.5781960430000002E-5</v>
      </c>
      <c r="CV321">
        <f t="shared" si="97"/>
        <v>8.7988607414999997E-5</v>
      </c>
      <c r="CW321" s="30">
        <v>2.6917319759999999E-5</v>
      </c>
    </row>
    <row r="322" spans="1:101" ht="15.75" thickBot="1">
      <c r="A322" t="s">
        <v>62</v>
      </c>
      <c r="B322">
        <v>3.55E+18</v>
      </c>
      <c r="C322">
        <v>4.0800000000000003E-3</v>
      </c>
      <c r="D322">
        <v>6.3050499999999995E-4</v>
      </c>
      <c r="E322" t="s">
        <v>56</v>
      </c>
      <c r="F322">
        <v>3.55E+18</v>
      </c>
      <c r="R322" s="100"/>
      <c r="S322" t="s">
        <v>62</v>
      </c>
      <c r="T322">
        <v>3.42E+18</v>
      </c>
      <c r="U322">
        <v>4.8000000000000001E-4</v>
      </c>
      <c r="V322">
        <v>6.9599999999999998E-5</v>
      </c>
      <c r="W322">
        <v>2.14E-3</v>
      </c>
      <c r="X322">
        <v>3.35213E-4</v>
      </c>
      <c r="Y322">
        <v>3.0200000000000001E-3</v>
      </c>
      <c r="Z322">
        <v>4.4648099999999998E-4</v>
      </c>
      <c r="AA322">
        <v>2.7799999999999999E-3</v>
      </c>
      <c r="AB322">
        <v>4.1748000000000002E-4</v>
      </c>
      <c r="AC322" s="99">
        <f t="shared" si="83"/>
        <v>3.1719350000000002E-4</v>
      </c>
      <c r="AD322">
        <f t="shared" si="84"/>
        <v>1.7165846261399406E-4</v>
      </c>
      <c r="AE322" t="s">
        <v>56</v>
      </c>
      <c r="AF322">
        <v>3.42E+18</v>
      </c>
      <c r="AG322">
        <v>-2.0000000000000001E-4</v>
      </c>
      <c r="AH322">
        <v>-3.0899999999999999E-5</v>
      </c>
      <c r="AI322">
        <v>2.7E-4</v>
      </c>
      <c r="AJ322">
        <v>4.4199999999999997E-5</v>
      </c>
      <c r="AK322" s="99">
        <f t="shared" si="85"/>
        <v>6.649999999999999E-6</v>
      </c>
      <c r="AL322" s="100">
        <f t="shared" si="113"/>
        <v>3.7549999999999998E-5</v>
      </c>
      <c r="AM322" t="s">
        <v>62</v>
      </c>
      <c r="AN322">
        <v>3.55E+18</v>
      </c>
      <c r="AO322">
        <v>-1.23E-3</v>
      </c>
      <c r="AP322">
        <v>1.4599999999999999E-3</v>
      </c>
      <c r="AQ322">
        <v>-1.9E-3</v>
      </c>
      <c r="AR322">
        <v>-1.8500000000000001E-3</v>
      </c>
      <c r="AS322">
        <f t="shared" si="87"/>
        <v>-1.9500000000000008E-4</v>
      </c>
      <c r="AT322">
        <f t="shared" si="88"/>
        <v>2.3405234457274725E-3</v>
      </c>
      <c r="AU322" t="s">
        <v>56</v>
      </c>
      <c r="AV322">
        <v>3.55E+18</v>
      </c>
      <c r="AY322">
        <v>6.8000000000000005E-4</v>
      </c>
      <c r="AZ322">
        <v>9.0799999999999995E-4</v>
      </c>
      <c r="BA322" s="30">
        <v>6.9999999999999999E-4</v>
      </c>
      <c r="BB322" s="30">
        <v>7.4507716869999996E-4</v>
      </c>
      <c r="BC322" s="30">
        <v>-1.8000000000000001E-4</v>
      </c>
      <c r="BD322" s="30">
        <v>-2.079242232E-4</v>
      </c>
      <c r="BE322">
        <v>3.6000000000000002E-4</v>
      </c>
      <c r="BF322">
        <v>3.6987599999999999E-4</v>
      </c>
      <c r="BG322">
        <f t="shared" si="89"/>
        <v>3.0234298183333332E-4</v>
      </c>
      <c r="BH322">
        <f t="shared" si="80"/>
        <v>4.9533228141542224E-4</v>
      </c>
      <c r="BI322" t="s">
        <v>62</v>
      </c>
      <c r="BJ322">
        <v>3.42E+18</v>
      </c>
      <c r="BK322">
        <v>8.0000000000000004E-4</v>
      </c>
      <c r="BL322">
        <v>1.16E-3</v>
      </c>
      <c r="BM322" s="30">
        <v>1.2999999999999999E-3</v>
      </c>
      <c r="BN322" s="30">
        <v>1.490654741E-3</v>
      </c>
      <c r="BO322">
        <f t="shared" si="90"/>
        <v>1.3253273704999999E-3</v>
      </c>
      <c r="BP322">
        <f t="shared" si="91"/>
        <v>2.3380820959258153E-4</v>
      </c>
      <c r="BQ322" t="s">
        <v>56</v>
      </c>
      <c r="BR322">
        <v>3.42E+18</v>
      </c>
      <c r="BS322">
        <v>4.8000000000000001E-4</v>
      </c>
      <c r="BT322">
        <v>5.5331399999999995E-4</v>
      </c>
      <c r="BW322" s="133">
        <v>3.0672475130000001E-5</v>
      </c>
      <c r="BX322" s="134"/>
      <c r="BY322" s="19"/>
      <c r="BZ322" s="19"/>
      <c r="CA322" s="19"/>
      <c r="CB322" s="100"/>
      <c r="CC322" s="133">
        <v>3.3866243499999999E-6</v>
      </c>
      <c r="CD322" s="133">
        <v>3.3866243499999999E-6</v>
      </c>
      <c r="CE322" s="133">
        <v>2.1720179189999998E-5</v>
      </c>
      <c r="CF322" s="133">
        <v>2.030934143E-5</v>
      </c>
      <c r="CG322">
        <f t="shared" si="93"/>
        <v>1.2200692329999999E-5</v>
      </c>
      <c r="CH322" s="30">
        <v>1.5049481109999999E-6</v>
      </c>
      <c r="CI322" s="30">
        <v>2.1497235479999998E-6</v>
      </c>
      <c r="CJ322" s="100">
        <f t="shared" si="94"/>
        <v>1.8273358294999999E-6</v>
      </c>
      <c r="CK322" s="30">
        <v>7.1106786289999995E-5</v>
      </c>
      <c r="CL322" s="30">
        <v>8.9799038780000002E-5</v>
      </c>
      <c r="CM322">
        <f t="shared" si="95"/>
        <v>8.0452912534999992E-5</v>
      </c>
      <c r="CN322" s="19"/>
      <c r="CO322" s="30">
        <v>4.4177703569999997E-5</v>
      </c>
      <c r="CP322" s="19"/>
      <c r="CQ322" s="19"/>
      <c r="CR322" s="30">
        <v>1.7993507830000001E-5</v>
      </c>
      <c r="CS322" s="100">
        <f t="shared" si="96"/>
        <v>3.1085605700000001E-5</v>
      </c>
      <c r="CT322" s="30">
        <v>5.6231697949999998E-5</v>
      </c>
      <c r="CU322" s="30">
        <v>4.908812518E-5</v>
      </c>
      <c r="CV322">
        <f t="shared" si="97"/>
        <v>5.2659911564999996E-5</v>
      </c>
      <c r="CW322" s="30">
        <v>2.6917319759999999E-5</v>
      </c>
    </row>
    <row r="323" spans="1:101" ht="15.75" thickBot="1">
      <c r="A323" t="s">
        <v>63</v>
      </c>
      <c r="B323">
        <v>3.7E+18</v>
      </c>
      <c r="C323">
        <v>4.4400000000000004E-3</v>
      </c>
      <c r="D323">
        <v>6.8613799999999998E-4</v>
      </c>
      <c r="E323" t="s">
        <v>57</v>
      </c>
      <c r="F323">
        <v>3.7E+18</v>
      </c>
      <c r="G323">
        <v>-6.43E-3</v>
      </c>
      <c r="H323">
        <v>-9.9489400000000007E-4</v>
      </c>
      <c r="K323">
        <v>-2.0500000000000002E-3</v>
      </c>
      <c r="L323">
        <v>-3.5646000000000001E-4</v>
      </c>
      <c r="M323">
        <v>1.2999999999999999E-3</v>
      </c>
      <c r="N323">
        <v>4.8266100000000001E-4</v>
      </c>
      <c r="Q323">
        <f t="shared" ref="Q323" si="116">AVERAGE(H323,J323,L323,N323,P323)</f>
        <v>-2.895643333333334E-4</v>
      </c>
      <c r="R323" s="100">
        <f t="shared" ref="R323" si="117">_xlfn.STDEV.S(H323,J323,L323,N323,P323)</f>
        <v>7.4104552300808982E-4</v>
      </c>
      <c r="S323" t="s">
        <v>63</v>
      </c>
      <c r="T323">
        <v>3.57E+18</v>
      </c>
      <c r="U323">
        <v>2.0799999999999998E-3</v>
      </c>
      <c r="V323">
        <v>3.0200000000000002E-4</v>
      </c>
      <c r="W323">
        <v>2.0400000000000001E-3</v>
      </c>
      <c r="X323">
        <v>3.1954900000000003E-4</v>
      </c>
      <c r="Y323">
        <v>4.3499999999999997E-3</v>
      </c>
      <c r="Z323">
        <v>6.4311100000000003E-4</v>
      </c>
      <c r="AA323">
        <v>3.6700000000000001E-3</v>
      </c>
      <c r="AB323">
        <v>5.51134E-4</v>
      </c>
      <c r="AC323" s="99">
        <f t="shared" si="83"/>
        <v>4.5394850000000003E-4</v>
      </c>
      <c r="AD323">
        <f t="shared" si="84"/>
        <v>1.696850465509557E-4</v>
      </c>
      <c r="AE323" t="s">
        <v>57</v>
      </c>
      <c r="AF323">
        <v>3.57E+18</v>
      </c>
      <c r="AG323">
        <v>1E-3</v>
      </c>
      <c r="AH323">
        <v>1.55E-4</v>
      </c>
      <c r="AI323">
        <v>1.9E-3</v>
      </c>
      <c r="AJ323">
        <v>3.1100000000000002E-4</v>
      </c>
      <c r="AK323" s="99">
        <f t="shared" si="85"/>
        <v>2.3300000000000003E-4</v>
      </c>
      <c r="AL323" s="100">
        <f t="shared" si="113"/>
        <v>7.8000000000000012E-5</v>
      </c>
      <c r="AM323" t="s">
        <v>63</v>
      </c>
      <c r="AN323">
        <v>3.7E+18</v>
      </c>
      <c r="AO323">
        <v>-2.9999999999999997E-4</v>
      </c>
      <c r="AP323">
        <v>3.57E-4</v>
      </c>
      <c r="AQ323">
        <v>-1.0300000000000001E-3</v>
      </c>
      <c r="AR323">
        <v>-1E-3</v>
      </c>
      <c r="AS323">
        <f t="shared" si="87"/>
        <v>-3.2150000000000001E-4</v>
      </c>
      <c r="AT323">
        <f t="shared" si="88"/>
        <v>9.5954390207014491E-4</v>
      </c>
      <c r="AU323" t="s">
        <v>57</v>
      </c>
      <c r="AV323">
        <v>3.7E+18</v>
      </c>
      <c r="AW323">
        <v>-1E-4</v>
      </c>
      <c r="AX323">
        <v>-9.1399999999999999E-5</v>
      </c>
      <c r="AY323">
        <v>1.5299999999999999E-3</v>
      </c>
      <c r="AZ323">
        <v>2.0400000000000001E-3</v>
      </c>
      <c r="BA323" s="30">
        <v>8.9999999999999998E-4</v>
      </c>
      <c r="BB323" s="30">
        <v>9.5795635979999995E-4</v>
      </c>
      <c r="BC323" s="30">
        <v>6.4999999999999997E-4</v>
      </c>
      <c r="BD323" s="30">
        <v>7.5083747260000001E-4</v>
      </c>
      <c r="BE323">
        <v>9.1E-4</v>
      </c>
      <c r="BF323">
        <v>9.3496400000000004E-4</v>
      </c>
      <c r="BG323">
        <f t="shared" si="89"/>
        <v>8.812526108E-4</v>
      </c>
      <c r="BH323">
        <f t="shared" si="80"/>
        <v>7.5953914426389135E-4</v>
      </c>
      <c r="BI323" t="s">
        <v>63</v>
      </c>
      <c r="BJ323">
        <v>3.57E+18</v>
      </c>
      <c r="BK323">
        <v>8.9999999999999998E-4</v>
      </c>
      <c r="BL323">
        <v>1.2999999999999999E-3</v>
      </c>
      <c r="BM323" s="30">
        <v>1.08E-3</v>
      </c>
      <c r="BN323" s="30">
        <v>1.2383900930000001E-3</v>
      </c>
      <c r="BO323">
        <f t="shared" si="90"/>
        <v>1.2691950464999999E-3</v>
      </c>
      <c r="BP323">
        <f t="shared" si="91"/>
        <v>4.3564783027972443E-5</v>
      </c>
      <c r="BQ323" t="s">
        <v>57</v>
      </c>
      <c r="BR323">
        <v>3.57E+18</v>
      </c>
      <c r="BS323">
        <v>8.3000000000000001E-4</v>
      </c>
      <c r="BT323">
        <v>9.5677200000000005E-4</v>
      </c>
      <c r="BW323" s="133">
        <v>3.3378869999999998E-5</v>
      </c>
      <c r="BX323" s="132">
        <v>4.8399054409999999E-5</v>
      </c>
      <c r="BY323" s="30">
        <v>1.5902583199999999E-5</v>
      </c>
      <c r="BZ323" s="30">
        <v>1.734085685E-5</v>
      </c>
      <c r="CA323" s="30">
        <v>2.3480241329999999E-5</v>
      </c>
      <c r="CB323" s="100">
        <f t="shared" si="92"/>
        <v>2.62806839475E-5</v>
      </c>
      <c r="CC323" s="133">
        <v>1.467537218E-5</v>
      </c>
      <c r="CD323" s="133">
        <v>1.467537218E-5</v>
      </c>
      <c r="CE323" s="133">
        <v>3.1285688569999998E-5</v>
      </c>
      <c r="CF323" s="133">
        <v>2.6811252889999999E-5</v>
      </c>
      <c r="CG323">
        <f t="shared" si="93"/>
        <v>2.1861921454999999E-5</v>
      </c>
      <c r="CH323" s="30">
        <v>7.5247405560000003E-6</v>
      </c>
      <c r="CI323" s="30">
        <v>1.512768422E-5</v>
      </c>
      <c r="CJ323" s="100">
        <f t="shared" si="94"/>
        <v>1.1326212388000001E-5</v>
      </c>
      <c r="CK323" s="30">
        <v>1.7343118609999999E-5</v>
      </c>
      <c r="CL323" s="30">
        <v>4.8680531550000001E-5</v>
      </c>
      <c r="CM323">
        <f t="shared" si="95"/>
        <v>3.3011825080000002E-5</v>
      </c>
      <c r="CN323" s="30">
        <v>4.4483767089999997E-6</v>
      </c>
      <c r="CO323" s="30">
        <v>9.939983302E-5</v>
      </c>
      <c r="CP323" s="30">
        <v>4.6602131900000002E-5</v>
      </c>
      <c r="CQ323" s="30">
        <v>3.6526326669999999E-5</v>
      </c>
      <c r="CR323" s="30">
        <v>4.5483589230000002E-5</v>
      </c>
      <c r="CS323" s="100">
        <f t="shared" si="96"/>
        <v>4.6492051505799993E-5</v>
      </c>
      <c r="CT323" s="30">
        <v>6.3260660200000003E-5</v>
      </c>
      <c r="CU323" s="30">
        <v>2.7333160610000001E-5</v>
      </c>
      <c r="CV323">
        <f t="shared" si="97"/>
        <v>4.5296910404999999E-5</v>
      </c>
      <c r="CW323" s="30">
        <v>4.6544532089999997E-5</v>
      </c>
    </row>
    <row r="324" spans="1:101" ht="15.75" thickBot="1">
      <c r="A324" t="s">
        <v>64</v>
      </c>
      <c r="B324">
        <v>3.86E+18</v>
      </c>
      <c r="C324">
        <v>5.3800000000000002E-3</v>
      </c>
      <c r="D324">
        <v>8.3140199999999997E-4</v>
      </c>
      <c r="E324" t="s">
        <v>58</v>
      </c>
      <c r="F324">
        <v>3.86E+18</v>
      </c>
      <c r="R324" s="100"/>
      <c r="S324" t="s">
        <v>64</v>
      </c>
      <c r="T324">
        <v>3.72E+18</v>
      </c>
      <c r="U324">
        <v>2.96E-3</v>
      </c>
      <c r="V324">
        <v>4.2900000000000002E-4</v>
      </c>
      <c r="W324">
        <v>3.32E-3</v>
      </c>
      <c r="X324">
        <v>5.2004999999999998E-4</v>
      </c>
      <c r="Y324">
        <v>3.5999999999999999E-3</v>
      </c>
      <c r="Z324">
        <v>5.3222899999999995E-4</v>
      </c>
      <c r="AA324">
        <v>3.3600000000000001E-3</v>
      </c>
      <c r="AB324">
        <v>5.0458000000000002E-4</v>
      </c>
      <c r="AC324" s="99">
        <f t="shared" si="83"/>
        <v>4.9646474999999999E-4</v>
      </c>
      <c r="AD324">
        <f t="shared" si="84"/>
        <v>4.6377779775628155E-5</v>
      </c>
      <c r="AE324" t="s">
        <v>58</v>
      </c>
      <c r="AF324">
        <v>3.72E+18</v>
      </c>
      <c r="AG324">
        <v>1.5E-3</v>
      </c>
      <c r="AH324">
        <v>2.32E-4</v>
      </c>
      <c r="AI324">
        <v>2.0999999999999999E-3</v>
      </c>
      <c r="AJ324">
        <v>3.4400000000000001E-4</v>
      </c>
      <c r="AK324" s="99">
        <f t="shared" si="85"/>
        <v>2.8800000000000001E-4</v>
      </c>
      <c r="AL324" s="100">
        <f t="shared" si="113"/>
        <v>5.6000000000000006E-5</v>
      </c>
      <c r="AM324" t="s">
        <v>64</v>
      </c>
      <c r="AN324">
        <v>3.86E+18</v>
      </c>
      <c r="AO324">
        <v>-2.3000000000000001E-4</v>
      </c>
      <c r="AP324">
        <v>2.7300000000000002E-4</v>
      </c>
      <c r="AQ324">
        <v>-1.3799999999999999E-3</v>
      </c>
      <c r="AR324">
        <v>-1.34E-3</v>
      </c>
      <c r="AS324">
        <f t="shared" si="87"/>
        <v>-5.3350000000000001E-4</v>
      </c>
      <c r="AT324">
        <f t="shared" si="88"/>
        <v>1.1405632380539013E-3</v>
      </c>
      <c r="AU324" t="s">
        <v>58</v>
      </c>
      <c r="AV324">
        <v>3.86E+18</v>
      </c>
      <c r="AY324">
        <v>7.5000000000000002E-4</v>
      </c>
      <c r="AZ324">
        <v>1E-3</v>
      </c>
      <c r="BA324" s="30">
        <v>6.8000000000000005E-4</v>
      </c>
      <c r="BB324" s="30">
        <v>7.2378924960000003E-4</v>
      </c>
      <c r="BC324" s="30">
        <v>7.2000000000000005E-4</v>
      </c>
      <c r="BD324" s="30">
        <v>8.3169689270000001E-4</v>
      </c>
      <c r="BE324">
        <v>6.8999999999999997E-4</v>
      </c>
      <c r="BF324">
        <v>7.0892800000000005E-4</v>
      </c>
      <c r="BG324">
        <f t="shared" si="89"/>
        <v>7.5480471410000003E-4</v>
      </c>
      <c r="BH324">
        <f t="shared" si="80"/>
        <v>1.3425049377352428E-4</v>
      </c>
      <c r="BI324" t="s">
        <v>64</v>
      </c>
      <c r="BJ324">
        <v>3.72E+18</v>
      </c>
      <c r="BK324">
        <v>1.23E-3</v>
      </c>
      <c r="BL324">
        <v>1.7799999999999999E-3</v>
      </c>
      <c r="BM324" s="30">
        <v>7.9000000000000001E-4</v>
      </c>
      <c r="BN324" s="30">
        <v>9.0585941979999995E-4</v>
      </c>
      <c r="BO324">
        <f t="shared" si="90"/>
        <v>1.3429297099E-3</v>
      </c>
      <c r="BP324">
        <f t="shared" si="91"/>
        <v>6.1811073196976307E-4</v>
      </c>
      <c r="BQ324" t="s">
        <v>58</v>
      </c>
      <c r="BR324">
        <v>3.72E+18</v>
      </c>
      <c r="BS324">
        <v>1.6100000000000001E-3</v>
      </c>
      <c r="BT324">
        <v>1.8559080000000001E-3</v>
      </c>
      <c r="BW324" s="133">
        <v>4.0445567700000002E-5</v>
      </c>
      <c r="BX324" s="134"/>
      <c r="BY324" s="19"/>
      <c r="BZ324" s="19"/>
      <c r="CA324" s="19"/>
      <c r="CB324" s="100"/>
      <c r="CC324" s="133">
        <v>2.0884183490000001E-5</v>
      </c>
      <c r="CD324" s="133">
        <v>2.0884183490000001E-5</v>
      </c>
      <c r="CE324" s="133">
        <v>2.589160433E-5</v>
      </c>
      <c r="CF324" s="133">
        <v>2.4546542160000002E-5</v>
      </c>
      <c r="CG324">
        <f t="shared" si="93"/>
        <v>2.3051628367500001E-5</v>
      </c>
      <c r="CH324" s="30">
        <v>1.128711083E-5</v>
      </c>
      <c r="CI324" s="30">
        <v>1.6720072039999999E-5</v>
      </c>
      <c r="CJ324" s="100">
        <f t="shared" si="94"/>
        <v>1.4003591434999999E-5</v>
      </c>
      <c r="CK324" s="30">
        <v>1.329639093E-5</v>
      </c>
      <c r="CL324" s="30">
        <v>6.5222459739999996E-5</v>
      </c>
      <c r="CM324">
        <f t="shared" si="95"/>
        <v>3.9259425335E-5</v>
      </c>
      <c r="CN324" s="19"/>
      <c r="CO324" s="30">
        <v>4.8725408340000002E-5</v>
      </c>
      <c r="CP324" s="19"/>
      <c r="CQ324" s="19"/>
      <c r="CR324" s="30">
        <v>3.4487556670000003E-5</v>
      </c>
      <c r="CS324" s="100">
        <f t="shared" si="96"/>
        <v>4.1606482505000006E-5</v>
      </c>
      <c r="CT324" s="30">
        <v>8.6456235599999999E-5</v>
      </c>
      <c r="CU324" s="30">
        <v>5.0761583989999998E-5</v>
      </c>
      <c r="CV324">
        <f t="shared" si="97"/>
        <v>6.8608909795000002E-5</v>
      </c>
      <c r="CW324" s="30">
        <v>9.0285176700000003E-5</v>
      </c>
    </row>
    <row r="325" spans="1:101" ht="15.75" thickBot="1">
      <c r="A325" t="s">
        <v>65</v>
      </c>
      <c r="B325">
        <v>4.01E+18</v>
      </c>
      <c r="C325">
        <v>6.2199999999999998E-3</v>
      </c>
      <c r="D325">
        <v>9.6121200000000003E-4</v>
      </c>
      <c r="E325" t="s">
        <v>59</v>
      </c>
      <c r="F325">
        <v>4.01E+18</v>
      </c>
      <c r="G325">
        <v>-7.5000000000000002E-4</v>
      </c>
      <c r="H325">
        <v>-1.16045E-4</v>
      </c>
      <c r="K325">
        <v>-5.6999999999999998E-4</v>
      </c>
      <c r="L325">
        <v>-9.9099999999999996E-5</v>
      </c>
      <c r="M325">
        <v>4.4299999999999999E-3</v>
      </c>
      <c r="N325">
        <v>1.644761E-3</v>
      </c>
      <c r="Q325">
        <f t="shared" ref="Q325" si="118">AVERAGE(H325,J325,L325,N325,P325)</f>
        <v>4.7653866666666668E-4</v>
      </c>
      <c r="R325" s="100">
        <f t="shared" ref="R325" si="119">_xlfn.STDEV.S(H325,J325,L325,N325,P325)</f>
        <v>1.0117456935071843E-3</v>
      </c>
      <c r="S325" t="s">
        <v>65</v>
      </c>
      <c r="T325">
        <v>3.87E+18</v>
      </c>
      <c r="U325">
        <v>1.9400000000000001E-3</v>
      </c>
      <c r="V325">
        <v>2.81E-4</v>
      </c>
      <c r="W325">
        <v>2.6800000000000001E-3</v>
      </c>
      <c r="X325">
        <v>4.19799E-4</v>
      </c>
      <c r="Y325">
        <v>3.5000000000000001E-3</v>
      </c>
      <c r="Z325">
        <v>5.1744499999999995E-4</v>
      </c>
      <c r="AA325">
        <v>2.2599999999999999E-3</v>
      </c>
      <c r="AB325">
        <v>3.3939000000000002E-4</v>
      </c>
      <c r="AC325" s="99">
        <f t="shared" si="83"/>
        <v>3.8940849999999995E-4</v>
      </c>
      <c r="AD325">
        <f t="shared" si="84"/>
        <v>1.0258521829354037E-4</v>
      </c>
      <c r="AE325" t="s">
        <v>59</v>
      </c>
      <c r="AF325">
        <v>3.87E+18</v>
      </c>
      <c r="AG325">
        <v>1.5E-3</v>
      </c>
      <c r="AH325">
        <v>2.32E-4</v>
      </c>
      <c r="AI325">
        <v>2.4099999999999998E-3</v>
      </c>
      <c r="AJ325">
        <v>3.9399999999999998E-4</v>
      </c>
      <c r="AK325" s="99">
        <f t="shared" si="85"/>
        <v>3.1300000000000002E-4</v>
      </c>
      <c r="AL325" s="100">
        <f t="shared" si="113"/>
        <v>8.099999999999999E-5</v>
      </c>
      <c r="AM325" t="s">
        <v>65</v>
      </c>
      <c r="AN325">
        <v>4.01E+18</v>
      </c>
      <c r="AO325">
        <v>-9.8999999999999999E-4</v>
      </c>
      <c r="AP325">
        <v>1.1800000000000001E-3</v>
      </c>
      <c r="AQ325">
        <v>-1.1000000000000001E-3</v>
      </c>
      <c r="AR325">
        <v>-1.07E-3</v>
      </c>
      <c r="AS325">
        <f t="shared" si="87"/>
        <v>5.5000000000000036E-5</v>
      </c>
      <c r="AT325">
        <f t="shared" si="88"/>
        <v>1.5909902576697319E-3</v>
      </c>
      <c r="AU325" t="s">
        <v>59</v>
      </c>
      <c r="AV325">
        <v>4.01E+18</v>
      </c>
      <c r="AW325">
        <v>-1E-4</v>
      </c>
      <c r="AX325">
        <v>-9.1399999999999999E-5</v>
      </c>
      <c r="AY325">
        <v>1.08E-3</v>
      </c>
      <c r="AZ325">
        <v>1.4400000000000001E-3</v>
      </c>
      <c r="BA325" s="30">
        <v>3.4000000000000002E-4</v>
      </c>
      <c r="BB325" s="30">
        <v>3.6189462480000001E-4</v>
      </c>
      <c r="BC325" s="30">
        <v>2.9999999999999997E-4</v>
      </c>
      <c r="BD325" s="30">
        <v>3.4654037199999998E-4</v>
      </c>
      <c r="BE325">
        <v>3.2000000000000003E-4</v>
      </c>
      <c r="BF325">
        <v>3.28778E-4</v>
      </c>
      <c r="BG325">
        <f t="shared" si="89"/>
        <v>3.4573766560000002E-4</v>
      </c>
      <c r="BH325">
        <f t="shared" si="80"/>
        <v>5.7067638619209392E-4</v>
      </c>
      <c r="BI325" t="s">
        <v>65</v>
      </c>
      <c r="BJ325">
        <v>3.87E+18</v>
      </c>
      <c r="BK325">
        <v>1.24E-3</v>
      </c>
      <c r="BL325">
        <v>1.7899999999999999E-3</v>
      </c>
      <c r="BM325" s="30">
        <v>1.0200000000000001E-3</v>
      </c>
      <c r="BN325" s="30">
        <v>1.1695906429999999E-3</v>
      </c>
      <c r="BO325">
        <f t="shared" si="90"/>
        <v>1.4797953214999999E-3</v>
      </c>
      <c r="BP325">
        <f t="shared" si="91"/>
        <v>4.3869566344628566E-4</v>
      </c>
      <c r="BQ325" t="s">
        <v>59</v>
      </c>
      <c r="BR325">
        <v>3.87E+18</v>
      </c>
      <c r="BS325">
        <v>1.3999999999999999E-4</v>
      </c>
      <c r="BT325">
        <v>1.61383E-4</v>
      </c>
      <c r="BW325" s="133">
        <v>4.676048905E-5</v>
      </c>
      <c r="BX325" s="132">
        <v>5.6453018360000003E-6</v>
      </c>
      <c r="BY325" s="30">
        <v>1.6218827749999999E-4</v>
      </c>
      <c r="BZ325" s="30">
        <v>4.8216041010000001E-6</v>
      </c>
      <c r="CA325" s="30">
        <v>8.0013437759999997E-5</v>
      </c>
      <c r="CB325" s="100">
        <f t="shared" si="92"/>
        <v>6.3167155299249995E-5</v>
      </c>
      <c r="CC325" s="133">
        <v>1.3687606749999999E-5</v>
      </c>
      <c r="CD325" s="133">
        <v>1.3687606749999999E-5</v>
      </c>
      <c r="CE325" s="133">
        <v>2.5172393099999999E-5</v>
      </c>
      <c r="CF325" s="133">
        <v>1.6510471810000001E-5</v>
      </c>
      <c r="CG325">
        <f t="shared" si="93"/>
        <v>1.72645196025E-5</v>
      </c>
      <c r="CH325" s="30">
        <v>1.128711083E-5</v>
      </c>
      <c r="CI325" s="30">
        <v>1.9188273150000001E-5</v>
      </c>
      <c r="CJ325" s="100">
        <f t="shared" si="94"/>
        <v>1.523769199E-5</v>
      </c>
      <c r="CK325" s="30">
        <v>5.7232291399999999E-5</v>
      </c>
      <c r="CL325" s="30">
        <v>5.1988917189999999E-5</v>
      </c>
      <c r="CM325">
        <f t="shared" si="95"/>
        <v>5.4610604294999999E-5</v>
      </c>
      <c r="CN325" s="30">
        <v>4.4483767089999997E-6</v>
      </c>
      <c r="CO325" s="30">
        <v>7.0164588020000003E-5</v>
      </c>
      <c r="CP325" s="30">
        <v>1.7605249829999998E-5</v>
      </c>
      <c r="CQ325" s="30">
        <v>1.6858304620000001E-5</v>
      </c>
      <c r="CR325" s="30">
        <v>1.599422918E-5</v>
      </c>
      <c r="CS325" s="100">
        <f t="shared" si="96"/>
        <v>2.50141496718E-5</v>
      </c>
      <c r="CT325" s="30">
        <v>8.7159131829999997E-5</v>
      </c>
      <c r="CU325" s="30">
        <v>4.0720831109999998E-5</v>
      </c>
      <c r="CV325">
        <f t="shared" si="97"/>
        <v>6.3939981469999998E-5</v>
      </c>
      <c r="CW325" s="30">
        <v>7.8508849299999998E-6</v>
      </c>
    </row>
    <row r="326" spans="1:101" ht="15.75" thickBot="1">
      <c r="A326" t="s">
        <v>66</v>
      </c>
      <c r="B326">
        <v>4.17E+18</v>
      </c>
      <c r="C326">
        <v>4.7800000000000004E-3</v>
      </c>
      <c r="D326">
        <v>7.3868000000000002E-4</v>
      </c>
      <c r="E326" t="s">
        <v>60</v>
      </c>
      <c r="F326">
        <v>4.17E+18</v>
      </c>
      <c r="R326" s="100"/>
      <c r="S326" t="s">
        <v>66</v>
      </c>
      <c r="T326">
        <v>4.02E+18</v>
      </c>
      <c r="U326">
        <v>1.0499999999999999E-3</v>
      </c>
      <c r="V326">
        <v>1.5200000000000001E-4</v>
      </c>
      <c r="W326">
        <v>2.3999999999999998E-3</v>
      </c>
      <c r="X326">
        <v>3.7594000000000001E-4</v>
      </c>
      <c r="Y326">
        <v>3.6900000000000001E-3</v>
      </c>
      <c r="Z326">
        <v>5.4553499999999999E-4</v>
      </c>
      <c r="AA326">
        <v>2.6700000000000001E-3</v>
      </c>
      <c r="AB326">
        <v>4.0096100000000003E-4</v>
      </c>
      <c r="AC326" s="99">
        <f t="shared" si="83"/>
        <v>3.6860899999999999E-4</v>
      </c>
      <c r="AD326">
        <f t="shared" si="84"/>
        <v>1.6260654335132602E-4</v>
      </c>
      <c r="AE326" t="s">
        <v>60</v>
      </c>
      <c r="AF326">
        <v>4.02E+18</v>
      </c>
      <c r="AG326">
        <v>2.3999999999999998E-3</v>
      </c>
      <c r="AH326">
        <v>3.7100000000000002E-4</v>
      </c>
      <c r="AI326">
        <v>3.64E-3</v>
      </c>
      <c r="AJ326">
        <v>5.9599999999999996E-4</v>
      </c>
      <c r="AK326" s="99">
        <f t="shared" si="85"/>
        <v>4.8349999999999999E-4</v>
      </c>
      <c r="AL326" s="100">
        <f t="shared" si="113"/>
        <v>1.1249999999999997E-4</v>
      </c>
      <c r="AM326" t="s">
        <v>66</v>
      </c>
      <c r="AN326">
        <v>4.17E+18</v>
      </c>
      <c r="AO326">
        <v>-8.5999999999999998E-4</v>
      </c>
      <c r="AP326">
        <v>1.0200000000000001E-3</v>
      </c>
      <c r="AQ326">
        <v>-9.1E-4</v>
      </c>
      <c r="AR326">
        <v>-8.8400000000000002E-4</v>
      </c>
      <c r="AS326">
        <f t="shared" si="87"/>
        <v>6.8000000000000027E-5</v>
      </c>
      <c r="AT326">
        <f t="shared" si="88"/>
        <v>1.3463313113791866E-3</v>
      </c>
      <c r="AU326" t="s">
        <v>60</v>
      </c>
      <c r="AV326">
        <v>4.17E+18</v>
      </c>
      <c r="AY326">
        <v>1.1999999999999999E-3</v>
      </c>
      <c r="AZ326">
        <v>1.6000000000000001E-3</v>
      </c>
      <c r="BA326" s="30">
        <v>3.6999999999999999E-4</v>
      </c>
      <c r="BB326" s="30">
        <v>3.938265035E-4</v>
      </c>
      <c r="BC326" s="30">
        <v>2.3000000000000001E-4</v>
      </c>
      <c r="BD326" s="30">
        <v>2.656809518E-4</v>
      </c>
      <c r="BE326">
        <v>1.4999999999999999E-4</v>
      </c>
      <c r="BF326">
        <v>1.54115E-4</v>
      </c>
      <c r="BG326">
        <f t="shared" si="89"/>
        <v>2.7120748510000003E-4</v>
      </c>
      <c r="BH326">
        <f t="shared" si="80"/>
        <v>6.7157619995829949E-4</v>
      </c>
      <c r="BI326" t="s">
        <v>66</v>
      </c>
      <c r="BJ326">
        <v>4.02E+18</v>
      </c>
      <c r="BK326">
        <v>6.9999999999999999E-4</v>
      </c>
      <c r="BL326">
        <v>1.01E-3</v>
      </c>
      <c r="BM326" s="30">
        <v>1.09E-3</v>
      </c>
      <c r="BN326" s="30">
        <v>1.2498566680000001E-3</v>
      </c>
      <c r="BO326">
        <f t="shared" si="90"/>
        <v>1.1299283340000001E-3</v>
      </c>
      <c r="BP326">
        <f t="shared" si="91"/>
        <v>1.696042764556104E-4</v>
      </c>
      <c r="BQ326" t="s">
        <v>60</v>
      </c>
      <c r="BR326">
        <v>4.02E+18</v>
      </c>
      <c r="BS326">
        <v>8.3000000000000001E-4</v>
      </c>
      <c r="BT326">
        <v>9.5677200000000005E-4</v>
      </c>
      <c r="BW326" s="133">
        <v>3.5934909589999998E-5</v>
      </c>
      <c r="BX326" s="134"/>
      <c r="BY326" s="19"/>
      <c r="BZ326" s="19"/>
      <c r="CA326" s="19"/>
      <c r="CB326" s="100"/>
      <c r="CC326" s="133">
        <v>7.408240765E-6</v>
      </c>
      <c r="CD326" s="133">
        <v>7.408240765E-6</v>
      </c>
      <c r="CE326" s="133">
        <v>2.653889444E-5</v>
      </c>
      <c r="CF326" s="133">
        <v>1.9505734390000002E-5</v>
      </c>
      <c r="CG326">
        <f t="shared" si="93"/>
        <v>1.521527759E-5</v>
      </c>
      <c r="CH326" s="30">
        <v>1.805937733E-5</v>
      </c>
      <c r="CI326" s="30">
        <v>2.8981458199999999E-5</v>
      </c>
      <c r="CJ326" s="100">
        <f t="shared" si="94"/>
        <v>2.3520417765000001E-5</v>
      </c>
      <c r="CK326" s="30">
        <v>4.9716940009999998E-5</v>
      </c>
      <c r="CL326" s="30">
        <v>4.3009013310000001E-5</v>
      </c>
      <c r="CM326">
        <f t="shared" si="95"/>
        <v>4.6362976659999999E-5</v>
      </c>
      <c r="CN326" s="19"/>
      <c r="CO326" s="30">
        <v>7.7960653350000003E-5</v>
      </c>
      <c r="CP326" s="19"/>
      <c r="CQ326" s="19"/>
      <c r="CR326" s="30">
        <v>7.4972949279999996E-6</v>
      </c>
      <c r="CS326" s="100">
        <f t="shared" si="96"/>
        <v>4.2728974139000003E-5</v>
      </c>
      <c r="CT326" s="30">
        <v>4.9202735710000003E-5</v>
      </c>
      <c r="CU326" s="30">
        <v>4.1278650719999999E-5</v>
      </c>
      <c r="CV326">
        <f t="shared" si="97"/>
        <v>4.5240693215000004E-5</v>
      </c>
      <c r="CW326" s="30">
        <v>4.6544532089999997E-5</v>
      </c>
    </row>
    <row r="327" spans="1:101" ht="15.75" thickBot="1">
      <c r="A327" t="s">
        <v>67</v>
      </c>
      <c r="B327">
        <v>4.32E+18</v>
      </c>
      <c r="C327">
        <v>4.3800000000000002E-3</v>
      </c>
      <c r="D327">
        <v>6.7686600000000003E-4</v>
      </c>
      <c r="E327" t="s">
        <v>61</v>
      </c>
      <c r="F327">
        <v>4.32E+18</v>
      </c>
      <c r="G327">
        <v>1.7899999999999999E-3</v>
      </c>
      <c r="H327">
        <v>2.7696099999999999E-4</v>
      </c>
      <c r="I327" s="30"/>
      <c r="J327" s="30"/>
      <c r="K327">
        <v>-4.4999999999999999E-4</v>
      </c>
      <c r="L327">
        <v>-7.8200000000000003E-5</v>
      </c>
      <c r="M327">
        <v>5.8599999999999998E-3</v>
      </c>
      <c r="N327">
        <v>2.1756890000000002E-3</v>
      </c>
      <c r="Q327">
        <f>AVERAGE(H327,J327,L327,N327,P327)</f>
        <v>7.9148333333333343E-4</v>
      </c>
      <c r="R327" s="100">
        <f t="shared" ref="R327" si="120">_xlfn.STDEV.S(H327,J327,L327,N327,P327)</f>
        <v>1.2118390279671363E-3</v>
      </c>
      <c r="S327" t="s">
        <v>67</v>
      </c>
      <c r="T327">
        <v>4.16E+18</v>
      </c>
      <c r="U327">
        <v>-6.8999999999999997E-4</v>
      </c>
      <c r="V327">
        <v>-1E-4</v>
      </c>
      <c r="W327">
        <v>2.5300000000000001E-3</v>
      </c>
      <c r="X327">
        <v>3.9630299999999998E-4</v>
      </c>
      <c r="Y327">
        <v>3.6800000000000001E-3</v>
      </c>
      <c r="Z327">
        <v>5.4405700000000003E-4</v>
      </c>
      <c r="AA327">
        <v>3.16E-3</v>
      </c>
      <c r="AB327">
        <v>4.7454600000000001E-4</v>
      </c>
      <c r="AC327" s="99">
        <f t="shared" si="83"/>
        <v>3.287265E-4</v>
      </c>
      <c r="AD327">
        <f t="shared" si="84"/>
        <v>2.9212072045931053E-4</v>
      </c>
      <c r="AE327" t="s">
        <v>61</v>
      </c>
      <c r="AF327">
        <v>4.16E+18</v>
      </c>
      <c r="AG327">
        <v>5.1000000000000004E-3</v>
      </c>
      <c r="AH327">
        <v>7.8899999999999999E-4</v>
      </c>
      <c r="AI327">
        <v>4.4200000000000003E-3</v>
      </c>
      <c r="AJ327">
        <v>7.2300000000000001E-4</v>
      </c>
      <c r="AK327" s="99">
        <f t="shared" si="85"/>
        <v>7.5599999999999994E-4</v>
      </c>
      <c r="AL327" s="100">
        <f t="shared" si="113"/>
        <v>3.2999999999999989E-5</v>
      </c>
      <c r="AM327" t="s">
        <v>67</v>
      </c>
      <c r="AN327">
        <v>4.32E+18</v>
      </c>
      <c r="AO327">
        <v>-8.8000000000000003E-4</v>
      </c>
      <c r="AP327">
        <v>1.0499999999999999E-3</v>
      </c>
      <c r="AQ327">
        <v>-1.09E-3</v>
      </c>
      <c r="AR327">
        <v>-1.06E-3</v>
      </c>
      <c r="AS327">
        <f t="shared" si="87"/>
        <v>-5.0000000000000131E-6</v>
      </c>
      <c r="AT327">
        <f t="shared" si="88"/>
        <v>1.4919953083036151E-3</v>
      </c>
      <c r="AU327" t="s">
        <v>61</v>
      </c>
      <c r="AV327">
        <v>4.32E+18</v>
      </c>
      <c r="AW327">
        <v>-5.0000000000000001E-4</v>
      </c>
      <c r="AX327">
        <v>-4.57E-4</v>
      </c>
      <c r="AY327">
        <v>1.1900000000000001E-3</v>
      </c>
      <c r="AZ327">
        <v>1.5900000000000001E-3</v>
      </c>
      <c r="BA327" s="30">
        <v>-6.9999999999999999E-4</v>
      </c>
      <c r="BB327" s="30">
        <v>-7.4507716869999996E-4</v>
      </c>
      <c r="BC327" s="30">
        <v>6.4000000000000005E-4</v>
      </c>
      <c r="BD327" s="30">
        <v>7.3928612679999999E-4</v>
      </c>
      <c r="BE327">
        <v>7.6000000000000004E-4</v>
      </c>
      <c r="BF327">
        <v>7.8084900000000002E-4</v>
      </c>
      <c r="BG327">
        <f t="shared" si="89"/>
        <v>2.583526527E-4</v>
      </c>
      <c r="BH327">
        <f t="shared" si="80"/>
        <v>9.643937332729052E-4</v>
      </c>
      <c r="BI327" t="s">
        <v>67</v>
      </c>
      <c r="BJ327">
        <v>4.16E+18</v>
      </c>
      <c r="BK327">
        <v>6.9999999999999999E-4</v>
      </c>
      <c r="BL327">
        <v>1.01E-3</v>
      </c>
      <c r="BM327" s="30">
        <v>9.8999999999999999E-4</v>
      </c>
      <c r="BN327" s="30">
        <v>1.1351909179999999E-3</v>
      </c>
      <c r="BO327">
        <f t="shared" si="90"/>
        <v>1.0725954589999999E-3</v>
      </c>
      <c r="BP327">
        <f t="shared" si="91"/>
        <v>8.8523347060768924E-5</v>
      </c>
      <c r="BQ327" t="s">
        <v>61</v>
      </c>
      <c r="BR327">
        <v>4.16E+18</v>
      </c>
      <c r="BS327">
        <v>2.4000000000000001E-4</v>
      </c>
      <c r="BT327">
        <v>2.7665699999999998E-4</v>
      </c>
      <c r="BW327" s="133">
        <v>3.2927804189999998E-5</v>
      </c>
      <c r="BX327" s="132">
        <v>1.347345372E-5</v>
      </c>
      <c r="BY327" s="30">
        <v>4.7671607359999999E-5</v>
      </c>
      <c r="BZ327" s="30">
        <v>3.8065295529999998E-6</v>
      </c>
      <c r="CA327" s="30">
        <v>1.058417032E-4</v>
      </c>
      <c r="CB327" s="100">
        <f t="shared" si="92"/>
        <v>4.2698323458250002E-5</v>
      </c>
      <c r="CC327" s="133">
        <v>4.8682725030000004E-6</v>
      </c>
      <c r="CD327" s="133">
        <v>4.8682725030000004E-6</v>
      </c>
      <c r="CE327" s="133">
        <v>2.646697332E-5</v>
      </c>
      <c r="CF327" s="133">
        <v>2.308543846E-5</v>
      </c>
      <c r="CG327">
        <f t="shared" si="93"/>
        <v>1.4822239196500001E-5</v>
      </c>
      <c r="CH327" s="30">
        <v>3.8376176829999997E-5</v>
      </c>
      <c r="CI327" s="30">
        <v>3.519177067E-5</v>
      </c>
      <c r="CJ327" s="100">
        <f t="shared" si="94"/>
        <v>3.6783973750000002E-5</v>
      </c>
      <c r="CK327" s="30">
        <v>5.0873147910000002E-5</v>
      </c>
      <c r="CL327" s="30">
        <v>5.1516290669999998E-5</v>
      </c>
      <c r="CM327">
        <f t="shared" si="95"/>
        <v>5.1194719289999997E-5</v>
      </c>
      <c r="CN327" s="30">
        <v>2.2241883549999999E-5</v>
      </c>
      <c r="CO327" s="30">
        <v>7.7310981239999996E-5</v>
      </c>
      <c r="CP327" s="30">
        <v>3.6246102589999997E-5</v>
      </c>
      <c r="CQ327" s="30">
        <v>3.5964383180000001E-5</v>
      </c>
      <c r="CR327" s="30">
        <v>3.7986294299999998E-5</v>
      </c>
      <c r="CS327" s="100">
        <f t="shared" si="96"/>
        <v>4.1949928972E-5</v>
      </c>
      <c r="CT327" s="30">
        <v>4.9202735710000003E-5</v>
      </c>
      <c r="CU327" s="30">
        <v>4.0163011509999999E-5</v>
      </c>
      <c r="CV327">
        <f t="shared" si="97"/>
        <v>4.4682873610000004E-5</v>
      </c>
      <c r="CW327" s="30">
        <v>1.345865988E-5</v>
      </c>
    </row>
    <row r="328" spans="1:101" ht="15.75" thickBot="1">
      <c r="A328" t="s">
        <v>68</v>
      </c>
      <c r="B328">
        <v>4.47E+18</v>
      </c>
      <c r="C328">
        <v>4.7999999999999996E-3</v>
      </c>
      <c r="D328">
        <v>7.4177100000000001E-4</v>
      </c>
      <c r="E328" t="s">
        <v>62</v>
      </c>
      <c r="F328">
        <v>4.47E+18</v>
      </c>
      <c r="R328" s="100"/>
      <c r="S328" t="s">
        <v>68</v>
      </c>
      <c r="T328">
        <v>4.31E+18</v>
      </c>
      <c r="U328">
        <v>-1.2E-4</v>
      </c>
      <c r="V328">
        <v>-1.7399999999999999E-5</v>
      </c>
      <c r="W328">
        <v>1.92E-3</v>
      </c>
      <c r="X328">
        <v>3.00752E-4</v>
      </c>
      <c r="Y328">
        <v>3.2399999999999998E-3</v>
      </c>
      <c r="Z328">
        <v>4.7900699999999999E-4</v>
      </c>
      <c r="AA328">
        <v>4.4299999999999999E-3</v>
      </c>
      <c r="AB328">
        <v>6.6526499999999995E-4</v>
      </c>
      <c r="AC328" s="99">
        <f t="shared" si="83"/>
        <v>3.5690599999999999E-4</v>
      </c>
      <c r="AD328">
        <f t="shared" si="84"/>
        <v>2.9054671479471249E-4</v>
      </c>
      <c r="AE328" t="s">
        <v>62</v>
      </c>
      <c r="AF328">
        <v>4.31E+18</v>
      </c>
      <c r="AG328">
        <v>5.4999999999999997E-3</v>
      </c>
      <c r="AH328">
        <v>8.5099999999999998E-4</v>
      </c>
      <c r="AI328">
        <v>6.1399999999999996E-3</v>
      </c>
      <c r="AJ328">
        <v>1E-3</v>
      </c>
      <c r="AK328" s="99">
        <f t="shared" si="85"/>
        <v>9.255E-4</v>
      </c>
      <c r="AL328" s="100">
        <f t="shared" si="113"/>
        <v>7.4500000000000022E-5</v>
      </c>
      <c r="AM328" t="s">
        <v>68</v>
      </c>
      <c r="AN328">
        <v>4.47E+18</v>
      </c>
      <c r="AO328">
        <v>-7.1000000000000002E-4</v>
      </c>
      <c r="AP328">
        <v>8.4400000000000002E-4</v>
      </c>
      <c r="AQ328">
        <v>-8.0000000000000004E-4</v>
      </c>
      <c r="AR328">
        <v>-7.7700000000000002E-4</v>
      </c>
      <c r="AS328">
        <f t="shared" si="87"/>
        <v>3.3500000000000001E-5</v>
      </c>
      <c r="AT328">
        <f t="shared" si="88"/>
        <v>1.1462200923033935E-3</v>
      </c>
      <c r="AU328" t="s">
        <v>62</v>
      </c>
      <c r="AV328">
        <v>4.47E+18</v>
      </c>
      <c r="AY328">
        <v>1.09E-3</v>
      </c>
      <c r="AZ328">
        <v>1.4599999999999999E-3</v>
      </c>
      <c r="BA328" s="30">
        <v>5.6999999999999998E-4</v>
      </c>
      <c r="BB328" s="30">
        <v>6.0670569449999996E-4</v>
      </c>
      <c r="BC328" s="30">
        <v>2.0000000000000002E-5</v>
      </c>
      <c r="BD328" s="30">
        <v>2.3102691459999999E-5</v>
      </c>
      <c r="BE328">
        <v>-1.1E-4</v>
      </c>
      <c r="BF328">
        <v>-1.1301799999999999E-4</v>
      </c>
      <c r="BG328">
        <f t="shared" si="89"/>
        <v>1.7226346198666667E-4</v>
      </c>
      <c r="BH328">
        <f t="shared" si="80"/>
        <v>7.1555888295081439E-4</v>
      </c>
      <c r="BI328" t="s">
        <v>68</v>
      </c>
      <c r="BJ328">
        <v>4.31E+18</v>
      </c>
      <c r="BK328">
        <v>4.2999999999999999E-4</v>
      </c>
      <c r="BL328">
        <v>6.2100000000000002E-4</v>
      </c>
      <c r="BM328" s="30">
        <v>7.3999999999999999E-4</v>
      </c>
      <c r="BN328" s="30">
        <v>8.4852654510000002E-4</v>
      </c>
      <c r="BO328">
        <f t="shared" si="90"/>
        <v>7.3476327254999997E-4</v>
      </c>
      <c r="BP328">
        <f t="shared" si="91"/>
        <v>1.6088556294015683E-4</v>
      </c>
      <c r="BQ328" t="s">
        <v>62</v>
      </c>
      <c r="BR328">
        <v>4.31E+18</v>
      </c>
      <c r="BS328">
        <v>3.3E-4</v>
      </c>
      <c r="BT328">
        <v>3.8040300000000002E-4</v>
      </c>
      <c r="BW328" s="133">
        <v>3.6085264859999998E-5</v>
      </c>
      <c r="BX328" s="134"/>
      <c r="BY328" s="19"/>
      <c r="BZ328" s="19"/>
      <c r="CA328" s="19"/>
      <c r="CB328" s="100"/>
      <c r="CC328" s="133">
        <v>8.4665608740000001E-7</v>
      </c>
      <c r="CD328" s="133">
        <v>8.4665608740000001E-7</v>
      </c>
      <c r="CE328" s="133">
        <v>2.3302443900000001E-5</v>
      </c>
      <c r="CF328" s="133">
        <v>3.2363446950000002E-5</v>
      </c>
      <c r="CG328">
        <f t="shared" si="93"/>
        <v>1.4339800756200002E-5</v>
      </c>
      <c r="CH328" s="30">
        <v>4.1386073059999998E-5</v>
      </c>
      <c r="CI328" s="30">
        <v>4.8886305859999999E-5</v>
      </c>
      <c r="CJ328" s="100">
        <f t="shared" si="94"/>
        <v>4.5136189459999999E-5</v>
      </c>
      <c r="CK328" s="30">
        <v>4.1045380699999998E-5</v>
      </c>
      <c r="CL328" s="30">
        <v>3.7810121590000003E-5</v>
      </c>
      <c r="CM328">
        <f t="shared" si="95"/>
        <v>3.9427751145000001E-5</v>
      </c>
      <c r="CN328" s="19"/>
      <c r="CO328" s="30">
        <v>7.0814260129999996E-5</v>
      </c>
      <c r="CP328" s="19"/>
      <c r="CQ328" s="19"/>
      <c r="CR328" s="30">
        <v>5.4980162809999998E-6</v>
      </c>
      <c r="CS328" s="100">
        <f t="shared" si="96"/>
        <v>3.8156138205500001E-5</v>
      </c>
      <c r="CT328" s="30">
        <v>3.0224537649999998E-5</v>
      </c>
      <c r="CU328" s="30">
        <v>4.6856846760000001E-5</v>
      </c>
      <c r="CV328">
        <f t="shared" si="97"/>
        <v>3.8540692204999998E-5</v>
      </c>
      <c r="CW328" s="30">
        <v>1.8505657340000001E-5</v>
      </c>
    </row>
    <row r="329" spans="1:101" ht="15.75" thickBot="1">
      <c r="A329" t="s">
        <v>69</v>
      </c>
      <c r="B329">
        <v>4.63E+18</v>
      </c>
      <c r="C329">
        <v>3.82E-3</v>
      </c>
      <c r="D329">
        <v>5.9032599999999996E-4</v>
      </c>
      <c r="E329" t="s">
        <v>63</v>
      </c>
      <c r="F329">
        <v>4.63E+18</v>
      </c>
      <c r="G329">
        <v>7.6000000000000004E-4</v>
      </c>
      <c r="H329">
        <v>1.1759199999999999E-4</v>
      </c>
      <c r="I329">
        <v>2.1099999999999999E-3</v>
      </c>
      <c r="J329">
        <v>3.9190200000000002E-4</v>
      </c>
      <c r="K329">
        <v>-4.8000000000000001E-4</v>
      </c>
      <c r="L329">
        <v>-8.3499999999999997E-5</v>
      </c>
      <c r="M329">
        <v>4.5799999999999999E-3</v>
      </c>
      <c r="N329">
        <v>1.700453E-3</v>
      </c>
      <c r="Q329">
        <f t="shared" ref="Q329" si="121">AVERAGE(H329,J329,L329,N329,P329)</f>
        <v>5.3161175000000001E-4</v>
      </c>
      <c r="R329" s="100">
        <f t="shared" ref="R329" si="122">_xlfn.STDEV.S(H329,J329,L329,N329,P329)</f>
        <v>8.0321925199469462E-4</v>
      </c>
      <c r="S329" t="s">
        <v>69</v>
      </c>
      <c r="T329">
        <v>4.46E+18</v>
      </c>
      <c r="U329">
        <v>-9.0000000000000006E-5</v>
      </c>
      <c r="V329">
        <v>-1.31E-5</v>
      </c>
      <c r="W329">
        <v>2.5699999999999998E-3</v>
      </c>
      <c r="X329">
        <v>4.0256899999999997E-4</v>
      </c>
      <c r="Y329">
        <v>2.6900000000000001E-3</v>
      </c>
      <c r="Z329">
        <v>3.9769399999999998E-4</v>
      </c>
      <c r="AA329">
        <v>3.1900000000000001E-3</v>
      </c>
      <c r="AB329">
        <v>4.7899999999999999E-4</v>
      </c>
      <c r="AC329" s="99">
        <f t="shared" si="83"/>
        <v>3.1654075000000001E-4</v>
      </c>
      <c r="AD329">
        <f t="shared" si="84"/>
        <v>2.2289215759700923E-4</v>
      </c>
      <c r="AE329" t="s">
        <v>63</v>
      </c>
      <c r="AF329">
        <v>4.46E+18</v>
      </c>
      <c r="AG329">
        <v>6.3E-3</v>
      </c>
      <c r="AH329">
        <v>9.7400000000000004E-4</v>
      </c>
      <c r="AI329">
        <v>6.1900000000000002E-3</v>
      </c>
      <c r="AJ329">
        <v>1.01E-3</v>
      </c>
      <c r="AK329" s="99">
        <f t="shared" si="85"/>
        <v>9.9200000000000004E-4</v>
      </c>
      <c r="AL329" s="100">
        <f t="shared" si="113"/>
        <v>1.8000000000000004E-5</v>
      </c>
      <c r="AM329" t="s">
        <v>69</v>
      </c>
      <c r="AN329">
        <v>4.63E+18</v>
      </c>
      <c r="AO329">
        <v>2.5999999999999998E-4</v>
      </c>
      <c r="AP329">
        <v>3.0899999999999998E-4</v>
      </c>
      <c r="AQ329">
        <v>-1.1800000000000001E-3</v>
      </c>
      <c r="AR329">
        <v>-1.15E-3</v>
      </c>
      <c r="AS329">
        <f t="shared" si="87"/>
        <v>-4.2049999999999998E-4</v>
      </c>
      <c r="AT329">
        <f t="shared" si="88"/>
        <v>1.0316687937511728E-3</v>
      </c>
      <c r="AU329" t="s">
        <v>63</v>
      </c>
      <c r="AV329">
        <v>4.63E+18</v>
      </c>
      <c r="AW329">
        <v>2.0000000000000001E-4</v>
      </c>
      <c r="AX329">
        <v>1.83E-4</v>
      </c>
      <c r="AY329">
        <v>1.0200000000000001E-3</v>
      </c>
      <c r="AZ329">
        <v>1.3600000000000001E-3</v>
      </c>
      <c r="BA329" s="30">
        <v>-1.0000000000000001E-5</v>
      </c>
      <c r="BB329" s="30">
        <v>-1.064395955E-5</v>
      </c>
      <c r="BC329" s="30">
        <v>5.9999999999999995E-4</v>
      </c>
      <c r="BD329" s="30">
        <v>6.9308074389999997E-4</v>
      </c>
      <c r="BE329">
        <v>1.8000000000000001E-4</v>
      </c>
      <c r="BF329">
        <v>1.84938E-4</v>
      </c>
      <c r="BG329">
        <f t="shared" si="89"/>
        <v>2.8912492811666667E-4</v>
      </c>
      <c r="BH329">
        <f t="shared" si="80"/>
        <v>5.5582910032621943E-4</v>
      </c>
      <c r="BI329" t="s">
        <v>69</v>
      </c>
      <c r="BJ329">
        <v>4.46E+18</v>
      </c>
      <c r="BK329">
        <v>3.5E-4</v>
      </c>
      <c r="BL329">
        <v>5.0600000000000005E-4</v>
      </c>
      <c r="BM329" s="30">
        <v>1.15E-3</v>
      </c>
      <c r="BN329" s="30">
        <v>1.318656117E-3</v>
      </c>
      <c r="BO329">
        <f t="shared" si="90"/>
        <v>9.1232805849999999E-4</v>
      </c>
      <c r="BP329">
        <f t="shared" si="91"/>
        <v>5.7463465110342842E-4</v>
      </c>
      <c r="BQ329" t="s">
        <v>63</v>
      </c>
      <c r="BR329">
        <v>4.46E+18</v>
      </c>
      <c r="BS329">
        <v>4.0000000000000003E-5</v>
      </c>
      <c r="BT329">
        <v>4.6100000000000002E-5</v>
      </c>
      <c r="BW329" s="132">
        <v>2.8717856620000001E-5</v>
      </c>
      <c r="BX329" s="132">
        <v>5.7205725280000002E-6</v>
      </c>
      <c r="BY329" s="30">
        <v>1.9065028719999999E-5</v>
      </c>
      <c r="BZ329" s="30">
        <v>4.0602981900000003E-6</v>
      </c>
      <c r="CA329" s="30">
        <v>8.2722696379999996E-5</v>
      </c>
      <c r="CB329" s="100">
        <f t="shared" si="92"/>
        <v>2.78921489545E-5</v>
      </c>
      <c r="CC329" s="132">
        <v>6.3499206559999999E-7</v>
      </c>
      <c r="CD329" s="132">
        <v>6.3499206559999999E-7</v>
      </c>
      <c r="CE329" s="132">
        <v>1.9346782120000001E-5</v>
      </c>
      <c r="CF329" s="132">
        <v>2.3304604010000001E-5</v>
      </c>
      <c r="CG329">
        <f t="shared" si="93"/>
        <v>1.0980342565299999E-5</v>
      </c>
      <c r="CH329" s="30">
        <v>4.7405865500000002E-5</v>
      </c>
      <c r="CI329" s="30">
        <v>4.9284402820000003E-5</v>
      </c>
      <c r="CJ329" s="100">
        <f t="shared" si="94"/>
        <v>4.8345134160000003E-5</v>
      </c>
      <c r="CK329" s="30">
        <v>1.503070279E-5</v>
      </c>
      <c r="CL329" s="30">
        <v>5.5769929349999999E-5</v>
      </c>
      <c r="CM329">
        <f t="shared" si="95"/>
        <v>3.540031607E-5</v>
      </c>
      <c r="CN329" s="30">
        <v>8.8967534179999995E-6</v>
      </c>
      <c r="CO329" s="30">
        <v>6.6266555350000001E-5</v>
      </c>
      <c r="CP329" s="30">
        <v>5.1780146559999998E-7</v>
      </c>
      <c r="CQ329" s="30">
        <v>3.3716609240000002E-5</v>
      </c>
      <c r="CR329" s="30">
        <v>8.9967539140000003E-6</v>
      </c>
      <c r="CS329" s="100">
        <f t="shared" si="96"/>
        <v>2.3678894677520002E-5</v>
      </c>
      <c r="CT329" s="30">
        <v>2.460136785E-5</v>
      </c>
      <c r="CU329" s="30">
        <v>3.5700454679999997E-5</v>
      </c>
      <c r="CV329">
        <f t="shared" si="97"/>
        <v>3.0150911264999997E-5</v>
      </c>
      <c r="CW329" s="30">
        <v>2.24310998E-6</v>
      </c>
    </row>
    <row r="330" spans="1:101" ht="15.75" thickBot="1">
      <c r="E330" t="s">
        <v>64</v>
      </c>
      <c r="F330">
        <v>4.78E+18</v>
      </c>
      <c r="R330" s="100"/>
      <c r="AE330" t="s">
        <v>64</v>
      </c>
      <c r="AF330">
        <v>4.61E+18</v>
      </c>
      <c r="AG330">
        <v>7.1000000000000004E-3</v>
      </c>
      <c r="AH330">
        <v>1.1000000000000001E-3</v>
      </c>
      <c r="AI330">
        <v>6.0600000000000003E-3</v>
      </c>
      <c r="AJ330">
        <v>9.9200000000000004E-4</v>
      </c>
      <c r="AK330" s="99">
        <f t="shared" si="85"/>
        <v>1.0460000000000001E-3</v>
      </c>
      <c r="AL330" s="100">
        <f t="shared" si="113"/>
        <v>5.4000000000000012E-5</v>
      </c>
      <c r="AU330" t="s">
        <v>64</v>
      </c>
      <c r="AV330">
        <v>4.78E+18</v>
      </c>
      <c r="AY330">
        <v>1.2700000000000001E-3</v>
      </c>
      <c r="AZ330">
        <v>1.6999999999999999E-3</v>
      </c>
      <c r="BA330" s="30">
        <v>9.8999999999999999E-4</v>
      </c>
      <c r="BB330" s="30">
        <v>1.053751996E-3</v>
      </c>
      <c r="BC330" s="30">
        <v>3.3E-4</v>
      </c>
      <c r="BD330" s="30">
        <v>3.8119440909999998E-4</v>
      </c>
      <c r="BE330">
        <v>2.3000000000000001E-4</v>
      </c>
      <c r="BF330">
        <v>2.36309E-4</v>
      </c>
      <c r="BG330">
        <f t="shared" si="89"/>
        <v>5.5708513503333339E-4</v>
      </c>
      <c r="BH330">
        <f t="shared" si="80"/>
        <v>6.7335073537250765E-4</v>
      </c>
      <c r="BQ330" t="s">
        <v>64</v>
      </c>
      <c r="BR330">
        <v>4.61E+18</v>
      </c>
      <c r="BS330">
        <v>-1.7000000000000001E-4</v>
      </c>
      <c r="BT330">
        <v>-1.9596500000000001E-4</v>
      </c>
      <c r="BW330" s="9"/>
      <c r="BX330" s="134"/>
      <c r="BY330" s="19"/>
      <c r="BZ330" s="19"/>
      <c r="CB330" s="100"/>
      <c r="CH330" s="30">
        <v>5.3425657939999999E-5</v>
      </c>
      <c r="CI330" s="30">
        <v>4.8249350740000003E-5</v>
      </c>
      <c r="CJ330" s="100">
        <f t="shared" si="94"/>
        <v>5.0837504340000001E-5</v>
      </c>
      <c r="CN330" s="19"/>
      <c r="CO330" s="30">
        <v>8.2508358129999997E-5</v>
      </c>
      <c r="CP330" s="19"/>
      <c r="CQ330" s="19"/>
      <c r="CR330" s="30">
        <v>1.1495852219999999E-5</v>
      </c>
      <c r="CS330" s="100">
        <f t="shared" si="96"/>
        <v>4.7002105174999997E-5</v>
      </c>
      <c r="CW330" s="30">
        <v>9.5332174149999998E-6</v>
      </c>
    </row>
    <row r="331" spans="1:101" ht="15.75" thickBot="1">
      <c r="E331" t="s">
        <v>65</v>
      </c>
      <c r="F331">
        <v>4.94E+18</v>
      </c>
      <c r="G331">
        <v>2.0699999999999998E-3</v>
      </c>
      <c r="H331">
        <v>3.2028500000000001E-4</v>
      </c>
      <c r="I331">
        <v>3.82E-3</v>
      </c>
      <c r="J331">
        <v>7.0951E-4</v>
      </c>
      <c r="K331">
        <v>-1.15E-3</v>
      </c>
      <c r="L331">
        <v>-1.99965E-4</v>
      </c>
      <c r="Q331">
        <f t="shared" ref="Q331" si="123">AVERAGE(H331,J331,L331,N331,P331)</f>
        <v>2.7661E-4</v>
      </c>
      <c r="R331" s="100">
        <f t="shared" ref="R331" si="124">_xlfn.STDEV.S(H331,J331,L331,N331,P331)</f>
        <v>4.5630781619976666E-4</v>
      </c>
      <c r="AE331" t="s">
        <v>65</v>
      </c>
      <c r="AF331">
        <v>4.76E+18</v>
      </c>
      <c r="AG331">
        <v>7.3000000000000001E-3</v>
      </c>
      <c r="AH331">
        <v>1.1299999999999999E-3</v>
      </c>
      <c r="AI331">
        <v>6.2599999999999999E-3</v>
      </c>
      <c r="AJ331">
        <v>1.0200000000000001E-3</v>
      </c>
      <c r="AK331" s="99">
        <f t="shared" si="85"/>
        <v>1.075E-3</v>
      </c>
      <c r="AL331" s="100">
        <f t="shared" si="113"/>
        <v>5.4999999999999927E-5</v>
      </c>
      <c r="AU331" t="s">
        <v>65</v>
      </c>
      <c r="AV331">
        <v>4.94E+18</v>
      </c>
      <c r="AW331">
        <v>5.0000000000000001E-4</v>
      </c>
      <c r="AX331">
        <v>4.57E-4</v>
      </c>
      <c r="AY331">
        <v>8.4999999999999995E-4</v>
      </c>
      <c r="AZ331">
        <v>1.14E-3</v>
      </c>
      <c r="BA331" s="30">
        <v>4.6999999999999999E-4</v>
      </c>
      <c r="BB331" s="30">
        <v>5.0026609900000001E-4</v>
      </c>
      <c r="BC331" s="30">
        <v>4.8000000000000001E-4</v>
      </c>
      <c r="BD331" s="30">
        <v>5.5446459510000005E-4</v>
      </c>
      <c r="BE331">
        <v>5.2999999999999998E-4</v>
      </c>
      <c r="BF331">
        <v>5.4453900000000003E-4</v>
      </c>
      <c r="BG331">
        <f t="shared" si="89"/>
        <v>5.330898980333334E-4</v>
      </c>
      <c r="BH331">
        <f t="shared" si="80"/>
        <v>2.8259550954706585E-4</v>
      </c>
      <c r="BQ331" t="s">
        <v>65</v>
      </c>
      <c r="BR331">
        <v>4.76E+18</v>
      </c>
      <c r="BS331">
        <v>-9.0000000000000006E-5</v>
      </c>
      <c r="BT331">
        <v>-1.0374600000000001E-4</v>
      </c>
      <c r="BW331" s="9"/>
      <c r="BX331" s="132">
        <v>1.5581033070000001E-5</v>
      </c>
      <c r="BY331" s="30">
        <v>3.4515833990000002E-5</v>
      </c>
      <c r="BZ331" s="30">
        <v>9.7277977469999998E-6</v>
      </c>
      <c r="CB331" s="100">
        <f t="shared" si="92"/>
        <v>1.9941554935666668E-5</v>
      </c>
      <c r="CH331" s="30">
        <v>5.4930606060000001E-5</v>
      </c>
      <c r="CI331" s="30">
        <v>4.9841738549999999E-5</v>
      </c>
      <c r="CJ331" s="100">
        <f t="shared" si="94"/>
        <v>5.2386172305000003E-5</v>
      </c>
      <c r="CN331" s="30">
        <v>2.2241883549999999E-5</v>
      </c>
      <c r="CO331" s="30">
        <v>5.5222129459999999E-5</v>
      </c>
      <c r="CP331" s="30">
        <v>2.4336668880000001E-5</v>
      </c>
      <c r="CQ331" s="30">
        <v>2.6973287389999999E-5</v>
      </c>
      <c r="CR331" s="30">
        <v>2.649044208E-5</v>
      </c>
      <c r="CS331" s="100">
        <f t="shared" si="96"/>
        <v>3.1052882271999999E-5</v>
      </c>
      <c r="CW331" s="30">
        <v>5.0469974549999999E-6</v>
      </c>
    </row>
    <row r="332" spans="1:101" ht="15.75" thickBot="1">
      <c r="E332" t="s">
        <v>66</v>
      </c>
      <c r="F332">
        <v>5.09E+18</v>
      </c>
      <c r="R332" s="100"/>
      <c r="AE332" t="s">
        <v>66</v>
      </c>
      <c r="AF332">
        <v>4.91E+18</v>
      </c>
      <c r="AG332">
        <v>7.1000000000000004E-3</v>
      </c>
      <c r="AH332">
        <v>1.1000000000000001E-3</v>
      </c>
      <c r="AI332">
        <v>5.7000000000000002E-3</v>
      </c>
      <c r="AJ332">
        <v>9.3300000000000002E-4</v>
      </c>
      <c r="AK332" s="99">
        <f t="shared" si="85"/>
        <v>1.0165E-3</v>
      </c>
      <c r="AL332" s="100">
        <f t="shared" si="113"/>
        <v>8.3500000000000024E-5</v>
      </c>
      <c r="AU332" t="s">
        <v>66</v>
      </c>
      <c r="AV332">
        <v>5.09E+18</v>
      </c>
      <c r="AY332">
        <v>1.2600000000000001E-3</v>
      </c>
      <c r="AZ332">
        <v>1.6800000000000001E-3</v>
      </c>
      <c r="BA332" s="30">
        <v>5.1000000000000004E-4</v>
      </c>
      <c r="BB332" s="30">
        <v>5.4284193719999997E-4</v>
      </c>
      <c r="BC332" s="30">
        <v>2.1000000000000001E-4</v>
      </c>
      <c r="BD332" s="30">
        <v>2.4257826040000001E-4</v>
      </c>
      <c r="BE332">
        <v>8.1999999999999998E-4</v>
      </c>
      <c r="BF332">
        <v>8.4249499999999996E-4</v>
      </c>
      <c r="BG332">
        <f t="shared" si="89"/>
        <v>5.4263839920000001E-4</v>
      </c>
      <c r="BH332">
        <f t="shared" si="80"/>
        <v>6.1917786017656165E-4</v>
      </c>
      <c r="BQ332" t="s">
        <v>66</v>
      </c>
      <c r="BR332">
        <v>4.91E+18</v>
      </c>
      <c r="BS332">
        <v>3.6000000000000002E-4</v>
      </c>
      <c r="BT332">
        <v>4.14986E-4</v>
      </c>
      <c r="BW332" s="9"/>
      <c r="BX332" s="134"/>
      <c r="BY332" s="19"/>
      <c r="BZ332" s="19"/>
      <c r="CB332" s="100"/>
      <c r="CH332" s="30">
        <v>5.3425657939999999E-5</v>
      </c>
      <c r="CI332" s="30">
        <v>4.5383052670000003E-5</v>
      </c>
      <c r="CJ332" s="100">
        <f t="shared" si="94"/>
        <v>4.9404355304999997E-5</v>
      </c>
      <c r="CN332" s="19"/>
      <c r="CO332" s="30">
        <v>8.1858686020000004E-5</v>
      </c>
      <c r="CP332" s="19"/>
      <c r="CQ332" s="19"/>
      <c r="CR332" s="30">
        <v>4.098521227E-5</v>
      </c>
      <c r="CS332" s="100">
        <f t="shared" si="96"/>
        <v>6.1421949145000002E-5</v>
      </c>
      <c r="CW332" s="30">
        <v>2.018798982E-5</v>
      </c>
    </row>
    <row r="333" spans="1:101" ht="15.75" thickBot="1">
      <c r="E333" t="s">
        <v>67</v>
      </c>
      <c r="F333">
        <v>5.24E+18</v>
      </c>
      <c r="G333">
        <v>1.31E-3</v>
      </c>
      <c r="H333">
        <v>2.02692E-4</v>
      </c>
      <c r="I333">
        <v>1.5100000000000001E-3</v>
      </c>
      <c r="J333">
        <v>2.8046100000000002E-4</v>
      </c>
      <c r="K333">
        <v>6.8999999999999997E-4</v>
      </c>
      <c r="L333">
        <v>1.19979E-4</v>
      </c>
      <c r="Q333">
        <f t="shared" ref="Q333" si="125">AVERAGE(H333,J333,L333,N333,P333)</f>
        <v>2.0104400000000002E-4</v>
      </c>
      <c r="R333" s="100">
        <f t="shared" ref="R333" si="126">_xlfn.STDEV.S(H333,J333,L333,N333,P333)</f>
        <v>8.0253691559952566E-5</v>
      </c>
      <c r="AE333" t="s">
        <v>67</v>
      </c>
      <c r="AF333">
        <v>5.06E+18</v>
      </c>
      <c r="AG333">
        <v>7.4999999999999997E-3</v>
      </c>
      <c r="AH333">
        <v>1.16E-3</v>
      </c>
      <c r="AI333">
        <v>5.8300000000000001E-3</v>
      </c>
      <c r="AJ333">
        <v>9.5399999999999999E-4</v>
      </c>
      <c r="AK333" s="99">
        <f t="shared" si="85"/>
        <v>1.057E-3</v>
      </c>
      <c r="AL333" s="100">
        <f t="shared" si="113"/>
        <v>1.0300000000000001E-4</v>
      </c>
      <c r="AU333" t="s">
        <v>67</v>
      </c>
      <c r="AV333">
        <v>5.24E+18</v>
      </c>
      <c r="AW333">
        <v>0</v>
      </c>
      <c r="AX333">
        <v>0</v>
      </c>
      <c r="AY333">
        <v>6.0999999999999997E-4</v>
      </c>
      <c r="AZ333">
        <v>8.1499999999999997E-4</v>
      </c>
      <c r="BA333" s="30">
        <v>8.8000000000000003E-4</v>
      </c>
      <c r="BB333" s="30">
        <v>9.3666844070000002E-4</v>
      </c>
      <c r="BC333" s="30">
        <v>-4.4999999999999999E-4</v>
      </c>
      <c r="BD333" s="30">
        <v>-5.1981055789999996E-4</v>
      </c>
      <c r="BE333">
        <v>-4.0000000000000003E-5</v>
      </c>
      <c r="BF333">
        <v>-4.1100000000000003E-5</v>
      </c>
      <c r="BG333">
        <f t="shared" si="89"/>
        <v>1.252526276E-4</v>
      </c>
      <c r="BH333">
        <f t="shared" si="80"/>
        <v>6.1844242392028925E-4</v>
      </c>
      <c r="BQ333" t="s">
        <v>67</v>
      </c>
      <c r="BR333">
        <v>5.06E+18</v>
      </c>
      <c r="BS333">
        <v>6.8000000000000005E-4</v>
      </c>
      <c r="BT333">
        <v>7.8386199999999997E-4</v>
      </c>
      <c r="BW333" s="9"/>
      <c r="BX333" s="132">
        <v>9.8604605409999998E-6</v>
      </c>
      <c r="BY333" s="30">
        <v>1.3643693539999999E-5</v>
      </c>
      <c r="BZ333" s="30">
        <v>5.836678648E-6</v>
      </c>
      <c r="CB333" s="100">
        <f t="shared" si="92"/>
        <v>9.7802775763333322E-6</v>
      </c>
      <c r="CH333" s="30">
        <v>5.643555417E-5</v>
      </c>
      <c r="CI333" s="30">
        <v>4.6418104750000003E-5</v>
      </c>
      <c r="CJ333" s="100">
        <f t="shared" si="94"/>
        <v>5.1426829459999998E-5</v>
      </c>
      <c r="CN333" s="30">
        <v>4.4483767089999997E-6</v>
      </c>
      <c r="CO333" s="30">
        <v>3.9629998790000003E-5</v>
      </c>
      <c r="CP333" s="30">
        <v>4.5566528970000001E-5</v>
      </c>
      <c r="CQ333" s="30">
        <v>2.5287456930000002E-5</v>
      </c>
      <c r="CR333" s="30">
        <v>1.9992786480000001E-6</v>
      </c>
      <c r="CS333" s="100">
        <f t="shared" si="96"/>
        <v>2.3386328009399999E-5</v>
      </c>
      <c r="CW333" s="30">
        <v>3.8132869659999999E-5</v>
      </c>
    </row>
    <row r="334" spans="1:101" ht="15.75" thickBot="1">
      <c r="E334" t="s">
        <v>68</v>
      </c>
      <c r="F334">
        <v>5.4E+18</v>
      </c>
      <c r="R334" s="100"/>
      <c r="AE334" t="s">
        <v>68</v>
      </c>
      <c r="AF334">
        <v>5.21E+18</v>
      </c>
      <c r="AG334">
        <v>5.7999999999999996E-3</v>
      </c>
      <c r="AH334">
        <v>8.9700000000000001E-4</v>
      </c>
      <c r="AI334">
        <v>6.3299999999999997E-3</v>
      </c>
      <c r="AJ334">
        <v>1.0399999999999999E-3</v>
      </c>
      <c r="AK334" s="99">
        <f t="shared" si="85"/>
        <v>9.6849999999999996E-4</v>
      </c>
      <c r="AL334" s="100">
        <f t="shared" si="113"/>
        <v>7.1499999999999949E-5</v>
      </c>
      <c r="AU334" t="s">
        <v>68</v>
      </c>
      <c r="AV334">
        <v>5.4E+18</v>
      </c>
      <c r="AY334">
        <v>1.32E-3</v>
      </c>
      <c r="AZ334">
        <v>1.7600000000000001E-3</v>
      </c>
      <c r="BA334" s="30">
        <v>6.0000000000000002E-5</v>
      </c>
      <c r="BB334" s="30">
        <v>6.386375732E-5</v>
      </c>
      <c r="BC334" s="30">
        <v>-1.8000000000000001E-4</v>
      </c>
      <c r="BD334" s="30">
        <v>-2.079242232E-4</v>
      </c>
      <c r="BE334">
        <v>-8.7000000000000001E-4</v>
      </c>
      <c r="BF334">
        <v>-8.93866E-4</v>
      </c>
      <c r="BG334">
        <f t="shared" si="89"/>
        <v>-3.4597548862666663E-4</v>
      </c>
      <c r="BH334">
        <f t="shared" si="80"/>
        <v>1.1274691334842556E-3</v>
      </c>
      <c r="BQ334" t="s">
        <v>68</v>
      </c>
      <c r="BR334">
        <v>5.21E+18</v>
      </c>
      <c r="BS334">
        <v>1.47E-3</v>
      </c>
      <c r="BT334">
        <v>1.694524E-3</v>
      </c>
      <c r="BW334" s="9"/>
      <c r="BX334" s="134"/>
      <c r="BY334" s="19"/>
      <c r="BZ334" s="19"/>
      <c r="CB334" s="100"/>
      <c r="CH334" s="30">
        <v>4.3643495219999999E-5</v>
      </c>
      <c r="CI334" s="30">
        <v>5.0399074289999997E-5</v>
      </c>
      <c r="CJ334" s="100">
        <f t="shared" si="94"/>
        <v>4.7021284754999998E-5</v>
      </c>
      <c r="CN334" s="19"/>
      <c r="CO334" s="30">
        <v>8.5756718690000006E-5</v>
      </c>
      <c r="CP334" s="19"/>
      <c r="CQ334" s="19"/>
      <c r="CR334" s="30">
        <v>4.3484310579999997E-5</v>
      </c>
      <c r="CS334" s="100">
        <f t="shared" si="96"/>
        <v>6.4620514634999995E-5</v>
      </c>
      <c r="CW334" s="30">
        <v>8.2434291769999997E-5</v>
      </c>
    </row>
    <row r="335" spans="1:101" ht="15.75" thickBot="1">
      <c r="E335" t="s">
        <v>69</v>
      </c>
      <c r="F335">
        <v>5.55E+18</v>
      </c>
      <c r="G335">
        <v>1.64E-3</v>
      </c>
      <c r="H335">
        <v>2.5375199999999999E-4</v>
      </c>
      <c r="I335">
        <v>2.64E-3</v>
      </c>
      <c r="J335">
        <v>4.9034199999999995E-4</v>
      </c>
      <c r="K335">
        <v>2.3E-3</v>
      </c>
      <c r="L335">
        <v>3.9993E-4</v>
      </c>
      <c r="Q335">
        <f t="shared" ref="Q335" si="127">AVERAGE(H335,J335,L335,N335,P335)</f>
        <v>3.8134133333333331E-4</v>
      </c>
      <c r="R335" s="100">
        <f t="shared" ref="R335" si="128">_xlfn.STDEV.S(H335,J335,L335,N335,P335)</f>
        <v>1.1938534634256136E-4</v>
      </c>
      <c r="AE335" t="s">
        <v>69</v>
      </c>
      <c r="AF335">
        <v>5.35E+18</v>
      </c>
      <c r="AG335">
        <v>5.0000000000000001E-3</v>
      </c>
      <c r="AH335">
        <v>7.7300000000000003E-4</v>
      </c>
      <c r="AI335">
        <v>5.7099999999999998E-3</v>
      </c>
      <c r="AJ335">
        <v>9.3499999999999996E-4</v>
      </c>
      <c r="AK335" s="99">
        <f t="shared" si="85"/>
        <v>8.5399999999999994E-4</v>
      </c>
      <c r="AL335" s="100">
        <f t="shared" si="113"/>
        <v>8.0999999999999963E-5</v>
      </c>
      <c r="AU335" t="s">
        <v>69</v>
      </c>
      <c r="AV335">
        <v>5.55E+18</v>
      </c>
      <c r="AW335">
        <v>2.0000000000000001E-4</v>
      </c>
      <c r="AX335">
        <v>1.83E-4</v>
      </c>
      <c r="AY335" s="30">
        <v>4.2000000000000002E-4</v>
      </c>
      <c r="AZ335" s="30">
        <v>5.6089743589999999E-4</v>
      </c>
      <c r="BA335" s="30">
        <v>1.7000000000000001E-4</v>
      </c>
      <c r="BB335" s="30">
        <v>1.8094731240000001E-4</v>
      </c>
      <c r="BC335" s="30">
        <v>2.0000000000000001E-4</v>
      </c>
      <c r="BD335" s="30">
        <v>2.3102691459999999E-4</v>
      </c>
      <c r="BE335">
        <v>-2.9E-4</v>
      </c>
      <c r="BF335">
        <v>-2.9795499999999998E-4</v>
      </c>
      <c r="BG335">
        <f t="shared" si="89"/>
        <v>3.8006409000000014E-5</v>
      </c>
      <c r="BH335">
        <f t="shared" si="80"/>
        <v>3.0650582403205613E-4</v>
      </c>
      <c r="BQ335" t="s">
        <v>69</v>
      </c>
      <c r="BR335">
        <v>5.35E+18</v>
      </c>
      <c r="BS335">
        <v>1.47E-3</v>
      </c>
      <c r="BT335">
        <v>1.694524E-3</v>
      </c>
      <c r="BW335" s="9"/>
      <c r="BX335" s="133">
        <v>1.234439335E-5</v>
      </c>
      <c r="BY335" s="30">
        <v>2.38538748E-5</v>
      </c>
      <c r="BZ335" s="30">
        <v>1.9455595489999998E-5</v>
      </c>
      <c r="CA335" s="120"/>
      <c r="CB335" s="100">
        <f t="shared" si="92"/>
        <v>1.8551287879999999E-5</v>
      </c>
      <c r="CH335" s="30">
        <v>3.7623702780000002E-5</v>
      </c>
      <c r="CI335" s="30">
        <v>4.546267207E-5</v>
      </c>
      <c r="CJ335" s="100">
        <f t="shared" si="94"/>
        <v>4.1543187425000004E-5</v>
      </c>
      <c r="CN335" s="30">
        <v>8.8967534179999995E-6</v>
      </c>
      <c r="CO335" s="30">
        <v>2.7286228670000001E-5</v>
      </c>
      <c r="CP335" s="30">
        <v>8.8026249149999992E-6</v>
      </c>
      <c r="CQ335" s="30">
        <v>1.1238869750000001E-5</v>
      </c>
      <c r="CR335" s="30">
        <v>1.449477019E-5</v>
      </c>
      <c r="CS335" s="100">
        <f t="shared" si="96"/>
        <v>1.4143849388599999E-5</v>
      </c>
      <c r="CW335" s="30">
        <v>8.2434291769999997E-5</v>
      </c>
    </row>
    <row r="353" spans="1:112">
      <c r="A353" s="187" t="s">
        <v>120</v>
      </c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  <c r="AJ353" s="187"/>
      <c r="AK353" s="187"/>
      <c r="AL353" s="187"/>
      <c r="AM353" s="187"/>
      <c r="AN353" s="187"/>
      <c r="AO353" s="187"/>
      <c r="AP353" s="187"/>
      <c r="AQ353" s="187"/>
      <c r="AR353" s="187"/>
      <c r="AS353" s="187"/>
      <c r="AT353" s="187"/>
      <c r="AU353" s="187"/>
      <c r="AV353" s="187"/>
      <c r="AW353" s="187"/>
      <c r="AX353" s="187"/>
      <c r="AY353" s="187"/>
      <c r="AZ353" s="187"/>
      <c r="BA353" s="187"/>
      <c r="BB353" s="187"/>
      <c r="BC353" s="187"/>
      <c r="BD353" s="187"/>
      <c r="BE353" s="187"/>
      <c r="BF353" s="187"/>
      <c r="BG353" s="187"/>
      <c r="BH353" s="187"/>
      <c r="BI353" s="187"/>
      <c r="BJ353" s="187"/>
      <c r="BK353" s="187"/>
      <c r="BL353" s="187"/>
      <c r="BM353" s="187"/>
      <c r="BN353" s="187"/>
      <c r="BO353" s="187"/>
      <c r="BP353" s="187"/>
      <c r="BQ353" s="187"/>
      <c r="BR353" s="187"/>
      <c r="BS353" s="187"/>
      <c r="BT353" s="187"/>
    </row>
    <row r="354" spans="1:112" ht="15.75" thickBot="1">
      <c r="A354" s="188" t="s">
        <v>70</v>
      </c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9" t="s">
        <v>89</v>
      </c>
      <c r="AN354" s="189"/>
      <c r="AO354" s="189"/>
      <c r="AP354" s="189"/>
      <c r="AQ354" s="189"/>
      <c r="AR354" s="189"/>
      <c r="AS354" s="189"/>
      <c r="AT354" s="189"/>
      <c r="AU354" s="189"/>
      <c r="AV354" s="189"/>
      <c r="AW354" s="189"/>
      <c r="AX354" s="189"/>
      <c r="AY354" s="189"/>
      <c r="AZ354" s="189"/>
      <c r="BA354" s="189"/>
      <c r="BB354" s="189"/>
      <c r="BC354" s="189"/>
      <c r="BD354" s="189"/>
      <c r="BE354" s="189"/>
      <c r="BF354" s="189"/>
      <c r="BG354" s="189"/>
      <c r="BH354" s="189"/>
      <c r="BI354" s="189"/>
      <c r="BJ354" s="189"/>
      <c r="BK354" s="189"/>
      <c r="BL354" s="189"/>
      <c r="BM354" s="189"/>
      <c r="BN354" s="189"/>
      <c r="BO354" s="189"/>
      <c r="BP354" s="189"/>
      <c r="BQ354" s="189"/>
      <c r="BR354" s="189"/>
      <c r="BS354" s="189"/>
      <c r="BT354" s="189"/>
      <c r="BW354" t="s">
        <v>136</v>
      </c>
    </row>
    <row r="355" spans="1:112" ht="15.75" thickBot="1">
      <c r="A355" s="169" t="s">
        <v>6</v>
      </c>
      <c r="B355" s="147"/>
      <c r="C355" s="190"/>
      <c r="D355" s="190"/>
      <c r="E355" s="144" t="s">
        <v>4</v>
      </c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6"/>
      <c r="S355" s="170" t="s">
        <v>7</v>
      </c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44" t="s">
        <v>8</v>
      </c>
      <c r="AF355" s="145"/>
      <c r="AG355" s="145"/>
      <c r="AH355" s="145"/>
      <c r="AI355" s="145"/>
      <c r="AJ355" s="145"/>
      <c r="AK355" s="145"/>
      <c r="AL355" s="146"/>
      <c r="AM355" s="144" t="s">
        <v>72</v>
      </c>
      <c r="AN355" s="145"/>
      <c r="AO355" s="145"/>
      <c r="AP355" s="145"/>
      <c r="AQ355" s="145"/>
      <c r="AR355" s="145"/>
      <c r="AS355" s="145"/>
      <c r="AT355" s="145"/>
      <c r="AU355" s="144" t="s">
        <v>73</v>
      </c>
      <c r="AV355" s="145"/>
      <c r="AW355" s="145"/>
      <c r="AX355" s="145"/>
      <c r="AY355" s="145"/>
      <c r="AZ355" s="145"/>
      <c r="BA355" s="145"/>
      <c r="BB355" s="145"/>
      <c r="BC355" s="145"/>
      <c r="BD355" s="145"/>
      <c r="BE355" s="145"/>
      <c r="BF355" s="145"/>
      <c r="BG355" s="145"/>
      <c r="BH355" s="146"/>
      <c r="BI355" s="144" t="s">
        <v>7</v>
      </c>
      <c r="BJ355" s="145"/>
      <c r="BK355" s="145"/>
      <c r="BL355" s="145"/>
      <c r="BM355" s="145"/>
      <c r="BN355" s="145"/>
      <c r="BO355" s="145"/>
      <c r="BP355" s="145"/>
      <c r="BQ355" s="144" t="s">
        <v>8</v>
      </c>
      <c r="BR355" s="145"/>
      <c r="BS355" s="145"/>
      <c r="BT355" s="146"/>
      <c r="BW355" s="86" t="s">
        <v>121</v>
      </c>
      <c r="BX355" s="86" t="s">
        <v>122</v>
      </c>
      <c r="BY355" s="88"/>
      <c r="BZ355" s="88"/>
      <c r="CA355" s="88"/>
      <c r="CB355" s="87"/>
      <c r="CC355" s="86" t="s">
        <v>124</v>
      </c>
      <c r="CD355" s="88"/>
      <c r="CE355" s="88"/>
      <c r="CF355" s="88"/>
      <c r="CG355" s="88"/>
      <c r="CH355" s="86" t="s">
        <v>125</v>
      </c>
      <c r="CI355" s="88"/>
      <c r="CJ355" s="87"/>
      <c r="CK355" s="86" t="s">
        <v>126</v>
      </c>
      <c r="CL355" s="88"/>
      <c r="CM355" s="88"/>
      <c r="CN355" s="86" t="s">
        <v>128</v>
      </c>
      <c r="CO355" s="88"/>
      <c r="CP355" s="88"/>
      <c r="CQ355" s="88"/>
      <c r="CR355" s="88"/>
      <c r="CS355" s="87"/>
      <c r="CT355" s="88" t="s">
        <v>129</v>
      </c>
      <c r="CU355" s="88"/>
      <c r="CV355" s="88"/>
      <c r="CW355" s="89" t="s">
        <v>130</v>
      </c>
      <c r="DA355">
        <v>1089</v>
      </c>
    </row>
    <row r="356" spans="1:112" ht="15.75" thickBot="1">
      <c r="A356" s="26"/>
      <c r="B356" s="90"/>
      <c r="C356" s="183">
        <v>110923</v>
      </c>
      <c r="D356" s="184"/>
      <c r="E356" s="91"/>
      <c r="F356" s="40"/>
      <c r="G356" s="157">
        <v>101223</v>
      </c>
      <c r="H356" s="158"/>
      <c r="I356" s="157" t="s">
        <v>91</v>
      </c>
      <c r="J356" s="158"/>
      <c r="K356" s="157">
        <v>91523</v>
      </c>
      <c r="L356" s="158"/>
      <c r="M356" s="157">
        <v>83123</v>
      </c>
      <c r="N356" s="158"/>
      <c r="O356" s="185">
        <v>102824</v>
      </c>
      <c r="P356" s="186"/>
      <c r="Q356" s="92" t="s">
        <v>101</v>
      </c>
      <c r="R356" s="93" t="s">
        <v>102</v>
      </c>
      <c r="S356" s="41"/>
      <c r="T356" s="40"/>
      <c r="U356" s="149" t="s">
        <v>76</v>
      </c>
      <c r="V356" s="150"/>
      <c r="W356" s="136" t="s">
        <v>80</v>
      </c>
      <c r="X356" s="137"/>
      <c r="Y356" s="136" t="s">
        <v>84</v>
      </c>
      <c r="Z356" s="137"/>
      <c r="AA356" s="138" t="s">
        <v>86</v>
      </c>
      <c r="AB356" s="182"/>
      <c r="AC356" s="94" t="s">
        <v>101</v>
      </c>
      <c r="AD356" s="95" t="s">
        <v>102</v>
      </c>
      <c r="AE356" s="96"/>
      <c r="AF356" s="40"/>
      <c r="AG356" s="149" t="s">
        <v>99</v>
      </c>
      <c r="AH356" s="150"/>
      <c r="AI356" s="136" t="s">
        <v>81</v>
      </c>
      <c r="AJ356" s="137"/>
      <c r="AK356" s="94" t="s">
        <v>101</v>
      </c>
      <c r="AL356" s="97" t="s">
        <v>102</v>
      </c>
      <c r="AM356" s="96"/>
      <c r="AN356" s="40"/>
      <c r="AO356" s="149">
        <v>81524</v>
      </c>
      <c r="AP356" s="150"/>
      <c r="AQ356" s="149">
        <v>81624</v>
      </c>
      <c r="AR356" s="150"/>
      <c r="AS356" s="94" t="s">
        <v>101</v>
      </c>
      <c r="AT356" s="95" t="s">
        <v>102</v>
      </c>
      <c r="AU356" s="96"/>
      <c r="AV356" s="40"/>
      <c r="AW356" s="149">
        <v>71824</v>
      </c>
      <c r="AX356" s="150"/>
      <c r="AY356" s="136" t="s">
        <v>82</v>
      </c>
      <c r="AZ356" s="137"/>
      <c r="BA356" s="149">
        <v>92424</v>
      </c>
      <c r="BB356" s="150"/>
      <c r="BC356" s="136" t="s">
        <v>87</v>
      </c>
      <c r="BD356" s="137"/>
      <c r="BE356" s="149">
        <v>101524</v>
      </c>
      <c r="BF356" s="150"/>
      <c r="BG356" s="94" t="s">
        <v>101</v>
      </c>
      <c r="BH356" s="97" t="s">
        <v>102</v>
      </c>
      <c r="BI356" s="96"/>
      <c r="BJ356" s="40"/>
      <c r="BK356" s="149">
        <v>82724</v>
      </c>
      <c r="BL356" s="150"/>
      <c r="BM356" s="136" t="s">
        <v>83</v>
      </c>
      <c r="BN356" s="137"/>
      <c r="BO356" s="94" t="s">
        <v>101</v>
      </c>
      <c r="BP356" s="95" t="s">
        <v>102</v>
      </c>
      <c r="BQ356" s="96"/>
      <c r="BR356" s="40"/>
      <c r="BS356" s="149">
        <v>91724</v>
      </c>
      <c r="BT356" s="181"/>
      <c r="BW356" s="98">
        <v>110923</v>
      </c>
      <c r="BX356" s="99">
        <v>101223</v>
      </c>
      <c r="BY356">
        <v>92823</v>
      </c>
      <c r="BZ356">
        <v>91523</v>
      </c>
      <c r="CA356">
        <v>83123</v>
      </c>
      <c r="CB356" s="100" t="s">
        <v>123</v>
      </c>
      <c r="CC356" s="99">
        <v>10324</v>
      </c>
      <c r="CD356">
        <v>122123</v>
      </c>
      <c r="CE356">
        <v>122723</v>
      </c>
      <c r="CF356">
        <v>121823</v>
      </c>
      <c r="CG356" t="s">
        <v>123</v>
      </c>
      <c r="CH356" s="99">
        <v>10524</v>
      </c>
      <c r="CI356">
        <v>122923</v>
      </c>
      <c r="CJ356" s="100" t="s">
        <v>123</v>
      </c>
      <c r="CK356" s="99">
        <v>81524</v>
      </c>
      <c r="CL356">
        <v>81624</v>
      </c>
      <c r="CM356" t="s">
        <v>123</v>
      </c>
      <c r="CN356" s="99">
        <v>71824</v>
      </c>
      <c r="CO356">
        <v>90324</v>
      </c>
      <c r="CP356">
        <v>92424</v>
      </c>
      <c r="CQ356">
        <v>100824</v>
      </c>
      <c r="CR356">
        <v>101524</v>
      </c>
      <c r="CS356" s="100" t="s">
        <v>123</v>
      </c>
      <c r="CT356">
        <v>82724</v>
      </c>
      <c r="CU356">
        <v>83024</v>
      </c>
      <c r="CV356" t="s">
        <v>123</v>
      </c>
      <c r="CW356" s="101">
        <v>91724</v>
      </c>
      <c r="DA356" s="128">
        <v>1</v>
      </c>
      <c r="DE356" s="128" t="s">
        <v>158</v>
      </c>
    </row>
    <row r="357" spans="1:112" ht="52.5" thickBot="1">
      <c r="A357" s="20" t="s">
        <v>92</v>
      </c>
      <c r="B357" s="21" t="s">
        <v>93</v>
      </c>
      <c r="C357" s="102" t="s">
        <v>94</v>
      </c>
      <c r="D357" s="102" t="s">
        <v>95</v>
      </c>
      <c r="E357" s="26" t="s">
        <v>96</v>
      </c>
      <c r="F357" s="21" t="s">
        <v>93</v>
      </c>
      <c r="G357" s="21" t="s">
        <v>94</v>
      </c>
      <c r="H357" s="21" t="s">
        <v>95</v>
      </c>
      <c r="I357" s="21" t="s">
        <v>94</v>
      </c>
      <c r="J357" s="21" t="s">
        <v>95</v>
      </c>
      <c r="K357" s="21" t="s">
        <v>94</v>
      </c>
      <c r="L357" s="21" t="s">
        <v>95</v>
      </c>
      <c r="M357" s="21" t="s">
        <v>94</v>
      </c>
      <c r="N357" s="90" t="s">
        <v>95</v>
      </c>
      <c r="O357" s="103" t="s">
        <v>94</v>
      </c>
      <c r="P357" s="104" t="s">
        <v>95</v>
      </c>
      <c r="Q357" s="105" t="s">
        <v>95</v>
      </c>
      <c r="R357" s="106" t="s">
        <v>95</v>
      </c>
      <c r="S357" s="107" t="s">
        <v>92</v>
      </c>
      <c r="T357" s="21" t="s">
        <v>93</v>
      </c>
      <c r="U357" s="21" t="s">
        <v>94</v>
      </c>
      <c r="V357" s="21" t="s">
        <v>95</v>
      </c>
      <c r="W357" s="21" t="s">
        <v>94</v>
      </c>
      <c r="X357" s="21" t="s">
        <v>95</v>
      </c>
      <c r="Y357" s="21" t="s">
        <v>94</v>
      </c>
      <c r="Z357" s="21" t="s">
        <v>95</v>
      </c>
      <c r="AA357" s="21" t="s">
        <v>94</v>
      </c>
      <c r="AB357" s="90" t="s">
        <v>95</v>
      </c>
      <c r="AC357" s="108" t="s">
        <v>95</v>
      </c>
      <c r="AD357" s="109" t="s">
        <v>95</v>
      </c>
      <c r="AE357" s="110" t="s">
        <v>96</v>
      </c>
      <c r="AF357" s="21" t="s">
        <v>93</v>
      </c>
      <c r="AG357" s="21" t="s">
        <v>94</v>
      </c>
      <c r="AH357" s="21" t="s">
        <v>95</v>
      </c>
      <c r="AI357" s="21" t="s">
        <v>94</v>
      </c>
      <c r="AJ357" s="90" t="s">
        <v>95</v>
      </c>
      <c r="AK357" s="108" t="s">
        <v>95</v>
      </c>
      <c r="AL357" s="109" t="s">
        <v>95</v>
      </c>
      <c r="AM357" s="103" t="s">
        <v>92</v>
      </c>
      <c r="AN357" s="21" t="s">
        <v>93</v>
      </c>
      <c r="AO357" s="21" t="s">
        <v>94</v>
      </c>
      <c r="AP357" s="21" t="s">
        <v>95</v>
      </c>
      <c r="AQ357" s="21" t="s">
        <v>94</v>
      </c>
      <c r="AR357" s="21" t="s">
        <v>95</v>
      </c>
      <c r="AS357" s="108" t="s">
        <v>95</v>
      </c>
      <c r="AT357" s="111" t="s">
        <v>95</v>
      </c>
      <c r="AU357" s="110" t="s">
        <v>96</v>
      </c>
      <c r="AV357" s="21" t="s">
        <v>93</v>
      </c>
      <c r="AW357" s="21" t="s">
        <v>94</v>
      </c>
      <c r="AX357" s="21" t="s">
        <v>95</v>
      </c>
      <c r="AY357" s="21" t="s">
        <v>94</v>
      </c>
      <c r="AZ357" s="21" t="s">
        <v>95</v>
      </c>
      <c r="BA357" s="21" t="s">
        <v>94</v>
      </c>
      <c r="BB357" s="21" t="s">
        <v>95</v>
      </c>
      <c r="BC357" s="21" t="s">
        <v>94</v>
      </c>
      <c r="BD357" s="21" t="s">
        <v>95</v>
      </c>
      <c r="BE357" s="21" t="s">
        <v>94</v>
      </c>
      <c r="BF357" s="21" t="s">
        <v>95</v>
      </c>
      <c r="BG357" s="108" t="s">
        <v>95</v>
      </c>
      <c r="BH357" s="109" t="s">
        <v>95</v>
      </c>
      <c r="BI357" s="103" t="s">
        <v>92</v>
      </c>
      <c r="BJ357" s="21" t="s">
        <v>93</v>
      </c>
      <c r="BK357" s="21" t="s">
        <v>94</v>
      </c>
      <c r="BL357" s="21" t="s">
        <v>95</v>
      </c>
      <c r="BM357" s="21" t="s">
        <v>94</v>
      </c>
      <c r="BN357" s="21" t="s">
        <v>95</v>
      </c>
      <c r="BO357" s="108" t="s">
        <v>95</v>
      </c>
      <c r="BP357" s="111" t="s">
        <v>95</v>
      </c>
      <c r="BQ357" s="110" t="s">
        <v>96</v>
      </c>
      <c r="BR357" s="21" t="s">
        <v>93</v>
      </c>
      <c r="BS357" s="112" t="s">
        <v>94</v>
      </c>
      <c r="BT357" s="113" t="s">
        <v>95</v>
      </c>
      <c r="BW357" s="114" t="s">
        <v>169</v>
      </c>
      <c r="BX357" s="114" t="s">
        <v>169</v>
      </c>
      <c r="BY357" s="115" t="s">
        <v>169</v>
      </c>
      <c r="BZ357" s="115" t="s">
        <v>169</v>
      </c>
      <c r="CA357" s="115" t="s">
        <v>169</v>
      </c>
      <c r="CB357" s="116" t="s">
        <v>169</v>
      </c>
      <c r="CC357" s="114" t="s">
        <v>169</v>
      </c>
      <c r="CD357" s="115" t="s">
        <v>169</v>
      </c>
      <c r="CE357" s="115" t="s">
        <v>169</v>
      </c>
      <c r="CF357" s="115" t="s">
        <v>169</v>
      </c>
      <c r="CG357" s="115" t="s">
        <v>169</v>
      </c>
      <c r="CH357" s="114" t="s">
        <v>169</v>
      </c>
      <c r="CI357" s="115" t="s">
        <v>169</v>
      </c>
      <c r="CJ357" s="116" t="s">
        <v>169</v>
      </c>
      <c r="CK357" s="114" t="s">
        <v>169</v>
      </c>
      <c r="CL357" s="115" t="s">
        <v>169</v>
      </c>
      <c r="CM357" s="115" t="s">
        <v>169</v>
      </c>
      <c r="CN357" s="114" t="s">
        <v>169</v>
      </c>
      <c r="CO357" s="115" t="s">
        <v>169</v>
      </c>
      <c r="CP357" s="115" t="s">
        <v>169</v>
      </c>
      <c r="CQ357" s="115" t="s">
        <v>169</v>
      </c>
      <c r="CR357" s="115" t="s">
        <v>169</v>
      </c>
      <c r="CS357" s="116" t="s">
        <v>169</v>
      </c>
      <c r="CT357" s="115" t="s">
        <v>169</v>
      </c>
      <c r="CU357" s="115" t="s">
        <v>169</v>
      </c>
      <c r="CV357" s="115" t="s">
        <v>169</v>
      </c>
      <c r="CW357" s="117" t="s">
        <v>169</v>
      </c>
      <c r="CY357" t="s">
        <v>108</v>
      </c>
      <c r="CZ357" t="s">
        <v>137</v>
      </c>
      <c r="DA357" t="s">
        <v>155</v>
      </c>
      <c r="DB357" t="s">
        <v>108</v>
      </c>
      <c r="DC357" s="115" t="s">
        <v>157</v>
      </c>
      <c r="DD357" t="s">
        <v>156</v>
      </c>
      <c r="DE357" t="s">
        <v>155</v>
      </c>
      <c r="DF357" t="s">
        <v>108</v>
      </c>
      <c r="DG357" s="115" t="s">
        <v>157</v>
      </c>
      <c r="DH357" t="s">
        <v>156</v>
      </c>
    </row>
    <row r="358" spans="1:112" ht="15.75" thickBot="1">
      <c r="R358" s="100"/>
      <c r="AC358" s="99"/>
      <c r="AK358" s="99"/>
      <c r="AL358" s="100"/>
      <c r="AM358" t="s">
        <v>39</v>
      </c>
      <c r="AN358">
        <v>0</v>
      </c>
      <c r="AU358">
        <v>0</v>
      </c>
      <c r="AV358">
        <v>0</v>
      </c>
      <c r="BH358" s="100"/>
      <c r="BW358" s="30"/>
      <c r="BX358" s="30"/>
      <c r="BY358" s="30"/>
      <c r="BZ358" s="30"/>
      <c r="CA358" s="30"/>
      <c r="CB358" s="100"/>
      <c r="CC358" s="30"/>
      <c r="CD358" s="30"/>
      <c r="CE358" s="30"/>
      <c r="CF358" s="30"/>
      <c r="CH358" s="30"/>
      <c r="CI358" s="30"/>
      <c r="CJ358" s="100"/>
      <c r="CK358" s="30"/>
      <c r="CL358" s="30"/>
      <c r="CN358" s="118"/>
      <c r="CO358" s="30"/>
      <c r="CP358" s="30"/>
      <c r="CQ358" s="30"/>
      <c r="CR358" s="30"/>
      <c r="CS358" s="100"/>
      <c r="CT358" s="125"/>
      <c r="CU358" s="30"/>
      <c r="CW358" s="30"/>
      <c r="DA358">
        <v>20</v>
      </c>
      <c r="DB358">
        <v>1.54E+17</v>
      </c>
      <c r="DC358" s="18">
        <v>7.6199804109999998E-3</v>
      </c>
      <c r="DD358" s="18">
        <v>3.7069259849999999E-4</v>
      </c>
      <c r="DE358">
        <v>20</v>
      </c>
      <c r="DF358">
        <v>1.54E+17</v>
      </c>
      <c r="DG358" s="18">
        <v>3.542943498E-3</v>
      </c>
      <c r="DH358" s="18">
        <v>2.1442288669999999E-4</v>
      </c>
    </row>
    <row r="359" spans="1:112" ht="15.75" thickBot="1">
      <c r="A359" t="s">
        <v>40</v>
      </c>
      <c r="B359">
        <v>1.54E+17</v>
      </c>
      <c r="C359">
        <v>3.934E-2</v>
      </c>
      <c r="D359">
        <v>6.0800000000000003E-3</v>
      </c>
      <c r="E359">
        <v>10</v>
      </c>
      <c r="F359">
        <v>1.54E+17</v>
      </c>
      <c r="G359">
        <v>2.4729999999999999E-2</v>
      </c>
      <c r="H359">
        <v>3.8300000000000001E-3</v>
      </c>
      <c r="I359">
        <v>5.253E-2</v>
      </c>
      <c r="J359">
        <v>9.7566860000000005E-3</v>
      </c>
      <c r="K359">
        <v>2.1190000000000001E-2</v>
      </c>
      <c r="L359">
        <v>3.6845770000000001E-3</v>
      </c>
      <c r="M359">
        <v>1.2699999999999999E-2</v>
      </c>
      <c r="N359">
        <v>4.7200000000000002E-3</v>
      </c>
      <c r="Q359">
        <f>AVERAGE(J359,L359,N359)</f>
        <v>6.0537543333333338E-3</v>
      </c>
      <c r="R359" s="100">
        <f>_xlfn.STDEV.S(H359,J359,L359,N359,P359)</f>
        <v>2.8759008610481636E-3</v>
      </c>
      <c r="S359" t="s">
        <v>40</v>
      </c>
      <c r="T359">
        <v>1.49E+17</v>
      </c>
      <c r="U359">
        <v>3.6429999999999997E-2</v>
      </c>
      <c r="V359">
        <v>5.2835390000000003E-3</v>
      </c>
      <c r="W359">
        <v>2.81E-2</v>
      </c>
      <c r="X359">
        <v>4.4016289999999998E-3</v>
      </c>
      <c r="Y359">
        <v>3.5180000000000003E-2</v>
      </c>
      <c r="Z359">
        <v>5.201064E-3</v>
      </c>
      <c r="AA359">
        <v>3.8170000000000003E-2</v>
      </c>
      <c r="AB359">
        <v>5.7320920000000003E-3</v>
      </c>
      <c r="AC359" s="99">
        <f>AVERAGE(V359,X359,Z359,AB359)</f>
        <v>5.1545810000000001E-3</v>
      </c>
      <c r="AD359">
        <f>_xlfn.STDEV.S(V359,X359,Z359,AB359)</f>
        <v>5.5354810223924252E-4</v>
      </c>
      <c r="AE359">
        <v>12.5</v>
      </c>
      <c r="AF359">
        <v>1.49E+17</v>
      </c>
      <c r="AG359">
        <v>2.6679999999999999E-2</v>
      </c>
      <c r="AH359">
        <v>4.13E-3</v>
      </c>
      <c r="AI359">
        <v>2.367E-2</v>
      </c>
      <c r="AJ359">
        <v>3.8700000000000002E-3</v>
      </c>
      <c r="AK359" s="99">
        <f>AVERAGE(AH359,AJ359)</f>
        <v>4.0000000000000001E-3</v>
      </c>
      <c r="AL359" s="100">
        <f>_xlfn.STDEV.P(AH359,AJ359)</f>
        <v>1.2999999999999991E-4</v>
      </c>
      <c r="AM359" t="s">
        <v>40</v>
      </c>
      <c r="AN359">
        <v>1.54E+17</v>
      </c>
      <c r="AO359" s="30">
        <v>3.7499999999999999E-3</v>
      </c>
      <c r="AP359" s="30">
        <v>4.4563279859999999E-3</v>
      </c>
      <c r="AQ359">
        <v>3.5599999999999998E-3</v>
      </c>
      <c r="AR359">
        <v>3.458661E-3</v>
      </c>
      <c r="AS359">
        <f t="shared" ref="AS359:AS388" si="129">AVERAGE(AP359,AR359)</f>
        <v>3.957494493E-3</v>
      </c>
      <c r="AT359">
        <f t="shared" ref="AT359:AT388" si="130">_xlfn.STDEV.S(AP359,AR359)</f>
        <v>7.054570911665443E-4</v>
      </c>
      <c r="AU359">
        <v>10</v>
      </c>
      <c r="AV359">
        <v>1.54E+17</v>
      </c>
      <c r="AW359">
        <v>-7.2000000000000005E-4</v>
      </c>
      <c r="AX359">
        <v>-6.5799999999999995E-4</v>
      </c>
      <c r="AY359">
        <v>1E-3</v>
      </c>
      <c r="AZ359">
        <v>1.34E-3</v>
      </c>
      <c r="BA359">
        <v>5.1999999999999995E-4</v>
      </c>
      <c r="BB359">
        <v>5.53E-4</v>
      </c>
      <c r="BC359">
        <v>1.1900000000000001E-3</v>
      </c>
      <c r="BD359">
        <v>1.3699999999999999E-3</v>
      </c>
      <c r="BE359">
        <v>1.2999999999999999E-4</v>
      </c>
      <c r="BF359">
        <v>1.33566E-4</v>
      </c>
      <c r="BG359">
        <f>AVERAGE(AZ359,BB359,BD359,BF359)</f>
        <v>8.4914150000000004E-4</v>
      </c>
      <c r="BH359">
        <f t="shared" ref="BH359:BH394" si="131">_xlfn.STDEV.S(AX359,AZ359,BB359,BD359,BF359)</f>
        <v>8.5574004947250196E-4</v>
      </c>
      <c r="BI359" t="s">
        <v>40</v>
      </c>
      <c r="BJ359">
        <v>1.49E+17</v>
      </c>
      <c r="BK359">
        <v>3.1E-4</v>
      </c>
      <c r="BL359">
        <v>4.4799999999999999E-4</v>
      </c>
      <c r="BM359">
        <v>9.7999999999999997E-4</v>
      </c>
      <c r="BN359">
        <v>1.1199999999999999E-3</v>
      </c>
      <c r="BO359">
        <f>AVERAGE(BL359,BN359)</f>
        <v>7.8399999999999997E-4</v>
      </c>
      <c r="BP359">
        <f>_xlfn.STDEV.S(BL359,BN359)</f>
        <v>4.751757569573599E-4</v>
      </c>
      <c r="BQ359">
        <v>12.5</v>
      </c>
      <c r="BR359">
        <v>1.49E+17</v>
      </c>
      <c r="BS359">
        <v>4.6000000000000001E-4</v>
      </c>
      <c r="BT359">
        <v>5.3025900000000005E-4</v>
      </c>
      <c r="BW359" s="131">
        <v>2.957488166E-4</v>
      </c>
      <c r="BX359" s="131">
        <v>1.861444192E-4</v>
      </c>
      <c r="BY359" s="30">
        <v>4.7463789510000001E-4</v>
      </c>
      <c r="BZ359" s="30">
        <v>1.7924524719999999E-4</v>
      </c>
      <c r="CA359" s="30">
        <v>2.293838961E-4</v>
      </c>
      <c r="CB359" s="100">
        <f>AVERAGE(BX359:CA359)</f>
        <v>2.6735286440000003E-4</v>
      </c>
      <c r="CC359" s="131">
        <v>2.5703067720000001E-4</v>
      </c>
      <c r="CD359" s="131">
        <v>2.1412802010000001E-4</v>
      </c>
      <c r="CE359" s="131">
        <v>2.5301851120000001E-4</v>
      </c>
      <c r="CF359" s="131">
        <v>2.7885164110000001E-4</v>
      </c>
      <c r="CG359">
        <f>AVERAGE(CC359:CF359)</f>
        <v>2.5075721240000004E-4</v>
      </c>
      <c r="CH359" s="30">
        <v>2.0076007800000001E-4</v>
      </c>
      <c r="CI359" s="30">
        <v>1.8845909770000001E-4</v>
      </c>
      <c r="CJ359" s="100">
        <f>AVERAGE(CH359:CI359)</f>
        <v>1.9460958785000001E-4</v>
      </c>
      <c r="CK359" s="30">
        <v>2.1678898259999999E-4</v>
      </c>
      <c r="CL359" s="30">
        <v>1.682550411E-4</v>
      </c>
      <c r="CM359">
        <f>AVERAGE(CK359:CL359)</f>
        <v>1.9252201185E-4</v>
      </c>
      <c r="CN359" s="30">
        <v>3.2028312309999997E-5</v>
      </c>
      <c r="CO359" s="30">
        <v>6.4967211130000002E-5</v>
      </c>
      <c r="CP359" s="30">
        <v>2.6925676209999999E-5</v>
      </c>
      <c r="CQ359" s="30">
        <v>6.6871274979999996E-5</v>
      </c>
      <c r="CR359" s="30">
        <v>6.4976556050000003E-6</v>
      </c>
      <c r="CS359" s="100">
        <f>AVERAGE(CN359:CR359)</f>
        <v>3.9458026047000007E-5</v>
      </c>
      <c r="CT359" s="30">
        <v>2.178978296E-5</v>
      </c>
      <c r="CU359" s="30">
        <v>5.4666321220000002E-5</v>
      </c>
      <c r="CV359">
        <f>AVERAGE(CT359:CU359)</f>
        <v>3.8228052089999998E-5</v>
      </c>
      <c r="CW359" s="30">
        <v>2.5795764769999999E-5</v>
      </c>
      <c r="CY359">
        <v>1.54E+17</v>
      </c>
      <c r="CZ359">
        <f t="shared" ref="CZ359:CZ364" si="132">Q359</f>
        <v>6.0537543333333338E-3</v>
      </c>
      <c r="DA359">
        <v>50</v>
      </c>
      <c r="DB359">
        <v>6.17E+17</v>
      </c>
      <c r="DC359" s="18">
        <v>1.8884892090000001E-2</v>
      </c>
      <c r="DD359" s="18">
        <v>9.1870179990000004E-4</v>
      </c>
      <c r="DE359">
        <v>50</v>
      </c>
      <c r="DF359">
        <v>6.17E+17</v>
      </c>
      <c r="DG359" s="18">
        <v>5.6765879100000001E-3</v>
      </c>
      <c r="DH359" s="18">
        <v>3.293915349E-4</v>
      </c>
    </row>
    <row r="360" spans="1:112" ht="15.75" thickBot="1">
      <c r="A360" t="s">
        <v>41</v>
      </c>
      <c r="B360">
        <v>3.09E+17</v>
      </c>
      <c r="C360">
        <v>6.3149999999999998E-2</v>
      </c>
      <c r="D360">
        <v>9.7599999999999996E-3</v>
      </c>
      <c r="E360">
        <v>20</v>
      </c>
      <c r="F360">
        <v>3.09E+17</v>
      </c>
      <c r="G360">
        <v>2.7629999999999998E-2</v>
      </c>
      <c r="H360">
        <v>4.28E-3</v>
      </c>
      <c r="I360">
        <v>3.1850000000000003E-2</v>
      </c>
      <c r="J360">
        <v>5.9156759999999999E-3</v>
      </c>
      <c r="K360">
        <v>2.6849999999999999E-2</v>
      </c>
      <c r="L360">
        <v>4.6687530000000003E-3</v>
      </c>
      <c r="M360">
        <v>1.592E-2</v>
      </c>
      <c r="N360">
        <v>5.9100000000000003E-3</v>
      </c>
      <c r="Q360">
        <f t="shared" ref="Q360:Q394" si="133">AVERAGE(J360,L360,N360)</f>
        <v>5.4981429999999996E-3</v>
      </c>
      <c r="R360" s="100">
        <f t="shared" ref="R360:R364" si="134">_xlfn.STDEV.S(H360,J360,L360,N360,P360)</f>
        <v>8.4552785149766068E-4</v>
      </c>
      <c r="S360" t="s">
        <v>41</v>
      </c>
      <c r="T360">
        <v>2.97E+17</v>
      </c>
      <c r="U360">
        <v>6.1690000000000002E-2</v>
      </c>
      <c r="V360">
        <v>8.9470629999999999E-3</v>
      </c>
      <c r="W360">
        <v>4.8340000000000001E-2</v>
      </c>
      <c r="X360">
        <v>7.5720550000000003E-3</v>
      </c>
      <c r="Y360">
        <v>5.8950000000000002E-2</v>
      </c>
      <c r="Z360">
        <v>8.7152570000000006E-3</v>
      </c>
      <c r="AA360">
        <v>6.1190000000000001E-2</v>
      </c>
      <c r="AB360">
        <v>9.1890670000000004E-3</v>
      </c>
      <c r="AC360" s="99">
        <f t="shared" ref="AC360:AC388" si="135">AVERAGE(V360,X360,Z360,AB360)</f>
        <v>8.6058604999999996E-3</v>
      </c>
      <c r="AD360">
        <f t="shared" ref="AD360:AD388" si="136">_xlfn.STDEV.S(V360,X360,Z360,AB360)</f>
        <v>7.1583759184398797E-4</v>
      </c>
      <c r="AE360">
        <v>25</v>
      </c>
      <c r="AF360">
        <v>2.97E+17</v>
      </c>
      <c r="AG360">
        <v>3.4329999999999999E-2</v>
      </c>
      <c r="AH360">
        <v>5.3099999999999996E-3</v>
      </c>
      <c r="AI360">
        <v>3.2759999999999997E-2</v>
      </c>
      <c r="AJ360">
        <v>5.3600000000000002E-3</v>
      </c>
      <c r="AK360" s="99">
        <f t="shared" ref="AK360:AK394" si="137">AVERAGE(AH360,AJ360)</f>
        <v>5.3349999999999995E-3</v>
      </c>
      <c r="AL360" s="100">
        <f t="shared" ref="AL360:AL376" si="138">_xlfn.STDEV.P(AH360,AJ360)</f>
        <v>2.5000000000000282E-5</v>
      </c>
      <c r="AM360" t="s">
        <v>41</v>
      </c>
      <c r="AN360">
        <v>3.09E+17</v>
      </c>
      <c r="AO360" s="30">
        <v>7.4099999999999999E-3</v>
      </c>
      <c r="AP360" s="30">
        <v>8.8057041000000006E-3</v>
      </c>
      <c r="AQ360">
        <v>3.7599999999999999E-3</v>
      </c>
      <c r="AR360">
        <v>3.6529679999999999E-3</v>
      </c>
      <c r="AS360">
        <f t="shared" si="129"/>
        <v>6.22933605E-3</v>
      </c>
      <c r="AT360">
        <f t="shared" si="130"/>
        <v>3.6435346379747246E-3</v>
      </c>
      <c r="AU360">
        <v>20</v>
      </c>
      <c r="AV360">
        <v>3.09E+17</v>
      </c>
      <c r="AW360">
        <v>-1.07E-3</v>
      </c>
      <c r="AX360">
        <v>-9.7799999999999992E-4</v>
      </c>
      <c r="AY360">
        <v>8.5999999999999998E-4</v>
      </c>
      <c r="AZ360">
        <v>1.15E-3</v>
      </c>
      <c r="BA360">
        <v>1.2600000000000001E-3</v>
      </c>
      <c r="BB360">
        <v>1.34E-3</v>
      </c>
      <c r="BC360">
        <v>2.0100000000000001E-3</v>
      </c>
      <c r="BD360">
        <v>2.32E-3</v>
      </c>
      <c r="BE360">
        <v>7.6000000000000004E-4</v>
      </c>
      <c r="BF360">
        <v>7.8084900000000002E-4</v>
      </c>
      <c r="BG360">
        <f t="shared" ref="BG360:BG394" si="139">AVERAGE(AZ360,BB360,BD360,BF360)</f>
        <v>1.39771225E-3</v>
      </c>
      <c r="BH360">
        <f t="shared" si="131"/>
        <v>1.2053043164944692E-3</v>
      </c>
      <c r="BI360" t="s">
        <v>41</v>
      </c>
      <c r="BJ360">
        <v>2.97E+17</v>
      </c>
      <c r="BK360">
        <v>5.9999999999999995E-4</v>
      </c>
      <c r="BL360">
        <v>8.6700000000000004E-4</v>
      </c>
      <c r="BM360">
        <v>2.6700000000000001E-3</v>
      </c>
      <c r="BN360">
        <v>3.0599999999999998E-3</v>
      </c>
      <c r="BO360">
        <f t="shared" ref="BO360:BO388" si="140">AVERAGE(BL360,BN360)</f>
        <v>1.9635E-3</v>
      </c>
      <c r="BP360">
        <f t="shared" ref="BP360:BP388" si="141">_xlfn.STDEV.S(BL360,BN360)</f>
        <v>1.5506851711420979E-3</v>
      </c>
      <c r="BQ360">
        <v>25</v>
      </c>
      <c r="BR360">
        <v>2.97E+17</v>
      </c>
      <c r="BS360">
        <v>1.06E-3</v>
      </c>
      <c r="BT360">
        <v>1.221902E-3</v>
      </c>
      <c r="BW360" s="132">
        <v>4.7474676579999998E-4</v>
      </c>
      <c r="BX360" s="132">
        <v>2.079729197E-4</v>
      </c>
      <c r="BY360" s="30">
        <v>2.8778254249999999E-4</v>
      </c>
      <c r="BZ360" s="30">
        <v>2.2712293000000001E-4</v>
      </c>
      <c r="CA360" s="30">
        <v>2.8754264769999998E-4</v>
      </c>
      <c r="CB360" s="100">
        <f t="shared" ref="CB360:CB394" si="142">AVERAGE(BX360:CA360)</f>
        <v>2.5260525997500001E-4</v>
      </c>
      <c r="CC360" s="132">
        <v>4.3525178359999999E-4</v>
      </c>
      <c r="CD360" s="132">
        <v>3.6836115619999998E-4</v>
      </c>
      <c r="CE360" s="132">
        <v>4.2397502089999998E-4</v>
      </c>
      <c r="CF360" s="132">
        <v>4.4702467700000003E-4</v>
      </c>
      <c r="CG360">
        <f t="shared" ref="CG360:CG388" si="143">AVERAGE(CC360:CF360)</f>
        <v>4.1865315942500001E-4</v>
      </c>
      <c r="CH360" s="30">
        <v>2.5832434330000002E-4</v>
      </c>
      <c r="CI360" s="30">
        <v>2.6083312380000001E-4</v>
      </c>
      <c r="CJ360" s="100">
        <f t="shared" ref="CJ360:CJ394" si="144">AVERAGE(CH360:CI360)</f>
        <v>2.5957873355000004E-4</v>
      </c>
      <c r="CK360" s="30">
        <v>4.2837502960000001E-4</v>
      </c>
      <c r="CL360" s="30">
        <v>1.777075715E-4</v>
      </c>
      <c r="CM360">
        <f t="shared" ref="CM360:CM388" si="145">AVERAGE(CK360:CL360)</f>
        <v>3.0304130055000002E-4</v>
      </c>
      <c r="CN360" s="30">
        <v>4.7597630789999998E-5</v>
      </c>
      <c r="CO360" s="30">
        <v>5.5871801569999999E-5</v>
      </c>
      <c r="CP360" s="30">
        <v>6.5242984660000004E-5</v>
      </c>
      <c r="CQ360" s="30">
        <v>1.129506409E-4</v>
      </c>
      <c r="CR360" s="30">
        <v>3.7986294299999998E-5</v>
      </c>
      <c r="CS360" s="100">
        <f t="shared" ref="CS360:CS394" si="146">AVERAGE(CN360:CR360)</f>
        <v>6.3929870444000004E-5</v>
      </c>
      <c r="CT360" s="30">
        <v>4.2173773459999997E-5</v>
      </c>
      <c r="CU360" s="30">
        <v>1.4893783429999999E-4</v>
      </c>
      <c r="CV360">
        <f t="shared" ref="CV360:CV388" si="147">AVERAGE(CT360:CU360)</f>
        <v>9.555580387999999E-5</v>
      </c>
      <c r="CW360" s="30">
        <v>5.9442414469999999E-5</v>
      </c>
      <c r="CY360">
        <v>3.09E+17</v>
      </c>
      <c r="CZ360">
        <f t="shared" si="132"/>
        <v>5.4981429999999996E-3</v>
      </c>
      <c r="DA360">
        <v>100</v>
      </c>
      <c r="DB360">
        <v>1.39E+18</v>
      </c>
      <c r="DC360" s="18">
        <v>2.3522441120000001E-2</v>
      </c>
      <c r="DD360" s="18">
        <v>1.144306724E-3</v>
      </c>
      <c r="DE360">
        <v>70</v>
      </c>
      <c r="DF360">
        <v>9.26E+17</v>
      </c>
      <c r="DG360">
        <v>7.3392416E-3</v>
      </c>
      <c r="DH360" s="18">
        <v>3.5703559169999999E-4</v>
      </c>
    </row>
    <row r="361" spans="1:112" ht="15.75" thickBot="1">
      <c r="A361" t="s">
        <v>42</v>
      </c>
      <c r="B361">
        <v>4.63E+17</v>
      </c>
      <c r="C361">
        <v>8.5959999999999995E-2</v>
      </c>
      <c r="D361">
        <v>1.3299999999999999E-2</v>
      </c>
      <c r="E361">
        <v>30</v>
      </c>
      <c r="F361">
        <v>4.63E+17</v>
      </c>
      <c r="G361">
        <v>3.015E-2</v>
      </c>
      <c r="H361">
        <v>4.6699999999999997E-3</v>
      </c>
      <c r="I361">
        <v>3.388E-2</v>
      </c>
      <c r="J361">
        <v>6.2927189999999996E-3</v>
      </c>
      <c r="K361">
        <v>2.964E-2</v>
      </c>
      <c r="L361">
        <v>5.1538859999999999E-3</v>
      </c>
      <c r="M361">
        <v>1.985E-2</v>
      </c>
      <c r="N361">
        <v>7.3699999999999998E-3</v>
      </c>
      <c r="Q361">
        <f t="shared" si="133"/>
        <v>6.272201666666667E-3</v>
      </c>
      <c r="R361" s="100">
        <f t="shared" si="134"/>
        <v>1.2085114407748001E-3</v>
      </c>
      <c r="S361" t="s">
        <v>42</v>
      </c>
      <c r="T361">
        <v>4.46E+17</v>
      </c>
      <c r="U361">
        <v>8.4510000000000002E-2</v>
      </c>
      <c r="V361">
        <v>1.2256708E-2</v>
      </c>
      <c r="W361">
        <v>6.7220000000000002E-2</v>
      </c>
      <c r="X361">
        <v>1.0529449E-2</v>
      </c>
      <c r="Y361">
        <v>8.2629999999999995E-2</v>
      </c>
      <c r="Z361">
        <v>1.2216144E-2</v>
      </c>
      <c r="AA361">
        <v>8.1420000000000006E-2</v>
      </c>
      <c r="AB361">
        <v>1.2227060999999999E-2</v>
      </c>
      <c r="AC361" s="99">
        <f t="shared" si="135"/>
        <v>1.1807340499999999E-2</v>
      </c>
      <c r="AD361">
        <f t="shared" si="136"/>
        <v>8.5210004020674316E-4</v>
      </c>
      <c r="AE361">
        <v>37.5</v>
      </c>
      <c r="AF361">
        <v>4.46E+17</v>
      </c>
      <c r="AG361">
        <v>4.1950000000000001E-2</v>
      </c>
      <c r="AH361">
        <v>6.4900000000000001E-3</v>
      </c>
      <c r="AI361">
        <v>3.7830000000000003E-2</v>
      </c>
      <c r="AJ361">
        <v>6.1900000000000002E-3</v>
      </c>
      <c r="AK361" s="99">
        <f t="shared" si="137"/>
        <v>6.3400000000000001E-3</v>
      </c>
      <c r="AL361" s="100">
        <f t="shared" si="138"/>
        <v>1.4999999999999996E-4</v>
      </c>
      <c r="AM361" t="s">
        <v>42</v>
      </c>
      <c r="AN361">
        <v>4.63E+17</v>
      </c>
      <c r="AO361" s="30">
        <v>1.051E-2</v>
      </c>
      <c r="AP361" s="30">
        <v>1.2489601899999999E-2</v>
      </c>
      <c r="AQ361">
        <v>7.7000000000000002E-3</v>
      </c>
      <c r="AR361">
        <v>7.4808119999999999E-3</v>
      </c>
      <c r="AS361">
        <f t="shared" si="129"/>
        <v>9.9852069499999987E-3</v>
      </c>
      <c r="AT361">
        <f t="shared" si="130"/>
        <v>3.5417493038286917E-3</v>
      </c>
      <c r="AU361">
        <v>30</v>
      </c>
      <c r="AV361">
        <v>4.63E+17</v>
      </c>
      <c r="AW361">
        <v>-1.6999999999999999E-3</v>
      </c>
      <c r="AX361">
        <v>-1.5499999999999999E-3</v>
      </c>
      <c r="AY361">
        <v>1.8799999999999999E-3</v>
      </c>
      <c r="AZ361">
        <v>2.5100000000000001E-3</v>
      </c>
      <c r="BA361">
        <v>1.1000000000000001E-3</v>
      </c>
      <c r="BB361">
        <v>1.17E-3</v>
      </c>
      <c r="BC361">
        <v>2.3E-3</v>
      </c>
      <c r="BD361">
        <v>2.66E-3</v>
      </c>
      <c r="BE361">
        <v>1.98E-3</v>
      </c>
      <c r="BF361">
        <v>2.034316E-3</v>
      </c>
      <c r="BG361">
        <f t="shared" si="139"/>
        <v>2.0935789999999999E-3</v>
      </c>
      <c r="BH361">
        <f t="shared" si="131"/>
        <v>1.7299771540604805E-3</v>
      </c>
      <c r="BI361" t="s">
        <v>42</v>
      </c>
      <c r="BJ361">
        <v>4.46E+17</v>
      </c>
      <c r="BK361">
        <v>2.1299999999999999E-3</v>
      </c>
      <c r="BL361">
        <v>3.0799999999999998E-3</v>
      </c>
      <c r="BM361">
        <v>3.4399999999999999E-3</v>
      </c>
      <c r="BN361">
        <v>3.9399999999999999E-3</v>
      </c>
      <c r="BO361">
        <f t="shared" si="140"/>
        <v>3.5100000000000001E-3</v>
      </c>
      <c r="BP361">
        <f t="shared" si="141"/>
        <v>6.0811183182043094E-4</v>
      </c>
      <c r="BQ361">
        <v>37.5</v>
      </c>
      <c r="BR361">
        <v>4.46E+17</v>
      </c>
      <c r="BS361">
        <v>9.5E-4</v>
      </c>
      <c r="BT361">
        <v>1.095101E-3</v>
      </c>
      <c r="BW361" s="132">
        <v>6.4622695160000004E-4</v>
      </c>
      <c r="BX361" s="132">
        <v>2.269411338E-4</v>
      </c>
      <c r="BY361" s="30">
        <v>3.0612472660000001E-4</v>
      </c>
      <c r="BZ361" s="30">
        <v>2.5072341319999999E-4</v>
      </c>
      <c r="CA361" s="30">
        <v>3.585252234E-4</v>
      </c>
      <c r="CB361" s="100">
        <f t="shared" si="142"/>
        <v>2.8557862425000004E-4</v>
      </c>
      <c r="CC361" s="132">
        <v>5.9625754960000005E-4</v>
      </c>
      <c r="CD361" s="132">
        <v>5.1223080099999996E-4</v>
      </c>
      <c r="CE361" s="132">
        <v>5.9428424049999995E-4</v>
      </c>
      <c r="CF361" s="132">
        <v>5.9481531630000003E-4</v>
      </c>
      <c r="CG361">
        <f t="shared" si="143"/>
        <v>5.7439697685E-4</v>
      </c>
      <c r="CH361" s="30">
        <v>3.1566286630000003E-4</v>
      </c>
      <c r="CI361" s="30">
        <v>3.012001549E-4</v>
      </c>
      <c r="CJ361" s="100">
        <f t="shared" si="144"/>
        <v>3.0843151060000001E-4</v>
      </c>
      <c r="CK361" s="30">
        <v>6.0758725519999995E-4</v>
      </c>
      <c r="CL361" s="30">
        <v>3.6392242030000002E-4</v>
      </c>
      <c r="CM361">
        <f t="shared" si="145"/>
        <v>4.8575483774999998E-4</v>
      </c>
      <c r="CN361" s="30">
        <v>7.5622404060000006E-5</v>
      </c>
      <c r="CO361" s="30">
        <v>1.2213835689999999E-4</v>
      </c>
      <c r="CP361" s="30">
        <v>5.6958161209999999E-5</v>
      </c>
      <c r="CQ361" s="30">
        <v>1.292470021E-4</v>
      </c>
      <c r="CR361" s="30">
        <v>9.8964293049999994E-5</v>
      </c>
      <c r="CS361" s="100">
        <f t="shared" si="146"/>
        <v>9.6586043464000004E-5</v>
      </c>
      <c r="CT361" s="30">
        <v>1.497168958E-4</v>
      </c>
      <c r="CU361" s="30">
        <v>1.9188994390000001E-4</v>
      </c>
      <c r="CV361">
        <f t="shared" si="147"/>
        <v>1.7080341985000001E-4</v>
      </c>
      <c r="CW361" s="30">
        <v>5.3273862029999997E-5</v>
      </c>
      <c r="CY361">
        <v>4.63E+17</v>
      </c>
      <c r="CZ361">
        <f t="shared" si="132"/>
        <v>6.272201666666667E-3</v>
      </c>
      <c r="DA361">
        <v>130</v>
      </c>
      <c r="DB361">
        <v>1.85E+18</v>
      </c>
      <c r="DC361" s="18">
        <v>1.8468199460000001E-2</v>
      </c>
      <c r="DD361" s="18">
        <v>8.9843076729999999E-4</v>
      </c>
      <c r="DE361">
        <v>100</v>
      </c>
      <c r="DF361">
        <v>1.39E+18</v>
      </c>
      <c r="DG361" s="18">
        <v>3.9565905490000003E-3</v>
      </c>
      <c r="DH361" s="18">
        <v>3.1344579019999998E-4</v>
      </c>
    </row>
    <row r="362" spans="1:112" ht="15.75" thickBot="1">
      <c r="A362" t="s">
        <v>43</v>
      </c>
      <c r="B362">
        <v>6.17E+17</v>
      </c>
      <c r="C362">
        <v>0.105</v>
      </c>
      <c r="D362">
        <v>1.6199999999999999E-2</v>
      </c>
      <c r="E362">
        <v>40</v>
      </c>
      <c r="F362">
        <v>6.17E+17</v>
      </c>
      <c r="G362">
        <v>3.1230000000000001E-2</v>
      </c>
      <c r="H362">
        <v>4.8300000000000001E-3</v>
      </c>
      <c r="I362">
        <v>3.5380000000000002E-2</v>
      </c>
      <c r="J362">
        <v>6.5713220000000001E-3</v>
      </c>
      <c r="K362">
        <v>3.2829999999999998E-2</v>
      </c>
      <c r="L362">
        <v>5.7085720000000003E-3</v>
      </c>
      <c r="M362">
        <v>1.874E-2</v>
      </c>
      <c r="N362">
        <v>6.96E-3</v>
      </c>
      <c r="Q362">
        <f t="shared" si="133"/>
        <v>6.4132980000000004E-3</v>
      </c>
      <c r="R362" s="100">
        <f t="shared" si="134"/>
        <v>9.487918307087527E-4</v>
      </c>
      <c r="S362" t="s">
        <v>43</v>
      </c>
      <c r="T362">
        <v>5.95E+17</v>
      </c>
      <c r="U362">
        <v>0.1103</v>
      </c>
      <c r="V362">
        <v>1.5997099000000001E-2</v>
      </c>
      <c r="W362">
        <v>8.8900000000000007E-2</v>
      </c>
      <c r="X362">
        <v>1.3925439E-2</v>
      </c>
      <c r="Y362">
        <v>0.10489999999999999</v>
      </c>
      <c r="Z362">
        <v>1.5508575E-2</v>
      </c>
      <c r="AA362">
        <v>0.10585</v>
      </c>
      <c r="AB362">
        <v>1.5895780000000002E-2</v>
      </c>
      <c r="AC362" s="99">
        <f t="shared" si="135"/>
        <v>1.5331723249999998E-2</v>
      </c>
      <c r="AD362">
        <f t="shared" si="136"/>
        <v>9.6086711519417962E-4</v>
      </c>
      <c r="AE362">
        <v>50</v>
      </c>
      <c r="AF362">
        <v>5.95E+17</v>
      </c>
      <c r="AG362">
        <v>4.07E-2</v>
      </c>
      <c r="AH362">
        <v>6.3E-3</v>
      </c>
      <c r="AI362">
        <v>4.156E-2</v>
      </c>
      <c r="AJ362">
        <v>6.7999999999999996E-3</v>
      </c>
      <c r="AK362" s="99">
        <f t="shared" si="137"/>
        <v>6.5500000000000003E-3</v>
      </c>
      <c r="AL362" s="100">
        <f t="shared" si="138"/>
        <v>2.4999999999999979E-4</v>
      </c>
      <c r="AM362" t="s">
        <v>43</v>
      </c>
      <c r="AN362">
        <v>6.17E+17</v>
      </c>
      <c r="AO362" s="30">
        <v>1.54E-2</v>
      </c>
      <c r="AP362" s="30">
        <v>1.830065359E-2</v>
      </c>
      <c r="AQ362">
        <v>9.6799999999999994E-3</v>
      </c>
      <c r="AR362">
        <v>9.40445E-3</v>
      </c>
      <c r="AS362">
        <f t="shared" si="129"/>
        <v>1.3852551795000001E-2</v>
      </c>
      <c r="AT362">
        <f t="shared" si="130"/>
        <v>6.2905658853051024E-3</v>
      </c>
      <c r="AU362">
        <v>40</v>
      </c>
      <c r="AV362">
        <v>6.17E+17</v>
      </c>
      <c r="AW362">
        <v>-1.23E-3</v>
      </c>
      <c r="AX362">
        <v>-1.1199999999999999E-3</v>
      </c>
      <c r="AY362">
        <v>1.9499999999999999E-3</v>
      </c>
      <c r="AZ362">
        <v>2.5999999999999999E-3</v>
      </c>
      <c r="BA362">
        <v>2.0699999999999998E-3</v>
      </c>
      <c r="BB362">
        <v>2.2000000000000001E-3</v>
      </c>
      <c r="BC362">
        <v>2.5899999999999999E-3</v>
      </c>
      <c r="BD362">
        <v>2.99E-3</v>
      </c>
      <c r="BE362">
        <v>2.0999999999999999E-3</v>
      </c>
      <c r="BF362">
        <v>2.1576080000000001E-3</v>
      </c>
      <c r="BG362">
        <f t="shared" si="139"/>
        <v>2.486902E-3</v>
      </c>
      <c r="BH362">
        <f t="shared" si="131"/>
        <v>1.6480624746449391E-3</v>
      </c>
      <c r="BI362" t="s">
        <v>43</v>
      </c>
      <c r="BJ362">
        <v>5.95E+17</v>
      </c>
      <c r="BK362">
        <v>4.2199999999999998E-3</v>
      </c>
      <c r="BL362">
        <v>6.1000000000000004E-3</v>
      </c>
      <c r="BM362">
        <v>4.9699999999999996E-3</v>
      </c>
      <c r="BN362">
        <v>5.7000000000000002E-3</v>
      </c>
      <c r="BO362">
        <f t="shared" si="140"/>
        <v>5.9000000000000007E-3</v>
      </c>
      <c r="BP362">
        <f t="shared" si="141"/>
        <v>2.8284271247461918E-4</v>
      </c>
      <c r="BQ362">
        <v>50</v>
      </c>
      <c r="BR362">
        <v>5.95E+17</v>
      </c>
      <c r="BS362">
        <v>7.3999999999999999E-4</v>
      </c>
      <c r="BT362">
        <v>8.53026E-4</v>
      </c>
      <c r="BW362" s="132">
        <v>7.8936516880000001E-4</v>
      </c>
      <c r="BX362" s="132">
        <v>2.350703685E-4</v>
      </c>
      <c r="BY362" s="30">
        <v>3.1967806450000001E-4</v>
      </c>
      <c r="BZ362" s="30">
        <v>2.7770747830000001E-4</v>
      </c>
      <c r="CA362" s="30">
        <v>3.3847670960000001E-4</v>
      </c>
      <c r="CB362" s="100">
        <f t="shared" si="142"/>
        <v>2.92733155225E-4</v>
      </c>
      <c r="CC362" s="132">
        <v>7.7821805369999997E-4</v>
      </c>
      <c r="CD362" s="132">
        <v>6.7743704570000002E-4</v>
      </c>
      <c r="CE362" s="132">
        <v>7.5445258169999998E-4</v>
      </c>
      <c r="CF362" s="132">
        <v>7.732891332E-4</v>
      </c>
      <c r="CG362">
        <f t="shared" si="143"/>
        <v>7.4584920357499999E-4</v>
      </c>
      <c r="CH362" s="30">
        <v>3.0625694059999999E-4</v>
      </c>
      <c r="CI362" s="30">
        <v>3.3089818759999998E-4</v>
      </c>
      <c r="CJ362" s="100">
        <f t="shared" si="144"/>
        <v>3.1857756410000001E-4</v>
      </c>
      <c r="CK362" s="30">
        <v>8.9028008849999999E-4</v>
      </c>
      <c r="CL362" s="30">
        <v>4.5750247120000001E-4</v>
      </c>
      <c r="CM362">
        <f t="shared" si="145"/>
        <v>6.7389127984999997E-4</v>
      </c>
      <c r="CN362" s="30">
        <v>5.4715033520000002E-5</v>
      </c>
      <c r="CO362" s="30">
        <v>1.2668606169999999E-4</v>
      </c>
      <c r="CP362" s="30">
        <v>1.071849034E-4</v>
      </c>
      <c r="CQ362" s="30">
        <v>1.4554336320000001E-4</v>
      </c>
      <c r="CR362" s="30">
        <v>1.04962129E-4</v>
      </c>
      <c r="CS362" s="100">
        <f t="shared" si="146"/>
        <v>1.07818298164E-4</v>
      </c>
      <c r="CT362" s="30">
        <v>2.9662220670000002E-4</v>
      </c>
      <c r="CU362" s="30">
        <v>2.7723634330000001E-4</v>
      </c>
      <c r="CV362">
        <f t="shared" si="147"/>
        <v>2.8692927499999999E-4</v>
      </c>
      <c r="CW362" s="30">
        <v>4.1497534629999999E-5</v>
      </c>
      <c r="CY362">
        <v>6.17E+17</v>
      </c>
      <c r="CZ362">
        <f t="shared" si="132"/>
        <v>6.4132980000000004E-3</v>
      </c>
      <c r="DA362">
        <v>150</v>
      </c>
      <c r="DB362">
        <v>2.16E+18</v>
      </c>
      <c r="DC362" s="18">
        <v>1.0453781509999999E-2</v>
      </c>
      <c r="DD362" s="18">
        <v>5.0854978929999999E-4</v>
      </c>
      <c r="DE362">
        <v>130</v>
      </c>
      <c r="DF362">
        <v>1.85E+18</v>
      </c>
      <c r="DG362" s="18">
        <v>1.331438869E-2</v>
      </c>
      <c r="DH362" s="18">
        <v>6.4771102729999997E-4</v>
      </c>
    </row>
    <row r="363" spans="1:112" ht="15.75" thickBot="1">
      <c r="A363" t="s">
        <v>44</v>
      </c>
      <c r="B363">
        <v>7.71E+17</v>
      </c>
      <c r="C363">
        <v>0.13159999999999999</v>
      </c>
      <c r="D363">
        <v>2.0299999999999999E-2</v>
      </c>
      <c r="E363">
        <v>50</v>
      </c>
      <c r="F363">
        <v>7.71E+17</v>
      </c>
      <c r="I363">
        <v>3.6810000000000002E-2</v>
      </c>
      <c r="J363">
        <v>6.8369240000000003E-3</v>
      </c>
      <c r="K363">
        <v>3.261E-2</v>
      </c>
      <c r="L363">
        <v>5.6703179999999997E-3</v>
      </c>
      <c r="M363">
        <v>2.0129999999999999E-2</v>
      </c>
      <c r="N363">
        <v>7.4700000000000001E-3</v>
      </c>
      <c r="Q363">
        <f t="shared" si="133"/>
        <v>6.6590806666666667E-3</v>
      </c>
      <c r="R363" s="100">
        <f t="shared" si="134"/>
        <v>9.1292662010116334E-4</v>
      </c>
      <c r="S363" t="s">
        <v>44</v>
      </c>
      <c r="T363">
        <v>7.44E+17</v>
      </c>
      <c r="U363">
        <v>0.13619999999999999</v>
      </c>
      <c r="V363">
        <v>1.9753445000000001E-2</v>
      </c>
      <c r="W363">
        <v>0.11219999999999999</v>
      </c>
      <c r="X363">
        <v>1.7575187999999999E-2</v>
      </c>
      <c r="Y363">
        <v>0.12790000000000001</v>
      </c>
      <c r="Z363">
        <v>1.8908930000000001E-2</v>
      </c>
      <c r="AA363">
        <v>0.128</v>
      </c>
      <c r="AB363">
        <v>1.9222105E-2</v>
      </c>
      <c r="AC363" s="99">
        <f t="shared" si="135"/>
        <v>1.8864917000000002E-2</v>
      </c>
      <c r="AD363">
        <f t="shared" si="136"/>
        <v>9.2779367529244815E-4</v>
      </c>
      <c r="AE363">
        <v>62.5</v>
      </c>
      <c r="AF363">
        <v>7.44E+17</v>
      </c>
      <c r="AG363">
        <v>4.3150000000000001E-2</v>
      </c>
      <c r="AH363">
        <v>6.6699999999999997E-3</v>
      </c>
      <c r="AI363">
        <v>4.2180000000000002E-2</v>
      </c>
      <c r="AJ363">
        <v>6.8999999999999999E-3</v>
      </c>
      <c r="AK363" s="99">
        <f t="shared" si="137"/>
        <v>6.7849999999999994E-3</v>
      </c>
      <c r="AL363" s="100">
        <f t="shared" si="138"/>
        <v>1.1500000000000008E-4</v>
      </c>
      <c r="AM363" t="s">
        <v>44</v>
      </c>
      <c r="AN363">
        <v>7.71E+17</v>
      </c>
      <c r="AO363" s="30">
        <v>1.602E-2</v>
      </c>
      <c r="AP363" s="30">
        <v>1.9037433159999999E-2</v>
      </c>
      <c r="AQ363">
        <v>1.1560000000000001E-2</v>
      </c>
      <c r="AR363">
        <v>1.1230934E-2</v>
      </c>
      <c r="AS363">
        <f t="shared" si="129"/>
        <v>1.5134183579999998E-2</v>
      </c>
      <c r="AT363">
        <f t="shared" si="130"/>
        <v>5.5200284933630958E-3</v>
      </c>
      <c r="AU363">
        <v>50</v>
      </c>
      <c r="AV363">
        <v>7.71E+17</v>
      </c>
      <c r="AW363">
        <v>-1.4499999999999999E-3</v>
      </c>
      <c r="AX363">
        <v>-1.33E-3</v>
      </c>
      <c r="AY363">
        <v>1.82E-3</v>
      </c>
      <c r="AZ363">
        <v>2.4299999999999999E-3</v>
      </c>
      <c r="BA363">
        <v>2.0699999999999998E-3</v>
      </c>
      <c r="BB363">
        <v>2.2000000000000001E-3</v>
      </c>
      <c r="BC363">
        <v>3.0400000000000002E-3</v>
      </c>
      <c r="BD363">
        <v>3.5100000000000001E-3</v>
      </c>
      <c r="BE363">
        <v>2.1099999999999999E-3</v>
      </c>
      <c r="BF363">
        <v>2.1678819999999999E-3</v>
      </c>
      <c r="BG363">
        <f t="shared" si="139"/>
        <v>2.5769705000000002E-3</v>
      </c>
      <c r="BH363">
        <f t="shared" si="131"/>
        <v>1.8311976494045639E-3</v>
      </c>
      <c r="BI363" t="s">
        <v>44</v>
      </c>
      <c r="BJ363">
        <v>7.44E+17</v>
      </c>
      <c r="BK363">
        <v>4.2900000000000004E-3</v>
      </c>
      <c r="BL363">
        <v>6.1999999999999998E-3</v>
      </c>
      <c r="BM363">
        <v>6.5799999999999999E-3</v>
      </c>
      <c r="BN363">
        <v>7.5500000000000003E-3</v>
      </c>
      <c r="BO363">
        <f t="shared" si="140"/>
        <v>6.875E-3</v>
      </c>
      <c r="BP363">
        <f t="shared" si="141"/>
        <v>9.5459415460183948E-4</v>
      </c>
      <c r="BQ363">
        <v>62.5</v>
      </c>
      <c r="BR363">
        <v>7.44E+17</v>
      </c>
      <c r="BS363">
        <v>1.08E-3</v>
      </c>
      <c r="BT363">
        <v>1.2449570000000001E-3</v>
      </c>
      <c r="BW363" s="132">
        <v>9.8933767830000001E-4</v>
      </c>
      <c r="BX363" s="134"/>
      <c r="BY363" s="30">
        <v>3.3259891339999998E-4</v>
      </c>
      <c r="BZ363" s="30">
        <v>2.7584650830000002E-4</v>
      </c>
      <c r="CA363" s="30">
        <v>3.6358250610000001E-4</v>
      </c>
      <c r="CB363" s="100">
        <f t="shared" si="142"/>
        <v>3.2400930926666669E-4</v>
      </c>
      <c r="CC363" s="132">
        <v>9.6095465929999999E-4</v>
      </c>
      <c r="CD363" s="132">
        <v>8.5498803739999997E-4</v>
      </c>
      <c r="CE363" s="132">
        <v>9.1987116500000005E-4</v>
      </c>
      <c r="CF363" s="132">
        <v>9.3510636800000005E-4</v>
      </c>
      <c r="CG363">
        <f t="shared" si="143"/>
        <v>9.1773005742499993E-4</v>
      </c>
      <c r="CH363" s="30">
        <v>3.2469255500000002E-4</v>
      </c>
      <c r="CI363" s="30">
        <v>3.3583458979999999E-4</v>
      </c>
      <c r="CJ363" s="100">
        <f t="shared" si="144"/>
        <v>3.3026357240000003E-4</v>
      </c>
      <c r="CK363" s="30">
        <v>9.2612253360000005E-4</v>
      </c>
      <c r="CL363" s="30">
        <v>5.4635625699999996E-4</v>
      </c>
      <c r="CM363">
        <f t="shared" si="145"/>
        <v>7.3623939530000006E-4</v>
      </c>
      <c r="CN363" s="30">
        <v>6.4501462280000004E-5</v>
      </c>
      <c r="CO363" s="30">
        <v>1.182403242E-4</v>
      </c>
      <c r="CP363" s="30">
        <v>1.071849034E-4</v>
      </c>
      <c r="CQ363" s="30">
        <v>1.708308201E-4</v>
      </c>
      <c r="CR363" s="30">
        <v>1.054619487E-4</v>
      </c>
      <c r="CS363" s="100">
        <f t="shared" si="146"/>
        <v>1.13243891736E-4</v>
      </c>
      <c r="CT363" s="30">
        <v>3.0154248029999999E-4</v>
      </c>
      <c r="CU363" s="30">
        <v>3.6704529960000001E-4</v>
      </c>
      <c r="CV363">
        <f t="shared" si="147"/>
        <v>3.3429388995000003E-4</v>
      </c>
      <c r="CW363" s="30">
        <v>6.0563969459999999E-5</v>
      </c>
      <c r="CY363">
        <v>7.71E+17</v>
      </c>
      <c r="CZ363">
        <f t="shared" si="132"/>
        <v>6.6590806666666667E-3</v>
      </c>
      <c r="DE363">
        <v>150</v>
      </c>
      <c r="DF363">
        <v>2.16E+18</v>
      </c>
      <c r="DG363" s="18">
        <v>9.6998225170000004E-3</v>
      </c>
      <c r="DH363" s="18">
        <v>4.7187160850000002E-4</v>
      </c>
    </row>
    <row r="364" spans="1:112" ht="15.75" thickBot="1">
      <c r="A364" t="s">
        <v>45</v>
      </c>
      <c r="B364">
        <v>9.26E+17</v>
      </c>
      <c r="C364">
        <v>0.15959999999999999</v>
      </c>
      <c r="D364">
        <v>2.47E-2</v>
      </c>
      <c r="E364">
        <v>60</v>
      </c>
      <c r="F364">
        <v>9.26E+17</v>
      </c>
      <c r="G364">
        <v>3.2410000000000001E-2</v>
      </c>
      <c r="H364">
        <v>5.0099999999999997E-3</v>
      </c>
      <c r="I364">
        <v>3.746E-2</v>
      </c>
      <c r="J364">
        <v>6.9576519999999999E-3</v>
      </c>
      <c r="K364">
        <v>3.4959999999999998E-2</v>
      </c>
      <c r="L364">
        <v>6.0789429999999998E-3</v>
      </c>
      <c r="M364">
        <v>2.1440000000000001E-2</v>
      </c>
      <c r="N364">
        <v>7.9600000000000001E-3</v>
      </c>
      <c r="Q364">
        <f t="shared" si="133"/>
        <v>6.9988649999999999E-3</v>
      </c>
      <c r="R364" s="100">
        <f t="shared" si="134"/>
        <v>1.2567714558670761E-3</v>
      </c>
      <c r="S364" t="s">
        <v>45</v>
      </c>
      <c r="T364">
        <v>8.92E+17</v>
      </c>
      <c r="U364">
        <v>0.15920000000000001</v>
      </c>
      <c r="V364">
        <v>2.3089195E-2</v>
      </c>
      <c r="W364">
        <v>0.13370000000000001</v>
      </c>
      <c r="X364">
        <v>2.0942981999999999E-2</v>
      </c>
      <c r="Y364">
        <v>0.1537</v>
      </c>
      <c r="Z364">
        <v>2.2723241000000002E-2</v>
      </c>
      <c r="AA364">
        <v>0.1525</v>
      </c>
      <c r="AB364">
        <v>2.2901337000000001E-2</v>
      </c>
      <c r="AC364" s="99">
        <f t="shared" si="135"/>
        <v>2.2414188750000001E-2</v>
      </c>
      <c r="AD364">
        <f t="shared" si="136"/>
        <v>9.9212053190674281E-4</v>
      </c>
      <c r="AE364">
        <v>75</v>
      </c>
      <c r="AF364">
        <v>8.92E+17</v>
      </c>
      <c r="AG364">
        <v>4.4699999999999997E-2</v>
      </c>
      <c r="AH364">
        <v>6.9100000000000003E-3</v>
      </c>
      <c r="AI364">
        <v>4.4319999999999998E-2</v>
      </c>
      <c r="AJ364">
        <v>7.2500000000000004E-3</v>
      </c>
      <c r="AK364" s="99">
        <f t="shared" si="137"/>
        <v>7.0800000000000004E-3</v>
      </c>
      <c r="AL364" s="100">
        <f t="shared" si="138"/>
        <v>1.7000000000000001E-4</v>
      </c>
      <c r="AM364" t="s">
        <v>45</v>
      </c>
      <c r="AN364">
        <v>9.26E+17</v>
      </c>
      <c r="AO364" s="30">
        <v>1.883E-2</v>
      </c>
      <c r="AP364" s="30">
        <v>2.2376708259999999E-2</v>
      </c>
      <c r="AQ364">
        <v>1.3050000000000001E-2</v>
      </c>
      <c r="AR364">
        <v>1.2678518999999999E-2</v>
      </c>
      <c r="AS364">
        <f t="shared" si="129"/>
        <v>1.7527613630000001E-2</v>
      </c>
      <c r="AT364">
        <f t="shared" si="130"/>
        <v>6.8576553909765357E-3</v>
      </c>
      <c r="AU364">
        <v>60</v>
      </c>
      <c r="AV364">
        <v>9.26E+17</v>
      </c>
      <c r="AW364">
        <v>-1.5100000000000001E-3</v>
      </c>
      <c r="AX364">
        <v>-1.3799999999999999E-3</v>
      </c>
      <c r="AY364">
        <v>2.2899999999999999E-3</v>
      </c>
      <c r="AZ364">
        <v>3.0599999999999998E-3</v>
      </c>
      <c r="BA364">
        <v>2.0799999999999998E-3</v>
      </c>
      <c r="BB364">
        <v>2.2100000000000002E-3</v>
      </c>
      <c r="BC364">
        <v>3.5799999999999998E-3</v>
      </c>
      <c r="BD364">
        <v>4.1399999999999996E-3</v>
      </c>
      <c r="BE364">
        <v>2.6900000000000001E-3</v>
      </c>
      <c r="BF364">
        <v>2.7637930000000001E-3</v>
      </c>
      <c r="BG364">
        <f t="shared" si="139"/>
        <v>3.0434482500000001E-3</v>
      </c>
      <c r="BH364">
        <f t="shared" si="131"/>
        <v>2.0993486062037907E-3</v>
      </c>
      <c r="BI364" t="s">
        <v>45</v>
      </c>
      <c r="BJ364">
        <v>8.92E+17</v>
      </c>
      <c r="BK364">
        <v>5.3499999999999997E-3</v>
      </c>
      <c r="BL364">
        <v>7.7299999999999999E-3</v>
      </c>
      <c r="BM364">
        <v>8.0700000000000008E-3</v>
      </c>
      <c r="BN364">
        <v>9.2499999999999995E-3</v>
      </c>
      <c r="BO364">
        <f t="shared" si="140"/>
        <v>8.4899999999999993E-3</v>
      </c>
      <c r="BP364">
        <f t="shared" si="141"/>
        <v>1.074802307403552E-3</v>
      </c>
      <c r="BQ364">
        <v>75</v>
      </c>
      <c r="BR364">
        <v>8.92E+17</v>
      </c>
      <c r="BS364">
        <v>1.14E-3</v>
      </c>
      <c r="BT364">
        <v>1.3141209999999999E-3</v>
      </c>
      <c r="BW364" s="132">
        <v>1.199835057E-3</v>
      </c>
      <c r="BX364" s="132">
        <v>2.4395231000000001E-4</v>
      </c>
      <c r="BY364" s="30">
        <v>3.3847202649999998E-4</v>
      </c>
      <c r="BZ364" s="30">
        <v>2.957250515E-4</v>
      </c>
      <c r="CA364" s="30">
        <v>3.8724336470000002E-4</v>
      </c>
      <c r="CB364" s="100">
        <f t="shared" si="142"/>
        <v>3.1634818817499998E-4</v>
      </c>
      <c r="CC364" s="132">
        <v>1.1232304089999999E-3</v>
      </c>
      <c r="CD364" s="132">
        <v>1.018822644E-3</v>
      </c>
      <c r="CE364" s="132">
        <v>1.1054276629999999E-3</v>
      </c>
      <c r="CF364" s="132">
        <v>1.1140915710000001E-3</v>
      </c>
      <c r="CG364">
        <f t="shared" si="143"/>
        <v>1.0903930717499999E-3</v>
      </c>
      <c r="CH364" s="30">
        <v>3.363559028E-4</v>
      </c>
      <c r="CI364" s="30">
        <v>3.5287313939999997E-4</v>
      </c>
      <c r="CJ364" s="100">
        <f t="shared" si="144"/>
        <v>3.4461452109999999E-4</v>
      </c>
      <c r="CK364" s="30">
        <v>1.088569745E-3</v>
      </c>
      <c r="CL364" s="30">
        <v>6.1677760839999997E-4</v>
      </c>
      <c r="CM364">
        <f t="shared" si="145"/>
        <v>8.5267367670000004E-4</v>
      </c>
      <c r="CN364" s="30">
        <v>6.7170488310000002E-5</v>
      </c>
      <c r="CO364" s="30">
        <v>1.4877491349999999E-4</v>
      </c>
      <c r="CP364" s="30">
        <v>1.077027048E-4</v>
      </c>
      <c r="CQ364" s="30">
        <v>2.0117576840000001E-4</v>
      </c>
      <c r="CR364" s="30">
        <v>1.34451489E-4</v>
      </c>
      <c r="CS364" s="100">
        <f t="shared" si="146"/>
        <v>1.31855072802E-4</v>
      </c>
      <c r="CT364" s="30">
        <v>3.760494801E-4</v>
      </c>
      <c r="CU364" s="30">
        <v>4.5016042070000002E-4</v>
      </c>
      <c r="CV364">
        <f t="shared" si="147"/>
        <v>4.1310495039999999E-4</v>
      </c>
      <c r="CW364" s="30">
        <v>6.3928634430000005E-5</v>
      </c>
      <c r="CY364">
        <v>9.26E+17</v>
      </c>
      <c r="CZ364">
        <f t="shared" si="132"/>
        <v>6.9988649999999999E-3</v>
      </c>
    </row>
    <row r="365" spans="1:112" ht="15.75" thickBot="1">
      <c r="A365" t="s">
        <v>46</v>
      </c>
      <c r="B365">
        <v>1.08E+18</v>
      </c>
      <c r="C365">
        <v>0.1787</v>
      </c>
      <c r="D365">
        <v>2.76E-2</v>
      </c>
      <c r="E365" t="s">
        <v>40</v>
      </c>
      <c r="F365">
        <v>1.08E+18</v>
      </c>
      <c r="R365" s="100"/>
      <c r="S365" t="s">
        <v>46</v>
      </c>
      <c r="T365">
        <v>1.04E+18</v>
      </c>
      <c r="U365">
        <v>0.18540000000000001</v>
      </c>
      <c r="V365">
        <v>2.6889050000000001E-2</v>
      </c>
      <c r="W365">
        <v>0.1575</v>
      </c>
      <c r="X365">
        <v>2.4671052999999998E-2</v>
      </c>
      <c r="Y365">
        <v>0.17960000000000001</v>
      </c>
      <c r="Z365">
        <v>2.6552335999999999E-2</v>
      </c>
      <c r="AA365">
        <v>0.17599999999999999</v>
      </c>
      <c r="AB365">
        <v>2.6430394999999999E-2</v>
      </c>
      <c r="AC365" s="99">
        <f t="shared" si="135"/>
        <v>2.6135708499999997E-2</v>
      </c>
      <c r="AD365">
        <f t="shared" si="136"/>
        <v>9.9551624067465718E-4</v>
      </c>
      <c r="AE365" t="s">
        <v>40</v>
      </c>
      <c r="AF365">
        <v>1.04E+18</v>
      </c>
      <c r="AG365">
        <v>4.965E-2</v>
      </c>
      <c r="AH365">
        <v>7.6800000000000002E-3</v>
      </c>
      <c r="AI365">
        <v>5.0369999999999998E-2</v>
      </c>
      <c r="AJ365">
        <v>8.2400000000000008E-3</v>
      </c>
      <c r="AK365" s="99">
        <f t="shared" si="137"/>
        <v>7.9600000000000001E-3</v>
      </c>
      <c r="AL365" s="100">
        <f t="shared" si="138"/>
        <v>2.800000000000003E-4</v>
      </c>
      <c r="AM365" t="s">
        <v>46</v>
      </c>
      <c r="AN365">
        <v>1.08E+18</v>
      </c>
      <c r="AO365" s="30">
        <v>2.0070000000000001E-2</v>
      </c>
      <c r="AP365" s="30">
        <v>2.3850267380000002E-2</v>
      </c>
      <c r="AQ365">
        <v>1.567E-2</v>
      </c>
      <c r="AR365">
        <v>1.5223939000000001E-2</v>
      </c>
      <c r="AS365">
        <f t="shared" si="129"/>
        <v>1.9537103190000002E-2</v>
      </c>
      <c r="AT365">
        <f t="shared" si="130"/>
        <v>6.099735294239959E-3</v>
      </c>
      <c r="AU365" t="s">
        <v>40</v>
      </c>
      <c r="AV365">
        <v>1.08E+18</v>
      </c>
      <c r="AX365">
        <v>-1.0189999999999999E-3</v>
      </c>
      <c r="AY365">
        <v>2.48E-3</v>
      </c>
      <c r="AZ365">
        <v>3.31E-3</v>
      </c>
      <c r="BA365">
        <v>2.8700000000000002E-3</v>
      </c>
      <c r="BB365">
        <v>3.0500000000000002E-3</v>
      </c>
      <c r="BC365">
        <v>3.8500000000000001E-3</v>
      </c>
      <c r="BD365">
        <v>4.45E-3</v>
      </c>
      <c r="BE365">
        <v>2.5300000000000001E-3</v>
      </c>
      <c r="BF365">
        <v>2.599404E-3</v>
      </c>
      <c r="BG365">
        <f t="shared" si="139"/>
        <v>3.3523509999999999E-3</v>
      </c>
      <c r="BH365">
        <f t="shared" si="131"/>
        <v>2.0707450288828897E-3</v>
      </c>
      <c r="BI365" t="s">
        <v>46</v>
      </c>
      <c r="BJ365">
        <v>1.04E+18</v>
      </c>
      <c r="BK365">
        <v>7.1999999999999998E-3</v>
      </c>
      <c r="BL365">
        <v>1.04E-2</v>
      </c>
      <c r="BM365">
        <v>9.3699999999999999E-3</v>
      </c>
      <c r="BN365">
        <v>1.0699999999999999E-2</v>
      </c>
      <c r="BO365">
        <f t="shared" si="140"/>
        <v>1.055E-2</v>
      </c>
      <c r="BP365">
        <f t="shared" si="141"/>
        <v>2.1213203435596422E-4</v>
      </c>
      <c r="BQ365" t="s">
        <v>40</v>
      </c>
      <c r="BR365">
        <v>1.04E+18</v>
      </c>
      <c r="BS365">
        <v>1.6000000000000001E-3</v>
      </c>
      <c r="BT365">
        <v>1.8443800000000001E-3</v>
      </c>
      <c r="BW365" s="132">
        <v>1.3434243399999999E-3</v>
      </c>
      <c r="BX365" s="134"/>
      <c r="BY365" s="19"/>
      <c r="BZ365" s="19"/>
      <c r="CA365" s="19"/>
      <c r="CB365" s="100"/>
      <c r="CC365" s="132">
        <v>1.308083655E-3</v>
      </c>
      <c r="CD365" s="132">
        <v>1.2001837419999999E-3</v>
      </c>
      <c r="CE365" s="132">
        <v>1.291703372E-3</v>
      </c>
      <c r="CF365" s="132">
        <v>1.2857712560000001E-3</v>
      </c>
      <c r="CG365">
        <f t="shared" si="143"/>
        <v>1.2714355062499998E-3</v>
      </c>
      <c r="CH365" s="30">
        <v>3.7360336859999999E-4</v>
      </c>
      <c r="CI365" s="30">
        <v>4.010428707E-4</v>
      </c>
      <c r="CJ365" s="100">
        <f t="shared" si="144"/>
        <v>3.8732311965E-4</v>
      </c>
      <c r="CK365" s="30">
        <v>1.160254635E-3</v>
      </c>
      <c r="CL365" s="30">
        <v>7.4060575670000005E-4</v>
      </c>
      <c r="CM365">
        <f t="shared" si="145"/>
        <v>9.5043019585E-4</v>
      </c>
      <c r="CN365" s="19"/>
      <c r="CO365" s="30">
        <v>1.6111868360000001E-4</v>
      </c>
      <c r="CP365" s="30">
        <v>1.4860902059999999E-4</v>
      </c>
      <c r="CQ365" s="30">
        <v>2.1634824260000001E-4</v>
      </c>
      <c r="CR365" s="30">
        <v>1.2645437449999999E-4</v>
      </c>
      <c r="CS365" s="100">
        <f t="shared" si="146"/>
        <v>1.6313258032499999E-4</v>
      </c>
      <c r="CT365" s="30">
        <v>5.0608528160000002E-4</v>
      </c>
      <c r="CU365" s="30">
        <v>5.2267696920000001E-4</v>
      </c>
      <c r="CV365">
        <f t="shared" si="147"/>
        <v>5.1438112540000002E-4</v>
      </c>
      <c r="CW365" s="30">
        <v>8.9724399199999998E-5</v>
      </c>
      <c r="CY365">
        <v>1.23E+18</v>
      </c>
      <c r="CZ365">
        <f>Q366</f>
        <v>1.00295E-2</v>
      </c>
    </row>
    <row r="366" spans="1:112" ht="15.75" thickBot="1">
      <c r="A366" t="s">
        <v>47</v>
      </c>
      <c r="B366">
        <v>1.23E+18</v>
      </c>
      <c r="C366">
        <v>0.20030000000000001</v>
      </c>
      <c r="D366">
        <v>3.1E-2</v>
      </c>
      <c r="E366" t="s">
        <v>41</v>
      </c>
      <c r="F366">
        <v>1.23E+18</v>
      </c>
      <c r="G366">
        <v>4.2939999999999999E-2</v>
      </c>
      <c r="H366">
        <v>6.6400000000000001E-3</v>
      </c>
      <c r="I366">
        <v>5.3370000000000001E-2</v>
      </c>
      <c r="J366">
        <v>9.9127039999999996E-3</v>
      </c>
      <c r="K366">
        <v>5.2769999999999997E-2</v>
      </c>
      <c r="L366">
        <v>9.175796E-3</v>
      </c>
      <c r="M366">
        <v>2.9520000000000001E-2</v>
      </c>
      <c r="N366">
        <v>1.0999999999999999E-2</v>
      </c>
      <c r="Q366">
        <f t="shared" si="133"/>
        <v>1.00295E-2</v>
      </c>
      <c r="R366" s="100">
        <f t="shared" ref="R366" si="148">_xlfn.STDEV.S(H366,J366,L366,N366,P366)</f>
        <v>1.8530024970959966E-3</v>
      </c>
      <c r="S366" t="s">
        <v>47</v>
      </c>
      <c r="T366">
        <v>1.19E+18</v>
      </c>
      <c r="U366">
        <v>0.21199999999999999</v>
      </c>
      <c r="V366">
        <v>3.0746918000000002E-2</v>
      </c>
      <c r="W366">
        <v>0.18340000000000001</v>
      </c>
      <c r="X366">
        <v>2.8728070000000001E-2</v>
      </c>
      <c r="Y366">
        <v>0.2049</v>
      </c>
      <c r="Z366">
        <v>3.0292725999999999E-2</v>
      </c>
      <c r="AA366">
        <v>0.20480000000000001</v>
      </c>
      <c r="AB366">
        <v>3.0755369000000001E-2</v>
      </c>
      <c r="AC366" s="99">
        <f t="shared" si="135"/>
        <v>3.0130770750000001E-2</v>
      </c>
      <c r="AD366">
        <f t="shared" si="136"/>
        <v>9.597845773295084E-4</v>
      </c>
      <c r="AE366" t="s">
        <v>41</v>
      </c>
      <c r="AF366">
        <v>1.19E+18</v>
      </c>
      <c r="AG366">
        <v>6.2509999999999996E-2</v>
      </c>
      <c r="AH366">
        <v>9.6699999999999998E-3</v>
      </c>
      <c r="AI366">
        <v>6.096E-2</v>
      </c>
      <c r="AJ366">
        <v>9.9799999999999993E-3</v>
      </c>
      <c r="AK366" s="99">
        <f t="shared" si="137"/>
        <v>9.8250000000000004E-3</v>
      </c>
      <c r="AL366" s="100">
        <f t="shared" si="138"/>
        <v>1.5499999999999976E-4</v>
      </c>
      <c r="AM366" t="s">
        <v>47</v>
      </c>
      <c r="AN366">
        <v>1.23E+18</v>
      </c>
      <c r="AO366" s="30">
        <v>2.0969999999999999E-2</v>
      </c>
      <c r="AP366" s="30">
        <v>2.4919786100000001E-2</v>
      </c>
      <c r="AQ366">
        <v>1.753E-2</v>
      </c>
      <c r="AR366">
        <v>1.7030991999999998E-2</v>
      </c>
      <c r="AS366">
        <f t="shared" si="129"/>
        <v>2.0975389050000001E-2</v>
      </c>
      <c r="AT366">
        <f t="shared" si="130"/>
        <v>5.5782198034944191E-3</v>
      </c>
      <c r="AU366" t="s">
        <v>41</v>
      </c>
      <c r="AV366">
        <v>1.23E+18</v>
      </c>
      <c r="AW366">
        <v>-7.2000000000000005E-4</v>
      </c>
      <c r="AX366">
        <v>-6.5799999999999995E-4</v>
      </c>
      <c r="AY366">
        <v>3.64E-3</v>
      </c>
      <c r="AZ366">
        <v>4.8599999999999997E-3</v>
      </c>
      <c r="BA366">
        <v>3.9399999999999999E-3</v>
      </c>
      <c r="BB366">
        <v>4.1900000000000001E-3</v>
      </c>
      <c r="BC366">
        <v>4.3E-3</v>
      </c>
      <c r="BD366">
        <v>4.9699999999999996E-3</v>
      </c>
      <c r="BE366">
        <v>3.9199999999999999E-3</v>
      </c>
      <c r="BF366">
        <v>4.0275349999999996E-3</v>
      </c>
      <c r="BG366">
        <f t="shared" si="139"/>
        <v>4.5118837499999991E-3</v>
      </c>
      <c r="BH366">
        <f t="shared" si="131"/>
        <v>2.3479467984272987E-3</v>
      </c>
      <c r="BI366" t="s">
        <v>47</v>
      </c>
      <c r="BJ366">
        <v>1.19E+18</v>
      </c>
      <c r="BK366">
        <v>8.7500000000000008E-3</v>
      </c>
      <c r="BL366">
        <v>1.26E-2</v>
      </c>
      <c r="BM366">
        <v>1.1820000000000001E-2</v>
      </c>
      <c r="BN366">
        <v>1.3553492E-2</v>
      </c>
      <c r="BO366">
        <f t="shared" si="140"/>
        <v>1.3076746E-2</v>
      </c>
      <c r="BP366">
        <f t="shared" si="141"/>
        <v>6.7422065900712373E-4</v>
      </c>
      <c r="BQ366" t="s">
        <v>41</v>
      </c>
      <c r="BR366">
        <v>1.19E+18</v>
      </c>
      <c r="BS366">
        <v>2.1700000000000001E-3</v>
      </c>
      <c r="BT366">
        <v>2.5014410000000001E-3</v>
      </c>
      <c r="BW366" s="132">
        <v>1.5058080320000001E-3</v>
      </c>
      <c r="BX366" s="132">
        <v>3.2321234779999998E-4</v>
      </c>
      <c r="BY366" s="30">
        <v>4.8222776440000001E-4</v>
      </c>
      <c r="BZ366" s="30">
        <v>4.4637903230000003E-4</v>
      </c>
      <c r="CA366" s="30">
        <v>5.3318209539999996E-4</v>
      </c>
      <c r="CB366" s="100">
        <f t="shared" si="142"/>
        <v>4.4625030997500002E-4</v>
      </c>
      <c r="CC366" s="132">
        <v>1.495759088E-3</v>
      </c>
      <c r="CD366" s="132">
        <v>1.397547291E-3</v>
      </c>
      <c r="CE366" s="132">
        <v>1.4736638130000001E-3</v>
      </c>
      <c r="CF366" s="132">
        <v>1.4961701889999999E-3</v>
      </c>
      <c r="CG366">
        <f t="shared" si="143"/>
        <v>1.46578509525E-3</v>
      </c>
      <c r="CH366" s="30">
        <v>4.7037153209999999E-4</v>
      </c>
      <c r="CI366" s="30">
        <v>4.8535980539999999E-4</v>
      </c>
      <c r="CJ366" s="100">
        <f t="shared" si="144"/>
        <v>4.7786566874999999E-4</v>
      </c>
      <c r="CK366" s="30">
        <v>1.2122839909999999E-3</v>
      </c>
      <c r="CL366" s="30">
        <v>8.2851428939999998E-4</v>
      </c>
      <c r="CM366">
        <f t="shared" si="145"/>
        <v>1.0203991402E-3</v>
      </c>
      <c r="CN366" s="30">
        <v>3.2028312309999997E-5</v>
      </c>
      <c r="CO366" s="30">
        <v>2.364806485E-4</v>
      </c>
      <c r="CP366" s="30">
        <v>2.0401377739999999E-4</v>
      </c>
      <c r="CQ366" s="30">
        <v>2.416356995E-4</v>
      </c>
      <c r="CR366" s="30">
        <v>1.9592930750000001E-4</v>
      </c>
      <c r="CS366" s="100">
        <f t="shared" si="146"/>
        <v>1.8201754904200002E-4</v>
      </c>
      <c r="CT366" s="30">
        <v>6.1503419639999998E-4</v>
      </c>
      <c r="CU366" s="30">
        <v>6.5934277230000004E-4</v>
      </c>
      <c r="CV366">
        <f t="shared" si="147"/>
        <v>6.3718848435000001E-4</v>
      </c>
      <c r="CW366" s="30">
        <v>1.216887164E-4</v>
      </c>
      <c r="CY366">
        <v>1.54E+18</v>
      </c>
      <c r="CZ366">
        <f>Q368</f>
        <v>1.5271002333333334E-2</v>
      </c>
    </row>
    <row r="367" spans="1:112" ht="15.75" thickBot="1">
      <c r="A367" t="s">
        <v>48</v>
      </c>
      <c r="B367">
        <v>1.39E+18</v>
      </c>
      <c r="C367">
        <v>0.21970000000000001</v>
      </c>
      <c r="D367">
        <v>3.4000000000000002E-2</v>
      </c>
      <c r="E367" t="s">
        <v>42</v>
      </c>
      <c r="F367">
        <v>1.39E+18</v>
      </c>
      <c r="R367" s="100"/>
      <c r="S367" t="s">
        <v>48</v>
      </c>
      <c r="T367">
        <v>1.34E+18</v>
      </c>
      <c r="U367">
        <v>0.23499999999999999</v>
      </c>
      <c r="V367">
        <v>3.4082669000000003E-2</v>
      </c>
      <c r="W367">
        <v>0.20619999999999999</v>
      </c>
      <c r="X367">
        <v>3.2299499000000002E-2</v>
      </c>
      <c r="Y367">
        <v>0.2303</v>
      </c>
      <c r="Z367">
        <v>3.4047900999999998E-2</v>
      </c>
      <c r="AA367">
        <v>0.22450000000000001</v>
      </c>
      <c r="AB367">
        <v>3.3713770999999997E-2</v>
      </c>
      <c r="AC367" s="99">
        <f t="shared" si="135"/>
        <v>3.3535960000000004E-2</v>
      </c>
      <c r="AD367">
        <f t="shared" si="136"/>
        <v>8.4091752952831123E-4</v>
      </c>
      <c r="AE367" t="s">
        <v>42</v>
      </c>
      <c r="AF367">
        <v>1.34E+18</v>
      </c>
      <c r="AG367">
        <v>7.6319999999999999E-2</v>
      </c>
      <c r="AH367">
        <v>1.18E-2</v>
      </c>
      <c r="AI367">
        <v>7.3179999999999995E-2</v>
      </c>
      <c r="AJ367">
        <v>1.2E-2</v>
      </c>
      <c r="AK367" s="99">
        <f t="shared" si="137"/>
        <v>1.1900000000000001E-2</v>
      </c>
      <c r="AL367" s="100">
        <f t="shared" si="138"/>
        <v>1.0000000000000026E-4</v>
      </c>
      <c r="AM367" t="s">
        <v>48</v>
      </c>
      <c r="AN367">
        <v>1.39E+18</v>
      </c>
      <c r="AO367" s="30">
        <v>2.146E-2</v>
      </c>
      <c r="AP367" s="30">
        <v>2.550207962E-2</v>
      </c>
      <c r="AQ367">
        <v>1.8749999999999999E-2</v>
      </c>
      <c r="AR367">
        <v>1.8216263E-2</v>
      </c>
      <c r="AS367">
        <f t="shared" si="129"/>
        <v>2.1859171310000002E-2</v>
      </c>
      <c r="AT367">
        <f t="shared" si="130"/>
        <v>5.1518503384836321E-3</v>
      </c>
      <c r="AU367" t="s">
        <v>42</v>
      </c>
      <c r="AV367">
        <v>1.39E+18</v>
      </c>
      <c r="AX367">
        <v>1.4000000000000015E-5</v>
      </c>
      <c r="AY367">
        <v>4.4000000000000003E-3</v>
      </c>
      <c r="AZ367">
        <v>5.8799999999999998E-3</v>
      </c>
      <c r="BA367">
        <v>5.0299999999999997E-3</v>
      </c>
      <c r="BB367">
        <v>5.3499999999999997E-3</v>
      </c>
      <c r="BC367">
        <v>5.5500000000000002E-3</v>
      </c>
      <c r="BD367">
        <v>6.4099999999999999E-3</v>
      </c>
      <c r="BE367">
        <v>5.0600000000000003E-3</v>
      </c>
      <c r="BF367">
        <v>5.1988080000000001E-3</v>
      </c>
      <c r="BG367">
        <f t="shared" si="139"/>
        <v>5.7097019999999997E-3</v>
      </c>
      <c r="BH367">
        <f t="shared" si="131"/>
        <v>2.591458755406461E-3</v>
      </c>
      <c r="BI367" t="s">
        <v>48</v>
      </c>
      <c r="BJ367">
        <v>1.34E+18</v>
      </c>
      <c r="BK367">
        <v>1.108E-2</v>
      </c>
      <c r="BL367">
        <v>1.6E-2</v>
      </c>
      <c r="BM367">
        <v>1.2930000000000001E-2</v>
      </c>
      <c r="BN367">
        <v>1.4800000000000001E-2</v>
      </c>
      <c r="BO367">
        <f t="shared" si="140"/>
        <v>1.54E-2</v>
      </c>
      <c r="BP367">
        <f t="shared" si="141"/>
        <v>8.4852813742385678E-4</v>
      </c>
      <c r="BQ367" t="s">
        <v>42</v>
      </c>
      <c r="BR367">
        <v>1.34E+18</v>
      </c>
      <c r="BS367">
        <v>4.1099999999999999E-3</v>
      </c>
      <c r="BT367">
        <v>4.7377519999999996E-3</v>
      </c>
      <c r="BW367" s="132">
        <v>1.651652644E-3</v>
      </c>
      <c r="BX367" s="134"/>
      <c r="BY367" s="19"/>
      <c r="BZ367" s="19"/>
      <c r="CA367" s="19"/>
      <c r="CB367" s="100"/>
      <c r="CC367" s="132">
        <v>1.658034838E-3</v>
      </c>
      <c r="CD367" s="132">
        <v>1.5712881760000001E-3</v>
      </c>
      <c r="CE367" s="132">
        <v>1.6563434660000001E-3</v>
      </c>
      <c r="CF367" s="132">
        <v>1.6400889029999999E-3</v>
      </c>
      <c r="CG367">
        <f t="shared" si="143"/>
        <v>1.63143884575E-3</v>
      </c>
      <c r="CH367" s="30">
        <v>5.7428819919999997E-4</v>
      </c>
      <c r="CI367" s="30">
        <v>5.826547008E-4</v>
      </c>
      <c r="CJ367" s="100">
        <f t="shared" si="144"/>
        <v>5.7847145000000004E-4</v>
      </c>
      <c r="CK367" s="30">
        <v>1.2406110840000001E-3</v>
      </c>
      <c r="CL367" s="30">
        <v>8.8617472479999996E-4</v>
      </c>
      <c r="CM367">
        <f t="shared" si="145"/>
        <v>1.0633929044E-3</v>
      </c>
      <c r="CN367" s="19"/>
      <c r="CO367" s="30">
        <v>2.8585572900000002E-4</v>
      </c>
      <c r="CP367" s="30">
        <v>2.6045413719999997E-4</v>
      </c>
      <c r="CQ367" s="30">
        <v>3.118786354E-4</v>
      </c>
      <c r="CR367" s="30">
        <v>2.529087489E-4</v>
      </c>
      <c r="CS367" s="100">
        <f t="shared" si="146"/>
        <v>2.77774312625E-4</v>
      </c>
      <c r="CT367" s="30">
        <v>7.7880901660000001E-4</v>
      </c>
      <c r="CU367" s="30">
        <v>7.212607484E-4</v>
      </c>
      <c r="CV367">
        <f t="shared" si="147"/>
        <v>7.5003488250000006E-4</v>
      </c>
      <c r="CW367" s="30">
        <v>2.304795504E-4</v>
      </c>
      <c r="CY367">
        <v>1.85E+18</v>
      </c>
      <c r="CZ367">
        <f>Q370</f>
        <v>2.1153894333333329E-2</v>
      </c>
    </row>
    <row r="368" spans="1:112" ht="15.75" thickBot="1">
      <c r="A368" t="s">
        <v>49</v>
      </c>
      <c r="B368">
        <v>1.54E+18</v>
      </c>
      <c r="C368">
        <v>0.23050000000000001</v>
      </c>
      <c r="D368">
        <v>3.56E-2</v>
      </c>
      <c r="E368" t="s">
        <v>43</v>
      </c>
      <c r="F368">
        <v>1.54E+18</v>
      </c>
      <c r="G368">
        <v>6.4689999999999998E-2</v>
      </c>
      <c r="H368">
        <v>0.01</v>
      </c>
      <c r="I368">
        <v>7.9939999999999997E-2</v>
      </c>
      <c r="J368">
        <v>1.4847697E-2</v>
      </c>
      <c r="K368">
        <v>8.319E-2</v>
      </c>
      <c r="L368">
        <v>1.446531E-2</v>
      </c>
      <c r="M368">
        <v>4.4319999999999998E-2</v>
      </c>
      <c r="N368">
        <v>1.6500000000000001E-2</v>
      </c>
      <c r="Q368">
        <f t="shared" si="133"/>
        <v>1.5271002333333334E-2</v>
      </c>
      <c r="R368" s="100">
        <f t="shared" ref="R368" si="149">_xlfn.STDEV.S(H368,J368,L368,N368,P368)</f>
        <v>2.7794700936447552E-3</v>
      </c>
      <c r="S368" t="s">
        <v>49</v>
      </c>
      <c r="T368">
        <v>1.49E+18</v>
      </c>
      <c r="U368">
        <v>0.25119999999999998</v>
      </c>
      <c r="V368">
        <v>3.6432196999999999E-2</v>
      </c>
      <c r="W368">
        <v>0.23119999999999999</v>
      </c>
      <c r="X368">
        <v>3.6215538999999998E-2</v>
      </c>
      <c r="Y368">
        <v>0.24679999999999999</v>
      </c>
      <c r="Z368">
        <v>3.6487286000000001E-2</v>
      </c>
      <c r="AA368">
        <v>0.2404</v>
      </c>
      <c r="AB368">
        <v>3.6101517E-2</v>
      </c>
      <c r="AC368" s="99">
        <f t="shared" si="135"/>
        <v>3.6309134749999999E-2</v>
      </c>
      <c r="AD368">
        <f t="shared" si="136"/>
        <v>1.8142719364780155E-4</v>
      </c>
      <c r="AE368" t="s">
        <v>43</v>
      </c>
      <c r="AF368">
        <v>1.49E+18</v>
      </c>
      <c r="AG368">
        <v>9.4990000000000005E-2</v>
      </c>
      <c r="AH368">
        <v>1.47E-2</v>
      </c>
      <c r="AI368">
        <v>9.1389999999999999E-2</v>
      </c>
      <c r="AJ368">
        <v>1.4999999999999999E-2</v>
      </c>
      <c r="AK368" s="99">
        <f t="shared" si="137"/>
        <v>1.4849999999999999E-2</v>
      </c>
      <c r="AL368" s="100">
        <f t="shared" si="138"/>
        <v>1.4999999999999996E-4</v>
      </c>
      <c r="AM368" t="s">
        <v>49</v>
      </c>
      <c r="AN368">
        <v>1.54E+18</v>
      </c>
      <c r="AO368" s="30">
        <v>2.1610000000000001E-2</v>
      </c>
      <c r="AP368" s="30">
        <v>2.5680332739999999E-2</v>
      </c>
      <c r="AQ368">
        <v>2.036E-2</v>
      </c>
      <c r="AR368">
        <v>1.9780433E-2</v>
      </c>
      <c r="AS368">
        <f t="shared" si="129"/>
        <v>2.2730382869999999E-2</v>
      </c>
      <c r="AT368">
        <f t="shared" si="130"/>
        <v>4.1718591144747482E-3</v>
      </c>
      <c r="AU368" t="s">
        <v>43</v>
      </c>
      <c r="AV368">
        <v>1.54E+18</v>
      </c>
      <c r="AW368">
        <v>7.5000000000000002E-4</v>
      </c>
      <c r="AX368">
        <v>6.8599999999999998E-4</v>
      </c>
      <c r="AY368">
        <v>5.9699999999999996E-3</v>
      </c>
      <c r="AZ368">
        <v>7.9699999999999997E-3</v>
      </c>
      <c r="BA368">
        <v>7.0200000000000002E-3</v>
      </c>
      <c r="BB368">
        <v>7.4700000000000001E-3</v>
      </c>
      <c r="BC368">
        <v>6.5300000000000002E-3</v>
      </c>
      <c r="BD368">
        <v>7.5399999999999998E-3</v>
      </c>
      <c r="BE368">
        <v>6.6699999999999997E-3</v>
      </c>
      <c r="BF368">
        <v>6.8529740000000004E-3</v>
      </c>
      <c r="BG368">
        <f t="shared" si="139"/>
        <v>7.4582435000000004E-3</v>
      </c>
      <c r="BH368">
        <f t="shared" si="131"/>
        <v>3.054737871002224E-3</v>
      </c>
      <c r="BI368" t="s">
        <v>49</v>
      </c>
      <c r="BJ368">
        <v>1.49E+18</v>
      </c>
      <c r="BK368">
        <v>1.242E-2</v>
      </c>
      <c r="BL368">
        <v>1.7899999999999999E-2</v>
      </c>
      <c r="BM368">
        <v>1.6299999999999999E-2</v>
      </c>
      <c r="BN368">
        <v>1.8700000000000001E-2</v>
      </c>
      <c r="BO368">
        <f t="shared" si="140"/>
        <v>1.83E-2</v>
      </c>
      <c r="BP368">
        <f t="shared" si="141"/>
        <v>5.6568542494923955E-4</v>
      </c>
      <c r="BQ368" t="s">
        <v>43</v>
      </c>
      <c r="BR368">
        <v>1.49E+18</v>
      </c>
      <c r="BS368">
        <v>5.5799999999999999E-3</v>
      </c>
      <c r="BT368">
        <v>6.4322770000000001E-3</v>
      </c>
      <c r="BW368" s="132">
        <v>1.7328444900000001E-3</v>
      </c>
      <c r="BX368" s="132">
        <v>4.869261011E-4</v>
      </c>
      <c r="BY368" s="30">
        <v>7.2230255729999996E-4</v>
      </c>
      <c r="BZ368" s="30">
        <v>7.0370043010000002E-4</v>
      </c>
      <c r="CA368" s="30">
        <v>8.0049561210000005E-4</v>
      </c>
      <c r="CB368" s="100">
        <f t="shared" si="142"/>
        <v>6.7835617515000005E-4</v>
      </c>
      <c r="CC368" s="132">
        <v>1.7723334099999999E-3</v>
      </c>
      <c r="CD368" s="132">
        <v>1.761793532E-3</v>
      </c>
      <c r="CE368" s="132">
        <v>1.775013319E-3</v>
      </c>
      <c r="CF368" s="132">
        <v>1.756246647E-3</v>
      </c>
      <c r="CG368">
        <f t="shared" si="143"/>
        <v>1.7663467269999999E-3</v>
      </c>
      <c r="CH368" s="30">
        <v>7.1477510539999999E-4</v>
      </c>
      <c r="CI368" s="30">
        <v>7.2764161120000002E-4</v>
      </c>
      <c r="CJ368" s="100">
        <f t="shared" si="144"/>
        <v>7.212083583E-4</v>
      </c>
      <c r="CK368" s="30">
        <v>1.249282644E-3</v>
      </c>
      <c r="CL368" s="30">
        <v>9.6226759449999995E-4</v>
      </c>
      <c r="CM368">
        <f t="shared" si="145"/>
        <v>1.1057751192499999E-3</v>
      </c>
      <c r="CN368" s="30">
        <v>3.3362825320000001E-5</v>
      </c>
      <c r="CO368" s="30">
        <v>3.8785425039999997E-4</v>
      </c>
      <c r="CP368" s="30">
        <v>3.6349662880000002E-4</v>
      </c>
      <c r="CQ368" s="30">
        <v>3.6694909719999999E-4</v>
      </c>
      <c r="CR368" s="30">
        <v>3.3337971449999999E-4</v>
      </c>
      <c r="CS368" s="100">
        <f t="shared" si="146"/>
        <v>2.9700850324399999E-4</v>
      </c>
      <c r="CT368" s="30">
        <v>8.7299711069999998E-4</v>
      </c>
      <c r="CU368" s="30">
        <v>9.0924595500000002E-4</v>
      </c>
      <c r="CV368">
        <f t="shared" si="147"/>
        <v>8.9112153284999994E-4</v>
      </c>
      <c r="CW368" s="30">
        <v>3.1291384220000001E-4</v>
      </c>
      <c r="CY368">
        <v>2.16E+18</v>
      </c>
      <c r="CZ368">
        <f>Q372</f>
        <v>2.7405698666666669E-2</v>
      </c>
    </row>
    <row r="369" spans="1:104" ht="15.75" thickBot="1">
      <c r="A369" t="s">
        <v>50</v>
      </c>
      <c r="B369">
        <v>1.7E+18</v>
      </c>
      <c r="C369">
        <v>0.23519999999999999</v>
      </c>
      <c r="D369">
        <v>3.6299999999999999E-2</v>
      </c>
      <c r="E369" t="s">
        <v>44</v>
      </c>
      <c r="F369">
        <v>1.7E+18</v>
      </c>
      <c r="R369" s="100"/>
      <c r="S369" t="s">
        <v>50</v>
      </c>
      <c r="T369">
        <v>1.64E+18</v>
      </c>
      <c r="U369">
        <v>0.26150000000000001</v>
      </c>
      <c r="V369">
        <v>3.7926032999999998E-2</v>
      </c>
      <c r="W369">
        <v>0.23699999999999999</v>
      </c>
      <c r="X369">
        <v>3.712406E-2</v>
      </c>
      <c r="Y369">
        <v>0.2581</v>
      </c>
      <c r="Z369">
        <v>3.8157894999999997E-2</v>
      </c>
      <c r="AA369">
        <v>0.24809999999999999</v>
      </c>
      <c r="AB369">
        <v>3.7257846999999997E-2</v>
      </c>
      <c r="AC369" s="99">
        <f t="shared" si="135"/>
        <v>3.7616458749999998E-2</v>
      </c>
      <c r="AD369">
        <f t="shared" si="136"/>
        <v>5.0333830416422298E-4</v>
      </c>
      <c r="AE369" t="s">
        <v>44</v>
      </c>
      <c r="AF369">
        <v>1.64E+18</v>
      </c>
      <c r="AG369">
        <v>0.1148</v>
      </c>
      <c r="AH369">
        <v>1.78E-2</v>
      </c>
      <c r="AI369">
        <v>0.10922999999999999</v>
      </c>
      <c r="AJ369">
        <v>1.7899999999999999E-2</v>
      </c>
      <c r="AK369" s="99">
        <f t="shared" si="137"/>
        <v>1.7849999999999998E-2</v>
      </c>
      <c r="AL369" s="100">
        <f t="shared" si="138"/>
        <v>4.9999999999999697E-5</v>
      </c>
      <c r="AM369" t="s">
        <v>50</v>
      </c>
      <c r="AN369">
        <v>1.7E+18</v>
      </c>
      <c r="AO369" s="30">
        <v>2.155E-2</v>
      </c>
      <c r="AP369" s="30">
        <v>2.560903149E-2</v>
      </c>
      <c r="AQ369">
        <v>2.2870000000000001E-2</v>
      </c>
      <c r="AR369">
        <v>2.2218984000000001E-2</v>
      </c>
      <c r="AS369">
        <f t="shared" si="129"/>
        <v>2.3914007745E-2</v>
      </c>
      <c r="AT369">
        <f t="shared" si="130"/>
        <v>2.3971255687234342E-3</v>
      </c>
      <c r="AU369" t="s">
        <v>44</v>
      </c>
      <c r="AV369">
        <v>1.7E+18</v>
      </c>
      <c r="AX369">
        <v>8.83E-4</v>
      </c>
      <c r="AY369">
        <v>6.8999999999999999E-3</v>
      </c>
      <c r="AZ369">
        <v>9.2099999999999994E-3</v>
      </c>
      <c r="BA369">
        <v>7.62E-3</v>
      </c>
      <c r="BB369">
        <v>8.1099999999999992E-3</v>
      </c>
      <c r="BC369">
        <v>8.2100000000000003E-3</v>
      </c>
      <c r="BD369">
        <v>9.4800000000000006E-3</v>
      </c>
      <c r="BE369">
        <v>7.0400000000000003E-3</v>
      </c>
      <c r="BF369">
        <v>7.2331239999999996E-3</v>
      </c>
      <c r="BG369">
        <f t="shared" si="139"/>
        <v>8.5082809999999995E-3</v>
      </c>
      <c r="BH369">
        <f t="shared" si="131"/>
        <v>3.5262313013577538E-3</v>
      </c>
      <c r="BI369" t="s">
        <v>50</v>
      </c>
      <c r="BJ369">
        <v>1.64E+18</v>
      </c>
      <c r="BK369">
        <v>1.516E-2</v>
      </c>
      <c r="BL369">
        <v>2.1899999999999999E-2</v>
      </c>
      <c r="BM369">
        <v>1.8429999999999998E-2</v>
      </c>
      <c r="BN369">
        <v>2.1100000000000001E-2</v>
      </c>
      <c r="BO369">
        <f t="shared" si="140"/>
        <v>2.1499999999999998E-2</v>
      </c>
      <c r="BP369">
        <f t="shared" si="141"/>
        <v>5.6568542494923706E-4</v>
      </c>
      <c r="BQ369" t="s">
        <v>44</v>
      </c>
      <c r="BR369">
        <v>1.64E+18</v>
      </c>
      <c r="BS369">
        <v>6.4400000000000004E-3</v>
      </c>
      <c r="BT369">
        <v>7.423631E-3</v>
      </c>
      <c r="BW369" s="132">
        <v>1.7681779779999999E-3</v>
      </c>
      <c r="BX369" s="134"/>
      <c r="BY369" s="19"/>
      <c r="BZ369" s="19"/>
      <c r="CA369" s="19"/>
      <c r="CB369" s="100"/>
      <c r="CC369" s="132">
        <v>1.8450047240000001E-3</v>
      </c>
      <c r="CD369" s="132">
        <v>1.8059907740000001E-3</v>
      </c>
      <c r="CE369" s="132">
        <v>1.856284188E-3</v>
      </c>
      <c r="CF369" s="132">
        <v>1.8124991400000001E-3</v>
      </c>
      <c r="CG369">
        <f t="shared" si="143"/>
        <v>1.8299447065E-3</v>
      </c>
      <c r="CH369" s="30">
        <v>8.6384021579999999E-4</v>
      </c>
      <c r="CI369" s="30">
        <v>8.6968260410000004E-4</v>
      </c>
      <c r="CJ369" s="100">
        <f t="shared" si="144"/>
        <v>8.6676140995000002E-4</v>
      </c>
      <c r="CK369" s="30">
        <v>1.24581402E-3</v>
      </c>
      <c r="CL369" s="30">
        <v>1.0808968510000001E-3</v>
      </c>
      <c r="CM369">
        <f t="shared" si="145"/>
        <v>1.1633554355E-3</v>
      </c>
      <c r="CN369" s="19"/>
      <c r="CO369" s="30">
        <v>4.4827375680000001E-4</v>
      </c>
      <c r="CP369" s="30">
        <v>3.9456471680000002E-4</v>
      </c>
      <c r="CQ369" s="30">
        <v>4.6135560300000002E-4</v>
      </c>
      <c r="CR369" s="30">
        <v>3.5187304199999999E-4</v>
      </c>
      <c r="CS369" s="100">
        <f t="shared" si="146"/>
        <v>4.1401677965000001E-4</v>
      </c>
      <c r="CT369" s="30">
        <v>1.0655906760000001E-3</v>
      </c>
      <c r="CU369" s="30">
        <v>1.0280615310000001E-3</v>
      </c>
      <c r="CV369">
        <f t="shared" si="147"/>
        <v>1.0468261035000001E-3</v>
      </c>
      <c r="CW369" s="30">
        <v>3.6114070680000001E-4</v>
      </c>
      <c r="CY369">
        <v>2.47E+18</v>
      </c>
      <c r="CZ369">
        <f>Q374</f>
        <v>3.0557436000000004E-2</v>
      </c>
    </row>
    <row r="370" spans="1:104" ht="15.75" thickBot="1">
      <c r="A370" t="s">
        <v>51</v>
      </c>
      <c r="B370">
        <v>1.85E+18</v>
      </c>
      <c r="C370">
        <v>0.23449999999999999</v>
      </c>
      <c r="D370">
        <v>3.6200000000000003E-2</v>
      </c>
      <c r="E370" t="s">
        <v>45</v>
      </c>
      <c r="F370">
        <v>1.85E+18</v>
      </c>
      <c r="G370">
        <v>8.9099999999999999E-2</v>
      </c>
      <c r="H370">
        <v>1.38E-2</v>
      </c>
      <c r="I370">
        <v>0.1118</v>
      </c>
      <c r="J370">
        <v>2.0765229999999999E-2</v>
      </c>
      <c r="K370">
        <v>0.1173</v>
      </c>
      <c r="L370">
        <v>2.0396452999999998E-2</v>
      </c>
      <c r="M370">
        <v>5.9990000000000002E-2</v>
      </c>
      <c r="N370">
        <v>2.23E-2</v>
      </c>
      <c r="Q370">
        <f t="shared" si="133"/>
        <v>2.1153894333333329E-2</v>
      </c>
      <c r="R370" s="100">
        <f t="shared" ref="R370" si="150">_xlfn.STDEV.S(H370,J370,L370,N370,P370)</f>
        <v>3.7682072190006904E-3</v>
      </c>
      <c r="S370" t="s">
        <v>51</v>
      </c>
      <c r="T370">
        <v>1.78E+18</v>
      </c>
      <c r="U370">
        <v>0.25740000000000002</v>
      </c>
      <c r="V370">
        <v>3.7331400000000001E-2</v>
      </c>
      <c r="W370">
        <v>0.2349</v>
      </c>
      <c r="X370">
        <v>3.6795112999999997E-2</v>
      </c>
      <c r="Y370">
        <v>0.25929999999999997</v>
      </c>
      <c r="Z370">
        <v>3.8335305E-2</v>
      </c>
      <c r="AA370">
        <v>0.25230000000000002</v>
      </c>
      <c r="AB370">
        <v>3.7888572000000002E-2</v>
      </c>
      <c r="AC370" s="99">
        <f t="shared" si="135"/>
        <v>3.75875975E-2</v>
      </c>
      <c r="AD370">
        <f t="shared" si="136"/>
        <v>6.6915892406139348E-4</v>
      </c>
      <c r="AE370" t="s">
        <v>45</v>
      </c>
      <c r="AF370">
        <v>1.78E+18</v>
      </c>
      <c r="AG370">
        <v>0.1353</v>
      </c>
      <c r="AH370">
        <v>2.0899999999999998E-2</v>
      </c>
      <c r="AI370">
        <v>0.128</v>
      </c>
      <c r="AJ370">
        <v>2.0899999999999998E-2</v>
      </c>
      <c r="AK370" s="99">
        <f t="shared" si="137"/>
        <v>2.0899999999999998E-2</v>
      </c>
      <c r="AL370" s="100">
        <f t="shared" si="138"/>
        <v>0</v>
      </c>
      <c r="AM370" t="s">
        <v>51</v>
      </c>
      <c r="AN370">
        <v>1.85E+18</v>
      </c>
      <c r="AO370" s="30">
        <v>2.2040000000000001E-2</v>
      </c>
      <c r="AP370" s="30">
        <v>2.6191325009999999E-2</v>
      </c>
      <c r="AQ370">
        <v>2.4899999999999999E-2</v>
      </c>
      <c r="AR370">
        <v>2.4191198000000001E-2</v>
      </c>
      <c r="AS370">
        <f t="shared" si="129"/>
        <v>2.5191261505E-2</v>
      </c>
      <c r="AT370">
        <f t="shared" si="130"/>
        <v>1.4143033720053723E-3</v>
      </c>
      <c r="AU370" t="s">
        <v>45</v>
      </c>
      <c r="AV370">
        <v>1.85E+18</v>
      </c>
      <c r="AW370">
        <v>1.1800000000000001E-3</v>
      </c>
      <c r="AX370">
        <v>1.08E-3</v>
      </c>
      <c r="AY370">
        <v>8.0999999999999996E-3</v>
      </c>
      <c r="AZ370">
        <v>1.0800000000000001E-2</v>
      </c>
      <c r="BA370">
        <v>9.0600000000000003E-3</v>
      </c>
      <c r="BB370">
        <v>9.6399999999999993E-3</v>
      </c>
      <c r="BC370">
        <v>9.2099999999999994E-3</v>
      </c>
      <c r="BD370">
        <v>1.06E-2</v>
      </c>
      <c r="BE370">
        <v>9.6799999999999994E-3</v>
      </c>
      <c r="BF370">
        <v>9.9455459999999996E-3</v>
      </c>
      <c r="BG370">
        <f t="shared" si="139"/>
        <v>1.0246386499999999E-2</v>
      </c>
      <c r="BH370">
        <f t="shared" si="131"/>
        <v>4.1263741099933256E-3</v>
      </c>
      <c r="BI370" t="s">
        <v>51</v>
      </c>
      <c r="BJ370">
        <v>1.78E+18</v>
      </c>
      <c r="BK370">
        <v>1.6209999999999999E-2</v>
      </c>
      <c r="BL370">
        <v>2.3400000000000001E-2</v>
      </c>
      <c r="BM370">
        <v>2.1659999999999999E-2</v>
      </c>
      <c r="BN370">
        <v>2.4799999999999999E-2</v>
      </c>
      <c r="BO370">
        <f t="shared" si="140"/>
        <v>2.41E-2</v>
      </c>
      <c r="BP370">
        <f t="shared" si="141"/>
        <v>9.899494936611655E-4</v>
      </c>
      <c r="BQ370" t="s">
        <v>45</v>
      </c>
      <c r="BR370">
        <v>1.78E+18</v>
      </c>
      <c r="BS370">
        <v>7.8499999999999993E-3</v>
      </c>
      <c r="BT370">
        <v>9.0489909999999993E-3</v>
      </c>
      <c r="BW370" s="132">
        <v>1.7629155440000001E-3</v>
      </c>
      <c r="BX370" s="132">
        <v>6.7066185820000002E-4</v>
      </c>
      <c r="BY370" s="30">
        <v>1.010175455E-3</v>
      </c>
      <c r="BZ370" s="30">
        <v>9.9223537019999994E-4</v>
      </c>
      <c r="CA370" s="30">
        <v>1.0835228289999999E-3</v>
      </c>
      <c r="CB370" s="100">
        <f t="shared" si="142"/>
        <v>9.3914887809999994E-4</v>
      </c>
      <c r="CC370" s="132">
        <v>1.816077308E-3</v>
      </c>
      <c r="CD370" s="132">
        <v>1.789988324E-3</v>
      </c>
      <c r="CE370" s="132">
        <v>1.864914723E-3</v>
      </c>
      <c r="CF370" s="132">
        <v>1.8431823180000001E-3</v>
      </c>
      <c r="CG370">
        <f t="shared" si="143"/>
        <v>1.8285406682500001E-3</v>
      </c>
      <c r="CH370" s="30">
        <v>1.0180973970000001E-3</v>
      </c>
      <c r="CI370" s="30">
        <v>1.0191282000000001E-3</v>
      </c>
      <c r="CJ370" s="100">
        <f t="shared" si="144"/>
        <v>1.0186127985E-3</v>
      </c>
      <c r="CK370" s="30">
        <v>1.2741411140000001E-3</v>
      </c>
      <c r="CL370" s="30">
        <v>1.176840035E-3</v>
      </c>
      <c r="CM370">
        <f t="shared" si="145"/>
        <v>1.2254905745000002E-3</v>
      </c>
      <c r="CN370" s="30">
        <v>5.2490845169999999E-5</v>
      </c>
      <c r="CO370" s="30">
        <v>5.2623441009999996E-4</v>
      </c>
      <c r="CP370" s="30">
        <v>4.6912812779999999E-4</v>
      </c>
      <c r="CQ370" s="30">
        <v>5.175499518E-4</v>
      </c>
      <c r="CR370" s="30">
        <v>4.8382543270000003E-4</v>
      </c>
      <c r="CS370" s="100">
        <f t="shared" si="146"/>
        <v>4.0984575351400005E-4</v>
      </c>
      <c r="CT370" s="30">
        <v>1.1393947800000001E-3</v>
      </c>
      <c r="CU370" s="30">
        <v>1.2082372630000001E-3</v>
      </c>
      <c r="CV370">
        <f t="shared" si="147"/>
        <v>1.1738160215E-3</v>
      </c>
      <c r="CW370" s="30">
        <v>4.4021033360000002E-4</v>
      </c>
      <c r="CY370">
        <v>2.78E+18</v>
      </c>
      <c r="CZ370">
        <f>Q376</f>
        <v>2.8872195E-2</v>
      </c>
    </row>
    <row r="371" spans="1:104" ht="15.75" thickBot="1">
      <c r="A371" t="s">
        <v>52</v>
      </c>
      <c r="B371">
        <v>2.01E+18</v>
      </c>
      <c r="C371">
        <v>0.20979999999999999</v>
      </c>
      <c r="D371">
        <v>3.2399999999999998E-2</v>
      </c>
      <c r="E371" t="s">
        <v>46</v>
      </c>
      <c r="F371">
        <v>2.01E+18</v>
      </c>
      <c r="R371" s="100"/>
      <c r="S371" t="s">
        <v>52</v>
      </c>
      <c r="T371">
        <v>1.93E+18</v>
      </c>
      <c r="U371">
        <v>0.2387</v>
      </c>
      <c r="V371">
        <v>3.4619288999999998E-2</v>
      </c>
      <c r="W371">
        <v>0.21790000000000001</v>
      </c>
      <c r="X371">
        <v>3.4132205999999998E-2</v>
      </c>
      <c r="Y371">
        <v>0.24030000000000001</v>
      </c>
      <c r="Z371">
        <v>3.5526316000000002E-2</v>
      </c>
      <c r="AA371">
        <v>0.23449999999999999</v>
      </c>
      <c r="AB371">
        <v>3.5215497999999998E-2</v>
      </c>
      <c r="AC371" s="99">
        <f t="shared" si="135"/>
        <v>3.4873327250000002E-2</v>
      </c>
      <c r="AD371">
        <f t="shared" si="136"/>
        <v>6.2109346302757448E-4</v>
      </c>
      <c r="AE371" t="s">
        <v>46</v>
      </c>
      <c r="AF371">
        <v>1.93E+18</v>
      </c>
      <c r="AG371">
        <v>0.15570000000000001</v>
      </c>
      <c r="AH371">
        <v>2.41E-2</v>
      </c>
      <c r="AI371">
        <v>0.14910000000000001</v>
      </c>
      <c r="AJ371">
        <v>2.4400000000000002E-2</v>
      </c>
      <c r="AK371" s="99">
        <f t="shared" si="137"/>
        <v>2.4250000000000001E-2</v>
      </c>
      <c r="AL371" s="100">
        <f t="shared" si="138"/>
        <v>1.5000000000000083E-4</v>
      </c>
      <c r="AM371" t="s">
        <v>52</v>
      </c>
      <c r="AN371">
        <v>2.01E+18</v>
      </c>
      <c r="AO371" s="30">
        <v>2.419E-2</v>
      </c>
      <c r="AP371" s="30">
        <v>2.874628639E-2</v>
      </c>
      <c r="AQ371">
        <v>2.581E-2</v>
      </c>
      <c r="AR371">
        <v>2.5075294000000001E-2</v>
      </c>
      <c r="AS371">
        <f t="shared" si="129"/>
        <v>2.6910790194999999E-2</v>
      </c>
      <c r="AT371">
        <f t="shared" si="130"/>
        <v>2.5957836126532102E-3</v>
      </c>
      <c r="AU371" t="s">
        <v>46</v>
      </c>
      <c r="AV371">
        <v>2.01E+18</v>
      </c>
      <c r="AX371">
        <v>2.0349999999999999E-3</v>
      </c>
      <c r="AY371">
        <v>9.3200000000000002E-3</v>
      </c>
      <c r="AZ371">
        <v>1.24E-2</v>
      </c>
      <c r="BA371">
        <v>1.073E-2</v>
      </c>
      <c r="BB371">
        <v>1.14E-2</v>
      </c>
      <c r="BC371">
        <v>1.0319999999999999E-2</v>
      </c>
      <c r="BD371">
        <v>1.1900000000000001E-2</v>
      </c>
      <c r="BE371">
        <v>1.0880000000000001E-2</v>
      </c>
      <c r="BF371">
        <v>1.1178465E-2</v>
      </c>
      <c r="BG371">
        <f t="shared" si="139"/>
        <v>1.171961625E-2</v>
      </c>
      <c r="BH371">
        <f t="shared" si="131"/>
        <v>4.3567158816871423E-3</v>
      </c>
      <c r="BI371" t="s">
        <v>52</v>
      </c>
      <c r="BJ371">
        <v>1.93E+18</v>
      </c>
      <c r="BK371">
        <v>1.9E-2</v>
      </c>
      <c r="BL371">
        <v>2.75E-2</v>
      </c>
      <c r="BM371">
        <v>2.299E-2</v>
      </c>
      <c r="BN371">
        <v>2.64E-2</v>
      </c>
      <c r="BO371">
        <f t="shared" si="140"/>
        <v>2.6950000000000002E-2</v>
      </c>
      <c r="BP371">
        <f t="shared" si="141"/>
        <v>7.7781745930520247E-4</v>
      </c>
      <c r="BQ371" t="s">
        <v>46</v>
      </c>
      <c r="BR371">
        <v>1.93E+18</v>
      </c>
      <c r="BS371">
        <v>1.0059999999999999E-2</v>
      </c>
      <c r="BT371">
        <v>1.1596542E-2</v>
      </c>
      <c r="BW371" s="132">
        <v>1.577226785E-3</v>
      </c>
      <c r="BX371" s="134"/>
      <c r="BY371" s="19"/>
      <c r="BZ371" s="19"/>
      <c r="CA371" s="19"/>
      <c r="CB371" s="100"/>
      <c r="CC371" s="132">
        <v>1.6841400669999999E-3</v>
      </c>
      <c r="CD371" s="132">
        <v>1.6604446819999999E-3</v>
      </c>
      <c r="CE371" s="132">
        <v>1.728264589E-3</v>
      </c>
      <c r="CF371" s="132">
        <v>1.7131440880000001E-3</v>
      </c>
      <c r="CG371">
        <f t="shared" si="143"/>
        <v>1.6964983565000002E-3</v>
      </c>
      <c r="CH371" s="30">
        <v>1.1716021039999999E-3</v>
      </c>
      <c r="CI371" s="30">
        <v>1.187125115E-3</v>
      </c>
      <c r="CJ371" s="100">
        <f t="shared" si="144"/>
        <v>1.1793636095000001E-3</v>
      </c>
      <c r="CK371" s="30">
        <v>1.398433464E-3</v>
      </c>
      <c r="CL371" s="30">
        <v>1.2198490480000001E-3</v>
      </c>
      <c r="CM371">
        <f t="shared" si="145"/>
        <v>1.3091412560000001E-3</v>
      </c>
      <c r="CN371" s="19"/>
      <c r="CO371" s="30">
        <v>6.0549440769999999E-4</v>
      </c>
      <c r="CP371" s="30">
        <v>5.5560097259999995E-4</v>
      </c>
      <c r="CQ371" s="30">
        <v>5.7992567879999995E-4</v>
      </c>
      <c r="CR371" s="30">
        <v>5.438037921E-4</v>
      </c>
      <c r="CS371" s="100">
        <f t="shared" si="146"/>
        <v>5.7120621279999994E-4</v>
      </c>
      <c r="CT371" s="30">
        <v>1.3355028260000001E-3</v>
      </c>
      <c r="CU371" s="30">
        <v>1.2824272700000001E-3</v>
      </c>
      <c r="CV371">
        <f t="shared" si="147"/>
        <v>1.3089650480000001E-3</v>
      </c>
      <c r="CW371" s="30">
        <v>5.6414216000000002E-4</v>
      </c>
      <c r="CY371">
        <v>3.09E+18</v>
      </c>
      <c r="CZ371">
        <f>Q378</f>
        <v>2.2528812999999998E-2</v>
      </c>
    </row>
    <row r="372" spans="1:104" ht="15.75" thickBot="1">
      <c r="A372" t="s">
        <v>53</v>
      </c>
      <c r="B372">
        <v>2.16E+18</v>
      </c>
      <c r="C372">
        <v>0.18970000000000001</v>
      </c>
      <c r="D372">
        <v>2.93E-2</v>
      </c>
      <c r="E372" t="s">
        <v>47</v>
      </c>
      <c r="F372">
        <v>2.16E+18</v>
      </c>
      <c r="G372">
        <v>0.11119999999999999</v>
      </c>
      <c r="H372">
        <v>1.72E-2</v>
      </c>
      <c r="I372">
        <v>0.14380000000000001</v>
      </c>
      <c r="J372">
        <v>2.6708767000000001E-2</v>
      </c>
      <c r="K372">
        <v>0.15590000000000001</v>
      </c>
      <c r="L372">
        <v>2.7108329E-2</v>
      </c>
      <c r="M372">
        <v>7.6560000000000003E-2</v>
      </c>
      <c r="N372">
        <v>2.8400000000000002E-2</v>
      </c>
      <c r="Q372">
        <f t="shared" si="133"/>
        <v>2.7405698666666669E-2</v>
      </c>
      <c r="R372" s="100">
        <f t="shared" ref="R372" si="151">_xlfn.STDEV.S(H372,J372,L372,N372,P372)</f>
        <v>5.1536392178804331E-3</v>
      </c>
      <c r="S372" t="s">
        <v>53</v>
      </c>
      <c r="T372">
        <v>2.08E+18</v>
      </c>
      <c r="U372">
        <v>0.20730000000000001</v>
      </c>
      <c r="V372">
        <v>3.0065265000000001E-2</v>
      </c>
      <c r="W372">
        <v>0.18959999999999999</v>
      </c>
      <c r="X372">
        <v>2.9699248000000001E-2</v>
      </c>
      <c r="Y372">
        <v>0.20710000000000001</v>
      </c>
      <c r="Z372">
        <v>3.0617978000000001E-2</v>
      </c>
      <c r="AA372">
        <v>0.20499999999999999</v>
      </c>
      <c r="AB372">
        <v>3.0785402999999999E-2</v>
      </c>
      <c r="AC372" s="99">
        <f t="shared" si="135"/>
        <v>3.0291973500000003E-2</v>
      </c>
      <c r="AD372">
        <f t="shared" si="136"/>
        <v>5.0082327815075261E-4</v>
      </c>
      <c r="AE372" t="s">
        <v>47</v>
      </c>
      <c r="AF372">
        <v>2.08E+18</v>
      </c>
      <c r="AG372">
        <v>0.17630000000000001</v>
      </c>
      <c r="AH372">
        <v>2.7300000000000001E-2</v>
      </c>
      <c r="AI372">
        <v>0.16900000000000001</v>
      </c>
      <c r="AJ372">
        <v>2.7699999999999999E-2</v>
      </c>
      <c r="AK372" s="99">
        <f t="shared" si="137"/>
        <v>2.75E-2</v>
      </c>
      <c r="AL372" s="100">
        <f t="shared" si="138"/>
        <v>1.9999999999999879E-4</v>
      </c>
      <c r="AM372" t="s">
        <v>53</v>
      </c>
      <c r="AN372">
        <v>2.16E+18</v>
      </c>
      <c r="AO372" s="30">
        <v>2.3050000000000001E-2</v>
      </c>
      <c r="AP372" s="30">
        <v>2.7391562689999999E-2</v>
      </c>
      <c r="AQ372">
        <v>2.2939999999999999E-2</v>
      </c>
      <c r="AR372">
        <v>2.2286990999999999E-2</v>
      </c>
      <c r="AS372">
        <f t="shared" si="129"/>
        <v>2.4839276845000001E-2</v>
      </c>
      <c r="AT372">
        <f t="shared" si="130"/>
        <v>3.6094772570518757E-3</v>
      </c>
      <c r="AU372" t="s">
        <v>47</v>
      </c>
      <c r="AV372">
        <v>2.16E+18</v>
      </c>
      <c r="AW372">
        <v>3.2699999999999999E-3</v>
      </c>
      <c r="AX372">
        <v>2.99E-3</v>
      </c>
      <c r="AY372">
        <v>1.0869999999999999E-2</v>
      </c>
      <c r="AZ372">
        <v>1.4500000000000001E-2</v>
      </c>
      <c r="BA372">
        <v>1.225E-2</v>
      </c>
      <c r="BB372">
        <v>1.2999999999999999E-2</v>
      </c>
      <c r="BC372">
        <v>1.155E-2</v>
      </c>
      <c r="BD372">
        <v>1.3299999999999999E-2</v>
      </c>
      <c r="BE372">
        <v>1.243E-2</v>
      </c>
      <c r="BF372">
        <v>1.2770985E-2</v>
      </c>
      <c r="BG372">
        <f t="shared" si="139"/>
        <v>1.339274625E-2</v>
      </c>
      <c r="BH372">
        <f t="shared" si="131"/>
        <v>4.6997115080656786E-3</v>
      </c>
      <c r="BI372" t="s">
        <v>53</v>
      </c>
      <c r="BJ372">
        <v>2.08E+18</v>
      </c>
      <c r="BK372">
        <v>1.6379999999999999E-2</v>
      </c>
      <c r="BL372">
        <v>2.3699999999999999E-2</v>
      </c>
      <c r="BM372">
        <v>2.07E-2</v>
      </c>
      <c r="BN372">
        <v>2.3699999999999999E-2</v>
      </c>
      <c r="BO372">
        <f t="shared" si="140"/>
        <v>2.3699999999999999E-2</v>
      </c>
      <c r="BP372">
        <f>_xlfn.STDEV.S(BL372,BN372)</f>
        <v>0</v>
      </c>
      <c r="BQ372" t="s">
        <v>47</v>
      </c>
      <c r="BR372">
        <v>2.08E+18</v>
      </c>
      <c r="BS372">
        <v>1.1440000000000001E-2</v>
      </c>
      <c r="BT372">
        <v>1.3187320000000001E-2</v>
      </c>
      <c r="BW372" s="132">
        <v>1.4261197380000001E-3</v>
      </c>
      <c r="BX372" s="132">
        <v>8.3701008559999997E-4</v>
      </c>
      <c r="BY372" s="30">
        <v>1.299313332E-3</v>
      </c>
      <c r="BZ372" s="30">
        <v>1.3187510160000001E-3</v>
      </c>
      <c r="CA372" s="30">
        <v>1.382805597E-3</v>
      </c>
      <c r="CB372" s="100">
        <f t="shared" si="142"/>
        <v>1.20947000765E-3</v>
      </c>
      <c r="CC372" s="132">
        <v>1.462598391E-3</v>
      </c>
      <c r="CD372" s="132">
        <v>1.444792619E-3</v>
      </c>
      <c r="CE372" s="132">
        <v>1.48948646E-3</v>
      </c>
      <c r="CF372" s="132">
        <v>1.4976312920000001E-3</v>
      </c>
      <c r="CG372">
        <f t="shared" si="143"/>
        <v>1.4736271905E-3</v>
      </c>
      <c r="CH372" s="30">
        <v>1.3266117599999999E-3</v>
      </c>
      <c r="CI372" s="30">
        <v>1.345567702E-3</v>
      </c>
      <c r="CJ372" s="100">
        <f t="shared" si="144"/>
        <v>1.3360897310000001E-3</v>
      </c>
      <c r="CK372" s="30">
        <v>1.332529613E-3</v>
      </c>
      <c r="CL372" s="30">
        <v>1.0842052369999999E-3</v>
      </c>
      <c r="CM372">
        <f t="shared" si="145"/>
        <v>1.2083674249999999E-3</v>
      </c>
      <c r="CN372" s="30">
        <v>1.4546191840000001E-4</v>
      </c>
      <c r="CO372" s="30">
        <v>7.0619358489999999E-4</v>
      </c>
      <c r="CP372" s="30">
        <v>6.3430679529999996E-4</v>
      </c>
      <c r="CQ372" s="30">
        <v>6.4904472780000005E-4</v>
      </c>
      <c r="CR372" s="30">
        <v>6.2127583969999998E-4</v>
      </c>
      <c r="CS372" s="100">
        <f t="shared" si="146"/>
        <v>5.5125657321999986E-4</v>
      </c>
      <c r="CT372" s="30">
        <v>1.151344016E-3</v>
      </c>
      <c r="CU372" s="30">
        <v>1.1546865810000001E-3</v>
      </c>
      <c r="CV372">
        <f t="shared" si="147"/>
        <v>1.1530152985000002E-3</v>
      </c>
      <c r="CW372" s="30">
        <v>6.4152945430000002E-4</v>
      </c>
      <c r="CY372">
        <v>3.39E+18</v>
      </c>
      <c r="CZ372">
        <f>Q380</f>
        <v>1.5621132000000001E-2</v>
      </c>
    </row>
    <row r="373" spans="1:104" ht="15.75" thickBot="1">
      <c r="A373" t="s">
        <v>54</v>
      </c>
      <c r="B373">
        <v>2.31E+18</v>
      </c>
      <c r="C373">
        <v>0.1608</v>
      </c>
      <c r="D373">
        <v>2.4799999999999999E-2</v>
      </c>
      <c r="E373" t="s">
        <v>48</v>
      </c>
      <c r="F373">
        <v>2.31E+18</v>
      </c>
      <c r="R373" s="100"/>
      <c r="S373" t="s">
        <v>54</v>
      </c>
      <c r="T373">
        <v>2.23E+18</v>
      </c>
      <c r="U373">
        <v>0.17530000000000001</v>
      </c>
      <c r="V373">
        <v>2.5424220000000001E-2</v>
      </c>
      <c r="W373">
        <v>0.1615</v>
      </c>
      <c r="X373">
        <v>2.5297619E-2</v>
      </c>
      <c r="Y373">
        <v>0.1739</v>
      </c>
      <c r="Z373">
        <v>2.5709638999999999E-2</v>
      </c>
      <c r="AA373">
        <v>0.17</v>
      </c>
      <c r="AB373">
        <v>2.5529359000000001E-2</v>
      </c>
      <c r="AC373" s="99">
        <f t="shared" si="135"/>
        <v>2.549020925E-2</v>
      </c>
      <c r="AD373">
        <f t="shared" si="136"/>
        <v>1.7428683601154887E-4</v>
      </c>
      <c r="AE373" t="s">
        <v>48</v>
      </c>
      <c r="AF373">
        <v>2.23E+18</v>
      </c>
      <c r="AG373">
        <v>0.1928</v>
      </c>
      <c r="AH373">
        <v>2.98E-2</v>
      </c>
      <c r="AI373">
        <v>0.18790000000000001</v>
      </c>
      <c r="AJ373">
        <v>3.0800000000000001E-2</v>
      </c>
      <c r="AK373" s="99">
        <f t="shared" si="137"/>
        <v>3.0300000000000001E-2</v>
      </c>
      <c r="AL373" s="100">
        <f t="shared" si="138"/>
        <v>5.0000000000000044E-4</v>
      </c>
      <c r="AM373" t="s">
        <v>54</v>
      </c>
      <c r="AN373">
        <v>2.31E+18</v>
      </c>
      <c r="AO373" s="30">
        <v>1.8849999999999999E-2</v>
      </c>
      <c r="AP373" s="30">
        <v>2.240047534E-2</v>
      </c>
      <c r="AQ373">
        <v>1.8720000000000001E-2</v>
      </c>
      <c r="AR373">
        <v>1.8187116999999999E-2</v>
      </c>
      <c r="AS373">
        <f t="shared" si="129"/>
        <v>2.029379617E-2</v>
      </c>
      <c r="AT373">
        <f t="shared" si="130"/>
        <v>2.9792942537828957E-3</v>
      </c>
      <c r="AU373" t="s">
        <v>48</v>
      </c>
      <c r="AV373">
        <v>2.31E+18</v>
      </c>
      <c r="AX373">
        <v>3.8799999999999998E-3</v>
      </c>
      <c r="AY373">
        <v>1.158E-2</v>
      </c>
      <c r="AZ373">
        <v>1.55E-2</v>
      </c>
      <c r="BA373">
        <v>1.438E-2</v>
      </c>
      <c r="BB373">
        <v>1.5299999999999999E-2</v>
      </c>
      <c r="BC373">
        <v>1.328E-2</v>
      </c>
      <c r="BD373">
        <v>1.5299999999999999E-2</v>
      </c>
      <c r="BE373">
        <v>1.4189999999999999E-2</v>
      </c>
      <c r="BF373">
        <v>1.4579266E-2</v>
      </c>
      <c r="BG373">
        <f t="shared" si="139"/>
        <v>1.5169816500000001E-2</v>
      </c>
      <c r="BH373">
        <f t="shared" si="131"/>
        <v>5.0611172631891436E-3</v>
      </c>
      <c r="BI373" t="s">
        <v>54</v>
      </c>
      <c r="BJ373">
        <v>2.23E+18</v>
      </c>
      <c r="BK373">
        <v>1.2460000000000001E-2</v>
      </c>
      <c r="BL373">
        <v>1.7999999999999999E-2</v>
      </c>
      <c r="BM373">
        <v>1.52E-2</v>
      </c>
      <c r="BN373">
        <v>1.7399999999999999E-2</v>
      </c>
      <c r="BO373">
        <f t="shared" si="140"/>
        <v>1.77E-2</v>
      </c>
      <c r="BP373">
        <f t="shared" si="141"/>
        <v>4.2426406871192844E-4</v>
      </c>
      <c r="BQ373" t="s">
        <v>48</v>
      </c>
      <c r="BR373">
        <v>2.23E+18</v>
      </c>
      <c r="BS373">
        <v>1.3220000000000001E-2</v>
      </c>
      <c r="BT373">
        <v>1.5239193E-2</v>
      </c>
      <c r="BW373" s="132">
        <v>1.2088563729999999E-3</v>
      </c>
      <c r="BX373" s="134"/>
      <c r="BY373" s="19"/>
      <c r="BZ373" s="19"/>
      <c r="CA373" s="19"/>
      <c r="CB373" s="100"/>
      <c r="CC373" s="132">
        <v>1.236823434E-3</v>
      </c>
      <c r="CD373" s="132">
        <v>1.230664599E-3</v>
      </c>
      <c r="CE373" s="132">
        <v>1.2507083310000001E-3</v>
      </c>
      <c r="CF373" s="132">
        <v>1.241938145E-3</v>
      </c>
      <c r="CG373">
        <f t="shared" si="143"/>
        <v>1.24003362725E-3</v>
      </c>
      <c r="CH373" s="30">
        <v>1.450769979E-3</v>
      </c>
      <c r="CI373" s="30">
        <v>1.4960483499999999E-3</v>
      </c>
      <c r="CJ373" s="100">
        <f t="shared" si="144"/>
        <v>1.4734091645E-3</v>
      </c>
      <c r="CK373" s="30">
        <v>1.089725952E-3</v>
      </c>
      <c r="CL373" s="30">
        <v>8.8475684520000005E-4</v>
      </c>
      <c r="CM373">
        <f t="shared" si="145"/>
        <v>9.8724139860000004E-4</v>
      </c>
      <c r="CN373" s="19"/>
      <c r="CO373" s="30">
        <v>7.5232030480000003E-4</v>
      </c>
      <c r="CP373" s="30">
        <v>7.4459850749999999E-4</v>
      </c>
      <c r="CQ373" s="30">
        <v>7.4626095109999997E-4</v>
      </c>
      <c r="CR373" s="30">
        <v>7.0924410020000003E-4</v>
      </c>
      <c r="CS373" s="100">
        <f t="shared" si="146"/>
        <v>7.3810596590000003E-4</v>
      </c>
      <c r="CT373" s="30">
        <v>8.7580869559999996E-4</v>
      </c>
      <c r="CU373" s="30">
        <v>8.478857985E-4</v>
      </c>
      <c r="CV373">
        <f t="shared" si="147"/>
        <v>8.6184724705000004E-4</v>
      </c>
      <c r="CW373" s="30">
        <v>7.4134784840000005E-4</v>
      </c>
      <c r="CY373">
        <v>3.7E+18</v>
      </c>
      <c r="CZ373">
        <f>Q382</f>
        <v>1.0223031E-2</v>
      </c>
    </row>
    <row r="374" spans="1:104" ht="15.75" thickBot="1">
      <c r="A374" t="s">
        <v>55</v>
      </c>
      <c r="B374">
        <v>2.47E+18</v>
      </c>
      <c r="C374">
        <v>0.1246</v>
      </c>
      <c r="D374">
        <v>1.9300000000000001E-2</v>
      </c>
      <c r="E374" t="s">
        <v>49</v>
      </c>
      <c r="F374">
        <v>2.47E+18</v>
      </c>
      <c r="G374">
        <v>0.1192</v>
      </c>
      <c r="H374">
        <v>1.84E-2</v>
      </c>
      <c r="I374">
        <v>0.1603</v>
      </c>
      <c r="J374">
        <v>2.9773403E-2</v>
      </c>
      <c r="K374">
        <v>0.18</v>
      </c>
      <c r="L374">
        <v>3.1298905000000002E-2</v>
      </c>
      <c r="M374">
        <v>8.2339999999999997E-2</v>
      </c>
      <c r="N374">
        <v>3.0599999999999999E-2</v>
      </c>
      <c r="Q374">
        <f t="shared" si="133"/>
        <v>3.0557436000000004E-2</v>
      </c>
      <c r="R374" s="100">
        <f t="shared" ref="R374" si="152">_xlfn.STDEV.S(H374,J374,L374,N374,P374)</f>
        <v>6.1106118975576039E-3</v>
      </c>
      <c r="S374" t="s">
        <v>55</v>
      </c>
      <c r="T374">
        <v>2.38E+18</v>
      </c>
      <c r="U374">
        <v>0.14149999999999999</v>
      </c>
      <c r="V374">
        <v>2.0522116999999999E-2</v>
      </c>
      <c r="W374">
        <v>0.13159999999999999</v>
      </c>
      <c r="X374">
        <v>2.0614034999999999E-2</v>
      </c>
      <c r="Y374">
        <v>0.13669999999999999</v>
      </c>
      <c r="Z374">
        <v>2.0209934999999998E-2</v>
      </c>
      <c r="AA374">
        <v>0.1211</v>
      </c>
      <c r="AB374">
        <v>1.8185914000000001E-2</v>
      </c>
      <c r="AC374" s="99">
        <f t="shared" si="135"/>
        <v>1.9883000249999998E-2</v>
      </c>
      <c r="AD374">
        <f t="shared" si="136"/>
        <v>1.1445333978722136E-3</v>
      </c>
      <c r="AE374" t="s">
        <v>49</v>
      </c>
      <c r="AF374">
        <v>2.38E+18</v>
      </c>
      <c r="AG374">
        <v>0.20369999999999999</v>
      </c>
      <c r="AH374">
        <v>3.15E-2</v>
      </c>
      <c r="AI374">
        <v>0.20050000000000001</v>
      </c>
      <c r="AJ374">
        <v>3.2800000000000003E-2</v>
      </c>
      <c r="AK374" s="99">
        <f t="shared" si="137"/>
        <v>3.2149999999999998E-2</v>
      </c>
      <c r="AL374" s="100">
        <f t="shared" si="138"/>
        <v>6.5000000000000127E-4</v>
      </c>
      <c r="AM374" t="s">
        <v>55</v>
      </c>
      <c r="AN374">
        <v>2.47E+18</v>
      </c>
      <c r="AO374" s="30">
        <v>1.259E-2</v>
      </c>
      <c r="AP374" s="30">
        <v>1.496137849E-2</v>
      </c>
      <c r="AQ374">
        <v>9.75E-3</v>
      </c>
      <c r="AR374">
        <v>9.4724570000000001E-3</v>
      </c>
      <c r="AS374">
        <f t="shared" si="129"/>
        <v>1.2216917745E-2</v>
      </c>
      <c r="AT374">
        <f t="shared" si="130"/>
        <v>3.8812536069795745E-3</v>
      </c>
      <c r="AU374" t="s">
        <v>49</v>
      </c>
      <c r="AV374">
        <v>2.47E+18</v>
      </c>
      <c r="AW374">
        <v>5.2199999999999998E-3</v>
      </c>
      <c r="AX374">
        <v>4.7699999999999999E-3</v>
      </c>
      <c r="AY374">
        <v>1.264E-2</v>
      </c>
      <c r="AZ374">
        <v>1.6899999999999998E-2</v>
      </c>
      <c r="BA374">
        <v>1.5990000000000001E-2</v>
      </c>
      <c r="BB374">
        <v>1.7000000000000001E-2</v>
      </c>
      <c r="BC374">
        <v>1.3849999999999999E-2</v>
      </c>
      <c r="BD374">
        <v>1.6E-2</v>
      </c>
      <c r="BE374">
        <v>1.6420000000000001E-2</v>
      </c>
      <c r="BF374">
        <v>1.6870441E-2</v>
      </c>
      <c r="BG374">
        <f t="shared" si="139"/>
        <v>1.669261025E-2</v>
      </c>
      <c r="BH374">
        <f t="shared" si="131"/>
        <v>5.3471426911852879E-3</v>
      </c>
      <c r="BI374" t="s">
        <v>55</v>
      </c>
      <c r="BJ374">
        <v>2.38E+18</v>
      </c>
      <c r="BK374">
        <v>5.9500000000000004E-3</v>
      </c>
      <c r="BL374">
        <v>8.6E-3</v>
      </c>
      <c r="BM374">
        <v>8.9800000000000001E-3</v>
      </c>
      <c r="BN374">
        <v>1.03E-2</v>
      </c>
      <c r="BO374">
        <f t="shared" si="140"/>
        <v>9.4500000000000001E-3</v>
      </c>
      <c r="BP374">
        <f t="shared" si="141"/>
        <v>1.2020815280171309E-3</v>
      </c>
      <c r="BQ374" t="s">
        <v>49</v>
      </c>
      <c r="BR374">
        <v>2.38E+18</v>
      </c>
      <c r="BS374">
        <v>1.55E-2</v>
      </c>
      <c r="BT374">
        <v>1.7867435000000001E-2</v>
      </c>
      <c r="BW374" s="132">
        <v>9.3671333369999997E-4</v>
      </c>
      <c r="BX374" s="132">
        <v>8.9722663850000004E-4</v>
      </c>
      <c r="BY374" s="30">
        <v>1.4484000490000001E-3</v>
      </c>
      <c r="BZ374" s="30">
        <v>1.5226118210000001E-3</v>
      </c>
      <c r="CA374" s="30">
        <v>1.487202362E-3</v>
      </c>
      <c r="CB374" s="100">
        <f t="shared" si="142"/>
        <v>1.3388602176250001E-3</v>
      </c>
      <c r="CC374" s="132">
        <v>9.9834863650000009E-4</v>
      </c>
      <c r="CD374" s="132">
        <v>1.0028201940000001E-3</v>
      </c>
      <c r="CE374" s="132">
        <v>9.8316175330000004E-4</v>
      </c>
      <c r="CF374" s="132">
        <v>8.8469829030000003E-4</v>
      </c>
      <c r="CG374">
        <f t="shared" si="143"/>
        <v>9.6725721852499997E-4</v>
      </c>
      <c r="CH374" s="30">
        <v>1.5327896509999999E-3</v>
      </c>
      <c r="CI374" s="30">
        <v>1.596368783E-3</v>
      </c>
      <c r="CJ374" s="100">
        <f t="shared" si="144"/>
        <v>1.564579217E-3</v>
      </c>
      <c r="CK374" s="30">
        <v>7.2783287750000005E-4</v>
      </c>
      <c r="CL374" s="30">
        <v>4.6081085689999999E-4</v>
      </c>
      <c r="CM374">
        <f t="shared" si="145"/>
        <v>5.9432186720000005E-4</v>
      </c>
      <c r="CN374" s="30">
        <v>2.3220526419999999E-4</v>
      </c>
      <c r="CO374" s="30">
        <v>8.2118554859999995E-4</v>
      </c>
      <c r="CP374" s="30">
        <v>8.2796454350000004E-4</v>
      </c>
      <c r="CQ374" s="30">
        <v>7.7829172980000002E-4</v>
      </c>
      <c r="CR374" s="30">
        <v>8.2070388479999997E-4</v>
      </c>
      <c r="CS374" s="100">
        <f t="shared" si="146"/>
        <v>6.9607019418000001E-4</v>
      </c>
      <c r="CT374" s="30">
        <v>4.1822325349999997E-4</v>
      </c>
      <c r="CU374" s="30">
        <v>5.0092200470000005E-4</v>
      </c>
      <c r="CV374">
        <f t="shared" si="147"/>
        <v>4.5957262910000001E-4</v>
      </c>
      <c r="CW374" s="30">
        <v>8.6920511729999996E-4</v>
      </c>
      <c r="CY374">
        <v>4.01E+18</v>
      </c>
      <c r="CZ374">
        <f>Q384</f>
        <v>5.3921214999999995E-3</v>
      </c>
    </row>
    <row r="375" spans="1:104" ht="15.75" thickBot="1">
      <c r="A375" t="s">
        <v>56</v>
      </c>
      <c r="B375">
        <v>2.62E+18</v>
      </c>
      <c r="C375">
        <v>9.2600000000000002E-2</v>
      </c>
      <c r="D375">
        <v>1.43E-2</v>
      </c>
      <c r="E375" t="s">
        <v>50</v>
      </c>
      <c r="F375">
        <v>2.62E+18</v>
      </c>
      <c r="R375" s="100"/>
      <c r="S375" t="s">
        <v>56</v>
      </c>
      <c r="T375">
        <v>2.53E+18</v>
      </c>
      <c r="U375">
        <v>0.1124</v>
      </c>
      <c r="V375">
        <v>1.6301667999999998E-2</v>
      </c>
      <c r="W375">
        <v>0.10249999999999999</v>
      </c>
      <c r="X375">
        <v>1.6055764E-2</v>
      </c>
      <c r="Y375">
        <v>0.10829999999999999</v>
      </c>
      <c r="Z375">
        <v>1.6011236000000002E-2</v>
      </c>
      <c r="AA375">
        <v>0.1079</v>
      </c>
      <c r="AB375">
        <v>1.6203634000000001E-2</v>
      </c>
      <c r="AC375" s="99">
        <f t="shared" si="135"/>
        <v>1.61430755E-2</v>
      </c>
      <c r="AD375">
        <f t="shared" si="136"/>
        <v>1.3394509418787883E-4</v>
      </c>
      <c r="AE375" t="s">
        <v>50</v>
      </c>
      <c r="AF375">
        <v>2.53E+18</v>
      </c>
      <c r="AG375">
        <v>0.20830000000000001</v>
      </c>
      <c r="AH375">
        <v>3.2199999999999999E-2</v>
      </c>
      <c r="AI375">
        <v>0.20610000000000001</v>
      </c>
      <c r="AJ375">
        <v>3.3700000000000001E-2</v>
      </c>
      <c r="AK375" s="99">
        <f t="shared" si="137"/>
        <v>3.295E-2</v>
      </c>
      <c r="AL375" s="100">
        <f t="shared" si="138"/>
        <v>7.5000000000000067E-4</v>
      </c>
      <c r="AM375" t="s">
        <v>56</v>
      </c>
      <c r="AN375">
        <v>2.62E+18</v>
      </c>
      <c r="AO375" s="30">
        <v>5.62E-3</v>
      </c>
      <c r="AP375" s="30">
        <v>6.6785502080000001E-3</v>
      </c>
      <c r="AQ375">
        <v>4.4099999999999999E-3</v>
      </c>
      <c r="AR375">
        <v>4.28E-3</v>
      </c>
      <c r="AS375">
        <f t="shared" si="129"/>
        <v>5.479275104E-3</v>
      </c>
      <c r="AT375">
        <f t="shared" si="130"/>
        <v>1.6960311170932042E-3</v>
      </c>
      <c r="AU375" t="s">
        <v>50</v>
      </c>
      <c r="AV375">
        <v>2.62E+18</v>
      </c>
      <c r="AX375">
        <v>5.0950000000000006E-3</v>
      </c>
      <c r="AY375">
        <v>1.374E-2</v>
      </c>
      <c r="AZ375">
        <v>1.83E-2</v>
      </c>
      <c r="BA375">
        <v>1.7559999999999999E-2</v>
      </c>
      <c r="BB375">
        <v>1.8700000000000001E-2</v>
      </c>
      <c r="BC375">
        <v>1.465E-2</v>
      </c>
      <c r="BD375">
        <v>1.6899999999999998E-2</v>
      </c>
      <c r="BE375">
        <v>1.8519999999999998E-2</v>
      </c>
      <c r="BF375">
        <v>1.9028048999999998E-2</v>
      </c>
      <c r="BG375">
        <f t="shared" si="139"/>
        <v>1.8232012249999999E-2</v>
      </c>
      <c r="BH375">
        <f t="shared" si="131"/>
        <v>5.9307764815224795E-3</v>
      </c>
      <c r="BI375" t="s">
        <v>56</v>
      </c>
      <c r="BJ375">
        <v>2.53E+18</v>
      </c>
      <c r="BK375">
        <v>3.2299999999999998E-3</v>
      </c>
      <c r="BL375">
        <v>4.6699999999999997E-3</v>
      </c>
      <c r="BM375">
        <v>4.6699999999999997E-3</v>
      </c>
      <c r="BN375">
        <v>5.3499999999999997E-3</v>
      </c>
      <c r="BO375">
        <f t="shared" si="140"/>
        <v>5.0099999999999997E-3</v>
      </c>
      <c r="BP375">
        <f t="shared" si="141"/>
        <v>4.8083261120685238E-4</v>
      </c>
      <c r="BQ375" t="s">
        <v>50</v>
      </c>
      <c r="BR375">
        <v>2.53E+18</v>
      </c>
      <c r="BS375">
        <v>1.737E-2</v>
      </c>
      <c r="BT375">
        <v>2.0023055000000001E-2</v>
      </c>
      <c r="BW375" s="132">
        <v>6.9614490130000001E-4</v>
      </c>
      <c r="BX375" s="134"/>
      <c r="BY375" s="19"/>
      <c r="BZ375" s="19"/>
      <c r="CA375" s="19"/>
      <c r="CB375" s="100"/>
      <c r="CC375" s="132">
        <v>7.9303453519999996E-4</v>
      </c>
      <c r="CD375" s="132">
        <v>7.8107195930000005E-4</v>
      </c>
      <c r="CE375" s="132">
        <v>7.7890576359999995E-4</v>
      </c>
      <c r="CF375" s="132">
        <v>7.8826544609999995E-4</v>
      </c>
      <c r="CG375">
        <f t="shared" si="143"/>
        <v>7.8531942605E-4</v>
      </c>
      <c r="CH375" s="30">
        <v>1.5674034580000001E-3</v>
      </c>
      <c r="CI375" s="30">
        <v>1.640955641E-3</v>
      </c>
      <c r="CJ375" s="100">
        <f t="shared" si="144"/>
        <v>1.6041795495E-3</v>
      </c>
      <c r="CK375" s="30">
        <v>3.2489442190000001E-4</v>
      </c>
      <c r="CL375" s="30">
        <v>2.0842829530000001E-4</v>
      </c>
      <c r="CM375">
        <f t="shared" si="145"/>
        <v>2.6666135860000002E-4</v>
      </c>
      <c r="CN375" s="19"/>
      <c r="CO375" s="30">
        <v>8.9264948089999997E-4</v>
      </c>
      <c r="CP375" s="30">
        <v>9.0925937360000005E-4</v>
      </c>
      <c r="CQ375" s="30">
        <v>8.2324720880000001E-4</v>
      </c>
      <c r="CR375" s="30">
        <v>9.256660138E-4</v>
      </c>
      <c r="CS375" s="100">
        <f t="shared" si="146"/>
        <v>8.8770551927499998E-4</v>
      </c>
      <c r="CT375" s="30">
        <v>2.270354805E-4</v>
      </c>
      <c r="CU375" s="30">
        <v>2.6050175519999998E-4</v>
      </c>
      <c r="CV375">
        <f t="shared" si="147"/>
        <v>2.4376861785E-4</v>
      </c>
      <c r="CW375" s="30">
        <v>9.7407050880000002E-4</v>
      </c>
      <c r="CY375">
        <v>4.32E+18</v>
      </c>
      <c r="CZ375">
        <f>Q386</f>
        <v>2.3658704999999997E-3</v>
      </c>
    </row>
    <row r="376" spans="1:104" ht="15.75" thickBot="1">
      <c r="A376" t="s">
        <v>57</v>
      </c>
      <c r="B376">
        <v>2.78E+18</v>
      </c>
      <c r="C376">
        <v>7.0580000000000004E-2</v>
      </c>
      <c r="D376">
        <v>1.09E-2</v>
      </c>
      <c r="E376" t="s">
        <v>51</v>
      </c>
      <c r="F376">
        <v>2.78E+18</v>
      </c>
      <c r="G376">
        <v>0.11269999999999999</v>
      </c>
      <c r="H376">
        <v>1.7399999999999999E-2</v>
      </c>
      <c r="I376">
        <v>0.15629999999999999</v>
      </c>
      <c r="J376">
        <v>2.9030461E-2</v>
      </c>
      <c r="K376">
        <v>0.17130000000000001</v>
      </c>
      <c r="L376">
        <v>2.9786124000000001E-2</v>
      </c>
      <c r="M376">
        <v>7.4899999999999994E-2</v>
      </c>
      <c r="N376">
        <v>2.7799999999999998E-2</v>
      </c>
      <c r="Q376">
        <f t="shared" si="133"/>
        <v>2.8872195E-2</v>
      </c>
      <c r="R376" s="100">
        <f t="shared" ref="R376" si="153">_xlfn.STDEV.S(H376,J376,L376,N376,P376)</f>
        <v>5.7942028514237328E-3</v>
      </c>
      <c r="S376" t="s">
        <v>57</v>
      </c>
      <c r="T376">
        <v>2.68E+18</v>
      </c>
      <c r="U376">
        <v>8.8080000000000006E-2</v>
      </c>
      <c r="V376">
        <v>1.2774473999999999E-2</v>
      </c>
      <c r="W376">
        <v>7.8329999999999997E-2</v>
      </c>
      <c r="X376">
        <v>1.2269736999999999E-2</v>
      </c>
      <c r="Y376">
        <v>8.3330000000000001E-2</v>
      </c>
      <c r="Z376">
        <v>1.2319633E-2</v>
      </c>
      <c r="AA376">
        <v>8.1420000000000006E-2</v>
      </c>
      <c r="AB376">
        <v>1.2227060999999999E-2</v>
      </c>
      <c r="AC376" s="99">
        <f t="shared" si="135"/>
        <v>1.2397726249999998E-2</v>
      </c>
      <c r="AD376">
        <f t="shared" si="136"/>
        <v>2.5399822735519887E-4</v>
      </c>
      <c r="AE376" t="s">
        <v>51</v>
      </c>
      <c r="AF376">
        <v>2.68E+18</v>
      </c>
      <c r="AG376">
        <v>0.2069</v>
      </c>
      <c r="AH376">
        <v>3.2000000000000001E-2</v>
      </c>
      <c r="AI376">
        <v>0.20749999999999999</v>
      </c>
      <c r="AJ376">
        <v>3.4000000000000002E-2</v>
      </c>
      <c r="AK376" s="99">
        <f t="shared" si="137"/>
        <v>3.3000000000000002E-2</v>
      </c>
      <c r="AL376" s="100">
        <f t="shared" si="138"/>
        <v>1.0000000000000009E-3</v>
      </c>
      <c r="AM376" t="s">
        <v>57</v>
      </c>
      <c r="AN376">
        <v>2.78E+18</v>
      </c>
      <c r="AO376" s="30">
        <v>2.63E-3</v>
      </c>
      <c r="AP376" s="30">
        <v>3.1253713609999999E-3</v>
      </c>
      <c r="AQ376">
        <v>1.92E-3</v>
      </c>
      <c r="AR376">
        <v>1.8699999999999999E-3</v>
      </c>
      <c r="AS376">
        <f t="shared" si="129"/>
        <v>2.4976856805E-3</v>
      </c>
      <c r="AT376">
        <f t="shared" si="130"/>
        <v>8.876816022704853E-4</v>
      </c>
      <c r="AU376" t="s">
        <v>51</v>
      </c>
      <c r="AV376">
        <v>2.78E+18</v>
      </c>
      <c r="AW376">
        <v>5.9300000000000004E-3</v>
      </c>
      <c r="AX376">
        <v>5.4200000000000003E-3</v>
      </c>
      <c r="AY376">
        <v>1.528E-2</v>
      </c>
      <c r="AZ376">
        <v>2.0400000000000001E-2</v>
      </c>
      <c r="BA376">
        <v>1.8429999999999998E-2</v>
      </c>
      <c r="BB376">
        <v>1.9599999999999999E-2</v>
      </c>
      <c r="BC376">
        <v>1.487E-2</v>
      </c>
      <c r="BD376">
        <v>1.72E-2</v>
      </c>
      <c r="BE376">
        <v>2.0279999999999999E-2</v>
      </c>
      <c r="BF376">
        <v>2.083633E-2</v>
      </c>
      <c r="BG376">
        <f t="shared" si="139"/>
        <v>1.95090825E-2</v>
      </c>
      <c r="BH376">
        <f t="shared" si="131"/>
        <v>6.4555643528494029E-3</v>
      </c>
      <c r="BI376" t="s">
        <v>57</v>
      </c>
      <c r="BJ376">
        <v>2.68E+18</v>
      </c>
      <c r="BK376">
        <v>2.0799999999999998E-3</v>
      </c>
      <c r="BL376">
        <v>3.0100000000000001E-3</v>
      </c>
      <c r="BM376">
        <v>2.49E-3</v>
      </c>
      <c r="BN376">
        <v>2.8600000000000001E-3</v>
      </c>
      <c r="BO376">
        <f t="shared" si="140"/>
        <v>2.9350000000000001E-3</v>
      </c>
      <c r="BP376">
        <f t="shared" si="141"/>
        <v>1.060660171779821E-4</v>
      </c>
      <c r="BQ376" t="s">
        <v>51</v>
      </c>
      <c r="BR376">
        <v>2.68E+18</v>
      </c>
      <c r="BS376">
        <v>2.0060000000000001E-2</v>
      </c>
      <c r="BT376">
        <v>2.3123919E-2</v>
      </c>
      <c r="BW376" s="132">
        <v>5.3060374870000004E-4</v>
      </c>
      <c r="BX376" s="132">
        <v>8.4830068929999997E-4</v>
      </c>
      <c r="BY376" s="30">
        <v>1.4122578150000001E-3</v>
      </c>
      <c r="BZ376" s="30">
        <v>1.4490189170000001E-3</v>
      </c>
      <c r="CA376" s="30">
        <v>1.3528231350000001E-3</v>
      </c>
      <c r="CB376" s="100">
        <f t="shared" si="142"/>
        <v>1.265600139075E-3</v>
      </c>
      <c r="CC376" s="132">
        <v>6.2144556819999995E-4</v>
      </c>
      <c r="CD376" s="132">
        <v>5.9689138119999995E-4</v>
      </c>
      <c r="CE376" s="132">
        <v>5.9931871909999998E-4</v>
      </c>
      <c r="CF376" s="132">
        <v>5.9481531630000003E-4</v>
      </c>
      <c r="CG376">
        <f t="shared" si="143"/>
        <v>6.0311774620000003E-4</v>
      </c>
      <c r="CH376" s="30">
        <v>1.5568688210000001E-3</v>
      </c>
      <c r="CI376" s="30">
        <v>1.652102356E-3</v>
      </c>
      <c r="CJ376" s="100">
        <f t="shared" si="144"/>
        <v>1.6044855885000001E-3</v>
      </c>
      <c r="CK376" s="30">
        <v>1.5204133979999999E-4</v>
      </c>
      <c r="CL376" s="30">
        <v>9.0744291820000006E-5</v>
      </c>
      <c r="CM376">
        <f t="shared" si="145"/>
        <v>1.2139281580999999E-4</v>
      </c>
      <c r="CN376" s="30">
        <v>2.6378873889999999E-4</v>
      </c>
      <c r="CO376" s="30">
        <v>9.9269898599999994E-4</v>
      </c>
      <c r="CP376" s="30">
        <v>9.5430810109999997E-4</v>
      </c>
      <c r="CQ376" s="30">
        <v>8.3560996550000001E-4</v>
      </c>
      <c r="CR376" s="30">
        <v>1.013634274E-3</v>
      </c>
      <c r="CS376" s="100">
        <f t="shared" si="146"/>
        <v>8.1200801310000006E-4</v>
      </c>
      <c r="CT376" s="30">
        <v>1.4620241469999999E-4</v>
      </c>
      <c r="CU376" s="30">
        <v>1.3889708149999999E-4</v>
      </c>
      <c r="CV376">
        <f t="shared" si="147"/>
        <v>1.4254974809999998E-4</v>
      </c>
      <c r="CW376" s="30">
        <v>1.124919655E-3</v>
      </c>
      <c r="CY376">
        <v>4.63E+18</v>
      </c>
      <c r="CZ376">
        <f>Q388</f>
        <v>6.9220766666666666E-4</v>
      </c>
    </row>
    <row r="377" spans="1:104" ht="15.75" thickBot="1">
      <c r="A377" t="s">
        <v>58</v>
      </c>
      <c r="B377">
        <v>2.93E+18</v>
      </c>
      <c r="C377">
        <v>5.7880000000000001E-2</v>
      </c>
      <c r="D377">
        <v>8.94E-3</v>
      </c>
      <c r="E377" t="s">
        <v>52</v>
      </c>
      <c r="F377">
        <v>2.93E+18</v>
      </c>
      <c r="R377" s="100"/>
      <c r="S377" t="s">
        <v>58</v>
      </c>
      <c r="T377">
        <v>2.83E+18</v>
      </c>
      <c r="U377">
        <v>6.6009999999999999E-2</v>
      </c>
      <c r="V377">
        <v>9.5736039999999994E-3</v>
      </c>
      <c r="W377">
        <v>6.2509999999999996E-2</v>
      </c>
      <c r="X377">
        <v>9.7916670000000004E-3</v>
      </c>
      <c r="Y377">
        <v>6.4659999999999995E-2</v>
      </c>
      <c r="Z377">
        <v>9.5594319999999997E-3</v>
      </c>
      <c r="AA377">
        <v>6.268E-2</v>
      </c>
      <c r="AB377">
        <v>9.4128249999999997E-3</v>
      </c>
      <c r="AC377" s="99">
        <f t="shared" si="135"/>
        <v>9.5843819999999989E-3</v>
      </c>
      <c r="AD377">
        <f t="shared" si="136"/>
        <v>1.5613833957744044E-4</v>
      </c>
      <c r="AE377" t="s">
        <v>52</v>
      </c>
      <c r="AF377">
        <v>2.83E+18</v>
      </c>
      <c r="AG377">
        <v>0.191</v>
      </c>
      <c r="AH377">
        <v>2.9499999999999998E-2</v>
      </c>
      <c r="AK377" s="99">
        <f t="shared" si="137"/>
        <v>2.9499999999999998E-2</v>
      </c>
      <c r="AL377" s="100"/>
      <c r="AM377" t="s">
        <v>58</v>
      </c>
      <c r="AN377">
        <v>2.93E+18</v>
      </c>
      <c r="AO377" s="30">
        <v>8.1999999999999998E-4</v>
      </c>
      <c r="AP377" s="30">
        <v>9.7445038620000001E-4</v>
      </c>
      <c r="AQ377">
        <v>1.14E-3</v>
      </c>
      <c r="AR377">
        <v>1.1100000000000001E-3</v>
      </c>
      <c r="AS377">
        <f t="shared" si="129"/>
        <v>1.0422251931000001E-3</v>
      </c>
      <c r="AT377">
        <f t="shared" si="130"/>
        <v>9.5848051105197678E-5</v>
      </c>
      <c r="AU377" t="s">
        <v>52</v>
      </c>
      <c r="AV377">
        <v>2.93E+18</v>
      </c>
      <c r="AX377">
        <v>6.2199999999999998E-3</v>
      </c>
      <c r="AY377">
        <v>1.575E-2</v>
      </c>
      <c r="AZ377">
        <v>2.1000000000000001E-2</v>
      </c>
      <c r="BA377">
        <v>1.899E-2</v>
      </c>
      <c r="BB377">
        <v>2.0199999999999999E-2</v>
      </c>
      <c r="BC377">
        <v>1.5259999999999999E-2</v>
      </c>
      <c r="BD377">
        <v>1.7600000000000001E-2</v>
      </c>
      <c r="BE377">
        <v>2.121E-2</v>
      </c>
      <c r="BF377">
        <v>2.1791841999999999E-2</v>
      </c>
      <c r="BG377">
        <f t="shared" si="139"/>
        <v>2.0147960499999999E-2</v>
      </c>
      <c r="BH377">
        <f t="shared" si="131"/>
        <v>6.4248267577104992E-3</v>
      </c>
      <c r="BI377" t="s">
        <v>58</v>
      </c>
      <c r="BJ377">
        <v>2.83E+18</v>
      </c>
      <c r="BK377">
        <v>5.6999999999999998E-4</v>
      </c>
      <c r="BL377">
        <v>8.2399999999999997E-4</v>
      </c>
      <c r="BM377">
        <v>1.1800000000000001E-3</v>
      </c>
      <c r="BN377">
        <v>1.3500000000000001E-3</v>
      </c>
      <c r="BO377">
        <f t="shared" si="140"/>
        <v>1.0870000000000001E-3</v>
      </c>
      <c r="BP377">
        <f t="shared" si="141"/>
        <v>3.7193816690412408E-4</v>
      </c>
      <c r="BQ377" t="s">
        <v>52</v>
      </c>
      <c r="BR377">
        <v>2.83E+18</v>
      </c>
      <c r="BS377">
        <v>2.069E-2</v>
      </c>
      <c r="BT377">
        <v>2.3850144E-2</v>
      </c>
      <c r="BW377" s="132">
        <v>4.3512815209999998E-4</v>
      </c>
      <c r="BX377" s="134"/>
      <c r="BY377" s="19"/>
      <c r="BZ377" s="19"/>
      <c r="CA377" s="19"/>
      <c r="CB377" s="100"/>
      <c r="CC377" s="132">
        <v>4.657314028E-4</v>
      </c>
      <c r="CD377" s="132">
        <v>4.7633959200000001E-4</v>
      </c>
      <c r="CE377" s="132">
        <v>4.6504198220000001E-4</v>
      </c>
      <c r="CF377" s="132">
        <v>4.5790989960000001E-4</v>
      </c>
      <c r="CG377">
        <f t="shared" si="143"/>
        <v>4.6625571915000002E-4</v>
      </c>
      <c r="CH377" s="30">
        <v>1.437225446E-3</v>
      </c>
      <c r="CI377" s="19"/>
      <c r="CJ377" s="100">
        <f t="shared" si="144"/>
        <v>1.437225446E-3</v>
      </c>
      <c r="CK377" s="30">
        <v>4.7404524190000002E-5</v>
      </c>
      <c r="CL377" s="30">
        <v>5.3879423269999999E-5</v>
      </c>
      <c r="CM377">
        <f t="shared" si="145"/>
        <v>5.0641973729999997E-5</v>
      </c>
      <c r="CN377" s="19"/>
      <c r="CO377" s="30">
        <v>1.023233575E-3</v>
      </c>
      <c r="CP377" s="30">
        <v>9.8330498310000001E-4</v>
      </c>
      <c r="CQ377" s="30">
        <v>8.5752576150000003E-4</v>
      </c>
      <c r="CR377" s="30">
        <v>1.0601175029999999E-3</v>
      </c>
      <c r="CS377" s="100">
        <f t="shared" si="146"/>
        <v>9.8104545564999977E-4</v>
      </c>
      <c r="CT377" s="30">
        <v>4.0065084790000003E-5</v>
      </c>
      <c r="CU377" s="30">
        <v>6.5822713309999996E-5</v>
      </c>
      <c r="CV377">
        <f t="shared" si="147"/>
        <v>5.2943899049999999E-5</v>
      </c>
      <c r="CW377" s="30">
        <v>1.1602486370000001E-3</v>
      </c>
      <c r="CY377">
        <v>4.94E+18</v>
      </c>
      <c r="CZ377">
        <f>Q390</f>
        <v>2.2579000000000002E-4</v>
      </c>
    </row>
    <row r="378" spans="1:104" ht="15.75" thickBot="1">
      <c r="A378" t="s">
        <v>59</v>
      </c>
      <c r="B378">
        <v>3.09E+18</v>
      </c>
      <c r="C378">
        <v>4.2020000000000002E-2</v>
      </c>
      <c r="D378">
        <v>6.4900000000000001E-3</v>
      </c>
      <c r="E378" t="s">
        <v>53</v>
      </c>
      <c r="F378">
        <v>3.09E+18</v>
      </c>
      <c r="G378">
        <v>9.5130000000000006E-2</v>
      </c>
      <c r="H378">
        <v>1.47E-2</v>
      </c>
      <c r="I378">
        <v>0.12130000000000001</v>
      </c>
      <c r="J378">
        <v>2.2529718000000001E-2</v>
      </c>
      <c r="K378">
        <v>0.13719999999999999</v>
      </c>
      <c r="L378">
        <v>2.3856721000000001E-2</v>
      </c>
      <c r="M378">
        <v>5.7070000000000003E-2</v>
      </c>
      <c r="N378">
        <v>2.12E-2</v>
      </c>
      <c r="Q378">
        <f t="shared" si="133"/>
        <v>2.2528812999999998E-2</v>
      </c>
      <c r="R378" s="100">
        <f t="shared" ref="R378" si="154">_xlfn.STDEV.S(H378,J378,L378,N378,P378)</f>
        <v>4.0618886906702558E-3</v>
      </c>
      <c r="S378" t="s">
        <v>59</v>
      </c>
      <c r="T378">
        <v>2.97E+18</v>
      </c>
      <c r="U378">
        <v>4.9369999999999997E-2</v>
      </c>
      <c r="V378">
        <v>7.1602610000000002E-3</v>
      </c>
      <c r="W378">
        <v>4.6519999999999999E-2</v>
      </c>
      <c r="X378">
        <v>7.2869670000000001E-3</v>
      </c>
      <c r="Y378">
        <v>4.4229999999999998E-2</v>
      </c>
      <c r="Z378">
        <v>6.5390300000000004E-3</v>
      </c>
      <c r="AA378">
        <v>4.972E-2</v>
      </c>
      <c r="AB378">
        <v>7.4665870000000002E-3</v>
      </c>
      <c r="AC378" s="99">
        <f t="shared" si="135"/>
        <v>7.1132112500000002E-3</v>
      </c>
      <c r="AD378">
        <f t="shared" si="136"/>
        <v>4.0289091500171181E-4</v>
      </c>
      <c r="AE378" t="s">
        <v>53</v>
      </c>
      <c r="AF378">
        <v>2.97E+18</v>
      </c>
      <c r="AG378">
        <v>0.16719999999999999</v>
      </c>
      <c r="AH378">
        <v>2.5899999999999999E-2</v>
      </c>
      <c r="AI378">
        <v>0.1666</v>
      </c>
      <c r="AJ378">
        <v>2.7300000000000001E-2</v>
      </c>
      <c r="AK378" s="99">
        <f t="shared" si="137"/>
        <v>2.6599999999999999E-2</v>
      </c>
      <c r="AL378" s="100">
        <f t="shared" ref="AL378:AL394" si="155">_xlfn.STDEV.P(AH378,AJ378)</f>
        <v>7.0000000000000097E-4</v>
      </c>
      <c r="AM378" t="s">
        <v>59</v>
      </c>
      <c r="AN378">
        <v>3.09E+18</v>
      </c>
      <c r="AO378" s="30">
        <v>-1.1E-4</v>
      </c>
      <c r="AP378" s="30">
        <v>-1.3071895420000001E-4</v>
      </c>
      <c r="AQ378">
        <v>-2.5999999999999998E-4</v>
      </c>
      <c r="AR378">
        <v>-2.5300000000000002E-4</v>
      </c>
      <c r="AS378">
        <f t="shared" si="129"/>
        <v>-1.9185947710000003E-4</v>
      </c>
      <c r="AT378">
        <f t="shared" si="130"/>
        <v>8.6465756695762805E-5</v>
      </c>
      <c r="AU378" t="s">
        <v>53</v>
      </c>
      <c r="AV378">
        <v>3.09E+18</v>
      </c>
      <c r="AW378">
        <v>7.6800000000000002E-3</v>
      </c>
      <c r="AX378">
        <v>7.0200000000000002E-3</v>
      </c>
      <c r="AY378">
        <v>1.3950000000000001E-2</v>
      </c>
      <c r="AZ378">
        <v>1.8599999999999998E-2</v>
      </c>
      <c r="BA378">
        <v>1.763E-2</v>
      </c>
      <c r="BB378">
        <v>1.8800000000000001E-2</v>
      </c>
      <c r="BC378">
        <v>1.3259999999999999E-2</v>
      </c>
      <c r="BD378">
        <v>1.5299999999999999E-2</v>
      </c>
      <c r="BE378">
        <v>1.8460000000000001E-2</v>
      </c>
      <c r="BF378">
        <v>1.8966403E-2</v>
      </c>
      <c r="BG378">
        <f t="shared" si="139"/>
        <v>1.7916600750000001E-2</v>
      </c>
      <c r="BH378">
        <f t="shared" si="131"/>
        <v>5.1035487492216399E-3</v>
      </c>
      <c r="BI378" t="s">
        <v>59</v>
      </c>
      <c r="BJ378">
        <v>2.97E+18</v>
      </c>
      <c r="BK378">
        <v>-2.3000000000000001E-4</v>
      </c>
      <c r="BL378">
        <v>-3.3199999999999999E-4</v>
      </c>
      <c r="BM378">
        <v>-4.8000000000000001E-4</v>
      </c>
      <c r="BN378">
        <v>-5.5000000000000003E-4</v>
      </c>
      <c r="BO378">
        <f t="shared" si="140"/>
        <v>-4.4099999999999999E-4</v>
      </c>
      <c r="BP378">
        <f t="shared" si="141"/>
        <v>1.5414927829866739E-4</v>
      </c>
      <c r="BQ378" t="s">
        <v>53</v>
      </c>
      <c r="BR378">
        <v>2.97E+18</v>
      </c>
      <c r="BS378">
        <v>1.8890000000000001E-2</v>
      </c>
      <c r="BT378">
        <v>2.1775216E-2</v>
      </c>
      <c r="BW378" s="132">
        <v>3.1589642280000001E-4</v>
      </c>
      <c r="BX378" s="132">
        <v>7.1605008489999998E-4</v>
      </c>
      <c r="BY378" s="30">
        <v>1.0960132620000001E-3</v>
      </c>
      <c r="BZ378" s="30">
        <v>1.160568566E-3</v>
      </c>
      <c r="CA378" s="30">
        <v>1.0307825940000001E-3</v>
      </c>
      <c r="CB378" s="100">
        <f t="shared" si="142"/>
        <v>1.0008536267250001E-3</v>
      </c>
      <c r="CC378" s="132">
        <v>3.4832842529999999E-4</v>
      </c>
      <c r="CD378" s="132">
        <v>3.5449236630000002E-4</v>
      </c>
      <c r="CE378" s="132">
        <v>3.1810712759999999E-4</v>
      </c>
      <c r="CF378" s="132">
        <v>3.6323037980000002E-4</v>
      </c>
      <c r="CG378">
        <f t="shared" si="143"/>
        <v>3.4603957475000001E-4</v>
      </c>
      <c r="CH378" s="30">
        <v>1.2581366210000001E-3</v>
      </c>
      <c r="CI378" s="30">
        <v>1.3264590479999999E-3</v>
      </c>
      <c r="CJ378" s="100">
        <f t="shared" si="144"/>
        <v>1.2922978344999999E-3</v>
      </c>
      <c r="CK378" s="30">
        <v>6.3591434890000003E-6</v>
      </c>
      <c r="CL378" s="30">
        <v>1.228828952E-5</v>
      </c>
      <c r="CM378">
        <f t="shared" si="145"/>
        <v>9.3237165045000001E-6</v>
      </c>
      <c r="CN378" s="30">
        <v>3.4163533129999998E-4</v>
      </c>
      <c r="CO378" s="30">
        <v>9.0629259520000002E-4</v>
      </c>
      <c r="CP378" s="30">
        <v>9.1288398379999998E-4</v>
      </c>
      <c r="CQ378" s="30">
        <v>7.4513706410000004E-4</v>
      </c>
      <c r="CR378" s="30">
        <v>9.2266709580000005E-4</v>
      </c>
      <c r="CS378" s="100">
        <f t="shared" si="146"/>
        <v>7.6572321403999997E-4</v>
      </c>
      <c r="CT378" s="30">
        <v>1.6166613160000002E-5</v>
      </c>
      <c r="CU378" s="30">
        <v>2.677534101E-5</v>
      </c>
      <c r="CV378">
        <f t="shared" si="147"/>
        <v>2.1470977085000002E-5</v>
      </c>
      <c r="CW378" s="30">
        <v>1.059308688E-3</v>
      </c>
      <c r="CY378">
        <v>5.24E+18</v>
      </c>
      <c r="CZ378">
        <f>Q392</f>
        <v>1.5663499999999999E-4</v>
      </c>
    </row>
    <row r="379" spans="1:104" ht="15.75" thickBot="1">
      <c r="A379" t="s">
        <v>60</v>
      </c>
      <c r="B379">
        <v>3.24E+18</v>
      </c>
      <c r="C379">
        <v>3.7249999999999998E-2</v>
      </c>
      <c r="D379">
        <v>5.7600000000000004E-3</v>
      </c>
      <c r="E379" t="s">
        <v>54</v>
      </c>
      <c r="F379">
        <v>3.24E+18</v>
      </c>
      <c r="R379" s="100"/>
      <c r="S379" t="s">
        <v>60</v>
      </c>
      <c r="T379">
        <v>3.12E+18</v>
      </c>
      <c r="U379">
        <v>3.32E-2</v>
      </c>
      <c r="V379">
        <v>4.8150830000000004E-3</v>
      </c>
      <c r="W379">
        <v>3.005E-2</v>
      </c>
      <c r="X379">
        <v>4.7070799999999998E-3</v>
      </c>
      <c r="Y379">
        <v>2.5010000000000001E-2</v>
      </c>
      <c r="Z379">
        <v>3.6975160000000001E-3</v>
      </c>
      <c r="AA379">
        <v>3.27E-2</v>
      </c>
      <c r="AB379">
        <v>4.9106469999999998E-3</v>
      </c>
      <c r="AC379" s="99">
        <f t="shared" si="135"/>
        <v>4.5325814999999997E-3</v>
      </c>
      <c r="AD379">
        <f t="shared" si="136"/>
        <v>5.6288682568375441E-4</v>
      </c>
      <c r="AE379" t="s">
        <v>54</v>
      </c>
      <c r="AF379">
        <v>3.12E+18</v>
      </c>
      <c r="AG379">
        <v>0.14349999999999999</v>
      </c>
      <c r="AH379">
        <v>2.2200000000000001E-2</v>
      </c>
      <c r="AI379">
        <v>0.14530000000000001</v>
      </c>
      <c r="AJ379">
        <v>2.3800000000000002E-2</v>
      </c>
      <c r="AK379" s="99">
        <f t="shared" si="137"/>
        <v>2.3E-2</v>
      </c>
      <c r="AL379" s="100">
        <f t="shared" si="155"/>
        <v>8.0000000000000036E-4</v>
      </c>
      <c r="AM379" t="s">
        <v>60</v>
      </c>
      <c r="AN379">
        <v>3.24E+18</v>
      </c>
      <c r="AO379" s="30">
        <v>-7.5000000000000002E-4</v>
      </c>
      <c r="AP379" s="30">
        <v>-8.912655971E-4</v>
      </c>
      <c r="AQ379">
        <v>-2.1000000000000001E-4</v>
      </c>
      <c r="AR379">
        <v>-2.04E-4</v>
      </c>
      <c r="AS379">
        <f t="shared" si="129"/>
        <v>-5.4763279855000004E-4</v>
      </c>
      <c r="AT379">
        <f t="shared" si="130"/>
        <v>4.8597016418563163E-4</v>
      </c>
      <c r="AU379" t="s">
        <v>54</v>
      </c>
      <c r="AV379">
        <v>3.24E+18</v>
      </c>
      <c r="AX379">
        <v>5.0800000000000003E-3</v>
      </c>
      <c r="AY379">
        <v>1.0240000000000001E-2</v>
      </c>
      <c r="AZ379">
        <v>1.37E-2</v>
      </c>
      <c r="BA379">
        <v>1.349E-2</v>
      </c>
      <c r="BB379">
        <v>1.44E-2</v>
      </c>
      <c r="BC379">
        <v>9.9500000000000005E-3</v>
      </c>
      <c r="BD379">
        <v>1.15E-2</v>
      </c>
      <c r="BE379">
        <v>1.5389999999999999E-2</v>
      </c>
      <c r="BF379">
        <v>1.5812184999999999E-2</v>
      </c>
      <c r="BG379">
        <f t="shared" si="139"/>
        <v>1.3853046249999999E-2</v>
      </c>
      <c r="BH379">
        <f t="shared" si="131"/>
        <v>4.2210989463461997E-3</v>
      </c>
      <c r="BI379" t="s">
        <v>60</v>
      </c>
      <c r="BJ379">
        <v>3.12E+18</v>
      </c>
      <c r="BK379">
        <v>-5.4000000000000001E-4</v>
      </c>
      <c r="BL379">
        <v>-7.7999999999999999E-4</v>
      </c>
      <c r="BM379">
        <v>-7.2000000000000005E-4</v>
      </c>
      <c r="BN379">
        <v>-8.2600000000000002E-4</v>
      </c>
      <c r="BO379">
        <f t="shared" si="140"/>
        <v>-8.03E-4</v>
      </c>
      <c r="BP379">
        <f t="shared" si="141"/>
        <v>3.2526911934581207E-5</v>
      </c>
      <c r="BQ379" t="s">
        <v>54</v>
      </c>
      <c r="BR379">
        <v>3.12E+18</v>
      </c>
      <c r="BS379">
        <v>1.529E-2</v>
      </c>
      <c r="BT379">
        <v>1.762536E-2</v>
      </c>
      <c r="BW379" s="132">
        <v>2.8003669090000003E-4</v>
      </c>
      <c r="BX379" s="134"/>
      <c r="BY379" s="19"/>
      <c r="BZ379" s="19"/>
      <c r="CA379" s="19"/>
      <c r="CB379" s="100"/>
      <c r="CC379" s="132">
        <v>2.3424151749999999E-4</v>
      </c>
      <c r="CD379" s="132">
        <v>2.289874378E-4</v>
      </c>
      <c r="CE379" s="132">
        <v>1.7987472899999999E-4</v>
      </c>
      <c r="CF379" s="132">
        <v>2.388904549E-4</v>
      </c>
      <c r="CG379">
        <f t="shared" si="143"/>
        <v>2.2049853480000001E-4</v>
      </c>
      <c r="CH379" s="30">
        <v>1.0798002699999999E-3</v>
      </c>
      <c r="CI379" s="30">
        <v>1.1568697460000001E-3</v>
      </c>
      <c r="CJ379" s="100">
        <f t="shared" si="144"/>
        <v>1.118335008E-3</v>
      </c>
      <c r="CK379" s="30">
        <v>4.335779652E-5</v>
      </c>
      <c r="CL379" s="30">
        <v>9.9251569179999992E-6</v>
      </c>
      <c r="CM379">
        <f t="shared" si="145"/>
        <v>2.6641476719000001E-5</v>
      </c>
      <c r="CN379" s="19"/>
      <c r="CO379" s="30">
        <v>6.6526424189999997E-4</v>
      </c>
      <c r="CP379" s="30">
        <v>6.9851417710000004E-4</v>
      </c>
      <c r="CQ379" s="30">
        <v>5.5913376979999996E-4</v>
      </c>
      <c r="CR379" s="30">
        <v>7.6922245959999995E-4</v>
      </c>
      <c r="CS379" s="100">
        <f t="shared" si="146"/>
        <v>6.7303366210000001E-4</v>
      </c>
      <c r="CT379" s="30">
        <v>3.7956396120000002E-5</v>
      </c>
      <c r="CU379" s="30">
        <v>4.0163011509999999E-5</v>
      </c>
      <c r="CV379">
        <f t="shared" si="147"/>
        <v>3.9059703815000001E-5</v>
      </c>
      <c r="CW379" s="30">
        <v>8.5742878990000004E-4</v>
      </c>
      <c r="CY379">
        <v>5.55E+18</v>
      </c>
      <c r="CZ379">
        <f>Q394</f>
        <v>2.1488200000000001E-4</v>
      </c>
    </row>
    <row r="380" spans="1:104" ht="15.75" thickBot="1">
      <c r="A380" t="s">
        <v>61</v>
      </c>
      <c r="B380">
        <v>3.39E+18</v>
      </c>
      <c r="C380">
        <v>2.8910000000000002E-2</v>
      </c>
      <c r="D380">
        <v>4.47E-3</v>
      </c>
      <c r="E380" t="s">
        <v>55</v>
      </c>
      <c r="F380">
        <v>3.39E+18</v>
      </c>
      <c r="G380">
        <v>6.9510000000000002E-2</v>
      </c>
      <c r="H380">
        <v>1.0800000000000001E-2</v>
      </c>
      <c r="I380">
        <v>7.7170000000000002E-2</v>
      </c>
      <c r="J380">
        <v>1.4333210000000001E-2</v>
      </c>
      <c r="K380">
        <v>9.4490000000000005E-2</v>
      </c>
      <c r="L380">
        <v>1.6430185999999999E-2</v>
      </c>
      <c r="M380">
        <v>4.326E-2</v>
      </c>
      <c r="N380">
        <v>1.61E-2</v>
      </c>
      <c r="Q380">
        <f t="shared" si="133"/>
        <v>1.5621132000000001E-2</v>
      </c>
      <c r="R380" s="100">
        <f t="shared" ref="R380" si="156">_xlfn.STDEV.S(H380,J380,L380,N380,P380)</f>
        <v>2.5803818409615266E-3</v>
      </c>
      <c r="S380" t="s">
        <v>61</v>
      </c>
      <c r="T380">
        <v>3.27E+18</v>
      </c>
      <c r="U380">
        <v>1.7170000000000001E-2</v>
      </c>
      <c r="V380">
        <v>2.4902100000000001E-3</v>
      </c>
      <c r="W380">
        <v>1.9619999999999999E-2</v>
      </c>
      <c r="X380">
        <v>3.0733079999999999E-3</v>
      </c>
      <c r="Y380">
        <v>1.4290000000000001E-2</v>
      </c>
      <c r="Z380">
        <v>2.1126550000000002E-3</v>
      </c>
      <c r="AA380">
        <v>1.8790000000000001E-2</v>
      </c>
      <c r="AB380">
        <v>2.8217450000000001E-3</v>
      </c>
      <c r="AC380" s="99">
        <f t="shared" si="135"/>
        <v>2.6244795E-3</v>
      </c>
      <c r="AD380">
        <f t="shared" si="136"/>
        <v>4.1647461600638589E-4</v>
      </c>
      <c r="AE380" t="s">
        <v>55</v>
      </c>
      <c r="AF380">
        <v>3.27E+18</v>
      </c>
      <c r="AG380">
        <v>0.1172</v>
      </c>
      <c r="AH380">
        <v>1.8100000000000002E-2</v>
      </c>
      <c r="AI380">
        <v>0.1196</v>
      </c>
      <c r="AJ380">
        <v>1.9599999999999999E-2</v>
      </c>
      <c r="AK380" s="99">
        <f t="shared" si="137"/>
        <v>1.8849999999999999E-2</v>
      </c>
      <c r="AL380" s="100">
        <f t="shared" si="155"/>
        <v>7.4999999999999893E-4</v>
      </c>
      <c r="AM380" t="s">
        <v>61</v>
      </c>
      <c r="AN380">
        <v>3.39E+18</v>
      </c>
      <c r="AO380" s="30">
        <v>-1.58E-3</v>
      </c>
      <c r="AP380" s="30">
        <v>-1.877599525E-3</v>
      </c>
      <c r="AQ380">
        <v>-1.41E-3</v>
      </c>
      <c r="AR380">
        <v>-1.3699999999999999E-3</v>
      </c>
      <c r="AS380">
        <f t="shared" si="129"/>
        <v>-1.6237997625E-3</v>
      </c>
      <c r="AT380">
        <f t="shared" si="130"/>
        <v>3.5892706625457056E-4</v>
      </c>
      <c r="AU380" t="s">
        <v>55</v>
      </c>
      <c r="AV380">
        <v>3.39E+18</v>
      </c>
      <c r="AW380">
        <v>3.4299999999999999E-3</v>
      </c>
      <c r="AX380">
        <v>3.14E-3</v>
      </c>
      <c r="AY380">
        <v>5.0400000000000002E-3</v>
      </c>
      <c r="AZ380">
        <v>6.7299999999999999E-3</v>
      </c>
      <c r="BA380">
        <v>6.9800000000000001E-3</v>
      </c>
      <c r="BB380">
        <v>7.43E-3</v>
      </c>
      <c r="BC380">
        <v>5.0200000000000002E-3</v>
      </c>
      <c r="BD380">
        <v>5.7999999999999996E-3</v>
      </c>
      <c r="BE380">
        <v>8.25E-4</v>
      </c>
      <c r="BF380">
        <v>8.4763200000000007E-3</v>
      </c>
      <c r="BG380">
        <f t="shared" si="139"/>
        <v>7.1090800000000003E-3</v>
      </c>
      <c r="BH380">
        <f t="shared" si="131"/>
        <v>2.0268574070417484E-3</v>
      </c>
      <c r="BI380" t="s">
        <v>61</v>
      </c>
      <c r="BJ380">
        <v>3.27E+18</v>
      </c>
      <c r="BK380">
        <v>-1.1900000000000001E-3</v>
      </c>
      <c r="BL380">
        <v>-1.72E-3</v>
      </c>
      <c r="BM380">
        <v>-1.6199999999999999E-3</v>
      </c>
      <c r="BN380">
        <v>-1.8600000000000001E-3</v>
      </c>
      <c r="BO380">
        <f t="shared" si="140"/>
        <v>-1.7899999999999999E-3</v>
      </c>
      <c r="BP380">
        <f t="shared" si="141"/>
        <v>9.8994949366116761E-5</v>
      </c>
      <c r="BQ380" t="s">
        <v>55</v>
      </c>
      <c r="BR380">
        <v>3.27E+18</v>
      </c>
      <c r="BS380">
        <v>9.4000000000000004E-3</v>
      </c>
      <c r="BT380">
        <v>1.0835735000000001E-2</v>
      </c>
      <c r="BW380" s="132">
        <v>2.1733854320000001E-4</v>
      </c>
      <c r="BX380" s="132">
        <v>5.2320657419999996E-4</v>
      </c>
      <c r="BY380" s="30">
        <v>6.972740599E-4</v>
      </c>
      <c r="BZ380" s="30">
        <v>7.9928661669999995E-4</v>
      </c>
      <c r="CA380" s="30">
        <v>7.8135018459999999E-4</v>
      </c>
      <c r="CB380" s="100">
        <f t="shared" si="142"/>
        <v>7.0027935884999989E-4</v>
      </c>
      <c r="CC380" s="132">
        <v>1.211423752E-4</v>
      </c>
      <c r="CD380" s="132">
        <v>1.4950860330000001E-4</v>
      </c>
      <c r="CE380" s="132">
        <v>1.02775285E-4</v>
      </c>
      <c r="CF380" s="132">
        <v>1.3727069259999999E-4</v>
      </c>
      <c r="CG380">
        <f t="shared" si="143"/>
        <v>1.27674239025E-4</v>
      </c>
      <c r="CH380" s="30">
        <v>8.818995931E-4</v>
      </c>
      <c r="CI380" s="30">
        <v>9.5224791230000001E-4</v>
      </c>
      <c r="CJ380" s="100">
        <f t="shared" si="144"/>
        <v>9.170737527E-4</v>
      </c>
      <c r="CK380" s="30">
        <v>9.1340424659999998E-5</v>
      </c>
      <c r="CL380" s="30">
        <v>6.6640339300000001E-5</v>
      </c>
      <c r="CM380">
        <f t="shared" si="145"/>
        <v>7.899038198E-5</v>
      </c>
      <c r="CN380" s="30">
        <v>1.5257932109999999E-4</v>
      </c>
      <c r="CO380" s="30">
        <v>3.2743474410000002E-4</v>
      </c>
      <c r="CP380" s="30">
        <v>3.6142542300000001E-4</v>
      </c>
      <c r="CQ380" s="30">
        <v>2.8209563060000001E-4</v>
      </c>
      <c r="CR380" s="30">
        <v>4.1235122110000003E-5</v>
      </c>
      <c r="CS380" s="100">
        <f t="shared" si="146"/>
        <v>2.3295404818199998E-4</v>
      </c>
      <c r="CT380" s="30">
        <v>8.36446507E-5</v>
      </c>
      <c r="CU380" s="30">
        <v>9.0366775900000006E-5</v>
      </c>
      <c r="CV380">
        <f t="shared" si="147"/>
        <v>8.700571330000001E-5</v>
      </c>
      <c r="CW380" s="30">
        <v>5.2713084530000003E-4</v>
      </c>
    </row>
    <row r="381" spans="1:104" ht="15.75" thickBot="1">
      <c r="A381" t="s">
        <v>62</v>
      </c>
      <c r="B381">
        <v>3.55E+18</v>
      </c>
      <c r="C381">
        <v>1.532E-2</v>
      </c>
      <c r="D381">
        <v>2.3700000000000001E-3</v>
      </c>
      <c r="E381" t="s">
        <v>56</v>
      </c>
      <c r="F381">
        <v>3.55E+18</v>
      </c>
      <c r="R381" s="100"/>
      <c r="S381" t="s">
        <v>62</v>
      </c>
      <c r="T381">
        <v>3.42E+18</v>
      </c>
      <c r="U381">
        <v>1.0489999999999999E-2</v>
      </c>
      <c r="V381">
        <v>1.5213920000000001E-3</v>
      </c>
      <c r="W381">
        <v>1.222E-2</v>
      </c>
      <c r="X381">
        <v>1.91416E-3</v>
      </c>
      <c r="Y381">
        <v>8.7299999999999999E-3</v>
      </c>
      <c r="Z381">
        <v>1.2906560000000001E-3</v>
      </c>
      <c r="AA381">
        <v>1.004E-2</v>
      </c>
      <c r="AB381">
        <v>1.5077339999999999E-3</v>
      </c>
      <c r="AC381" s="99">
        <f t="shared" si="135"/>
        <v>1.5584855E-3</v>
      </c>
      <c r="AD381">
        <f t="shared" si="136"/>
        <v>2.5960780260166809E-4</v>
      </c>
      <c r="AE381" t="s">
        <v>56</v>
      </c>
      <c r="AF381">
        <v>3.42E+18</v>
      </c>
      <c r="AG381">
        <v>8.6199999999999999E-2</v>
      </c>
      <c r="AH381">
        <v>1.3299999999999999E-2</v>
      </c>
      <c r="AI381">
        <v>9.4210000000000002E-2</v>
      </c>
      <c r="AJ381">
        <v>1.54E-2</v>
      </c>
      <c r="AK381" s="99">
        <f t="shared" si="137"/>
        <v>1.435E-2</v>
      </c>
      <c r="AL381" s="100">
        <f t="shared" si="155"/>
        <v>1.0500000000000006E-3</v>
      </c>
      <c r="AM381" t="s">
        <v>62</v>
      </c>
      <c r="AN381">
        <v>3.55E+18</v>
      </c>
      <c r="AO381" s="30">
        <v>-1.8500000000000001E-3</v>
      </c>
      <c r="AP381" s="30">
        <v>-2.1984551400000001E-3</v>
      </c>
      <c r="AQ381">
        <v>-1.09E-3</v>
      </c>
      <c r="AR381">
        <v>-1.06E-3</v>
      </c>
      <c r="AS381">
        <f t="shared" si="129"/>
        <v>-1.6292275699999999E-3</v>
      </c>
      <c r="AT381">
        <f t="shared" si="130"/>
        <v>8.0500934957068043E-4</v>
      </c>
      <c r="AU381" t="s">
        <v>56</v>
      </c>
      <c r="AV381">
        <v>3.55E+18</v>
      </c>
      <c r="AX381">
        <v>1.305E-3</v>
      </c>
      <c r="AY381">
        <v>2.8700000000000002E-3</v>
      </c>
      <c r="AZ381">
        <v>3.8300000000000001E-3</v>
      </c>
      <c r="BA381">
        <v>3.2200000000000002E-3</v>
      </c>
      <c r="BB381">
        <v>3.4299999999999999E-3</v>
      </c>
      <c r="BC381">
        <v>1.91E-3</v>
      </c>
      <c r="BD381">
        <v>2.2100000000000002E-3</v>
      </c>
      <c r="BE381">
        <v>5.0899999999999999E-3</v>
      </c>
      <c r="BF381">
        <v>5.2296310000000002E-3</v>
      </c>
      <c r="BG381">
        <f t="shared" si="139"/>
        <v>3.6749077499999999E-3</v>
      </c>
      <c r="BH381">
        <f t="shared" si="131"/>
        <v>1.5116483310387374E-3</v>
      </c>
      <c r="BI381" t="s">
        <v>62</v>
      </c>
      <c r="BJ381">
        <v>3.42E+18</v>
      </c>
      <c r="BK381">
        <v>-1.1100000000000001E-3</v>
      </c>
      <c r="BL381">
        <v>-1.6000000000000001E-3</v>
      </c>
      <c r="BM381">
        <v>-1.3799999999999999E-3</v>
      </c>
      <c r="BN381">
        <v>-1.58E-3</v>
      </c>
      <c r="BO381">
        <f t="shared" si="140"/>
        <v>-1.5900000000000001E-3</v>
      </c>
      <c r="BP381">
        <f t="shared" si="141"/>
        <v>1.4142135623730987E-5</v>
      </c>
      <c r="BQ381" t="s">
        <v>56</v>
      </c>
      <c r="BR381">
        <v>3.42E+18</v>
      </c>
      <c r="BS381">
        <v>5.7200000000000003E-3</v>
      </c>
      <c r="BT381">
        <v>6.5936600000000003E-3</v>
      </c>
      <c r="BW381" s="132">
        <v>1.15172137E-4</v>
      </c>
      <c r="BX381" s="134"/>
      <c r="BY381" s="19"/>
      <c r="BZ381" s="19"/>
      <c r="CA381" s="19"/>
      <c r="CB381" s="100"/>
      <c r="CC381" s="132">
        <v>7.4011852979999994E-5</v>
      </c>
      <c r="CD381" s="132">
        <v>9.3119017980000004E-5</v>
      </c>
      <c r="CE381" s="132">
        <v>6.2787140500000001E-5</v>
      </c>
      <c r="CF381" s="132">
        <v>7.3347405740000003E-5</v>
      </c>
      <c r="CG381">
        <f t="shared" si="143"/>
        <v>7.5816354300000004E-5</v>
      </c>
      <c r="CH381" s="30">
        <v>6.4863263589999998E-4</v>
      </c>
      <c r="CI381" s="30">
        <v>7.5009427939999997E-4</v>
      </c>
      <c r="CJ381" s="100">
        <f t="shared" si="144"/>
        <v>6.9936345764999997E-4</v>
      </c>
      <c r="CK381" s="30">
        <v>1.069492314E-4</v>
      </c>
      <c r="CL381" s="30">
        <v>5.1516290669999998E-5</v>
      </c>
      <c r="CM381">
        <f t="shared" si="145"/>
        <v>7.9232761034999996E-5</v>
      </c>
      <c r="CN381" s="19"/>
      <c r="CO381" s="30">
        <v>1.864558959E-4</v>
      </c>
      <c r="CP381" s="30">
        <v>1.6673207190000001E-4</v>
      </c>
      <c r="CQ381" s="30">
        <v>1.073312061E-4</v>
      </c>
      <c r="CR381" s="30">
        <v>2.5440820790000003E-4</v>
      </c>
      <c r="CS381" s="100">
        <f t="shared" si="146"/>
        <v>1.7873184545E-4</v>
      </c>
      <c r="CT381" s="30">
        <v>7.8021480910000005E-5</v>
      </c>
      <c r="CU381" s="30">
        <v>7.697910539E-5</v>
      </c>
      <c r="CV381">
        <f t="shared" si="147"/>
        <v>7.7500293150000002E-5</v>
      </c>
      <c r="CW381" s="30">
        <v>3.2076472710000002E-4</v>
      </c>
    </row>
    <row r="382" spans="1:104" ht="15.75" thickBot="1">
      <c r="A382" t="s">
        <v>63</v>
      </c>
      <c r="B382">
        <v>3.7E+18</v>
      </c>
      <c r="C382">
        <v>9.5999999999999992E-3</v>
      </c>
      <c r="D382">
        <v>1.48E-3</v>
      </c>
      <c r="E382" t="s">
        <v>57</v>
      </c>
      <c r="F382">
        <v>3.7E+18</v>
      </c>
      <c r="G382">
        <v>4.0489999999999998E-2</v>
      </c>
      <c r="H382">
        <v>6.2599999999999999E-3</v>
      </c>
      <c r="K382">
        <v>5.8349999999999999E-2</v>
      </c>
      <c r="L382">
        <v>1.0146062000000001E-2</v>
      </c>
      <c r="M382">
        <v>2.785E-2</v>
      </c>
      <c r="N382">
        <v>1.03E-2</v>
      </c>
      <c r="Q382">
        <f t="shared" si="133"/>
        <v>1.0223031E-2</v>
      </c>
      <c r="R382" s="100">
        <f t="shared" ref="R382" si="157">_xlfn.STDEV.S(H382,J382,L382,N382,P382)</f>
        <v>2.2893512463755612E-3</v>
      </c>
      <c r="S382" t="s">
        <v>63</v>
      </c>
      <c r="T382">
        <v>3.57E+18</v>
      </c>
      <c r="U382">
        <v>5.13E-3</v>
      </c>
      <c r="V382">
        <v>7.4401700000000003E-4</v>
      </c>
      <c r="W382">
        <v>7.28E-3</v>
      </c>
      <c r="X382">
        <v>1.140351E-3</v>
      </c>
      <c r="Y382">
        <v>2.96E-3</v>
      </c>
      <c r="Z382">
        <v>4.3761100000000002E-4</v>
      </c>
      <c r="AA382">
        <v>6.0400000000000002E-3</v>
      </c>
      <c r="AB382">
        <v>9.0704299999999996E-4</v>
      </c>
      <c r="AC382" s="99">
        <f t="shared" si="135"/>
        <v>8.0725549999999995E-4</v>
      </c>
      <c r="AD382">
        <f t="shared" si="136"/>
        <v>2.9526616328266715E-4</v>
      </c>
      <c r="AE382" t="s">
        <v>57</v>
      </c>
      <c r="AF382">
        <v>3.57E+18</v>
      </c>
      <c r="AG382">
        <v>6.8449999999999997E-2</v>
      </c>
      <c r="AH382">
        <v>1.06E-2</v>
      </c>
      <c r="AI382">
        <v>7.5060000000000002E-2</v>
      </c>
      <c r="AJ382">
        <v>1.23E-2</v>
      </c>
      <c r="AK382" s="99">
        <f t="shared" si="137"/>
        <v>1.145E-2</v>
      </c>
      <c r="AL382" s="100">
        <f t="shared" si="155"/>
        <v>8.5000000000000006E-4</v>
      </c>
      <c r="AM382" t="s">
        <v>63</v>
      </c>
      <c r="AN382">
        <v>3.7E+18</v>
      </c>
      <c r="AO382" s="30">
        <v>-1.47E-3</v>
      </c>
      <c r="AP382" s="30">
        <v>-1.74688057E-3</v>
      </c>
      <c r="AQ382">
        <v>-1.5200000000000001E-3</v>
      </c>
      <c r="AR382">
        <v>-1.48E-3</v>
      </c>
      <c r="AS382">
        <f t="shared" si="129"/>
        <v>-1.613440285E-3</v>
      </c>
      <c r="AT382">
        <f t="shared" si="130"/>
        <v>1.8871306081393111E-4</v>
      </c>
      <c r="AU382" t="s">
        <v>57</v>
      </c>
      <c r="AV382">
        <v>3.7E+18</v>
      </c>
      <c r="AW382">
        <v>-5.8E-4</v>
      </c>
      <c r="AX382">
        <v>-5.2999999999999998E-4</v>
      </c>
      <c r="AY382">
        <v>7.3999999999999999E-4</v>
      </c>
      <c r="AZ382">
        <v>9.8799999999999995E-4</v>
      </c>
      <c r="BA382">
        <v>1.6800000000000001E-3</v>
      </c>
      <c r="BB382">
        <v>1.7899999999999999E-3</v>
      </c>
      <c r="BC382">
        <v>9.6000000000000002E-4</v>
      </c>
      <c r="BD382">
        <v>1.1100000000000001E-3</v>
      </c>
      <c r="BE382">
        <v>3.0100000000000001E-3</v>
      </c>
      <c r="BF382">
        <v>3.092572E-3</v>
      </c>
      <c r="BG382">
        <f t="shared" si="139"/>
        <v>1.745143E-3</v>
      </c>
      <c r="BH382">
        <f t="shared" si="131"/>
        <v>1.3167450161047888E-3</v>
      </c>
      <c r="BI382" t="s">
        <v>63</v>
      </c>
      <c r="BJ382">
        <v>3.57E+18</v>
      </c>
      <c r="BK382">
        <v>-5.6999999999999998E-4</v>
      </c>
      <c r="BL382">
        <v>-8.2399999999999997E-4</v>
      </c>
      <c r="BM382">
        <v>-1.33E-3</v>
      </c>
      <c r="BN382">
        <v>-1.5299999999999999E-3</v>
      </c>
      <c r="BO382">
        <f t="shared" si="140"/>
        <v>-1.1769999999999999E-3</v>
      </c>
      <c r="BP382">
        <f t="shared" si="141"/>
        <v>4.9921738751770254E-4</v>
      </c>
      <c r="BQ382" t="s">
        <v>57</v>
      </c>
      <c r="BR382">
        <v>3.57E+18</v>
      </c>
      <c r="BS382">
        <v>3.7799999999999999E-3</v>
      </c>
      <c r="BT382">
        <v>4.3573489999999999E-3</v>
      </c>
      <c r="BW382" s="132">
        <v>7.2170529719999996E-5</v>
      </c>
      <c r="BX382" s="132">
        <v>3.0477102850000001E-4</v>
      </c>
      <c r="BY382" s="30">
        <v>4.5638606669999999E-4</v>
      </c>
      <c r="BZ382" s="30">
        <v>4.9357999870000004E-4</v>
      </c>
      <c r="CA382" s="30">
        <v>5.0301901619999995E-4</v>
      </c>
      <c r="CB382" s="100">
        <f t="shared" si="142"/>
        <v>4.3943902752499998E-4</v>
      </c>
      <c r="CC382" s="132">
        <v>3.6194547740000003E-5</v>
      </c>
      <c r="CD382" s="132">
        <v>5.547515965E-5</v>
      </c>
      <c r="CE382" s="132">
        <v>2.1288652449999999E-5</v>
      </c>
      <c r="CF382" s="132">
        <v>4.4125331740000001E-5</v>
      </c>
      <c r="CG382">
        <f t="shared" si="143"/>
        <v>3.9270922895E-5</v>
      </c>
      <c r="CH382" s="30">
        <v>5.1506849100000003E-4</v>
      </c>
      <c r="CI382" s="30">
        <v>5.9762314630000004E-4</v>
      </c>
      <c r="CJ382" s="100">
        <f t="shared" si="144"/>
        <v>5.5634581864999998E-4</v>
      </c>
      <c r="CK382" s="30">
        <v>8.4981281169999994E-5</v>
      </c>
      <c r="CL382" s="30">
        <v>7.1839231020000006E-5</v>
      </c>
      <c r="CM382">
        <f t="shared" si="145"/>
        <v>7.8410256095E-5</v>
      </c>
      <c r="CN382" s="30">
        <v>2.5800584909999999E-5</v>
      </c>
      <c r="CO382" s="30">
        <v>4.8075736230000002E-5</v>
      </c>
      <c r="CP382" s="30">
        <v>8.6990646220000002E-5</v>
      </c>
      <c r="CQ382" s="30">
        <v>5.3946574779999998E-5</v>
      </c>
      <c r="CR382" s="30">
        <v>1.5044571819999999E-4</v>
      </c>
      <c r="CS382" s="100">
        <f t="shared" si="146"/>
        <v>7.3051852067999994E-5</v>
      </c>
      <c r="CT382" s="30">
        <v>4.0065084790000003E-5</v>
      </c>
      <c r="CU382" s="30">
        <v>7.4190007370000002E-5</v>
      </c>
      <c r="CV382">
        <f t="shared" si="147"/>
        <v>5.7127546080000003E-5</v>
      </c>
      <c r="CW382" s="30">
        <v>2.119738931E-4</v>
      </c>
    </row>
    <row r="383" spans="1:104" ht="15.75" thickBot="1">
      <c r="A383" t="s">
        <v>64</v>
      </c>
      <c r="B383">
        <v>3.86E+18</v>
      </c>
      <c r="C383">
        <v>3.5899999999999999E-3</v>
      </c>
      <c r="D383">
        <v>5.5500000000000005E-4</v>
      </c>
      <c r="E383" t="s">
        <v>58</v>
      </c>
      <c r="F383">
        <v>3.86E+18</v>
      </c>
      <c r="R383" s="100"/>
      <c r="S383" t="s">
        <v>64</v>
      </c>
      <c r="T383">
        <v>3.72E+18</v>
      </c>
      <c r="U383">
        <v>4.3E-3</v>
      </c>
      <c r="V383">
        <v>6.2363999999999996E-4</v>
      </c>
      <c r="W383">
        <v>2.5400000000000002E-3</v>
      </c>
      <c r="X383">
        <v>3.9786999999999998E-4</v>
      </c>
      <c r="Y383">
        <v>8.8000000000000003E-4</v>
      </c>
      <c r="Z383">
        <v>1.3010100000000001E-4</v>
      </c>
      <c r="AA383">
        <v>4.1799999999999997E-3</v>
      </c>
      <c r="AB383">
        <v>6.2772200000000005E-4</v>
      </c>
      <c r="AC383" s="99">
        <f t="shared" si="135"/>
        <v>4.4483325000000003E-4</v>
      </c>
      <c r="AD383">
        <f t="shared" si="136"/>
        <v>2.3571316238368335E-4</v>
      </c>
      <c r="AE383" t="s">
        <v>58</v>
      </c>
      <c r="AF383">
        <v>3.72E+18</v>
      </c>
      <c r="AG383">
        <v>4.9970000000000001E-2</v>
      </c>
      <c r="AH383">
        <v>7.7299999999999999E-3</v>
      </c>
      <c r="AI383">
        <v>5.6050000000000003E-2</v>
      </c>
      <c r="AJ383">
        <v>9.1699999999999993E-3</v>
      </c>
      <c r="AK383" s="99">
        <f t="shared" si="137"/>
        <v>8.4499999999999992E-3</v>
      </c>
      <c r="AL383" s="100">
        <f t="shared" si="155"/>
        <v>7.1999999999999972E-4</v>
      </c>
      <c r="AM383" t="s">
        <v>64</v>
      </c>
      <c r="AN383">
        <v>3.86E+18</v>
      </c>
      <c r="AO383" s="30">
        <v>-1.42E-3</v>
      </c>
      <c r="AP383" s="30">
        <v>-1.6874628640000001E-3</v>
      </c>
      <c r="AQ383">
        <v>-8.8999999999999995E-4</v>
      </c>
      <c r="AR383">
        <v>-8.6499999999999999E-4</v>
      </c>
      <c r="AS383">
        <f t="shared" si="129"/>
        <v>-1.2762314320000001E-3</v>
      </c>
      <c r="AT383">
        <f t="shared" si="130"/>
        <v>5.8156906840850921E-4</v>
      </c>
      <c r="AU383" t="s">
        <v>58</v>
      </c>
      <c r="AV383">
        <v>3.86E+18</v>
      </c>
      <c r="AX383">
        <v>-8.3500000000000002E-4</v>
      </c>
      <c r="AY383">
        <v>-8.3000000000000001E-4</v>
      </c>
      <c r="AZ383">
        <v>-1.1100000000000001E-3</v>
      </c>
      <c r="BA383">
        <v>5.1999999999999995E-4</v>
      </c>
      <c r="BB383">
        <v>5.53E-4</v>
      </c>
      <c r="BC383">
        <v>3.0000000000000001E-5</v>
      </c>
      <c r="BD383">
        <v>3.4700000000000003E-5</v>
      </c>
      <c r="BE383">
        <v>1.33E-3</v>
      </c>
      <c r="BF383">
        <v>1.366485E-3</v>
      </c>
      <c r="BG383">
        <f t="shared" si="139"/>
        <v>2.1104624999999998E-4</v>
      </c>
      <c r="BH383">
        <f t="shared" si="131"/>
        <v>1.0128675224801119E-3</v>
      </c>
      <c r="BI383" t="s">
        <v>64</v>
      </c>
      <c r="BJ383">
        <v>3.72E+18</v>
      </c>
      <c r="BK383">
        <v>-8.5999999999999998E-4</v>
      </c>
      <c r="BL383">
        <v>-1.24E-3</v>
      </c>
      <c r="BM383">
        <v>-1.6000000000000001E-3</v>
      </c>
      <c r="BN383">
        <v>-1.83E-3</v>
      </c>
      <c r="BO383">
        <f t="shared" si="140"/>
        <v>-1.5349999999999999E-3</v>
      </c>
      <c r="BP383">
        <f t="shared" si="141"/>
        <v>4.1719300090006307E-4</v>
      </c>
      <c r="BQ383" t="s">
        <v>58</v>
      </c>
      <c r="BR383">
        <v>3.72E+18</v>
      </c>
      <c r="BS383">
        <v>1.5200000000000001E-3</v>
      </c>
      <c r="BT383">
        <v>1.7521609999999999E-3</v>
      </c>
      <c r="BW383" s="132">
        <v>2.6988771009999999E-5</v>
      </c>
      <c r="BX383" s="134"/>
      <c r="BY383" s="19"/>
      <c r="BZ383" s="19"/>
      <c r="CA383" s="19"/>
      <c r="CB383" s="100"/>
      <c r="CC383" s="132">
        <v>3.0338509799999998E-5</v>
      </c>
      <c r="CD383" s="132">
        <v>1.9355344159999998E-5</v>
      </c>
      <c r="CE383" s="132">
        <v>6.3290588360000003E-6</v>
      </c>
      <c r="CF383" s="132">
        <v>3.0537067329999997E-5</v>
      </c>
      <c r="CG383">
        <f t="shared" si="143"/>
        <v>2.1639995031499999E-5</v>
      </c>
      <c r="CH383" s="30">
        <v>3.7601128560000002E-4</v>
      </c>
      <c r="CI383" s="30">
        <v>4.4626668460000002E-4</v>
      </c>
      <c r="CJ383" s="100">
        <f t="shared" si="144"/>
        <v>4.1113898510000002E-4</v>
      </c>
      <c r="CK383" s="30">
        <v>8.2090761399999996E-5</v>
      </c>
      <c r="CL383" s="30">
        <v>4.2063760269999998E-5</v>
      </c>
      <c r="CM383">
        <f t="shared" si="145"/>
        <v>6.2077260834999997E-5</v>
      </c>
      <c r="CN383" s="19"/>
      <c r="CO383" s="30">
        <v>5.3922785230000003E-5</v>
      </c>
      <c r="CP383" s="30">
        <v>2.6925676209999999E-5</v>
      </c>
      <c r="CQ383" s="30">
        <v>1.685830462E-6</v>
      </c>
      <c r="CR383" s="30">
        <v>6.6476015029999996E-5</v>
      </c>
      <c r="CS383" s="100">
        <f t="shared" si="146"/>
        <v>3.7252576732999996E-5</v>
      </c>
      <c r="CT383" s="30">
        <v>6.0449075299999997E-5</v>
      </c>
      <c r="CU383" s="30">
        <v>8.9251136690000007E-5</v>
      </c>
      <c r="CV383">
        <f t="shared" si="147"/>
        <v>7.4850105994999998E-5</v>
      </c>
      <c r="CW383" s="30">
        <v>8.5238179239999998E-5</v>
      </c>
    </row>
    <row r="384" spans="1:104" ht="15.75" thickBot="1">
      <c r="A384" t="s">
        <v>65</v>
      </c>
      <c r="B384">
        <v>4.01E+18</v>
      </c>
      <c r="C384">
        <v>2.5300000000000001E-3</v>
      </c>
      <c r="D384">
        <v>3.9100000000000002E-4</v>
      </c>
      <c r="E384" t="s">
        <v>59</v>
      </c>
      <c r="F384">
        <v>4.01E+18</v>
      </c>
      <c r="G384">
        <v>1.6799999999999999E-2</v>
      </c>
      <c r="H384">
        <v>2.5999999999999999E-3</v>
      </c>
      <c r="K384">
        <v>3.2230000000000002E-2</v>
      </c>
      <c r="L384">
        <v>5.6042430000000001E-3</v>
      </c>
      <c r="M384">
        <v>1.3950000000000001E-2</v>
      </c>
      <c r="N384">
        <v>5.1799999999999997E-3</v>
      </c>
      <c r="Q384">
        <f t="shared" si="133"/>
        <v>5.3921214999999995E-3</v>
      </c>
      <c r="R384" s="100">
        <f t="shared" ref="R384" si="158">_xlfn.STDEV.S(H384,J384,L384,N384,P384)</f>
        <v>1.6259283566677633E-3</v>
      </c>
      <c r="S384" t="s">
        <v>65</v>
      </c>
      <c r="T384">
        <v>3.87E+18</v>
      </c>
      <c r="U384">
        <v>5.3400000000000001E-3</v>
      </c>
      <c r="V384">
        <v>7.7447400000000004E-4</v>
      </c>
      <c r="W384">
        <v>2.4099999999999998E-3</v>
      </c>
      <c r="X384">
        <v>3.77506E-4</v>
      </c>
      <c r="Y384">
        <v>1.67E-3</v>
      </c>
      <c r="Z384">
        <v>2.4689500000000001E-4</v>
      </c>
      <c r="AA384">
        <v>1.83E-3</v>
      </c>
      <c r="AB384">
        <v>2.7481599999999999E-4</v>
      </c>
      <c r="AC384" s="99">
        <f t="shared" si="135"/>
        <v>4.1842274999999998E-4</v>
      </c>
      <c r="AD384">
        <f t="shared" si="136"/>
        <v>2.439203016853046E-4</v>
      </c>
      <c r="AE384" t="s">
        <v>59</v>
      </c>
      <c r="AF384">
        <v>3.87E+18</v>
      </c>
      <c r="AG384">
        <v>3.6330000000000001E-2</v>
      </c>
      <c r="AH384">
        <v>5.62E-3</v>
      </c>
      <c r="AI384">
        <v>4.0779999999999997E-2</v>
      </c>
      <c r="AJ384">
        <v>6.6699999999999997E-3</v>
      </c>
      <c r="AK384" s="99">
        <f t="shared" si="137"/>
        <v>6.1449999999999994E-3</v>
      </c>
      <c r="AL384" s="100">
        <f t="shared" si="155"/>
        <v>5.2499999999999986E-4</v>
      </c>
      <c r="AM384" t="s">
        <v>65</v>
      </c>
      <c r="AN384">
        <v>4.01E+18</v>
      </c>
      <c r="AO384" s="30">
        <v>-1.91E-3</v>
      </c>
      <c r="AP384" s="30">
        <v>-2.2697563870000001E-3</v>
      </c>
      <c r="AQ384">
        <v>-1.4300000000000001E-3</v>
      </c>
      <c r="AR384">
        <v>-1.39E-3</v>
      </c>
      <c r="AS384">
        <f t="shared" si="129"/>
        <v>-1.8298781934999999E-3</v>
      </c>
      <c r="AT384">
        <f t="shared" si="130"/>
        <v>6.2208170703987676E-4</v>
      </c>
      <c r="AU384" t="s">
        <v>59</v>
      </c>
      <c r="AV384">
        <v>4.01E+18</v>
      </c>
      <c r="AW384">
        <v>-1.25E-3</v>
      </c>
      <c r="AX384">
        <v>-1.14E-3</v>
      </c>
      <c r="AY384">
        <v>-4.0999999999999999E-4</v>
      </c>
      <c r="AZ384">
        <v>-5.4799999999999998E-4</v>
      </c>
      <c r="BA384">
        <v>4.0000000000000002E-4</v>
      </c>
      <c r="BB384">
        <v>4.26E-4</v>
      </c>
      <c r="BC384">
        <v>-1.1E-4</v>
      </c>
      <c r="BD384">
        <v>-1.27E-4</v>
      </c>
      <c r="BE384">
        <v>5.0000000000000001E-4</v>
      </c>
      <c r="BF384">
        <v>5.13716E-4</v>
      </c>
      <c r="BG384">
        <f t="shared" si="139"/>
        <v>6.6179000000000005E-5</v>
      </c>
      <c r="BH384">
        <f t="shared" si="131"/>
        <v>6.9068601993322546E-4</v>
      </c>
      <c r="BI384" t="s">
        <v>65</v>
      </c>
      <c r="BJ384">
        <v>3.87E+18</v>
      </c>
      <c r="BK384">
        <v>-7.3999999999999999E-4</v>
      </c>
      <c r="BL384">
        <v>-1.07E-3</v>
      </c>
      <c r="BM384">
        <v>-8.0000000000000004E-4</v>
      </c>
      <c r="BN384">
        <v>-9.1699999999999995E-4</v>
      </c>
      <c r="BO384">
        <f t="shared" si="140"/>
        <v>-9.9350000000000003E-4</v>
      </c>
      <c r="BP384">
        <f t="shared" si="141"/>
        <v>1.081873375215418E-4</v>
      </c>
      <c r="BQ384" t="s">
        <v>59</v>
      </c>
      <c r="BR384">
        <v>3.87E+18</v>
      </c>
      <c r="BS384">
        <v>3.6000000000000002E-4</v>
      </c>
      <c r="BT384">
        <v>4.14986E-4</v>
      </c>
      <c r="BW384" s="132">
        <v>1.9019941690000001E-5</v>
      </c>
      <c r="BX384" s="132">
        <v>1.2645476109999999E-4</v>
      </c>
      <c r="BY384" s="30">
        <v>1.9534877769999999E-4</v>
      </c>
      <c r="BZ384" s="30">
        <v>2.7263210560000002E-4</v>
      </c>
      <c r="CA384" s="30">
        <v>2.519610512E-4</v>
      </c>
      <c r="CB384" s="100">
        <f t="shared" si="142"/>
        <v>2.1159917390000001E-4</v>
      </c>
      <c r="CC384" s="132">
        <v>3.7676195889999998E-5</v>
      </c>
      <c r="CD384" s="132">
        <v>1.8364716309999999E-5</v>
      </c>
      <c r="CE384" s="132">
        <v>1.2010827559999999E-5</v>
      </c>
      <c r="CF384" s="132">
        <v>1.336909885E-5</v>
      </c>
      <c r="CG384">
        <f t="shared" si="143"/>
        <v>2.0355209652499999E-5</v>
      </c>
      <c r="CH384" s="30">
        <v>2.7337382440000002E-4</v>
      </c>
      <c r="CI384" s="30">
        <v>3.246878751E-4</v>
      </c>
      <c r="CJ384" s="100">
        <f t="shared" si="144"/>
        <v>2.9903084975000001E-4</v>
      </c>
      <c r="CK384" s="30">
        <v>1.104178551E-4</v>
      </c>
      <c r="CL384" s="30">
        <v>6.7585592340000004E-5</v>
      </c>
      <c r="CM384">
        <f t="shared" si="145"/>
        <v>8.9001723720000009E-5</v>
      </c>
      <c r="CN384" s="30">
        <v>5.560470886E-5</v>
      </c>
      <c r="CO384" s="30">
        <v>2.6636556559999998E-5</v>
      </c>
      <c r="CP384" s="30">
        <v>2.0712058619999999E-5</v>
      </c>
      <c r="CQ384" s="30">
        <v>6.1813783600000001E-6</v>
      </c>
      <c r="CR384" s="30">
        <v>2.499098309E-5</v>
      </c>
      <c r="CS384" s="100">
        <f t="shared" si="146"/>
        <v>2.6825137097999997E-5</v>
      </c>
      <c r="CT384" s="30">
        <v>5.2014320610000002E-5</v>
      </c>
      <c r="CU384" s="30">
        <v>4.4625568340000002E-5</v>
      </c>
      <c r="CV384">
        <f t="shared" si="147"/>
        <v>4.8319944475000002E-5</v>
      </c>
      <c r="CW384" s="30">
        <v>2.018798982E-5</v>
      </c>
    </row>
    <row r="385" spans="1:101" ht="15.75" thickBot="1">
      <c r="A385" t="s">
        <v>66</v>
      </c>
      <c r="B385">
        <v>4.17E+18</v>
      </c>
      <c r="C385">
        <v>1.67E-3</v>
      </c>
      <c r="D385">
        <v>2.5799999999999998E-4</v>
      </c>
      <c r="E385" t="s">
        <v>60</v>
      </c>
      <c r="F385">
        <v>4.17E+18</v>
      </c>
      <c r="R385" s="100"/>
      <c r="S385" t="s">
        <v>66</v>
      </c>
      <c r="T385">
        <v>4.02E+18</v>
      </c>
      <c r="U385">
        <v>3.8999999999999998E-3</v>
      </c>
      <c r="V385">
        <v>5.6562699999999997E-4</v>
      </c>
      <c r="W385">
        <v>1.7799999999999999E-3</v>
      </c>
      <c r="X385">
        <v>2.7882200000000002E-4</v>
      </c>
      <c r="Y385">
        <v>3.6999999999999999E-4</v>
      </c>
      <c r="Z385">
        <v>5.4700000000000001E-5</v>
      </c>
      <c r="AA385">
        <v>1.4300000000000001E-3</v>
      </c>
      <c r="AB385">
        <v>2.14747E-4</v>
      </c>
      <c r="AC385" s="99">
        <f t="shared" si="135"/>
        <v>2.7847399999999996E-4</v>
      </c>
      <c r="AD385">
        <f t="shared" si="136"/>
        <v>2.1337986480921762E-4</v>
      </c>
      <c r="AE385" t="s">
        <v>60</v>
      </c>
      <c r="AF385">
        <v>4.02E+18</v>
      </c>
      <c r="AG385">
        <v>2.222E-2</v>
      </c>
      <c r="AH385">
        <v>3.4399999999999999E-3</v>
      </c>
      <c r="AI385">
        <v>2.2870000000000001E-2</v>
      </c>
      <c r="AJ385">
        <v>3.7399999999999998E-3</v>
      </c>
      <c r="AK385" s="99">
        <f t="shared" si="137"/>
        <v>3.5899999999999999E-3</v>
      </c>
      <c r="AL385" s="100">
        <f t="shared" si="155"/>
        <v>1.4999999999999996E-4</v>
      </c>
      <c r="AM385" t="s">
        <v>66</v>
      </c>
      <c r="AN385">
        <v>4.17E+18</v>
      </c>
      <c r="AO385" s="30">
        <v>-1.4599999999999999E-3</v>
      </c>
      <c r="AP385" s="30">
        <v>-1.7349970289999999E-3</v>
      </c>
      <c r="AQ385">
        <v>-1.5299999999999999E-3</v>
      </c>
      <c r="AR385">
        <v>-1.49E-3</v>
      </c>
      <c r="AS385">
        <f t="shared" si="129"/>
        <v>-1.6124985144999999E-3</v>
      </c>
      <c r="AT385">
        <f t="shared" si="130"/>
        <v>1.7323906057645721E-4</v>
      </c>
      <c r="AU385" t="s">
        <v>60</v>
      </c>
      <c r="AV385">
        <v>4.17E+18</v>
      </c>
      <c r="AX385">
        <v>-1.2100000000000001E-3</v>
      </c>
      <c r="AY385">
        <v>-1.0499999999999999E-3</v>
      </c>
      <c r="AZ385">
        <v>-1.4E-3</v>
      </c>
      <c r="BA385">
        <v>-1.0499999999999999E-3</v>
      </c>
      <c r="BB385">
        <v>-1.1199999999999999E-3</v>
      </c>
      <c r="BC385">
        <v>3.3E-4</v>
      </c>
      <c r="BD385">
        <v>3.8099999999999999E-4</v>
      </c>
      <c r="BE385">
        <v>-3.2000000000000003E-4</v>
      </c>
      <c r="BF385">
        <v>-3.28778E-4</v>
      </c>
      <c r="BG385">
        <f t="shared" si="139"/>
        <v>-6.1694449999999997E-4</v>
      </c>
      <c r="BH385">
        <f t="shared" si="131"/>
        <v>7.4608072114001184E-4</v>
      </c>
      <c r="BI385" t="s">
        <v>66</v>
      </c>
      <c r="BJ385">
        <v>4.02E+18</v>
      </c>
      <c r="BK385">
        <v>-4.8999999999999998E-4</v>
      </c>
      <c r="BL385">
        <v>-7.0799999999999997E-4</v>
      </c>
      <c r="BM385">
        <v>-1.23E-3</v>
      </c>
      <c r="BN385">
        <v>-1.41E-3</v>
      </c>
      <c r="BO385">
        <f t="shared" si="140"/>
        <v>-1.059E-3</v>
      </c>
      <c r="BP385">
        <f t="shared" si="141"/>
        <v>4.9638896039295641E-4</v>
      </c>
      <c r="BQ385" t="s">
        <v>60</v>
      </c>
      <c r="BR385">
        <v>4.02E+18</v>
      </c>
      <c r="BS385">
        <v>3.0000000000000001E-5</v>
      </c>
      <c r="BT385">
        <v>3.4600000000000001E-5</v>
      </c>
      <c r="BW385" s="132">
        <v>1.255466507E-5</v>
      </c>
      <c r="BX385" s="134"/>
      <c r="BY385" s="19"/>
      <c r="BZ385" s="19"/>
      <c r="CA385" s="19"/>
      <c r="CB385" s="100"/>
      <c r="CC385" s="132">
        <v>2.7516322839999998E-5</v>
      </c>
      <c r="CD385" s="132">
        <v>1.356398134E-5</v>
      </c>
      <c r="CE385" s="132">
        <v>2.6610815559999998E-6</v>
      </c>
      <c r="CF385" s="132">
        <v>1.0446891450000001E-5</v>
      </c>
      <c r="CG385">
        <f t="shared" si="143"/>
        <v>1.35470692965E-5</v>
      </c>
      <c r="CH385" s="30">
        <v>1.6719973510000001E-4</v>
      </c>
      <c r="CI385" s="30">
        <v>1.820895464E-4</v>
      </c>
      <c r="CJ385" s="100">
        <f t="shared" si="144"/>
        <v>1.7464464074999999E-4</v>
      </c>
      <c r="CK385" s="30">
        <v>8.4403177219999998E-5</v>
      </c>
      <c r="CL385" s="30">
        <v>7.2311857539999994E-5</v>
      </c>
      <c r="CM385">
        <f t="shared" si="145"/>
        <v>7.835751737999999E-5</v>
      </c>
      <c r="CN385" s="19"/>
      <c r="CO385" s="30">
        <v>6.8215571679999993E-5</v>
      </c>
      <c r="CP385" s="30">
        <v>5.4369153890000001E-5</v>
      </c>
      <c r="CQ385" s="30">
        <v>1.8544135079999999E-5</v>
      </c>
      <c r="CR385" s="30">
        <v>1.599422918E-5</v>
      </c>
      <c r="CS385" s="100">
        <f t="shared" si="146"/>
        <v>3.92807724575E-5</v>
      </c>
      <c r="CT385" s="30">
        <v>3.4441915000000001E-5</v>
      </c>
      <c r="CU385" s="30">
        <v>6.8611811329999994E-5</v>
      </c>
      <c r="CV385">
        <f t="shared" si="147"/>
        <v>5.1526863165000001E-5</v>
      </c>
      <c r="CW385" s="30">
        <v>1.682332485E-6</v>
      </c>
    </row>
    <row r="386" spans="1:101" ht="15.75" thickBot="1">
      <c r="A386" t="s">
        <v>67</v>
      </c>
      <c r="B386">
        <v>4.32E+18</v>
      </c>
      <c r="C386">
        <v>1.25E-3</v>
      </c>
      <c r="D386">
        <v>1.93E-4</v>
      </c>
      <c r="E386" t="s">
        <v>61</v>
      </c>
      <c r="F386">
        <v>4.32E+18</v>
      </c>
      <c r="G386">
        <v>6.62E-3</v>
      </c>
      <c r="H386">
        <v>1.0200000000000001E-3</v>
      </c>
      <c r="K386">
        <v>1.4330000000000001E-2</v>
      </c>
      <c r="L386">
        <v>2.491741E-3</v>
      </c>
      <c r="M386">
        <v>6.0400000000000002E-3</v>
      </c>
      <c r="N386">
        <v>2.2399999999999998E-3</v>
      </c>
      <c r="Q386">
        <f t="shared" si="133"/>
        <v>2.3658704999999997E-3</v>
      </c>
      <c r="R386" s="100">
        <f t="shared" ref="R386" si="159">_xlfn.STDEV.S(H386,J386,L386,N386,P386)</f>
        <v>7.8716740089195762E-4</v>
      </c>
      <c r="S386" t="s">
        <v>67</v>
      </c>
      <c r="T386">
        <v>4.16E+18</v>
      </c>
      <c r="U386">
        <v>3.46E-3</v>
      </c>
      <c r="V386">
        <v>5.0181300000000004E-4</v>
      </c>
      <c r="W386">
        <v>2.1800000000000001E-3</v>
      </c>
      <c r="X386">
        <v>3.41479E-4</v>
      </c>
      <c r="Y386">
        <v>7.2999999999999996E-4</v>
      </c>
      <c r="Z386">
        <v>1.0792400000000001E-4</v>
      </c>
      <c r="AA386">
        <v>2.2899999999999999E-3</v>
      </c>
      <c r="AB386">
        <v>3.4389499999999999E-4</v>
      </c>
      <c r="AC386" s="99">
        <f t="shared" si="135"/>
        <v>3.2377775000000001E-4</v>
      </c>
      <c r="AD386">
        <f t="shared" si="136"/>
        <v>1.6228311642594453E-4</v>
      </c>
      <c r="AE386" t="s">
        <v>61</v>
      </c>
      <c r="AF386">
        <v>4.16E+18</v>
      </c>
      <c r="AG386">
        <v>8.8500000000000002E-3</v>
      </c>
      <c r="AH386">
        <v>1.3699999999999999E-3</v>
      </c>
      <c r="AI386">
        <v>1.4279999999999999E-2</v>
      </c>
      <c r="AJ386">
        <v>2.3400000000000001E-3</v>
      </c>
      <c r="AK386" s="99">
        <f t="shared" si="137"/>
        <v>1.8549999999999999E-3</v>
      </c>
      <c r="AL386" s="100">
        <f t="shared" si="155"/>
        <v>4.8500000000000008E-4</v>
      </c>
      <c r="AM386" t="s">
        <v>67</v>
      </c>
      <c r="AN386">
        <v>4.32E+18</v>
      </c>
      <c r="AO386" s="30">
        <v>-1.2700000000000001E-3</v>
      </c>
      <c r="AP386" s="30">
        <v>-1.5092097449999999E-3</v>
      </c>
      <c r="AQ386">
        <v>-3.4000000000000002E-4</v>
      </c>
      <c r="AR386">
        <v>-3.3E-4</v>
      </c>
      <c r="AS386">
        <f t="shared" si="129"/>
        <v>-9.1960487249999996E-4</v>
      </c>
      <c r="AT386">
        <f t="shared" si="130"/>
        <v>8.3382720713075947E-4</v>
      </c>
      <c r="AU386" t="s">
        <v>61</v>
      </c>
      <c r="AV386">
        <v>4.32E+18</v>
      </c>
      <c r="AW386">
        <v>-1.4E-3</v>
      </c>
      <c r="AX386">
        <v>-1.2800000000000001E-3</v>
      </c>
      <c r="AY386">
        <v>-1.65E-3</v>
      </c>
      <c r="AZ386">
        <v>-2.2000000000000001E-3</v>
      </c>
      <c r="BA386">
        <v>-4.8000000000000001E-4</v>
      </c>
      <c r="BB386">
        <v>-5.1099999999999995E-4</v>
      </c>
      <c r="BC386">
        <v>-6.2E-4</v>
      </c>
      <c r="BD386">
        <v>-7.1599999999999995E-4</v>
      </c>
      <c r="BE386">
        <v>-9.8999999999999999E-4</v>
      </c>
      <c r="BF386">
        <v>-1.017158E-3</v>
      </c>
      <c r="BG386">
        <f t="shared" si="139"/>
        <v>-1.1110395E-3</v>
      </c>
      <c r="BH386">
        <f t="shared" si="131"/>
        <v>6.5832940751025257E-4</v>
      </c>
      <c r="BI386" t="s">
        <v>67</v>
      </c>
      <c r="BJ386">
        <v>4.16E+18</v>
      </c>
      <c r="BK386">
        <v>-5.5999999999999995E-4</v>
      </c>
      <c r="BL386">
        <v>-8.0900000000000004E-4</v>
      </c>
      <c r="BM386">
        <v>-1.39E-3</v>
      </c>
      <c r="BN386">
        <v>-1.5900000000000001E-3</v>
      </c>
      <c r="BO386">
        <f t="shared" si="140"/>
        <v>-1.1995E-3</v>
      </c>
      <c r="BP386">
        <f t="shared" si="141"/>
        <v>5.5225039610669357E-4</v>
      </c>
      <c r="BQ386" t="s">
        <v>61</v>
      </c>
      <c r="BR386">
        <v>4.16E+18</v>
      </c>
      <c r="BS386">
        <v>-7.6000000000000004E-4</v>
      </c>
      <c r="BT386">
        <v>-8.7608100000000002E-4</v>
      </c>
      <c r="BW386" s="132">
        <v>9.3972043909999999E-6</v>
      </c>
      <c r="BX386" s="132">
        <v>4.9829197540000003E-5</v>
      </c>
      <c r="BY386" s="30">
        <v>2.205579863E-4</v>
      </c>
      <c r="BZ386" s="30">
        <v>1.212168189E-4</v>
      </c>
      <c r="CA386" s="30">
        <v>1.090928136E-4</v>
      </c>
      <c r="CB386" s="100">
        <f t="shared" si="142"/>
        <v>1.2517420408499999E-4</v>
      </c>
      <c r="CC386" s="132">
        <v>2.4411917189999999E-5</v>
      </c>
      <c r="CD386" s="132">
        <v>1.6612067039999999E-5</v>
      </c>
      <c r="CE386" s="132">
        <v>5.2502419889999999E-6</v>
      </c>
      <c r="CF386" s="132">
        <v>1.6729637360000002E-5</v>
      </c>
      <c r="CG386">
        <f t="shared" si="143"/>
        <v>1.5750965894749999E-5</v>
      </c>
      <c r="CH386" s="30">
        <v>6.6593953920000002E-5</v>
      </c>
      <c r="CI386" s="30">
        <v>1.1369648990000001E-4</v>
      </c>
      <c r="CJ386" s="100">
        <f t="shared" si="144"/>
        <v>9.0145221910000004E-5</v>
      </c>
      <c r="CK386" s="30">
        <v>7.3419202099999994E-5</v>
      </c>
      <c r="CL386" s="30">
        <v>1.606930168E-5</v>
      </c>
      <c r="CM386">
        <f t="shared" si="145"/>
        <v>4.4744251889999998E-5</v>
      </c>
      <c r="CN386" s="30">
        <v>6.2277273929999994E-5</v>
      </c>
      <c r="CO386" s="30">
        <v>1.071958984E-4</v>
      </c>
      <c r="CP386" s="30">
        <v>2.4854470349999999E-5</v>
      </c>
      <c r="CQ386" s="30">
        <v>3.4840496210000002E-5</v>
      </c>
      <c r="CR386" s="30">
        <v>4.9482146529999998E-5</v>
      </c>
      <c r="CS386" s="100">
        <f t="shared" si="146"/>
        <v>5.5730057083999999E-5</v>
      </c>
      <c r="CT386" s="30">
        <v>3.9362188570000001E-5</v>
      </c>
      <c r="CU386" s="30">
        <v>7.7536925000000001E-5</v>
      </c>
      <c r="CV386">
        <f t="shared" si="147"/>
        <v>5.8449556785000005E-5</v>
      </c>
      <c r="CW386" s="30">
        <v>4.2619089619999999E-5</v>
      </c>
    </row>
    <row r="387" spans="1:101" ht="15.75" thickBot="1">
      <c r="A387" t="s">
        <v>68</v>
      </c>
      <c r="B387">
        <v>4.47E+18</v>
      </c>
      <c r="C387">
        <v>1.16E-3</v>
      </c>
      <c r="D387">
        <v>1.7899999999999999E-4</v>
      </c>
      <c r="E387" t="s">
        <v>62</v>
      </c>
      <c r="F387">
        <v>4.47E+18</v>
      </c>
      <c r="R387" s="100"/>
      <c r="S387" t="s">
        <v>68</v>
      </c>
      <c r="T387">
        <v>4.31E+18</v>
      </c>
      <c r="U387">
        <v>5.1399999999999996E-3</v>
      </c>
      <c r="V387">
        <v>7.45468E-4</v>
      </c>
      <c r="W387">
        <v>2.14E-3</v>
      </c>
      <c r="X387">
        <v>3.35213E-4</v>
      </c>
      <c r="Y387">
        <v>2.2100000000000002E-3</v>
      </c>
      <c r="Z387">
        <v>3.2673000000000001E-4</v>
      </c>
      <c r="AA387">
        <v>2.8E-3</v>
      </c>
      <c r="AB387">
        <v>4.2048399999999999E-4</v>
      </c>
      <c r="AC387" s="99">
        <f t="shared" si="135"/>
        <v>4.5697374999999999E-4</v>
      </c>
      <c r="AD387">
        <f t="shared" si="136"/>
        <v>1.9693446354286662E-4</v>
      </c>
      <c r="AE387" t="s">
        <v>62</v>
      </c>
      <c r="AF387">
        <v>4.31E+18</v>
      </c>
      <c r="AG387">
        <v>4.8700000000000002E-3</v>
      </c>
      <c r="AH387">
        <v>7.5299999999999998E-4</v>
      </c>
      <c r="AI387">
        <v>7.8600000000000007E-3</v>
      </c>
      <c r="AJ387">
        <v>1.2899999999999999E-3</v>
      </c>
      <c r="AK387" s="99">
        <f t="shared" si="137"/>
        <v>1.0214999999999998E-3</v>
      </c>
      <c r="AL387" s="100">
        <f t="shared" si="155"/>
        <v>2.6849999999999997E-4</v>
      </c>
      <c r="AM387" t="s">
        <v>68</v>
      </c>
      <c r="AN387">
        <v>4.47E+18</v>
      </c>
      <c r="AO387" s="30">
        <v>-8.8999999999999995E-4</v>
      </c>
      <c r="AP387" s="30">
        <v>-1.0576351750000001E-3</v>
      </c>
      <c r="AQ387">
        <v>-1.1999999999999999E-3</v>
      </c>
      <c r="AR387">
        <v>-1.17E-3</v>
      </c>
      <c r="AS387">
        <f t="shared" si="129"/>
        <v>-1.1138175875000001E-3</v>
      </c>
      <c r="AT387">
        <f t="shared" si="130"/>
        <v>7.945392972433967E-5</v>
      </c>
      <c r="AU387" t="s">
        <v>62</v>
      </c>
      <c r="AV387">
        <v>4.47E+18</v>
      </c>
      <c r="AX387">
        <v>-1.3500000000000001E-3</v>
      </c>
      <c r="AY387">
        <v>-8.8999999999999995E-4</v>
      </c>
      <c r="AZ387">
        <v>-1.1900000000000001E-3</v>
      </c>
      <c r="BA387">
        <v>-1.2899999999999999E-3</v>
      </c>
      <c r="BB387">
        <v>-1.3699999999999999E-3</v>
      </c>
      <c r="BC387">
        <v>-5.5999999999999995E-4</v>
      </c>
      <c r="BD387">
        <v>-6.4700000000000001E-4</v>
      </c>
      <c r="BE387">
        <v>-1.1299999999999999E-3</v>
      </c>
      <c r="BF387">
        <v>-1.160999E-3</v>
      </c>
      <c r="BG387">
        <f t="shared" si="139"/>
        <v>-1.09199975E-3</v>
      </c>
      <c r="BH387">
        <f t="shared" si="131"/>
        <v>2.9279906301113738E-4</v>
      </c>
      <c r="BI387" t="s">
        <v>68</v>
      </c>
      <c r="BJ387">
        <v>4.31E+18</v>
      </c>
      <c r="BK387">
        <v>-2.4000000000000001E-4</v>
      </c>
      <c r="BL387">
        <v>-3.4699999999999998E-4</v>
      </c>
      <c r="BM387">
        <v>-8.8000000000000003E-4</v>
      </c>
      <c r="BN387">
        <v>-1.01E-3</v>
      </c>
      <c r="BO387">
        <f t="shared" si="140"/>
        <v>-6.7850000000000007E-4</v>
      </c>
      <c r="BP387">
        <f t="shared" si="141"/>
        <v>4.6881179592668103E-4</v>
      </c>
      <c r="BQ387" t="s">
        <v>62</v>
      </c>
      <c r="BR387">
        <v>4.31E+18</v>
      </c>
      <c r="BS387">
        <v>-1.23E-3</v>
      </c>
      <c r="BT387">
        <v>-1.417867E-3</v>
      </c>
      <c r="BW387" s="132">
        <v>8.7206056749999995E-6</v>
      </c>
      <c r="BX387" s="134"/>
      <c r="BY387" s="19"/>
      <c r="BZ387" s="19"/>
      <c r="CA387" s="19"/>
      <c r="CB387" s="100"/>
      <c r="CC387" s="132">
        <v>3.6265102410000001E-5</v>
      </c>
      <c r="CD387" s="132">
        <v>1.6307258469999999E-5</v>
      </c>
      <c r="CE387" s="132">
        <v>1.5894568210000001E-5</v>
      </c>
      <c r="CF387" s="132">
        <v>2.04554518E-5</v>
      </c>
      <c r="CG387">
        <f t="shared" si="143"/>
        <v>2.22305952225E-5</v>
      </c>
      <c r="CH387" s="30">
        <v>3.6645486510000003E-5</v>
      </c>
      <c r="CI387" s="30">
        <v>6.2580841059999993E-5</v>
      </c>
      <c r="CJ387" s="100">
        <f t="shared" si="144"/>
        <v>4.9613163784999995E-5</v>
      </c>
      <c r="CK387" s="30">
        <v>5.1451251870000001E-5</v>
      </c>
      <c r="CL387" s="30">
        <v>5.6715182390000003E-5</v>
      </c>
      <c r="CM387">
        <f t="shared" si="145"/>
        <v>5.4083217130000005E-5</v>
      </c>
      <c r="CN387" s="19"/>
      <c r="CO387" s="30">
        <v>5.7820817899999998E-5</v>
      </c>
      <c r="CP387" s="30">
        <v>6.6796389059999999E-5</v>
      </c>
      <c r="CQ387" s="30">
        <v>3.146883529E-5</v>
      </c>
      <c r="CR387" s="30">
        <v>5.6479621790000001E-5</v>
      </c>
      <c r="CS387" s="100">
        <f t="shared" si="146"/>
        <v>5.3141416009999999E-5</v>
      </c>
      <c r="CT387" s="30">
        <v>1.686950939E-5</v>
      </c>
      <c r="CU387" s="30">
        <v>4.908812518E-5</v>
      </c>
      <c r="CV387">
        <f t="shared" si="147"/>
        <v>3.2978817285E-5</v>
      </c>
      <c r="CW387" s="30">
        <v>6.8975631889999997E-5</v>
      </c>
    </row>
    <row r="388" spans="1:101" ht="15.75" thickBot="1">
      <c r="A388" t="s">
        <v>69</v>
      </c>
      <c r="B388">
        <v>4.63E+18</v>
      </c>
      <c r="C388">
        <v>4.6999999999999999E-4</v>
      </c>
      <c r="D388">
        <v>7.2600000000000003E-5</v>
      </c>
      <c r="E388" t="s">
        <v>63</v>
      </c>
      <c r="F388">
        <v>4.63E+18</v>
      </c>
      <c r="G388">
        <v>2.2100000000000002E-3</v>
      </c>
      <c r="H388">
        <v>3.4200000000000002E-4</v>
      </c>
      <c r="I388">
        <v>1.67E-3</v>
      </c>
      <c r="J388">
        <v>3.1017799999999998E-4</v>
      </c>
      <c r="K388">
        <v>5.4200000000000003E-3</v>
      </c>
      <c r="L388">
        <v>9.4244499999999998E-4</v>
      </c>
      <c r="M388">
        <v>2.2200000000000002E-3</v>
      </c>
      <c r="N388">
        <v>8.2399999999999997E-4</v>
      </c>
      <c r="Q388">
        <f t="shared" si="133"/>
        <v>6.9220766666666666E-4</v>
      </c>
      <c r="R388" s="100">
        <f t="shared" ref="R388" si="160">_xlfn.STDEV.S(H388,J388,L388,N388,P388)</f>
        <v>3.2553477319468757E-4</v>
      </c>
      <c r="S388" t="s">
        <v>69</v>
      </c>
      <c r="T388">
        <v>4.46E+18</v>
      </c>
      <c r="U388">
        <v>4.5999999999999999E-3</v>
      </c>
      <c r="V388">
        <v>6.6715000000000003E-4</v>
      </c>
      <c r="W388">
        <v>-1.9000000000000001E-4</v>
      </c>
      <c r="X388">
        <v>-2.9799999999999999E-5</v>
      </c>
      <c r="Y388">
        <v>1.5399999999999999E-3</v>
      </c>
      <c r="Z388">
        <v>2.2767600000000001E-4</v>
      </c>
      <c r="AA388">
        <v>4.6299999999999996E-3</v>
      </c>
      <c r="AB388">
        <v>6.9499999999999998E-4</v>
      </c>
      <c r="AC388" s="99">
        <f t="shared" si="135"/>
        <v>3.9000649999999999E-4</v>
      </c>
      <c r="AD388">
        <f t="shared" si="136"/>
        <v>3.5233423682019132E-4</v>
      </c>
      <c r="AE388" t="s">
        <v>63</v>
      </c>
      <c r="AF388">
        <v>4.46E+18</v>
      </c>
      <c r="AG388">
        <v>2.2799999999999999E-3</v>
      </c>
      <c r="AH388">
        <v>3.5300000000000002E-4</v>
      </c>
      <c r="AI388">
        <v>4.1000000000000003E-3</v>
      </c>
      <c r="AJ388">
        <v>6.7100000000000005E-4</v>
      </c>
      <c r="AK388" s="99">
        <f t="shared" si="137"/>
        <v>5.1200000000000009E-4</v>
      </c>
      <c r="AL388" s="100">
        <f t="shared" si="155"/>
        <v>1.5900000000000002E-4</v>
      </c>
      <c r="AM388" t="s">
        <v>69</v>
      </c>
      <c r="AN388">
        <v>4.63E+18</v>
      </c>
      <c r="AO388" s="30">
        <v>-9.7000000000000005E-4</v>
      </c>
      <c r="AP388" s="30">
        <v>-1.1527035060000001E-3</v>
      </c>
      <c r="AQ388">
        <v>-1.23E-3</v>
      </c>
      <c r="AR388">
        <v>-1.1900000000000001E-3</v>
      </c>
      <c r="AS388">
        <f t="shared" si="129"/>
        <v>-1.1713517530000002E-3</v>
      </c>
      <c r="AT388">
        <f t="shared" si="130"/>
        <v>2.6372603821883388E-5</v>
      </c>
      <c r="AU388" t="s">
        <v>63</v>
      </c>
      <c r="AV388">
        <v>4.63E+18</v>
      </c>
      <c r="AW388">
        <v>-1.5499999999999999E-3</v>
      </c>
      <c r="AX388">
        <v>-1.42E-3</v>
      </c>
      <c r="AY388">
        <v>-1.15E-3</v>
      </c>
      <c r="AZ388">
        <v>-1.5399999999999999E-3</v>
      </c>
      <c r="BA388">
        <v>-1.34E-3</v>
      </c>
      <c r="BB388">
        <v>-1.4300000000000001E-3</v>
      </c>
      <c r="BC388">
        <v>-3.2000000000000003E-4</v>
      </c>
      <c r="BD388">
        <v>-3.6999999999999999E-4</v>
      </c>
      <c r="BE388">
        <v>-9.3000000000000005E-4</v>
      </c>
      <c r="BF388">
        <v>-9.5551200000000005E-4</v>
      </c>
      <c r="BG388">
        <f t="shared" si="139"/>
        <v>-1.0738780000000001E-3</v>
      </c>
      <c r="BH388">
        <f t="shared" si="131"/>
        <v>4.8718263970383836E-4</v>
      </c>
      <c r="BI388" t="s">
        <v>69</v>
      </c>
      <c r="BJ388">
        <v>4.46E+18</v>
      </c>
      <c r="BK388">
        <v>-8.0000000000000004E-4</v>
      </c>
      <c r="BL388">
        <v>-1.16E-3</v>
      </c>
      <c r="BO388">
        <f t="shared" si="140"/>
        <v>-1.16E-3</v>
      </c>
      <c r="BP388" t="e">
        <f t="shared" si="141"/>
        <v>#DIV/0!</v>
      </c>
      <c r="BQ388" t="s">
        <v>63</v>
      </c>
      <c r="BR388">
        <v>4.46E+18</v>
      </c>
      <c r="BS388">
        <v>-1.0200000000000001E-3</v>
      </c>
      <c r="BT388">
        <v>-1.1757930000000001E-3</v>
      </c>
      <c r="BW388" s="133">
        <v>3.533348851E-6</v>
      </c>
      <c r="BX388" s="132">
        <v>1.6634822739999999E-5</v>
      </c>
      <c r="BY388" s="30">
        <v>1.508938292E-5</v>
      </c>
      <c r="BZ388" s="30">
        <v>4.5847533729999999E-5</v>
      </c>
      <c r="CA388" s="30">
        <v>4.0097027499999998E-5</v>
      </c>
      <c r="CB388" s="100">
        <f t="shared" si="142"/>
        <v>2.9417191722499997E-5</v>
      </c>
      <c r="CC388" s="133">
        <v>3.2455150019999997E-5</v>
      </c>
      <c r="CD388" s="133">
        <v>1.4478407050000001E-6</v>
      </c>
      <c r="CE388" s="133">
        <v>1.1075852960000001E-5</v>
      </c>
      <c r="CF388" s="133">
        <v>3.3824550649999997E-5</v>
      </c>
      <c r="CG388">
        <f t="shared" si="143"/>
        <v>1.9700848583749999E-5</v>
      </c>
      <c r="CH388" s="30">
        <v>1.7156408470000001E-5</v>
      </c>
      <c r="CI388" s="30">
        <v>3.2643950169999998E-5</v>
      </c>
      <c r="CJ388" s="100">
        <f t="shared" si="144"/>
        <v>2.490017932E-5</v>
      </c>
      <c r="CK388" s="30">
        <v>5.6076083489999998E-5</v>
      </c>
      <c r="CL388" s="30">
        <v>5.8133061950000001E-5</v>
      </c>
      <c r="CM388">
        <f t="shared" si="145"/>
        <v>5.710457272E-5</v>
      </c>
      <c r="CN388" s="30">
        <v>6.8949838989999999E-5</v>
      </c>
      <c r="CO388" s="30">
        <v>7.4712292799999997E-5</v>
      </c>
      <c r="CP388" s="30">
        <v>6.9385396389999994E-5</v>
      </c>
      <c r="CQ388" s="30">
        <v>1.7982191590000001E-5</v>
      </c>
      <c r="CR388" s="30">
        <v>4.6483228560000003E-5</v>
      </c>
      <c r="CS388" s="100">
        <f t="shared" si="146"/>
        <v>5.5502589666000007E-5</v>
      </c>
      <c r="CT388" s="30">
        <v>5.6231697949999998E-5</v>
      </c>
      <c r="CU388" s="30">
        <v>3.3469176259999998E-5</v>
      </c>
      <c r="CV388">
        <f t="shared" si="147"/>
        <v>4.4850437105000001E-5</v>
      </c>
      <c r="CW388" s="30">
        <v>5.7199304489999999E-5</v>
      </c>
    </row>
    <row r="389" spans="1:101" ht="15.75" thickBot="1">
      <c r="E389" t="s">
        <v>64</v>
      </c>
      <c r="F389">
        <v>4.78E+18</v>
      </c>
      <c r="R389" s="100"/>
      <c r="AE389" t="s">
        <v>64</v>
      </c>
      <c r="AF389">
        <v>4.61E+18</v>
      </c>
      <c r="AG389">
        <v>5.4000000000000001E-4</v>
      </c>
      <c r="AH389">
        <v>8.3499999999999997E-5</v>
      </c>
      <c r="AI389">
        <v>1.7099999999999999E-3</v>
      </c>
      <c r="AJ389">
        <v>2.7999999999999998E-4</v>
      </c>
      <c r="AK389" s="99">
        <f t="shared" si="137"/>
        <v>1.8175E-4</v>
      </c>
      <c r="AL389" s="100">
        <f t="shared" si="155"/>
        <v>9.8249999999999989E-5</v>
      </c>
      <c r="AU389" t="s">
        <v>64</v>
      </c>
      <c r="AV389">
        <v>4.78E+18</v>
      </c>
      <c r="AX389">
        <v>-1.2950000000000001E-3</v>
      </c>
      <c r="AY389">
        <v>-1.09E-3</v>
      </c>
      <c r="AZ389">
        <v>-1.4599999999999999E-3</v>
      </c>
      <c r="BA389">
        <v>-8.1999999999999998E-4</v>
      </c>
      <c r="BB389">
        <v>-8.7299999999999997E-4</v>
      </c>
      <c r="BC389">
        <v>-5.8E-4</v>
      </c>
      <c r="BD389">
        <v>-6.7000000000000002E-4</v>
      </c>
      <c r="BE389">
        <v>-4.8000000000000001E-4</v>
      </c>
      <c r="BF389">
        <v>-4.9316799999999999E-4</v>
      </c>
      <c r="BG389">
        <f t="shared" si="139"/>
        <v>-8.74042E-4</v>
      </c>
      <c r="BH389">
        <f t="shared" si="131"/>
        <v>4.0982023967198108E-4</v>
      </c>
      <c r="BQ389" t="s">
        <v>64</v>
      </c>
      <c r="BR389">
        <v>4.61E+18</v>
      </c>
      <c r="BS389">
        <v>-2.5000000000000001E-4</v>
      </c>
      <c r="BT389">
        <v>-2.8818399999999998E-4</v>
      </c>
      <c r="BW389" s="9"/>
      <c r="BX389" s="134"/>
      <c r="BY389" s="19"/>
      <c r="BZ389" s="19"/>
      <c r="CB389" s="100"/>
      <c r="CH389" s="30">
        <v>4.0633598999999997E-6</v>
      </c>
      <c r="CI389" s="30">
        <v>1.36149158E-5</v>
      </c>
      <c r="CJ389" s="100">
        <f t="shared" si="144"/>
        <v>8.8391378499999997E-6</v>
      </c>
      <c r="CN389" s="19"/>
      <c r="CO389" s="30">
        <v>7.0814260129999996E-5</v>
      </c>
      <c r="CP389" s="30">
        <v>4.2459720180000001E-5</v>
      </c>
      <c r="CQ389" s="30">
        <v>3.259272226E-5</v>
      </c>
      <c r="CR389" s="30">
        <v>2.3991343769999999E-5</v>
      </c>
      <c r="CS389" s="100">
        <f t="shared" si="146"/>
        <v>4.2464511585000001E-5</v>
      </c>
      <c r="CW389" s="30">
        <v>1.401943738E-5</v>
      </c>
    </row>
    <row r="390" spans="1:101" ht="15.75" thickBot="1">
      <c r="E390" t="s">
        <v>65</v>
      </c>
      <c r="F390">
        <v>4.94E+18</v>
      </c>
      <c r="G390">
        <v>2.32E-3</v>
      </c>
      <c r="H390">
        <v>3.59E-4</v>
      </c>
      <c r="I390">
        <v>6.8999999999999997E-4</v>
      </c>
      <c r="J390">
        <v>1.2815799999999999E-4</v>
      </c>
      <c r="K390">
        <v>1.8600000000000001E-3</v>
      </c>
      <c r="L390">
        <v>3.2342200000000002E-4</v>
      </c>
      <c r="Q390">
        <f t="shared" si="133"/>
        <v>2.2579000000000002E-4</v>
      </c>
      <c r="R390" s="100">
        <f t="shared" ref="R390" si="161">_xlfn.STDEV.S(H390,J390,L390,N390,P390)</f>
        <v>1.2428586185617952E-4</v>
      </c>
      <c r="AE390" t="s">
        <v>65</v>
      </c>
      <c r="AF390">
        <v>4.76E+18</v>
      </c>
      <c r="AG390">
        <v>-6.9999999999999994E-5</v>
      </c>
      <c r="AH390">
        <v>-1.08E-5</v>
      </c>
      <c r="AI390">
        <v>2.7100000000000002E-3</v>
      </c>
      <c r="AJ390">
        <v>4.44E-4</v>
      </c>
      <c r="AK390" s="99">
        <f t="shared" si="137"/>
        <v>2.1660000000000001E-4</v>
      </c>
      <c r="AL390" s="100">
        <f t="shared" si="155"/>
        <v>2.274E-4</v>
      </c>
      <c r="AU390" t="s">
        <v>65</v>
      </c>
      <c r="AV390">
        <v>4.94E+18</v>
      </c>
      <c r="AW390">
        <v>-1.2800000000000001E-3</v>
      </c>
      <c r="AX390">
        <v>-1.17E-3</v>
      </c>
      <c r="AY390">
        <v>-6.8000000000000005E-4</v>
      </c>
      <c r="AZ390">
        <v>-9.0799999999999995E-4</v>
      </c>
      <c r="BA390">
        <v>-1.5900000000000001E-3</v>
      </c>
      <c r="BB390">
        <v>-1.6900000000000001E-3</v>
      </c>
      <c r="BC390">
        <v>-2.7E-4</v>
      </c>
      <c r="BD390">
        <v>-3.1199999999999999E-4</v>
      </c>
      <c r="BE390">
        <v>-1.2999999999999999E-4</v>
      </c>
      <c r="BF390">
        <v>-1.33566E-4</v>
      </c>
      <c r="BG390">
        <f t="shared" si="139"/>
        <v>-7.6089150000000004E-4</v>
      </c>
      <c r="BH390">
        <f t="shared" si="131"/>
        <v>6.3518111375512421E-4</v>
      </c>
      <c r="BQ390" t="s">
        <v>65</v>
      </c>
      <c r="BR390">
        <v>4.76E+18</v>
      </c>
      <c r="BS390">
        <v>-1.08E-3</v>
      </c>
      <c r="BT390">
        <v>-1.2449570000000001E-3</v>
      </c>
      <c r="BW390" s="9"/>
      <c r="BX390" s="132">
        <v>1.7462800349999999E-5</v>
      </c>
      <c r="BY390" s="30">
        <v>6.2345354579999999E-6</v>
      </c>
      <c r="BZ390" s="30">
        <v>1.573365549E-5</v>
      </c>
      <c r="CB390" s="100">
        <f t="shared" si="142"/>
        <v>1.3143663766E-5</v>
      </c>
      <c r="CH390" s="30">
        <v>5.2673183889999998E-7</v>
      </c>
      <c r="CI390" s="30">
        <v>2.1576854869999999E-5</v>
      </c>
      <c r="CJ390" s="100">
        <f t="shared" si="144"/>
        <v>1.1051793354449999E-5</v>
      </c>
      <c r="CN390" s="30">
        <v>5.6939221880000001E-5</v>
      </c>
      <c r="CO390" s="30">
        <v>4.4177703569999997E-5</v>
      </c>
      <c r="CP390" s="30">
        <v>8.2330433029999993E-5</v>
      </c>
      <c r="CQ390" s="30">
        <v>1.517247416E-5</v>
      </c>
      <c r="CR390" s="30">
        <v>6.4976556050000003E-6</v>
      </c>
      <c r="CS390" s="100">
        <f t="shared" si="146"/>
        <v>4.1023497649000001E-5</v>
      </c>
      <c r="CW390" s="30">
        <v>6.0563969459999999E-5</v>
      </c>
    </row>
    <row r="391" spans="1:101" ht="15.75" thickBot="1">
      <c r="E391" t="s">
        <v>66</v>
      </c>
      <c r="F391">
        <v>5.09E+18</v>
      </c>
      <c r="R391" s="100"/>
      <c r="AE391" t="s">
        <v>66</v>
      </c>
      <c r="AF391">
        <v>4.91E+18</v>
      </c>
      <c r="AG391">
        <v>1.0200000000000001E-3</v>
      </c>
      <c r="AH391">
        <v>1.5799999999999999E-4</v>
      </c>
      <c r="AI391">
        <v>2.1900000000000001E-3</v>
      </c>
      <c r="AJ391">
        <v>3.5799999999999997E-4</v>
      </c>
      <c r="AK391" s="99">
        <f t="shared" si="137"/>
        <v>2.5799999999999998E-4</v>
      </c>
      <c r="AL391" s="100">
        <f t="shared" si="155"/>
        <v>9.9999999999999991E-5</v>
      </c>
      <c r="AU391" t="s">
        <v>66</v>
      </c>
      <c r="AV391">
        <v>5.09E+18</v>
      </c>
      <c r="AX391">
        <v>-1.2600000000000001E-3</v>
      </c>
      <c r="AY391">
        <v>-5.9999999999999995E-4</v>
      </c>
      <c r="AZ391">
        <v>-8.0099999999999995E-4</v>
      </c>
      <c r="BA391">
        <v>-9.1E-4</v>
      </c>
      <c r="BB391">
        <v>-9.6900000000000003E-4</v>
      </c>
      <c r="BC391">
        <v>-6.8999999999999997E-4</v>
      </c>
      <c r="BD391">
        <v>-7.9699999999999997E-4</v>
      </c>
      <c r="BE391">
        <v>-6.4000000000000005E-4</v>
      </c>
      <c r="BF391">
        <v>-6.5755700000000002E-4</v>
      </c>
      <c r="BG391">
        <f t="shared" si="139"/>
        <v>-8.0613924999999996E-4</v>
      </c>
      <c r="BH391">
        <f t="shared" si="131"/>
        <v>2.3103133499549367E-4</v>
      </c>
      <c r="BQ391" t="s">
        <v>66</v>
      </c>
      <c r="BR391">
        <v>4.91E+18</v>
      </c>
      <c r="BS391">
        <v>-6.8000000000000005E-4</v>
      </c>
      <c r="BT391">
        <v>-7.8386199999999997E-4</v>
      </c>
      <c r="BW391" s="9"/>
      <c r="BX391" s="134"/>
      <c r="BY391" s="19"/>
      <c r="BZ391" s="19"/>
      <c r="CB391" s="100"/>
      <c r="CH391" s="30">
        <v>7.6752353670000007E-6</v>
      </c>
      <c r="CI391" s="30">
        <v>1.7436646550000001E-5</v>
      </c>
      <c r="CJ391" s="100">
        <f t="shared" si="144"/>
        <v>1.2555940958500002E-5</v>
      </c>
      <c r="CN391" s="19"/>
      <c r="CO391" s="30">
        <v>3.8980326680000003E-5</v>
      </c>
      <c r="CP391" s="30">
        <v>4.7119933370000003E-5</v>
      </c>
      <c r="CQ391" s="30">
        <v>3.8774100620000001E-5</v>
      </c>
      <c r="CR391" s="30">
        <v>3.1988458359999999E-5</v>
      </c>
      <c r="CS391" s="100">
        <f t="shared" si="146"/>
        <v>3.9215704757500008E-5</v>
      </c>
      <c r="CW391" s="30">
        <v>3.8132869659999999E-5</v>
      </c>
    </row>
    <row r="392" spans="1:101" ht="15.75" thickBot="1">
      <c r="E392" t="s">
        <v>67</v>
      </c>
      <c r="F392">
        <v>5.24E+18</v>
      </c>
      <c r="G392">
        <v>3.98E-3</v>
      </c>
      <c r="H392">
        <v>6.1600000000000001E-4</v>
      </c>
      <c r="I392">
        <v>1.9300000000000001E-3</v>
      </c>
      <c r="J392">
        <v>3.5847E-4</v>
      </c>
      <c r="K392">
        <v>-2.5999999999999998E-4</v>
      </c>
      <c r="L392">
        <v>-4.5200000000000001E-5</v>
      </c>
      <c r="Q392">
        <f t="shared" si="133"/>
        <v>1.5663499999999999E-4</v>
      </c>
      <c r="R392" s="100">
        <f t="shared" ref="R392" si="162">_xlfn.STDEV.S(H392,J392,L392,N392,P392)</f>
        <v>3.3328081497940041E-4</v>
      </c>
      <c r="AE392" t="s">
        <v>67</v>
      </c>
      <c r="AF392">
        <v>5.06E+18</v>
      </c>
      <c r="AG392">
        <v>9.5E-4</v>
      </c>
      <c r="AH392">
        <v>1.47E-4</v>
      </c>
      <c r="AI392">
        <v>2.2000000000000001E-3</v>
      </c>
      <c r="AJ392">
        <v>3.6000000000000002E-4</v>
      </c>
      <c r="AK392" s="99">
        <f t="shared" si="137"/>
        <v>2.5350000000000004E-4</v>
      </c>
      <c r="AL392" s="100">
        <f t="shared" si="155"/>
        <v>1.0650000000000001E-4</v>
      </c>
      <c r="AU392" t="s">
        <v>67</v>
      </c>
      <c r="AV392">
        <v>5.24E+18</v>
      </c>
      <c r="AW392">
        <v>-1.48E-3</v>
      </c>
      <c r="AX392">
        <v>-1.3500000000000001E-3</v>
      </c>
      <c r="AY392">
        <v>-4.0000000000000002E-4</v>
      </c>
      <c r="AZ392">
        <v>-5.3399999999999997E-4</v>
      </c>
      <c r="BA392">
        <v>-1.4999999999999999E-4</v>
      </c>
      <c r="BB392">
        <v>-1.6000000000000001E-4</v>
      </c>
      <c r="BC392">
        <v>-2.1000000000000001E-4</v>
      </c>
      <c r="BD392">
        <v>-2.43E-4</v>
      </c>
      <c r="BE392">
        <v>-1.6000000000000001E-4</v>
      </c>
      <c r="BF392">
        <v>-1.64389E-4</v>
      </c>
      <c r="BG392">
        <f t="shared" si="139"/>
        <v>-2.7534724999999998E-4</v>
      </c>
      <c r="BH392">
        <f t="shared" si="131"/>
        <v>5.0434788030108749E-4</v>
      </c>
      <c r="BQ392" t="s">
        <v>67</v>
      </c>
      <c r="BR392">
        <v>5.06E+18</v>
      </c>
      <c r="BS392">
        <v>-7.2999999999999996E-4</v>
      </c>
      <c r="BT392">
        <v>-8.41499E-4</v>
      </c>
      <c r="BW392" s="9"/>
      <c r="BX392" s="132">
        <v>2.9957735080000001E-5</v>
      </c>
      <c r="BY392" s="30">
        <v>1.743862817E-5</v>
      </c>
      <c r="BZ392" s="30">
        <v>2.1993281859999998E-6</v>
      </c>
      <c r="CB392" s="100">
        <f t="shared" si="142"/>
        <v>1.6531897145333336E-5</v>
      </c>
      <c r="CH392" s="30">
        <v>7.1485035280000003E-6</v>
      </c>
      <c r="CI392" s="30">
        <v>1.7516265939999998E-5</v>
      </c>
      <c r="CJ392" s="100">
        <f t="shared" si="144"/>
        <v>1.2332384733999999E-5</v>
      </c>
      <c r="CN392" s="30">
        <v>6.5835975300000004E-5</v>
      </c>
      <c r="CO392" s="30">
        <v>2.5986884449999999E-5</v>
      </c>
      <c r="CP392" s="30">
        <v>7.7670219840000005E-6</v>
      </c>
      <c r="CQ392" s="30">
        <v>1.1800813230000001E-5</v>
      </c>
      <c r="CR392" s="30">
        <v>7.9971145899999998E-6</v>
      </c>
      <c r="CS392" s="100">
        <f t="shared" si="146"/>
        <v>2.3877561910800003E-5</v>
      </c>
      <c r="CW392" s="30">
        <v>4.0936757139999997E-5</v>
      </c>
    </row>
    <row r="393" spans="1:101" ht="15.75" thickBot="1">
      <c r="E393" t="s">
        <v>68</v>
      </c>
      <c r="F393">
        <v>5.4E+18</v>
      </c>
      <c r="R393" s="100"/>
      <c r="AE393" t="s">
        <v>68</v>
      </c>
      <c r="AF393">
        <v>5.21E+18</v>
      </c>
      <c r="AG393">
        <v>1.2999999999999999E-3</v>
      </c>
      <c r="AH393">
        <v>2.0100000000000001E-4</v>
      </c>
      <c r="AI393">
        <v>3.5000000000000001E-3</v>
      </c>
      <c r="AJ393">
        <v>5.7300000000000005E-4</v>
      </c>
      <c r="AK393" s="99">
        <f t="shared" si="137"/>
        <v>3.8700000000000003E-4</v>
      </c>
      <c r="AL393" s="100">
        <f t="shared" si="155"/>
        <v>1.8600000000000002E-4</v>
      </c>
      <c r="AU393" t="s">
        <v>68</v>
      </c>
      <c r="AV393">
        <v>5.4E+18</v>
      </c>
      <c r="AX393">
        <v>-1.255E-3</v>
      </c>
      <c r="AY393">
        <v>-4.6999999999999999E-4</v>
      </c>
      <c r="AZ393">
        <v>-6.2799999999999998E-4</v>
      </c>
      <c r="BA393">
        <v>-8.1999999999999998E-4</v>
      </c>
      <c r="BB393">
        <v>-8.7299999999999997E-4</v>
      </c>
      <c r="BC393">
        <v>-3.5E-4</v>
      </c>
      <c r="BD393">
        <v>-4.0400000000000001E-4</v>
      </c>
      <c r="BE393">
        <v>1.3999999999999999E-4</v>
      </c>
      <c r="BF393">
        <v>1.4384099999999999E-4</v>
      </c>
      <c r="BG393">
        <f t="shared" si="139"/>
        <v>-4.4028975E-4</v>
      </c>
      <c r="BH393">
        <f t="shared" si="131"/>
        <v>5.2345038222949075E-4</v>
      </c>
      <c r="BQ393" t="s">
        <v>68</v>
      </c>
      <c r="BR393">
        <v>5.21E+18</v>
      </c>
      <c r="BS393">
        <v>-5.2999999999999998E-4</v>
      </c>
      <c r="BT393">
        <v>-6.1095099999999999E-4</v>
      </c>
      <c r="BW393" s="9"/>
      <c r="BX393" s="134"/>
      <c r="BY393" s="19"/>
      <c r="BZ393" s="19"/>
      <c r="CB393" s="100"/>
      <c r="CH393" s="30">
        <v>9.7821627220000002E-6</v>
      </c>
      <c r="CI393" s="30">
        <v>2.7866786730000001E-5</v>
      </c>
      <c r="CJ393" s="100">
        <f t="shared" si="144"/>
        <v>1.8824474726000001E-5</v>
      </c>
      <c r="CN393" s="19"/>
      <c r="CO393" s="30">
        <v>3.053458923E-5</v>
      </c>
      <c r="CP393" s="30">
        <v>4.2459720180000001E-5</v>
      </c>
      <c r="CQ393" s="30">
        <v>1.9668022050000001E-5</v>
      </c>
      <c r="CR393" s="30">
        <v>6.9974752660000002E-6</v>
      </c>
      <c r="CS393" s="100">
        <f t="shared" si="146"/>
        <v>2.4914951681500003E-5</v>
      </c>
      <c r="CW393" s="30">
        <v>2.9721207240000001E-5</v>
      </c>
    </row>
    <row r="394" spans="1:101" ht="15.75" thickBot="1">
      <c r="E394" t="s">
        <v>69</v>
      </c>
      <c r="F394">
        <v>5.55E+18</v>
      </c>
      <c r="G394">
        <v>3.13E-3</v>
      </c>
      <c r="H394">
        <v>4.84E-4</v>
      </c>
      <c r="I394">
        <v>1.0499999999999999E-3</v>
      </c>
      <c r="J394">
        <v>1.9502199999999999E-4</v>
      </c>
      <c r="K394">
        <v>1.3500000000000001E-3</v>
      </c>
      <c r="L394">
        <v>2.34742E-4</v>
      </c>
      <c r="Q394">
        <f t="shared" si="133"/>
        <v>2.1488200000000001E-4</v>
      </c>
      <c r="R394" s="100">
        <f t="shared" ref="R394" si="163">_xlfn.STDEV.S(H394,J394,L394,N394,P394)</f>
        <v>1.566394551446091E-4</v>
      </c>
      <c r="AE394" t="s">
        <v>69</v>
      </c>
      <c r="AF394">
        <v>5.35E+18</v>
      </c>
      <c r="AG394">
        <v>1.6800000000000001E-3</v>
      </c>
      <c r="AH394">
        <v>2.5999999999999998E-4</v>
      </c>
      <c r="AI394">
        <v>3.9100000000000003E-3</v>
      </c>
      <c r="AJ394">
        <v>6.4000000000000005E-4</v>
      </c>
      <c r="AK394" s="99">
        <f t="shared" si="137"/>
        <v>4.4999999999999999E-4</v>
      </c>
      <c r="AL394" s="100">
        <f t="shared" si="155"/>
        <v>1.9000000000000004E-4</v>
      </c>
      <c r="AU394" t="s">
        <v>69</v>
      </c>
      <c r="AV394">
        <v>5.55E+18</v>
      </c>
      <c r="AW394">
        <v>-1.2700000000000001E-3</v>
      </c>
      <c r="AX394">
        <v>-1.16E-3</v>
      </c>
      <c r="AY394">
        <v>-7.9000000000000001E-4</v>
      </c>
      <c r="AZ394">
        <v>-1.06E-3</v>
      </c>
      <c r="BA394">
        <v>-8.1999999999999998E-4</v>
      </c>
      <c r="BB394">
        <v>-8.7299999999999997E-4</v>
      </c>
      <c r="BC394">
        <v>-5.2999999999999998E-4</v>
      </c>
      <c r="BD394">
        <v>-6.1200000000000002E-4</v>
      </c>
      <c r="BE394">
        <v>1.6000000000000001E-4</v>
      </c>
      <c r="BF394">
        <v>1.64389E-4</v>
      </c>
      <c r="BG394">
        <f t="shared" si="139"/>
        <v>-5.9515274999999998E-4</v>
      </c>
      <c r="BH394">
        <f t="shared" si="131"/>
        <v>5.3049775981072714E-4</v>
      </c>
      <c r="BQ394" t="s">
        <v>69</v>
      </c>
      <c r="BR394">
        <v>5.35E+18</v>
      </c>
      <c r="BS394">
        <v>-6.7000000000000002E-4</v>
      </c>
      <c r="BT394">
        <v>-7.7233399999999995E-4</v>
      </c>
      <c r="BW394" s="9"/>
      <c r="BX394" s="133">
        <v>2.355972633E-5</v>
      </c>
      <c r="BY394" s="30">
        <v>9.4873365670000008E-6</v>
      </c>
      <c r="BZ394" s="30">
        <v>1.1419588660000001E-5</v>
      </c>
      <c r="CA394" s="120"/>
      <c r="CB394" s="100">
        <f t="shared" si="142"/>
        <v>1.4822217185666664E-5</v>
      </c>
      <c r="CH394" s="30">
        <v>1.264156413E-5</v>
      </c>
      <c r="CI394" s="30">
        <v>3.1131181750000003E-5</v>
      </c>
      <c r="CJ394" s="100">
        <f t="shared" si="144"/>
        <v>2.1886372940000002E-5</v>
      </c>
      <c r="CN394" s="30">
        <v>5.6494384210000002E-5</v>
      </c>
      <c r="CO394" s="30">
        <v>5.1324096789999997E-5</v>
      </c>
      <c r="CP394" s="30">
        <v>4.2459720180000001E-5</v>
      </c>
      <c r="CQ394" s="30">
        <v>2.9783004819999999E-5</v>
      </c>
      <c r="CR394" s="30">
        <v>7.9971145899999998E-6</v>
      </c>
      <c r="CS394" s="100">
        <f t="shared" si="146"/>
        <v>3.7611664118000003E-5</v>
      </c>
      <c r="CW394" s="30">
        <v>3.7572092169999997E-5</v>
      </c>
    </row>
    <row r="412" spans="1:111">
      <c r="A412" s="187" t="s">
        <v>161</v>
      </c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  <c r="AJ412" s="187"/>
      <c r="AK412" s="187"/>
      <c r="AL412" s="187"/>
      <c r="AM412" s="187"/>
      <c r="AN412" s="187"/>
      <c r="AO412" s="187"/>
      <c r="AP412" s="187"/>
      <c r="AQ412" s="187"/>
      <c r="AR412" s="187"/>
      <c r="AS412" s="187"/>
      <c r="AT412" s="187"/>
      <c r="AU412" s="187"/>
      <c r="AV412" s="187"/>
      <c r="AW412" s="187"/>
      <c r="AX412" s="187"/>
      <c r="AY412" s="187"/>
      <c r="AZ412" s="187"/>
      <c r="BA412" s="187"/>
      <c r="BB412" s="187"/>
      <c r="BC412" s="187"/>
      <c r="BD412" s="187"/>
      <c r="BE412" s="187"/>
      <c r="BF412" s="187"/>
      <c r="BG412" s="187"/>
      <c r="BH412" s="187"/>
      <c r="BI412" s="187"/>
      <c r="BJ412" s="187"/>
      <c r="BK412" s="187"/>
      <c r="BL412" s="187"/>
      <c r="BM412" s="187"/>
      <c r="BN412" s="187"/>
      <c r="BO412" s="187"/>
      <c r="BP412" s="187"/>
      <c r="BQ412" s="187"/>
      <c r="BR412" s="187"/>
      <c r="BS412" s="187"/>
      <c r="BT412" s="187"/>
    </row>
    <row r="413" spans="1:111" ht="15.75" thickBot="1">
      <c r="A413" s="188" t="s">
        <v>70</v>
      </c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9" t="s">
        <v>89</v>
      </c>
      <c r="AN413" s="189"/>
      <c r="AO413" s="189"/>
      <c r="AP413" s="189"/>
      <c r="AQ413" s="189"/>
      <c r="AR413" s="189"/>
      <c r="AS413" s="189"/>
      <c r="AT413" s="189"/>
      <c r="AU413" s="189"/>
      <c r="AV413" s="189"/>
      <c r="AW413" s="189"/>
      <c r="AX413" s="189"/>
      <c r="AY413" s="189"/>
      <c r="AZ413" s="189"/>
      <c r="BA413" s="189"/>
      <c r="BB413" s="189"/>
      <c r="BC413" s="189"/>
      <c r="BD413" s="189"/>
      <c r="BE413" s="189"/>
      <c r="BF413" s="189"/>
      <c r="BG413" s="189"/>
      <c r="BH413" s="189"/>
      <c r="BI413" s="189"/>
      <c r="BJ413" s="189"/>
      <c r="BK413" s="189"/>
      <c r="BL413" s="189"/>
      <c r="BM413" s="189"/>
      <c r="BN413" s="189"/>
      <c r="BO413" s="189"/>
      <c r="BP413" s="189"/>
      <c r="BQ413" s="189"/>
      <c r="BR413" s="189"/>
      <c r="BS413" s="189"/>
      <c r="BT413" s="189"/>
      <c r="BW413" t="s">
        <v>136</v>
      </c>
    </row>
    <row r="414" spans="1:111" ht="15.75" thickBot="1">
      <c r="A414" s="169" t="s">
        <v>6</v>
      </c>
      <c r="B414" s="147"/>
      <c r="C414" s="190"/>
      <c r="D414" s="190"/>
      <c r="E414" s="144" t="s">
        <v>4</v>
      </c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6"/>
      <c r="S414" s="170" t="s">
        <v>7</v>
      </c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44" t="s">
        <v>8</v>
      </c>
      <c r="AF414" s="145"/>
      <c r="AG414" s="145"/>
      <c r="AH414" s="145"/>
      <c r="AI414" s="145"/>
      <c r="AJ414" s="145"/>
      <c r="AK414" s="145"/>
      <c r="AL414" s="146"/>
      <c r="AM414" s="144" t="s">
        <v>72</v>
      </c>
      <c r="AN414" s="145"/>
      <c r="AO414" s="145"/>
      <c r="AP414" s="145"/>
      <c r="AQ414" s="145"/>
      <c r="AR414" s="145"/>
      <c r="AS414" s="145"/>
      <c r="AT414" s="145"/>
      <c r="AU414" s="144" t="s">
        <v>73</v>
      </c>
      <c r="AV414" s="145"/>
      <c r="AW414" s="145"/>
      <c r="AX414" s="145"/>
      <c r="AY414" s="145"/>
      <c r="AZ414" s="145"/>
      <c r="BA414" s="145"/>
      <c r="BB414" s="145"/>
      <c r="BC414" s="145"/>
      <c r="BD414" s="145"/>
      <c r="BE414" s="145"/>
      <c r="BF414" s="145"/>
      <c r="BG414" s="145"/>
      <c r="BH414" s="146"/>
      <c r="BI414" s="144" t="s">
        <v>7</v>
      </c>
      <c r="BJ414" s="145"/>
      <c r="BK414" s="145"/>
      <c r="BL414" s="145"/>
      <c r="BM414" s="145"/>
      <c r="BN414" s="145"/>
      <c r="BO414" s="145"/>
      <c r="BP414" s="145"/>
      <c r="BQ414" s="144" t="s">
        <v>8</v>
      </c>
      <c r="BR414" s="145"/>
      <c r="BS414" s="145"/>
      <c r="BT414" s="146"/>
      <c r="BW414" s="86" t="s">
        <v>121</v>
      </c>
      <c r="BX414" s="86" t="s">
        <v>122</v>
      </c>
      <c r="BY414" s="88"/>
      <c r="BZ414" s="88"/>
      <c r="CA414" s="88"/>
      <c r="CB414" s="87"/>
      <c r="CC414" s="86" t="s">
        <v>124</v>
      </c>
      <c r="CD414" s="88"/>
      <c r="CE414" s="88"/>
      <c r="CF414" s="88"/>
      <c r="CG414" s="88"/>
      <c r="CH414" s="86" t="s">
        <v>125</v>
      </c>
      <c r="CI414" s="88"/>
      <c r="CJ414" s="87"/>
      <c r="CK414" s="86" t="s">
        <v>126</v>
      </c>
      <c r="CL414" s="88"/>
      <c r="CM414" s="88"/>
      <c r="CN414" s="86" t="s">
        <v>128</v>
      </c>
      <c r="CO414" s="88"/>
      <c r="CP414" s="88"/>
      <c r="CQ414" s="88"/>
      <c r="CR414" s="88"/>
      <c r="CS414" s="87"/>
      <c r="CT414" s="88" t="s">
        <v>129</v>
      </c>
      <c r="CU414" s="88"/>
      <c r="CV414" s="88"/>
      <c r="CW414" s="89" t="s">
        <v>130</v>
      </c>
      <c r="DA414">
        <v>886</v>
      </c>
    </row>
    <row r="415" spans="1:111" ht="15.75" thickBot="1">
      <c r="A415" s="26"/>
      <c r="B415" s="90"/>
      <c r="C415" s="183">
        <v>110923</v>
      </c>
      <c r="D415" s="184"/>
      <c r="E415" s="91"/>
      <c r="F415" s="40"/>
      <c r="G415" s="157">
        <v>101223</v>
      </c>
      <c r="H415" s="158"/>
      <c r="I415" s="157" t="s">
        <v>91</v>
      </c>
      <c r="J415" s="158"/>
      <c r="K415" s="157">
        <v>91523</v>
      </c>
      <c r="L415" s="158"/>
      <c r="M415" s="157">
        <v>83123</v>
      </c>
      <c r="N415" s="158"/>
      <c r="O415" s="185">
        <v>102824</v>
      </c>
      <c r="P415" s="186"/>
      <c r="Q415" s="92" t="s">
        <v>101</v>
      </c>
      <c r="R415" s="93" t="s">
        <v>102</v>
      </c>
      <c r="S415" s="41"/>
      <c r="T415" s="40"/>
      <c r="U415" s="149" t="s">
        <v>76</v>
      </c>
      <c r="V415" s="150"/>
      <c r="W415" s="136" t="s">
        <v>80</v>
      </c>
      <c r="X415" s="137"/>
      <c r="Y415" s="136" t="s">
        <v>84</v>
      </c>
      <c r="Z415" s="137"/>
      <c r="AA415" s="138" t="s">
        <v>86</v>
      </c>
      <c r="AB415" s="182"/>
      <c r="AC415" s="94" t="s">
        <v>101</v>
      </c>
      <c r="AD415" s="95" t="s">
        <v>102</v>
      </c>
      <c r="AE415" s="96"/>
      <c r="AF415" s="40"/>
      <c r="AG415" s="149" t="s">
        <v>99</v>
      </c>
      <c r="AH415" s="150"/>
      <c r="AI415" s="136" t="s">
        <v>81</v>
      </c>
      <c r="AJ415" s="137"/>
      <c r="AK415" s="94" t="s">
        <v>101</v>
      </c>
      <c r="AL415" s="97" t="s">
        <v>102</v>
      </c>
      <c r="AM415" s="96"/>
      <c r="AN415" s="40"/>
      <c r="AO415" s="149">
        <v>81524</v>
      </c>
      <c r="AP415" s="150"/>
      <c r="AQ415" s="149">
        <v>81624</v>
      </c>
      <c r="AR415" s="150"/>
      <c r="AS415" s="94" t="s">
        <v>101</v>
      </c>
      <c r="AT415" s="95" t="s">
        <v>102</v>
      </c>
      <c r="AU415" s="96"/>
      <c r="AV415" s="40"/>
      <c r="AW415" s="149">
        <v>71824</v>
      </c>
      <c r="AX415" s="150"/>
      <c r="AY415" s="136" t="s">
        <v>82</v>
      </c>
      <c r="AZ415" s="137"/>
      <c r="BA415" s="149">
        <v>92424</v>
      </c>
      <c r="BB415" s="150"/>
      <c r="BC415" s="136" t="s">
        <v>87</v>
      </c>
      <c r="BD415" s="137"/>
      <c r="BE415" s="149">
        <v>101524</v>
      </c>
      <c r="BF415" s="150"/>
      <c r="BG415" s="94" t="s">
        <v>101</v>
      </c>
      <c r="BH415" s="97" t="s">
        <v>102</v>
      </c>
      <c r="BI415" s="96"/>
      <c r="BJ415" s="40"/>
      <c r="BK415" s="149">
        <v>82724</v>
      </c>
      <c r="BL415" s="150"/>
      <c r="BM415" s="136" t="s">
        <v>83</v>
      </c>
      <c r="BN415" s="137"/>
      <c r="BO415" s="94" t="s">
        <v>101</v>
      </c>
      <c r="BP415" s="95" t="s">
        <v>102</v>
      </c>
      <c r="BQ415" s="96"/>
      <c r="BR415" s="40"/>
      <c r="BS415" s="149">
        <v>91724</v>
      </c>
      <c r="BT415" s="181"/>
      <c r="BW415" s="98">
        <v>110923</v>
      </c>
      <c r="BX415" s="99">
        <v>101223</v>
      </c>
      <c r="BY415">
        <v>92823</v>
      </c>
      <c r="BZ415">
        <v>91523</v>
      </c>
      <c r="CA415">
        <v>83123</v>
      </c>
      <c r="CB415" s="100" t="s">
        <v>123</v>
      </c>
      <c r="CC415" s="99">
        <v>10324</v>
      </c>
      <c r="CD415">
        <v>122123</v>
      </c>
      <c r="CE415">
        <v>122723</v>
      </c>
      <c r="CF415">
        <v>121823</v>
      </c>
      <c r="CG415" t="s">
        <v>123</v>
      </c>
      <c r="CH415" s="99">
        <v>10524</v>
      </c>
      <c r="CI415">
        <v>122923</v>
      </c>
      <c r="CJ415" s="100" t="s">
        <v>123</v>
      </c>
      <c r="CK415" s="99">
        <v>81524</v>
      </c>
      <c r="CL415">
        <v>81624</v>
      </c>
      <c r="CM415" t="s">
        <v>123</v>
      </c>
      <c r="CN415" s="99">
        <v>71824</v>
      </c>
      <c r="CO415">
        <v>90324</v>
      </c>
      <c r="CP415">
        <v>92424</v>
      </c>
      <c r="CQ415">
        <v>100824</v>
      </c>
      <c r="CR415">
        <v>101524</v>
      </c>
      <c r="CS415" s="100" t="s">
        <v>123</v>
      </c>
      <c r="CT415">
        <v>82724</v>
      </c>
      <c r="CU415">
        <v>83024</v>
      </c>
      <c r="CV415" t="s">
        <v>123</v>
      </c>
      <c r="CW415" s="101">
        <v>91724</v>
      </c>
      <c r="DA415" s="128">
        <v>1</v>
      </c>
      <c r="DE415" s="128"/>
    </row>
    <row r="416" spans="1:111" ht="52.5" thickBot="1">
      <c r="A416" s="20" t="s">
        <v>92</v>
      </c>
      <c r="B416" s="21" t="s">
        <v>93</v>
      </c>
      <c r="C416" s="102" t="s">
        <v>94</v>
      </c>
      <c r="D416" s="102" t="s">
        <v>95</v>
      </c>
      <c r="E416" s="26" t="s">
        <v>96</v>
      </c>
      <c r="F416" s="21" t="s">
        <v>93</v>
      </c>
      <c r="G416" s="21" t="s">
        <v>94</v>
      </c>
      <c r="H416" s="21" t="s">
        <v>95</v>
      </c>
      <c r="I416" s="21" t="s">
        <v>94</v>
      </c>
      <c r="J416" s="21" t="s">
        <v>95</v>
      </c>
      <c r="K416" s="21" t="s">
        <v>94</v>
      </c>
      <c r="L416" s="21" t="s">
        <v>95</v>
      </c>
      <c r="M416" s="21" t="s">
        <v>94</v>
      </c>
      <c r="N416" s="90" t="s">
        <v>95</v>
      </c>
      <c r="O416" s="103" t="s">
        <v>94</v>
      </c>
      <c r="P416" s="104" t="s">
        <v>95</v>
      </c>
      <c r="Q416" s="105" t="s">
        <v>95</v>
      </c>
      <c r="R416" s="106" t="s">
        <v>95</v>
      </c>
      <c r="S416" s="107" t="s">
        <v>92</v>
      </c>
      <c r="T416" s="21" t="s">
        <v>93</v>
      </c>
      <c r="U416" s="21" t="s">
        <v>94</v>
      </c>
      <c r="V416" s="21" t="s">
        <v>95</v>
      </c>
      <c r="W416" s="21" t="s">
        <v>94</v>
      </c>
      <c r="X416" s="21" t="s">
        <v>95</v>
      </c>
      <c r="Y416" s="21" t="s">
        <v>94</v>
      </c>
      <c r="Z416" s="21" t="s">
        <v>95</v>
      </c>
      <c r="AA416" s="21" t="s">
        <v>94</v>
      </c>
      <c r="AB416" s="90" t="s">
        <v>95</v>
      </c>
      <c r="AC416" s="108" t="s">
        <v>95</v>
      </c>
      <c r="AD416" s="109" t="s">
        <v>95</v>
      </c>
      <c r="AE416" s="110" t="s">
        <v>96</v>
      </c>
      <c r="AF416" s="21" t="s">
        <v>93</v>
      </c>
      <c r="AG416" s="21" t="s">
        <v>94</v>
      </c>
      <c r="AH416" s="21" t="s">
        <v>95</v>
      </c>
      <c r="AI416" s="21" t="s">
        <v>94</v>
      </c>
      <c r="AJ416" s="90" t="s">
        <v>95</v>
      </c>
      <c r="AK416" s="108" t="s">
        <v>95</v>
      </c>
      <c r="AL416" s="109" t="s">
        <v>95</v>
      </c>
      <c r="AM416" s="103" t="s">
        <v>92</v>
      </c>
      <c r="AN416" s="21" t="s">
        <v>93</v>
      </c>
      <c r="AO416" s="21" t="s">
        <v>94</v>
      </c>
      <c r="AP416" s="21" t="s">
        <v>95</v>
      </c>
      <c r="AQ416" s="21" t="s">
        <v>94</v>
      </c>
      <c r="AR416" s="21" t="s">
        <v>95</v>
      </c>
      <c r="AS416" s="108" t="s">
        <v>95</v>
      </c>
      <c r="AT416" s="111" t="s">
        <v>95</v>
      </c>
      <c r="AU416" s="110" t="s">
        <v>96</v>
      </c>
      <c r="AV416" s="21" t="s">
        <v>93</v>
      </c>
      <c r="AW416" s="21" t="s">
        <v>94</v>
      </c>
      <c r="AX416" s="21" t="s">
        <v>95</v>
      </c>
      <c r="AY416" s="21" t="s">
        <v>94</v>
      </c>
      <c r="AZ416" s="21" t="s">
        <v>95</v>
      </c>
      <c r="BA416" s="21" t="s">
        <v>94</v>
      </c>
      <c r="BB416" s="21" t="s">
        <v>95</v>
      </c>
      <c r="BC416" s="21" t="s">
        <v>94</v>
      </c>
      <c r="BD416" s="21" t="s">
        <v>95</v>
      </c>
      <c r="BE416" s="21" t="s">
        <v>94</v>
      </c>
      <c r="BF416" s="21" t="s">
        <v>95</v>
      </c>
      <c r="BG416" s="108" t="s">
        <v>95</v>
      </c>
      <c r="BH416" s="109" t="s">
        <v>95</v>
      </c>
      <c r="BI416" s="103" t="s">
        <v>92</v>
      </c>
      <c r="BJ416" s="21" t="s">
        <v>93</v>
      </c>
      <c r="BK416" s="21" t="s">
        <v>94</v>
      </c>
      <c r="BL416" s="21" t="s">
        <v>95</v>
      </c>
      <c r="BM416" s="21" t="s">
        <v>94</v>
      </c>
      <c r="BN416" s="21" t="s">
        <v>95</v>
      </c>
      <c r="BO416" s="108" t="s">
        <v>95</v>
      </c>
      <c r="BP416" s="111" t="s">
        <v>95</v>
      </c>
      <c r="BQ416" s="110" t="s">
        <v>96</v>
      </c>
      <c r="BR416" s="21" t="s">
        <v>93</v>
      </c>
      <c r="BS416" s="112" t="s">
        <v>94</v>
      </c>
      <c r="BT416" s="113" t="s">
        <v>95</v>
      </c>
      <c r="BW416" s="114" t="s">
        <v>169</v>
      </c>
      <c r="BX416" s="114" t="s">
        <v>169</v>
      </c>
      <c r="BY416" s="115" t="s">
        <v>169</v>
      </c>
      <c r="BZ416" s="115" t="s">
        <v>169</v>
      </c>
      <c r="CA416" s="115" t="s">
        <v>169</v>
      </c>
      <c r="CB416" s="116" t="s">
        <v>169</v>
      </c>
      <c r="CC416" s="114" t="s">
        <v>169</v>
      </c>
      <c r="CD416" s="115" t="s">
        <v>169</v>
      </c>
      <c r="CE416" s="115" t="s">
        <v>169</v>
      </c>
      <c r="CF416" s="115" t="s">
        <v>169</v>
      </c>
      <c r="CG416" s="115" t="s">
        <v>169</v>
      </c>
      <c r="CH416" s="114" t="s">
        <v>169</v>
      </c>
      <c r="CI416" s="115" t="s">
        <v>169</v>
      </c>
      <c r="CJ416" s="116" t="s">
        <v>169</v>
      </c>
      <c r="CK416" s="114" t="s">
        <v>169</v>
      </c>
      <c r="CL416" s="115" t="s">
        <v>169</v>
      </c>
      <c r="CM416" s="115" t="s">
        <v>169</v>
      </c>
      <c r="CN416" s="114" t="s">
        <v>169</v>
      </c>
      <c r="CO416" s="115" t="s">
        <v>169</v>
      </c>
      <c r="CP416" s="115" t="s">
        <v>169</v>
      </c>
      <c r="CQ416" s="115" t="s">
        <v>169</v>
      </c>
      <c r="CR416" s="115" t="s">
        <v>169</v>
      </c>
      <c r="CS416" s="116" t="s">
        <v>169</v>
      </c>
      <c r="CT416" s="115" t="s">
        <v>169</v>
      </c>
      <c r="CU416" s="115" t="s">
        <v>169</v>
      </c>
      <c r="CV416" s="115" t="s">
        <v>169</v>
      </c>
      <c r="CW416" s="117" t="s">
        <v>169</v>
      </c>
      <c r="CY416" t="s">
        <v>108</v>
      </c>
      <c r="CZ416" t="s">
        <v>137</v>
      </c>
      <c r="DA416" t="s">
        <v>155</v>
      </c>
      <c r="DB416" t="s">
        <v>108</v>
      </c>
      <c r="DC416" s="115" t="s">
        <v>157</v>
      </c>
      <c r="DD416" t="s">
        <v>156</v>
      </c>
      <c r="DG416" s="115"/>
    </row>
    <row r="417" spans="1:112" ht="15.75" thickBot="1">
      <c r="R417" s="100"/>
      <c r="AC417" s="99"/>
      <c r="AK417" s="99"/>
      <c r="AL417" s="100"/>
      <c r="AM417" t="s">
        <v>39</v>
      </c>
      <c r="BH417" s="100"/>
      <c r="BW417" s="30"/>
      <c r="BX417" s="30"/>
      <c r="BY417" s="30"/>
      <c r="BZ417" s="30"/>
      <c r="CA417" s="30"/>
      <c r="CB417" s="100"/>
      <c r="CC417" s="30"/>
      <c r="CD417" s="30"/>
      <c r="CE417" s="30"/>
      <c r="CF417" s="30"/>
      <c r="CH417" s="30"/>
      <c r="CI417" s="30"/>
      <c r="CJ417" s="100"/>
      <c r="CK417" s="30"/>
      <c r="CL417" s="30"/>
      <c r="CN417" s="118"/>
      <c r="CO417" s="30"/>
      <c r="CP417" s="30"/>
      <c r="CQ417" s="30"/>
      <c r="CR417" s="30"/>
      <c r="CS417" s="100"/>
      <c r="CT417" s="125"/>
      <c r="CU417" s="30"/>
      <c r="CW417" s="30"/>
      <c r="DA417">
        <v>20</v>
      </c>
      <c r="DB417">
        <v>1.54E+17</v>
      </c>
      <c r="DC417" s="18">
        <v>5.0930460330000005E-4</v>
      </c>
      <c r="DD417" s="18">
        <v>2.477636905E-5</v>
      </c>
      <c r="DG417" s="18"/>
      <c r="DH417" s="18"/>
    </row>
    <row r="418" spans="1:112" ht="15.75" thickBot="1">
      <c r="A418" t="s">
        <v>40</v>
      </c>
      <c r="B418">
        <v>1.54E+17</v>
      </c>
      <c r="C418" s="30">
        <v>3.3999999999999998E-3</v>
      </c>
      <c r="D418" s="30">
        <v>5.2542110959999996E-4</v>
      </c>
      <c r="E418">
        <v>10</v>
      </c>
      <c r="F418">
        <v>1.54E+17</v>
      </c>
      <c r="G418" s="30">
        <v>-8.9999999999999998E-4</v>
      </c>
      <c r="H418" s="30">
        <v>-1.392542163E-4</v>
      </c>
      <c r="I418" s="30">
        <v>8.4999999999999995E-4</v>
      </c>
      <c r="J418" s="30">
        <v>1.578751857E-4</v>
      </c>
      <c r="K418" s="30">
        <v>-1E-3</v>
      </c>
      <c r="L418" s="30">
        <v>-1.73882803E-4</v>
      </c>
      <c r="M418" s="30">
        <v>1.1000000000000001E-3</v>
      </c>
      <c r="N418" s="30">
        <v>4.0840573249999998E-4</v>
      </c>
      <c r="Q418">
        <f>AVERAGE(L418,J418,N418)</f>
        <v>1.3079937173333334E-4</v>
      </c>
      <c r="R418" s="100">
        <f t="shared" ref="R418:R423" si="164">_xlfn.STDEV.S(H418,J418,L418,N418,P418)</f>
        <v>2.7405980134973077E-4</v>
      </c>
      <c r="S418" t="s">
        <v>40</v>
      </c>
      <c r="T418">
        <v>1.49E+17</v>
      </c>
      <c r="U418" s="30">
        <v>1.2999999999999999E-3</v>
      </c>
      <c r="V418" s="30">
        <v>1.8854242200000001E-4</v>
      </c>
      <c r="W418" s="30">
        <v>-1.1999999999999999E-3</v>
      </c>
      <c r="X418" s="30">
        <v>-1.879699248E-4</v>
      </c>
      <c r="Y418" s="30">
        <v>5.0000000000000001E-4</v>
      </c>
      <c r="Z418" s="30">
        <v>7.3920756950000005E-5</v>
      </c>
      <c r="AA418" s="30">
        <v>3.3999999999999998E-3</v>
      </c>
      <c r="AB418" s="30">
        <v>5.1058717529999995E-4</v>
      </c>
      <c r="AC418" s="99">
        <f>AVERAGE(V418,X418,Z418,AB418)</f>
        <v>1.4627010736249999E-4</v>
      </c>
      <c r="AD418">
        <f>_xlfn.STDEV.S(V418,X418,Z418,AB418)</f>
        <v>2.8951954578835637E-4</v>
      </c>
      <c r="AE418">
        <v>12.5</v>
      </c>
      <c r="AF418">
        <v>1.49E+17</v>
      </c>
      <c r="AG418" s="30">
        <v>-6.9999999999999999E-4</v>
      </c>
      <c r="AH418" s="30">
        <v>-1.082753287E-4</v>
      </c>
      <c r="AI418" s="30">
        <v>8.8000000000000003E-4</v>
      </c>
      <c r="AJ418" s="30">
        <v>1.440261866E-4</v>
      </c>
      <c r="AK418" s="99">
        <f>AVERAGE(AH418,AJ418)</f>
        <v>1.7875428949999998E-5</v>
      </c>
      <c r="AL418" s="100">
        <f>_xlfn.STDEV.P(AH418,AJ418)</f>
        <v>1.2615075765000001E-4</v>
      </c>
      <c r="AM418" t="s">
        <v>40</v>
      </c>
      <c r="AO418" s="30"/>
      <c r="AP418" s="30"/>
      <c r="BW418" s="131">
        <v>2.556039594E-5</v>
      </c>
      <c r="BX418" s="131">
        <v>6.7743622039999996E-6</v>
      </c>
      <c r="BY418" s="30">
        <v>7.6802248399999992E-6</v>
      </c>
      <c r="BZ418" s="30">
        <v>8.4589545630000003E-6</v>
      </c>
      <c r="CA418" s="30">
        <v>1.986789651E-5</v>
      </c>
      <c r="CB418" s="100">
        <f>AVERAGE(BX418:CA418)</f>
        <v>1.0695359529250001E-5</v>
      </c>
      <c r="CC418" s="135">
        <v>9.1721076139999997E-6</v>
      </c>
      <c r="CD418" s="135">
        <v>9.1442570850000008E-6</v>
      </c>
      <c r="CE418" s="135">
        <v>3.5960561569999999E-6</v>
      </c>
      <c r="CF418" s="135">
        <v>1.756365768E-5</v>
      </c>
      <c r="CG418">
        <f>AVERAGE(CC418:CF418)</f>
        <v>9.8690196340000006E-6</v>
      </c>
      <c r="CH418" s="30">
        <v>5.2673183890000001E-6</v>
      </c>
      <c r="CI418" s="30">
        <v>7.0065063779999998E-6</v>
      </c>
      <c r="CJ418" s="100">
        <f>AVERAGE(CH418:CI418)</f>
        <v>6.1369123834999995E-6</v>
      </c>
      <c r="CK418" s="30"/>
      <c r="CL418" s="30"/>
      <c r="CM418" t="e">
        <f>AVERAGE(CK418:CL418)</f>
        <v>#DIV/0!</v>
      </c>
      <c r="CN418" s="30"/>
      <c r="CO418" s="30"/>
      <c r="CP418" s="30"/>
      <c r="CQ418" s="30"/>
      <c r="CR418" s="30"/>
      <c r="CS418" s="100" t="e">
        <f>AVERAGE(CN418:CR418)</f>
        <v>#DIV/0!</v>
      </c>
      <c r="CT418" s="30"/>
      <c r="CU418" s="30"/>
      <c r="CV418" t="e">
        <f>AVERAGE(CT418:CU418)</f>
        <v>#DIV/0!</v>
      </c>
      <c r="CW418" s="30"/>
      <c r="CY418">
        <v>1.54E+17</v>
      </c>
      <c r="CZ418">
        <f>Q418</f>
        <v>1.3079937173333334E-4</v>
      </c>
      <c r="DA418">
        <v>50</v>
      </c>
      <c r="DB418">
        <v>6.17E+17</v>
      </c>
      <c r="DC418" s="18">
        <v>2.1852517989999999E-3</v>
      </c>
      <c r="DD418" s="18">
        <v>1.063069226E-4</v>
      </c>
    </row>
    <row r="419" spans="1:112" ht="15.75" thickBot="1">
      <c r="A419" t="s">
        <v>41</v>
      </c>
      <c r="B419">
        <v>3.09E+17</v>
      </c>
      <c r="C419" s="30">
        <v>4.0000000000000001E-3</v>
      </c>
      <c r="D419" s="30">
        <v>6.1814248179999998E-4</v>
      </c>
      <c r="E419">
        <v>20</v>
      </c>
      <c r="F419">
        <v>3.09E+17</v>
      </c>
      <c r="G419" s="30">
        <v>-5.0000000000000001E-4</v>
      </c>
      <c r="H419" s="30">
        <v>-7.7363453500000002E-5</v>
      </c>
      <c r="I419" s="30">
        <v>9.8999999999999999E-4</v>
      </c>
      <c r="J419" s="30">
        <v>1.838781575E-4</v>
      </c>
      <c r="K419" s="30">
        <v>1.0499999999999999E-3</v>
      </c>
      <c r="L419" s="30">
        <v>1.825769431E-4</v>
      </c>
      <c r="M419" s="30">
        <v>-2.2000000000000001E-4</v>
      </c>
      <c r="N419" s="30">
        <v>-8.1681146509999993E-5</v>
      </c>
      <c r="Q419">
        <f t="shared" ref="Q419:Q453" si="165">AVERAGE(H419,L419,J419,N419)</f>
        <v>5.1852625147500001E-5</v>
      </c>
      <c r="R419" s="100">
        <f t="shared" si="164"/>
        <v>1.5170986745673641E-4</v>
      </c>
      <c r="S419" t="s">
        <v>41</v>
      </c>
      <c r="T419">
        <v>2.97E+17</v>
      </c>
      <c r="U419" s="30">
        <v>3.3999999999999998E-3</v>
      </c>
      <c r="V419" s="30">
        <v>4.9311095000000005E-4</v>
      </c>
      <c r="W419" s="30">
        <v>4.1000000000000003E-3</v>
      </c>
      <c r="X419" s="30">
        <v>6.4223057640000003E-4</v>
      </c>
      <c r="Y419" s="30">
        <v>2.5000000000000001E-3</v>
      </c>
      <c r="Z419" s="30">
        <v>3.696037847E-4</v>
      </c>
      <c r="AA419" s="30">
        <v>2.5999999999999999E-3</v>
      </c>
      <c r="AB419" s="30">
        <v>3.9044901640000003E-4</v>
      </c>
      <c r="AC419" s="99">
        <f t="shared" ref="AC419:AC447" si="166">AVERAGE(V419,X419,Z419,AB419)</f>
        <v>4.7384858187500003E-4</v>
      </c>
      <c r="AD419">
        <f t="shared" ref="AD419:AD447" si="167">_xlfn.STDEV.S(V419,X419,Z419,AB419)</f>
        <v>1.2456056112787847E-4</v>
      </c>
      <c r="AE419">
        <v>25</v>
      </c>
      <c r="AF419">
        <v>2.97E+17</v>
      </c>
      <c r="AG419" s="30">
        <v>-2.9999999999999997E-4</v>
      </c>
      <c r="AH419" s="30">
        <v>-4.6403712299999999E-5</v>
      </c>
      <c r="AI419" s="30">
        <v>2.5999999999999998E-4</v>
      </c>
      <c r="AJ419" s="30">
        <v>4.2553191490000001E-5</v>
      </c>
      <c r="AK419" s="99">
        <f t="shared" ref="AK419:AK453" si="168">AVERAGE(AH419,AJ419)</f>
        <v>-1.9252604049999986E-6</v>
      </c>
      <c r="AL419" s="100">
        <f t="shared" ref="AL419:AL435" si="169">_xlfn.STDEV.P(AH419,AJ419)</f>
        <v>4.4478451895E-5</v>
      </c>
      <c r="AM419" t="s">
        <v>41</v>
      </c>
      <c r="AO419" s="30"/>
      <c r="AP419" s="30"/>
      <c r="BW419" s="132">
        <v>3.0071054050000001E-5</v>
      </c>
      <c r="BX419" s="132">
        <v>3.7635345579999998E-6</v>
      </c>
      <c r="BY419" s="30">
        <v>8.9452030490000007E-6</v>
      </c>
      <c r="BZ419" s="30">
        <v>8.8819022909999996E-6</v>
      </c>
      <c r="CA419" s="30">
        <v>3.973579302E-6</v>
      </c>
      <c r="CB419" s="100">
        <f t="shared" ref="CB419:CB423" si="170">AVERAGE(BX419:CA419)</f>
        <v>6.3910548E-6</v>
      </c>
      <c r="CC419" s="133">
        <v>2.398858914E-5</v>
      </c>
      <c r="CD419" s="133">
        <v>3.1242878370000002E-5</v>
      </c>
      <c r="CE419" s="133">
        <v>1.798028078E-5</v>
      </c>
      <c r="CF419" s="133">
        <v>1.343103235E-5</v>
      </c>
      <c r="CG419">
        <f t="shared" ref="CG419:CG447" si="171">AVERAGE(CC419:CF419)</f>
        <v>2.1660695160000001E-5</v>
      </c>
      <c r="CH419" s="30">
        <v>2.2574221669999998E-6</v>
      </c>
      <c r="CI419" s="30">
        <v>2.070104157E-6</v>
      </c>
      <c r="CJ419" s="100">
        <f t="shared" ref="CJ419:CJ453" si="172">AVERAGE(CH419:CI419)</f>
        <v>2.1637631619999999E-6</v>
      </c>
      <c r="CK419" s="30"/>
      <c r="CL419" s="30"/>
      <c r="CM419" t="e">
        <f t="shared" ref="CM419:CM447" si="173">AVERAGE(CK419:CL419)</f>
        <v>#DIV/0!</v>
      </c>
      <c r="CN419" s="30"/>
      <c r="CO419" s="30"/>
      <c r="CP419" s="30"/>
      <c r="CQ419" s="30"/>
      <c r="CR419" s="30"/>
      <c r="CS419" s="100" t="e">
        <f t="shared" ref="CS419:CS453" si="174">AVERAGE(CN419:CR419)</f>
        <v>#DIV/0!</v>
      </c>
      <c r="CT419" s="30"/>
      <c r="CU419" s="30"/>
      <c r="CV419" t="e">
        <f t="shared" ref="CV419:CV447" si="175">AVERAGE(CT419:CU419)</f>
        <v>#DIV/0!</v>
      </c>
      <c r="CW419" s="30"/>
      <c r="CY419">
        <v>3.09E+17</v>
      </c>
      <c r="CZ419">
        <f t="shared" ref="CZ419:CZ423" si="176">Q419</f>
        <v>5.1852625147500001E-5</v>
      </c>
      <c r="DA419">
        <v>100</v>
      </c>
      <c r="DB419">
        <v>1.39E+18</v>
      </c>
      <c r="DC419" s="18">
        <v>4.165308843E-3</v>
      </c>
      <c r="DD419" s="18">
        <v>2.026316441E-4</v>
      </c>
      <c r="DG419" s="18"/>
      <c r="DH419" s="18"/>
    </row>
    <row r="420" spans="1:112" ht="15.75" thickBot="1">
      <c r="A420" t="s">
        <v>42</v>
      </c>
      <c r="B420">
        <v>4.63E+17</v>
      </c>
      <c r="C420" s="30">
        <v>8.3000000000000001E-3</v>
      </c>
      <c r="D420" s="30">
        <v>1.28264565E-3</v>
      </c>
      <c r="E420">
        <v>30</v>
      </c>
      <c r="F420">
        <v>4.63E+17</v>
      </c>
      <c r="G420" s="30">
        <v>-5.0000000000000001E-4</v>
      </c>
      <c r="H420" s="30">
        <v>-7.7363453500000002E-5</v>
      </c>
      <c r="I420" s="30">
        <v>2.1700000000000001E-3</v>
      </c>
      <c r="J420" s="30">
        <v>4.0304606239999999E-4</v>
      </c>
      <c r="K420" s="30">
        <v>-7.6999999999999996E-4</v>
      </c>
      <c r="L420" s="30">
        <v>-1.3388975830000001E-4</v>
      </c>
      <c r="M420" s="30">
        <v>9.3999999999999997E-4</v>
      </c>
      <c r="N420" s="30">
        <v>3.4900126230000001E-4</v>
      </c>
      <c r="Q420">
        <f t="shared" si="165"/>
        <v>1.3519852822499998E-4</v>
      </c>
      <c r="R420" s="100">
        <f t="shared" si="164"/>
        <v>2.7990773044070117E-4</v>
      </c>
      <c r="S420" t="s">
        <v>42</v>
      </c>
      <c r="T420">
        <v>4.46E+17</v>
      </c>
      <c r="U420" s="30">
        <v>7.0000000000000001E-3</v>
      </c>
      <c r="V420" s="30">
        <v>1.015228426E-3</v>
      </c>
      <c r="W420" s="30">
        <v>3.5000000000000001E-3</v>
      </c>
      <c r="X420" s="30">
        <v>5.4824561399999998E-4</v>
      </c>
      <c r="Y420" s="30">
        <v>6.0000000000000001E-3</v>
      </c>
      <c r="Z420" s="30">
        <v>8.8704908340000001E-4</v>
      </c>
      <c r="AA420" s="30">
        <v>7.3000000000000001E-3</v>
      </c>
      <c r="AB420" s="30">
        <v>1.0962607E-3</v>
      </c>
      <c r="AC420" s="99">
        <f t="shared" si="166"/>
        <v>8.8669595584999991E-4</v>
      </c>
      <c r="AD420">
        <f t="shared" si="167"/>
        <v>2.415137928918098E-4</v>
      </c>
      <c r="AE420">
        <v>37.5</v>
      </c>
      <c r="AF420">
        <v>4.46E+17</v>
      </c>
      <c r="AG420" s="30">
        <v>-2.0000000000000001E-4</v>
      </c>
      <c r="AH420" s="30">
        <v>-3.0935808200000001E-5</v>
      </c>
      <c r="AI420" s="30">
        <v>1.2999999999999999E-3</v>
      </c>
      <c r="AJ420" s="30">
        <v>2.127659574E-4</v>
      </c>
      <c r="AK420" s="99">
        <f t="shared" si="168"/>
        <v>9.0915074599999998E-5</v>
      </c>
      <c r="AL420" s="100">
        <f t="shared" si="169"/>
        <v>1.2185088280000001E-4</v>
      </c>
      <c r="AM420" t="s">
        <v>42</v>
      </c>
      <c r="AO420" s="30"/>
      <c r="AP420" s="30"/>
      <c r="BW420" s="132">
        <v>6.2397437160000005E-5</v>
      </c>
      <c r="BX420" s="132">
        <v>3.7635345579999998E-6</v>
      </c>
      <c r="BY420" s="30">
        <v>1.9607162239999999E-5</v>
      </c>
      <c r="BZ420" s="30">
        <v>6.5133950129999998E-6</v>
      </c>
      <c r="CA420" s="30">
        <v>1.6978020649999999E-5</v>
      </c>
      <c r="CB420" s="100">
        <f t="shared" si="170"/>
        <v>1.171552811525E-5</v>
      </c>
      <c r="CC420" s="133">
        <v>4.938827177E-5</v>
      </c>
      <c r="CD420" s="133">
        <v>2.6670749829999998E-5</v>
      </c>
      <c r="CE420" s="133">
        <v>4.3152673880000002E-5</v>
      </c>
      <c r="CF420" s="133">
        <v>3.7710206200000003E-5</v>
      </c>
      <c r="CG420">
        <f t="shared" si="171"/>
        <v>3.9230475420000001E-5</v>
      </c>
      <c r="CH420" s="30">
        <v>1.5049481109999999E-6</v>
      </c>
      <c r="CI420" s="30">
        <v>1.035052079E-5</v>
      </c>
      <c r="CJ420" s="100">
        <f t="shared" si="172"/>
        <v>5.9277344504999996E-6</v>
      </c>
      <c r="CK420" s="30"/>
      <c r="CL420" s="30"/>
      <c r="CM420" t="e">
        <f t="shared" si="173"/>
        <v>#DIV/0!</v>
      </c>
      <c r="CN420" s="30"/>
      <c r="CO420" s="30"/>
      <c r="CP420" s="30"/>
      <c r="CQ420" s="30"/>
      <c r="CR420" s="30"/>
      <c r="CS420" s="100" t="e">
        <f t="shared" si="174"/>
        <v>#DIV/0!</v>
      </c>
      <c r="CT420" s="30"/>
      <c r="CU420" s="30"/>
      <c r="CV420" t="e">
        <f t="shared" si="175"/>
        <v>#DIV/0!</v>
      </c>
      <c r="CW420" s="30"/>
      <c r="CY420">
        <v>4.63E+17</v>
      </c>
      <c r="CZ420">
        <f t="shared" si="176"/>
        <v>1.3519852822499998E-4</v>
      </c>
      <c r="DA420">
        <v>130</v>
      </c>
      <c r="DB420">
        <v>1.85E+18</v>
      </c>
      <c r="DC420" s="18">
        <v>3.5906240669999999E-3</v>
      </c>
      <c r="DD420" s="18">
        <v>1.746746965E-4</v>
      </c>
      <c r="DG420" s="18"/>
      <c r="DH420" s="18"/>
    </row>
    <row r="421" spans="1:112" ht="15.75" thickBot="1">
      <c r="A421" t="s">
        <v>43</v>
      </c>
      <c r="B421">
        <v>6.17E+17</v>
      </c>
      <c r="C421" s="30">
        <v>1.1299999999999999E-2</v>
      </c>
      <c r="D421" s="30">
        <v>1.7462525109999999E-3</v>
      </c>
      <c r="E421">
        <v>40</v>
      </c>
      <c r="F421">
        <v>6.17E+17</v>
      </c>
      <c r="G421" s="30">
        <v>-3.2000000000000002E-3</v>
      </c>
      <c r="H421" s="30">
        <v>-4.9512610239999997E-4</v>
      </c>
      <c r="I421" s="30">
        <v>1.3799999999999999E-3</v>
      </c>
      <c r="J421" s="30">
        <v>2.5631500740000001E-4</v>
      </c>
      <c r="K421" s="30">
        <v>-2.0000000000000002E-5</v>
      </c>
      <c r="L421" s="30">
        <v>-3.47765606E-6</v>
      </c>
      <c r="M421" s="30">
        <v>1.1800000000000001E-3</v>
      </c>
      <c r="N421" s="30">
        <v>4.3810796759999999E-4</v>
      </c>
      <c r="Q421">
        <f t="shared" si="165"/>
        <v>4.8954804134999994E-5</v>
      </c>
      <c r="R421" s="100">
        <f t="shared" si="164"/>
        <v>4.0546748092827649E-4</v>
      </c>
      <c r="S421" t="s">
        <v>43</v>
      </c>
      <c r="T421">
        <v>5.95E+17</v>
      </c>
      <c r="U421" s="30">
        <v>1.0699999999999999E-2</v>
      </c>
      <c r="V421" s="30">
        <v>1.5518491660000001E-3</v>
      </c>
      <c r="W421" s="30">
        <v>7.1999999999999998E-3</v>
      </c>
      <c r="X421" s="30">
        <v>1.1278195489999999E-3</v>
      </c>
      <c r="Y421" s="30">
        <v>8.6E-3</v>
      </c>
      <c r="Z421" s="30">
        <v>1.27143702E-3</v>
      </c>
      <c r="AA421" s="30">
        <v>9.7999999999999997E-3</v>
      </c>
      <c r="AB421" s="30">
        <v>1.4716924460000001E-3</v>
      </c>
      <c r="AC421" s="99">
        <f t="shared" si="166"/>
        <v>1.35569954525E-3</v>
      </c>
      <c r="AD421">
        <f t="shared" si="167"/>
        <v>1.9231787280192756E-4</v>
      </c>
      <c r="AE421">
        <v>50</v>
      </c>
      <c r="AF421">
        <v>5.95E+17</v>
      </c>
      <c r="AG421" s="30">
        <v>1.6999999999999999E-3</v>
      </c>
      <c r="AH421" s="30">
        <v>2.6295436969999997E-4</v>
      </c>
      <c r="AI421" s="30">
        <v>2.9299999999999999E-3</v>
      </c>
      <c r="AJ421" s="30">
        <v>4.7954173490000001E-4</v>
      </c>
      <c r="AK421" s="99">
        <f t="shared" si="168"/>
        <v>3.7124805229999996E-4</v>
      </c>
      <c r="AL421" s="100">
        <f t="shared" si="169"/>
        <v>1.0829368260000002E-4</v>
      </c>
      <c r="AM421" t="s">
        <v>43</v>
      </c>
      <c r="AO421" s="30"/>
      <c r="AP421" s="30"/>
      <c r="BW421" s="132">
        <v>8.4950727690000005E-5</v>
      </c>
      <c r="BX421" s="132">
        <v>2.4086621169999999E-5</v>
      </c>
      <c r="BY421" s="30">
        <v>1.2469070919999999E-5</v>
      </c>
      <c r="BZ421" s="30">
        <v>1.6917909130000001E-7</v>
      </c>
      <c r="CA421" s="30">
        <v>2.1312834439999999E-5</v>
      </c>
      <c r="CB421" s="100">
        <f t="shared" si="170"/>
        <v>1.4509426405324999E-5</v>
      </c>
      <c r="CC421" s="133">
        <v>7.5493501129999995E-5</v>
      </c>
      <c r="CD421" s="133">
        <v>5.4865542510000001E-5</v>
      </c>
      <c r="CE421" s="133">
        <v>6.1852165899999999E-5</v>
      </c>
      <c r="CF421" s="133">
        <v>5.0624660380000001E-5</v>
      </c>
      <c r="CG421">
        <f t="shared" si="171"/>
        <v>6.0708967480000006E-5</v>
      </c>
      <c r="CH421" s="30">
        <v>1.279205894E-5</v>
      </c>
      <c r="CI421" s="30">
        <v>2.3328481459999999E-5</v>
      </c>
      <c r="CJ421" s="100">
        <f t="shared" si="172"/>
        <v>1.8060270199999998E-5</v>
      </c>
      <c r="CK421" s="30"/>
      <c r="CL421" s="30"/>
      <c r="CM421" t="e">
        <f t="shared" si="173"/>
        <v>#DIV/0!</v>
      </c>
      <c r="CN421" s="30"/>
      <c r="CO421" s="30"/>
      <c r="CP421" s="30"/>
      <c r="CQ421" s="30"/>
      <c r="CR421" s="30"/>
      <c r="CS421" s="100" t="e">
        <f t="shared" si="174"/>
        <v>#DIV/0!</v>
      </c>
      <c r="CT421" s="30"/>
      <c r="CU421" s="30"/>
      <c r="CV421" t="e">
        <f t="shared" si="175"/>
        <v>#DIV/0!</v>
      </c>
      <c r="CW421" s="30"/>
      <c r="CY421">
        <v>6.17E+17</v>
      </c>
      <c r="CZ421">
        <f t="shared" si="176"/>
        <v>4.8954804134999994E-5</v>
      </c>
      <c r="DA421">
        <v>150</v>
      </c>
      <c r="DB421">
        <v>2.16E+18</v>
      </c>
      <c r="DC421" s="18">
        <v>2.3647058819999999E-3</v>
      </c>
      <c r="DD421" s="18">
        <v>1.150369057E-4</v>
      </c>
      <c r="DG421" s="18"/>
      <c r="DH421" s="18"/>
    </row>
    <row r="422" spans="1:112" ht="15.75" thickBot="1">
      <c r="A422" t="s">
        <v>44</v>
      </c>
      <c r="B422">
        <v>7.71E+17</v>
      </c>
      <c r="C422" s="30">
        <v>1.66E-2</v>
      </c>
      <c r="D422" s="30">
        <v>2.5652913E-3</v>
      </c>
      <c r="E422">
        <v>50</v>
      </c>
      <c r="F422">
        <v>7.71E+17</v>
      </c>
      <c r="G422" s="19"/>
      <c r="H422" s="19">
        <f>(H421+H423)/2</f>
        <v>-3.7134457679999998E-4</v>
      </c>
      <c r="I422" s="30">
        <v>2.5999999999999998E-4</v>
      </c>
      <c r="J422" s="30">
        <v>4.8291233280000002E-5</v>
      </c>
      <c r="K422" s="30">
        <v>7.2999999999999996E-4</v>
      </c>
      <c r="L422" s="30">
        <v>1.269344462E-4</v>
      </c>
      <c r="M422" s="30">
        <v>1.2700000000000001E-3</v>
      </c>
      <c r="N422" s="30">
        <v>4.715229821E-4</v>
      </c>
      <c r="Q422">
        <f t="shared" si="165"/>
        <v>6.8851021195000001E-5</v>
      </c>
      <c r="R422" s="100">
        <f t="shared" si="164"/>
        <v>3.4627217701911633E-4</v>
      </c>
      <c r="S422" t="s">
        <v>44</v>
      </c>
      <c r="T422">
        <v>7.44E+17</v>
      </c>
      <c r="U422" s="30">
        <v>1.5100000000000001E-2</v>
      </c>
      <c r="V422" s="30">
        <v>2.189992748E-3</v>
      </c>
      <c r="W422" s="30">
        <v>1.12E-2</v>
      </c>
      <c r="X422" s="30">
        <v>1.7543859650000001E-3</v>
      </c>
      <c r="Y422" s="30">
        <v>1.23E-2</v>
      </c>
      <c r="Z422" s="30">
        <v>1.818450621E-3</v>
      </c>
      <c r="AA422" s="30">
        <v>1.61E-2</v>
      </c>
      <c r="AB422" s="30">
        <v>2.417780448E-3</v>
      </c>
      <c r="AC422" s="99">
        <f t="shared" si="166"/>
        <v>2.0451524454999999E-3</v>
      </c>
      <c r="AD422">
        <f t="shared" si="167"/>
        <v>3.1399002366817175E-4</v>
      </c>
      <c r="AE422">
        <v>62.5</v>
      </c>
      <c r="AF422">
        <v>7.44E+17</v>
      </c>
      <c r="AG422" s="30">
        <v>-2.0000000000000001E-4</v>
      </c>
      <c r="AH422" s="30">
        <v>-3.0935808200000001E-5</v>
      </c>
      <c r="AI422" s="30">
        <v>3.8000000000000002E-4</v>
      </c>
      <c r="AJ422" s="30">
        <v>6.2193126019999997E-5</v>
      </c>
      <c r="AK422" s="99">
        <f t="shared" si="168"/>
        <v>1.5628658909999998E-5</v>
      </c>
      <c r="AL422" s="100">
        <f t="shared" si="169"/>
        <v>4.6564467109999996E-5</v>
      </c>
      <c r="AM422" t="s">
        <v>44</v>
      </c>
      <c r="AO422" s="30"/>
      <c r="AP422" s="30"/>
      <c r="BW422" s="132">
        <v>1.247948743E-4</v>
      </c>
      <c r="BX422" s="134"/>
      <c r="BY422" s="30">
        <v>2.349245245E-6</v>
      </c>
      <c r="BZ422" s="30">
        <v>6.1750368309999996E-6</v>
      </c>
      <c r="CA422" s="30">
        <v>2.293838961E-5</v>
      </c>
      <c r="CB422" s="100">
        <f t="shared" si="170"/>
        <v>1.0487557228666666E-5</v>
      </c>
      <c r="CC422" s="133">
        <v>1.065375577E-4</v>
      </c>
      <c r="CD422" s="133">
        <v>8.5346399459999996E-5</v>
      </c>
      <c r="CE422" s="133">
        <v>8.8462981460000003E-5</v>
      </c>
      <c r="CF422" s="133">
        <v>8.316908491E-5</v>
      </c>
      <c r="CG422">
        <f t="shared" si="171"/>
        <v>9.0879005882499994E-5</v>
      </c>
      <c r="CH422" s="30">
        <v>1.5049481109999999E-6</v>
      </c>
      <c r="CI422" s="30">
        <v>3.0255368449999998E-6</v>
      </c>
      <c r="CJ422" s="100">
        <f t="shared" si="172"/>
        <v>2.2652424780000001E-6</v>
      </c>
      <c r="CK422" s="30"/>
      <c r="CL422" s="30"/>
      <c r="CM422" t="e">
        <f t="shared" si="173"/>
        <v>#DIV/0!</v>
      </c>
      <c r="CN422" s="30"/>
      <c r="CO422" s="30"/>
      <c r="CP422" s="30"/>
      <c r="CQ422" s="30"/>
      <c r="CR422" s="30"/>
      <c r="CS422" s="100" t="e">
        <f t="shared" si="174"/>
        <v>#DIV/0!</v>
      </c>
      <c r="CT422" s="30"/>
      <c r="CU422" s="30"/>
      <c r="CV422" t="e">
        <f t="shared" si="175"/>
        <v>#DIV/0!</v>
      </c>
      <c r="CW422" s="30"/>
      <c r="CY422">
        <v>7.71E+17</v>
      </c>
      <c r="CZ422">
        <f t="shared" si="176"/>
        <v>6.8851021195000001E-5</v>
      </c>
    </row>
    <row r="423" spans="1:112" ht="15.75" thickBot="1">
      <c r="A423" t="s">
        <v>45</v>
      </c>
      <c r="B423">
        <v>9.26E+17</v>
      </c>
      <c r="C423" s="30">
        <v>2.4500000000000001E-2</v>
      </c>
      <c r="D423" s="30">
        <v>3.7861227010000001E-3</v>
      </c>
      <c r="E423">
        <v>60</v>
      </c>
      <c r="F423">
        <v>9.26E+17</v>
      </c>
      <c r="G423" s="30">
        <v>-1.6000000000000001E-3</v>
      </c>
      <c r="H423" s="30">
        <v>-2.4756305119999998E-4</v>
      </c>
      <c r="I423" s="30">
        <v>-4.2000000000000002E-4</v>
      </c>
      <c r="J423" s="30">
        <v>-7.8008915299999994E-5</v>
      </c>
      <c r="K423" s="30">
        <v>2.2399999999999998E-3</v>
      </c>
      <c r="L423" s="30">
        <v>3.8949747869999998E-4</v>
      </c>
      <c r="M423" s="30">
        <v>4.4000000000000002E-4</v>
      </c>
      <c r="N423" s="30">
        <v>1.6336229300000001E-4</v>
      </c>
      <c r="Q423">
        <f t="shared" si="165"/>
        <v>5.68219513E-5</v>
      </c>
      <c r="R423" s="100">
        <f t="shared" si="164"/>
        <v>2.7859973873848296E-4</v>
      </c>
      <c r="S423" t="s">
        <v>45</v>
      </c>
      <c r="T423">
        <v>8.92E+17</v>
      </c>
      <c r="U423" s="30">
        <v>2.3599999999999999E-2</v>
      </c>
      <c r="V423" s="30">
        <v>3.4227701229999998E-3</v>
      </c>
      <c r="W423" s="30">
        <v>1.8200000000000001E-2</v>
      </c>
      <c r="X423" s="30">
        <v>2.850877193E-3</v>
      </c>
      <c r="Y423" s="30">
        <v>1.9900000000000001E-2</v>
      </c>
      <c r="Z423" s="30">
        <v>2.9420461270000002E-3</v>
      </c>
      <c r="AA423" s="30">
        <v>2.2100000000000002E-2</v>
      </c>
      <c r="AB423" s="30">
        <v>3.3188166390000001E-3</v>
      </c>
      <c r="AC423" s="99">
        <f t="shared" si="166"/>
        <v>3.1336275204999998E-3</v>
      </c>
      <c r="AD423">
        <f t="shared" si="167"/>
        <v>2.7961260833996677E-4</v>
      </c>
      <c r="AE423">
        <v>75</v>
      </c>
      <c r="AF423">
        <v>8.92E+17</v>
      </c>
      <c r="AG423" s="30">
        <v>5.9999999999999995E-4</v>
      </c>
      <c r="AH423" s="30">
        <v>9.2807424589999994E-5</v>
      </c>
      <c r="AI423" s="30">
        <v>2.2699999999999999E-3</v>
      </c>
      <c r="AJ423" s="30">
        <v>3.7152209490000002E-4</v>
      </c>
      <c r="AK423" s="99">
        <f t="shared" si="168"/>
        <v>2.3216475974500002E-4</v>
      </c>
      <c r="AL423" s="100">
        <f t="shared" si="169"/>
        <v>1.3935733515500003E-4</v>
      </c>
      <c r="AM423" t="s">
        <v>45</v>
      </c>
      <c r="AO423" s="30"/>
      <c r="AP423" s="30"/>
      <c r="BW423" s="132">
        <v>1.8418520610000001E-4</v>
      </c>
      <c r="BX423" s="132">
        <v>1.2043310579999999E-5</v>
      </c>
      <c r="BY423" s="30">
        <v>3.7949346269999998E-6</v>
      </c>
      <c r="BZ423" s="30">
        <v>1.894805822E-5</v>
      </c>
      <c r="CA423" s="30">
        <v>7.9471586040000001E-6</v>
      </c>
      <c r="CB423" s="100">
        <f t="shared" si="170"/>
        <v>1.068336550775E-5</v>
      </c>
      <c r="CC423" s="133">
        <v>1.665090305E-4</v>
      </c>
      <c r="CD423" s="133">
        <v>1.3868789910000001E-4</v>
      </c>
      <c r="CE423" s="133">
        <v>1.4312303499999999E-4</v>
      </c>
      <c r="CF423" s="133">
        <v>1.141637749E-4</v>
      </c>
      <c r="CG423">
        <f t="shared" si="171"/>
        <v>1.40620934875E-4</v>
      </c>
      <c r="CH423" s="30">
        <v>4.5148443330000002E-6</v>
      </c>
      <c r="CI423" s="30">
        <v>1.807360168E-5</v>
      </c>
      <c r="CJ423" s="100">
        <f t="shared" si="172"/>
        <v>1.1294223006499999E-5</v>
      </c>
      <c r="CK423" s="30"/>
      <c r="CL423" s="30"/>
      <c r="CM423" t="e">
        <f t="shared" si="173"/>
        <v>#DIV/0!</v>
      </c>
      <c r="CN423" s="30"/>
      <c r="CO423" s="30"/>
      <c r="CP423" s="30"/>
      <c r="CQ423" s="30"/>
      <c r="CR423" s="30"/>
      <c r="CS423" s="100" t="e">
        <f t="shared" si="174"/>
        <v>#DIV/0!</v>
      </c>
      <c r="CT423" s="30"/>
      <c r="CU423" s="30"/>
      <c r="CV423" t="e">
        <f t="shared" si="175"/>
        <v>#DIV/0!</v>
      </c>
      <c r="CW423" s="30"/>
      <c r="CY423">
        <v>9.26E+17</v>
      </c>
      <c r="CZ423">
        <f t="shared" si="176"/>
        <v>5.68219513E-5</v>
      </c>
    </row>
    <row r="424" spans="1:112" ht="15.75" thickBot="1">
      <c r="A424" t="s">
        <v>46</v>
      </c>
      <c r="B424">
        <v>1.08E+18</v>
      </c>
      <c r="C424" s="30">
        <v>3.1199999999999999E-2</v>
      </c>
      <c r="D424" s="30">
        <v>4.821511358E-3</v>
      </c>
      <c r="E424" t="s">
        <v>40</v>
      </c>
      <c r="F424">
        <v>1.08E+18</v>
      </c>
      <c r="G424" s="19"/>
      <c r="H424" s="19"/>
      <c r="I424" s="19"/>
      <c r="J424" s="30"/>
      <c r="K424" s="19"/>
      <c r="L424" s="30"/>
      <c r="M424" s="19"/>
      <c r="N424" s="19"/>
      <c r="R424" s="100"/>
      <c r="S424" t="s">
        <v>46</v>
      </c>
      <c r="T424">
        <v>1.04E+18</v>
      </c>
      <c r="U424" s="30">
        <v>2.98E-2</v>
      </c>
      <c r="V424" s="30">
        <v>4.3219724440000003E-3</v>
      </c>
      <c r="W424" s="30">
        <v>2.4199999999999999E-2</v>
      </c>
      <c r="X424" s="30">
        <v>3.7907268170000001E-3</v>
      </c>
      <c r="Y424" s="30">
        <v>2.6100000000000002E-2</v>
      </c>
      <c r="Z424" s="30">
        <v>3.8586635130000001E-3</v>
      </c>
      <c r="AA424" s="30">
        <v>2.87E-2</v>
      </c>
      <c r="AB424" s="30">
        <v>4.3099564500000001E-3</v>
      </c>
      <c r="AC424" s="99">
        <f t="shared" si="166"/>
        <v>4.0703298060000004E-3</v>
      </c>
      <c r="AD424">
        <f t="shared" si="167"/>
        <v>2.850294703034512E-4</v>
      </c>
      <c r="AE424" t="s">
        <v>40</v>
      </c>
      <c r="AF424">
        <v>1.04E+18</v>
      </c>
      <c r="AG424" s="30">
        <v>2.0999999999999999E-3</v>
      </c>
      <c r="AH424" s="30">
        <v>3.2482598609999999E-4</v>
      </c>
      <c r="AI424" s="30">
        <v>3.0100000000000001E-3</v>
      </c>
      <c r="AJ424" s="30">
        <v>4.9263502449999996E-4</v>
      </c>
      <c r="AK424" s="99">
        <f t="shared" si="168"/>
        <v>4.0873050529999997E-4</v>
      </c>
      <c r="AL424" s="100">
        <f t="shared" si="169"/>
        <v>8.3904519199999984E-5</v>
      </c>
      <c r="AM424" t="s">
        <v>46</v>
      </c>
      <c r="AO424" s="30"/>
      <c r="AP424" s="30"/>
      <c r="BW424" s="132">
        <v>2.3455422160000001E-4</v>
      </c>
      <c r="BX424" s="134"/>
      <c r="BY424" s="19"/>
      <c r="BZ424" s="19"/>
      <c r="CA424" s="19"/>
      <c r="CB424" s="100"/>
      <c r="CC424" s="133">
        <v>2.1025292839999999E-4</v>
      </c>
      <c r="CD424" s="133">
        <v>1.8440918450000001E-4</v>
      </c>
      <c r="CE424" s="133">
        <v>1.877141314E-4</v>
      </c>
      <c r="CF424" s="133">
        <v>1.4825793400000001E-4</v>
      </c>
      <c r="CG424">
        <f t="shared" si="171"/>
        <v>1.8265854457500002E-4</v>
      </c>
      <c r="CH424" s="30">
        <v>1.5801955169999999E-5</v>
      </c>
      <c r="CI424" s="30">
        <v>2.3965436590000001E-5</v>
      </c>
      <c r="CJ424" s="100">
        <f t="shared" si="172"/>
        <v>1.9883695879999998E-5</v>
      </c>
      <c r="CK424" s="30"/>
      <c r="CL424" s="30"/>
      <c r="CM424" t="e">
        <f t="shared" si="173"/>
        <v>#DIV/0!</v>
      </c>
      <c r="CN424" s="19"/>
      <c r="CO424" s="30"/>
      <c r="CP424" s="30"/>
      <c r="CQ424" s="30"/>
      <c r="CR424" s="30"/>
      <c r="CS424" s="100" t="e">
        <f t="shared" si="174"/>
        <v>#DIV/0!</v>
      </c>
      <c r="CT424" s="30"/>
      <c r="CU424" s="30"/>
      <c r="CV424" t="e">
        <f t="shared" si="175"/>
        <v>#DIV/0!</v>
      </c>
      <c r="CW424" s="30"/>
      <c r="CY424">
        <v>1.23E+18</v>
      </c>
      <c r="CZ424">
        <f>Q425</f>
        <v>3.0585166665000001E-4</v>
      </c>
    </row>
    <row r="425" spans="1:112" ht="15.75" thickBot="1">
      <c r="A425" t="s">
        <v>47</v>
      </c>
      <c r="B425">
        <v>1.23E+18</v>
      </c>
      <c r="C425" s="30">
        <v>3.9199999999999999E-2</v>
      </c>
      <c r="D425" s="30">
        <v>6.0577963220000003E-3</v>
      </c>
      <c r="E425" t="s">
        <v>41</v>
      </c>
      <c r="F425">
        <v>1.23E+18</v>
      </c>
      <c r="G425" s="30">
        <v>-1.8E-3</v>
      </c>
      <c r="H425" s="30">
        <v>-2.785084326E-4</v>
      </c>
      <c r="I425" s="30">
        <v>4.0499999999999998E-3</v>
      </c>
      <c r="J425" s="30">
        <v>7.5222882619999998E-4</v>
      </c>
      <c r="K425" s="30">
        <v>1.92E-3</v>
      </c>
      <c r="L425" s="30">
        <v>3.3385498170000001E-4</v>
      </c>
      <c r="M425" s="30">
        <v>1.1199999999999999E-3</v>
      </c>
      <c r="N425" s="30">
        <v>4.1583129129999999E-4</v>
      </c>
      <c r="Q425">
        <f t="shared" si="165"/>
        <v>3.0585166665000001E-4</v>
      </c>
      <c r="R425" s="100">
        <f>_xlfn.STDEV.S(H425,J425,L425,N425,P425)</f>
        <v>4.2957692274117821E-4</v>
      </c>
      <c r="S425" t="s">
        <v>47</v>
      </c>
      <c r="T425">
        <v>1.19E+18</v>
      </c>
      <c r="U425" s="30">
        <v>3.6999999999999998E-2</v>
      </c>
      <c r="V425" s="30">
        <v>5.3662073970000002E-3</v>
      </c>
      <c r="W425" s="30">
        <v>3.3700000000000001E-2</v>
      </c>
      <c r="X425" s="30">
        <v>5.2788220550000001E-3</v>
      </c>
      <c r="Y425" s="30">
        <v>3.61E-2</v>
      </c>
      <c r="Z425" s="30">
        <v>5.3370786520000003E-3</v>
      </c>
      <c r="AA425" s="30">
        <v>3.7999999999999999E-2</v>
      </c>
      <c r="AB425" s="30">
        <v>5.7065625470000001E-3</v>
      </c>
      <c r="AC425" s="99">
        <f t="shared" si="166"/>
        <v>5.4221676627500002E-3</v>
      </c>
      <c r="AD425">
        <f t="shared" si="167"/>
        <v>1.9304585339759045E-4</v>
      </c>
      <c r="AE425" t="s">
        <v>41</v>
      </c>
      <c r="AF425">
        <v>1.19E+18</v>
      </c>
      <c r="AG425" s="30">
        <v>3.0000000000000001E-3</v>
      </c>
      <c r="AH425" s="30">
        <v>4.6403712299999999E-4</v>
      </c>
      <c r="AI425" s="30">
        <v>3.2000000000000002E-3</v>
      </c>
      <c r="AJ425" s="30">
        <v>5.2373158759999995E-4</v>
      </c>
      <c r="AK425" s="99">
        <f t="shared" si="168"/>
        <v>4.9388435529999991E-4</v>
      </c>
      <c r="AL425" s="100">
        <f t="shared" si="169"/>
        <v>2.9847232299999983E-5</v>
      </c>
      <c r="AM425" t="s">
        <v>47</v>
      </c>
      <c r="AO425" s="30"/>
      <c r="AP425" s="30"/>
      <c r="BW425" s="132">
        <v>2.9469632969999999E-4</v>
      </c>
      <c r="BX425" s="132">
        <v>1.354872441E-5</v>
      </c>
      <c r="BY425" s="30">
        <v>3.6594012469999997E-5</v>
      </c>
      <c r="BZ425" s="30">
        <v>1.6241192760000001E-5</v>
      </c>
      <c r="CA425" s="30">
        <v>2.0229130990000001E-5</v>
      </c>
      <c r="CB425" s="100">
        <f t="shared" ref="CB425" si="177">AVERAGE(BX425:CA425)</f>
        <v>2.1653265157499999E-5</v>
      </c>
      <c r="CC425" s="133">
        <v>2.610522936E-4</v>
      </c>
      <c r="CD425" s="133">
        <v>2.568012198E-4</v>
      </c>
      <c r="CE425" s="133">
        <v>2.5963525449999999E-4</v>
      </c>
      <c r="CF425" s="133">
        <v>1.9629970349999999E-4</v>
      </c>
      <c r="CG425">
        <f t="shared" si="171"/>
        <v>2.4344711784999998E-4</v>
      </c>
      <c r="CH425" s="30">
        <v>2.2574221670000001E-5</v>
      </c>
      <c r="CI425" s="30">
        <v>2.547820501E-5</v>
      </c>
      <c r="CJ425" s="100">
        <f t="shared" si="172"/>
        <v>2.402621334E-5</v>
      </c>
      <c r="CK425" s="30"/>
      <c r="CL425" s="30"/>
      <c r="CM425" t="e">
        <f t="shared" si="173"/>
        <v>#DIV/0!</v>
      </c>
      <c r="CN425" s="30"/>
      <c r="CO425" s="30"/>
      <c r="CP425" s="30"/>
      <c r="CQ425" s="30"/>
      <c r="CR425" s="30"/>
      <c r="CS425" s="100" t="e">
        <f t="shared" si="174"/>
        <v>#DIV/0!</v>
      </c>
      <c r="CT425" s="30"/>
      <c r="CU425" s="30"/>
      <c r="CV425" t="e">
        <f t="shared" si="175"/>
        <v>#DIV/0!</v>
      </c>
      <c r="CW425" s="30"/>
      <c r="CY425">
        <v>1.54E+18</v>
      </c>
      <c r="CZ425">
        <f>Q427</f>
        <v>1.3687865261E-3</v>
      </c>
    </row>
    <row r="426" spans="1:112" ht="15.75" thickBot="1">
      <c r="A426" t="s">
        <v>48</v>
      </c>
      <c r="B426">
        <v>1.39E+18</v>
      </c>
      <c r="C426" s="30">
        <v>4.4900000000000002E-2</v>
      </c>
      <c r="D426" s="30">
        <v>6.9386493589999997E-3</v>
      </c>
      <c r="E426" t="s">
        <v>42</v>
      </c>
      <c r="F426">
        <v>1.39E+18</v>
      </c>
      <c r="G426" s="19"/>
      <c r="H426" s="19"/>
      <c r="I426" s="19"/>
      <c r="J426" s="30"/>
      <c r="K426" s="19"/>
      <c r="L426" s="30"/>
      <c r="M426" s="19"/>
      <c r="N426" s="19"/>
      <c r="R426" s="100"/>
      <c r="S426" t="s">
        <v>48</v>
      </c>
      <c r="T426">
        <v>1.34E+18</v>
      </c>
      <c r="U426" s="30">
        <v>4.9099999999999998E-2</v>
      </c>
      <c r="V426" s="30">
        <v>7.1211022479999997E-3</v>
      </c>
      <c r="W426" s="30">
        <v>3.9600000000000003E-2</v>
      </c>
      <c r="X426" s="30">
        <v>6.2030075190000001E-3</v>
      </c>
      <c r="Y426" s="30">
        <v>4.5600000000000002E-2</v>
      </c>
      <c r="Z426" s="30">
        <v>6.7415730339999997E-3</v>
      </c>
      <c r="AA426" s="30">
        <v>4.7600000000000003E-2</v>
      </c>
      <c r="AB426" s="30">
        <v>7.1482204540000002E-3</v>
      </c>
      <c r="AC426" s="99">
        <f t="shared" si="166"/>
        <v>6.8034758137499995E-3</v>
      </c>
      <c r="AD426">
        <f t="shared" si="167"/>
        <v>4.4125938926978139E-4</v>
      </c>
      <c r="AE426" t="s">
        <v>42</v>
      </c>
      <c r="AF426">
        <v>1.34E+18</v>
      </c>
      <c r="AG426" s="30">
        <v>3.0000000000000001E-3</v>
      </c>
      <c r="AH426" s="30">
        <v>4.6403712299999999E-4</v>
      </c>
      <c r="AI426" s="30">
        <v>3.8800000000000002E-3</v>
      </c>
      <c r="AJ426" s="30">
        <v>6.3502454989999998E-4</v>
      </c>
      <c r="AK426" s="99">
        <f t="shared" si="168"/>
        <v>5.4953083644999998E-4</v>
      </c>
      <c r="AL426" s="100">
        <f t="shared" si="169"/>
        <v>8.5493713449999995E-5</v>
      </c>
      <c r="AM426" t="s">
        <v>48</v>
      </c>
      <c r="AO426" s="30"/>
      <c r="AP426" s="30"/>
      <c r="BW426" s="132">
        <v>3.3754758170000002E-4</v>
      </c>
      <c r="BX426" s="134"/>
      <c r="BY426" s="19"/>
      <c r="BZ426" s="19"/>
      <c r="CA426" s="19"/>
      <c r="CB426" s="100"/>
      <c r="CC426" s="133">
        <v>3.4642344910000003E-4</v>
      </c>
      <c r="CD426" s="133">
        <v>3.0176048379999999E-4</v>
      </c>
      <c r="CE426" s="133">
        <v>3.2796032149999999E-4</v>
      </c>
      <c r="CF426" s="133">
        <v>2.458912076E-4</v>
      </c>
      <c r="CG426">
        <f t="shared" si="171"/>
        <v>3.0550886549999997E-4</v>
      </c>
      <c r="CH426" s="30">
        <v>2.2574221670000001E-5</v>
      </c>
      <c r="CI426" s="30">
        <v>3.0892323569999999E-5</v>
      </c>
      <c r="CJ426" s="100">
        <f t="shared" si="172"/>
        <v>2.673327262E-5</v>
      </c>
      <c r="CK426" s="30"/>
      <c r="CL426" s="30"/>
      <c r="CM426" t="e">
        <f t="shared" si="173"/>
        <v>#DIV/0!</v>
      </c>
      <c r="CN426" s="19"/>
      <c r="CO426" s="30"/>
      <c r="CP426" s="30"/>
      <c r="CQ426" s="30"/>
      <c r="CR426" s="30"/>
      <c r="CS426" s="100" t="e">
        <f t="shared" si="174"/>
        <v>#DIV/0!</v>
      </c>
      <c r="CT426" s="30"/>
      <c r="CU426" s="30"/>
      <c r="CV426" t="e">
        <f t="shared" si="175"/>
        <v>#DIV/0!</v>
      </c>
      <c r="CW426" s="30"/>
      <c r="CY426">
        <v>1.85E+18</v>
      </c>
      <c r="CZ426">
        <f>Q429</f>
        <v>2.8346804942500003E-3</v>
      </c>
    </row>
    <row r="427" spans="1:112" ht="15.75" thickBot="1">
      <c r="A427" t="s">
        <v>49</v>
      </c>
      <c r="B427">
        <v>1.54E+18</v>
      </c>
      <c r="C427" s="30">
        <v>5.0299999999999997E-2</v>
      </c>
      <c r="D427" s="30">
        <v>7.7731417090000001E-3</v>
      </c>
      <c r="E427" t="s">
        <v>43</v>
      </c>
      <c r="F427">
        <v>1.54E+18</v>
      </c>
      <c r="G427" s="30">
        <v>5.1999999999999998E-3</v>
      </c>
      <c r="H427" s="30">
        <v>8.0457991639999997E-4</v>
      </c>
      <c r="I427" s="30">
        <v>7.4900000000000001E-3</v>
      </c>
      <c r="J427" s="30">
        <v>1.3911589899999999E-3</v>
      </c>
      <c r="K427" s="30">
        <v>8.4399999999999996E-3</v>
      </c>
      <c r="L427" s="30">
        <v>1.4675708569999999E-3</v>
      </c>
      <c r="M427" s="30">
        <v>4.8799999999999998E-3</v>
      </c>
      <c r="N427" s="30">
        <v>1.811836341E-3</v>
      </c>
      <c r="Q427">
        <f t="shared" si="165"/>
        <v>1.3687865261E-3</v>
      </c>
      <c r="R427" s="100">
        <f>_xlfn.STDEV.S(H427,J427,L427,N427,P427)</f>
        <v>4.1828264291202664E-4</v>
      </c>
      <c r="S427" t="s">
        <v>49</v>
      </c>
      <c r="T427">
        <v>1.49E+18</v>
      </c>
      <c r="U427" s="30">
        <v>5.5E-2</v>
      </c>
      <c r="V427" s="30">
        <v>7.9767947790000005E-3</v>
      </c>
      <c r="W427" s="30">
        <v>4.9399999999999999E-2</v>
      </c>
      <c r="X427" s="30">
        <v>7.7380952380000003E-3</v>
      </c>
      <c r="Y427" s="30">
        <v>5.04E-2</v>
      </c>
      <c r="Z427" s="30">
        <v>7.4512123000000001E-3</v>
      </c>
      <c r="AA427" s="30">
        <v>5.1299999999999998E-2</v>
      </c>
      <c r="AB427" s="30">
        <v>7.7038594380000004E-3</v>
      </c>
      <c r="AC427" s="99">
        <f t="shared" si="166"/>
        <v>7.7174904387500003E-3</v>
      </c>
      <c r="AD427">
        <f t="shared" si="167"/>
        <v>2.1506057284885387E-4</v>
      </c>
      <c r="AE427" t="s">
        <v>43</v>
      </c>
      <c r="AF427">
        <v>1.49E+18</v>
      </c>
      <c r="AG427" s="30">
        <v>7.6E-3</v>
      </c>
      <c r="AH427" s="30">
        <v>1.1755607119999999E-3</v>
      </c>
      <c r="AI427" s="30">
        <v>8.2000000000000007E-3</v>
      </c>
      <c r="AJ427" s="30">
        <v>1.3420621930000001E-3</v>
      </c>
      <c r="AK427" s="99">
        <f t="shared" si="168"/>
        <v>1.2588114525E-3</v>
      </c>
      <c r="AL427" s="100">
        <f t="shared" si="169"/>
        <v>8.3250740500000068E-5</v>
      </c>
      <c r="AM427" t="s">
        <v>49</v>
      </c>
      <c r="AO427" s="30"/>
      <c r="AP427" s="30"/>
      <c r="BW427" s="132">
        <v>3.781435047E-4</v>
      </c>
      <c r="BX427" s="132">
        <v>3.9140759399999997E-5</v>
      </c>
      <c r="BY427" s="30">
        <v>6.7676334180000004E-5</v>
      </c>
      <c r="BZ427" s="30">
        <v>7.1393576510000003E-5</v>
      </c>
      <c r="CA427" s="30">
        <v>8.8141213610000004E-5</v>
      </c>
      <c r="CB427" s="100">
        <f t="shared" ref="CB427" si="178">AVERAGE(BX427:CA427)</f>
        <v>6.6587970925000004E-5</v>
      </c>
      <c r="CC427" s="133">
        <v>3.8805070669999998E-4</v>
      </c>
      <c r="CD427" s="133">
        <v>3.7643858329999998E-4</v>
      </c>
      <c r="CE427" s="133">
        <v>3.624824606E-4</v>
      </c>
      <c r="CF427" s="133">
        <v>2.650045997E-4</v>
      </c>
      <c r="CG427">
        <f t="shared" si="171"/>
        <v>3.47994087575E-4</v>
      </c>
      <c r="CH427" s="30">
        <v>5.7188028220000001E-5</v>
      </c>
      <c r="CI427" s="30">
        <v>6.5287900339999996E-5</v>
      </c>
      <c r="CJ427" s="100">
        <f t="shared" si="172"/>
        <v>6.1237964280000002E-5</v>
      </c>
      <c r="CK427" s="30"/>
      <c r="CL427" s="30"/>
      <c r="CM427" t="e">
        <f t="shared" si="173"/>
        <v>#DIV/0!</v>
      </c>
      <c r="CN427" s="30"/>
      <c r="CO427" s="30"/>
      <c r="CP427" s="30"/>
      <c r="CQ427" s="30"/>
      <c r="CR427" s="30"/>
      <c r="CS427" s="100" t="e">
        <f t="shared" si="174"/>
        <v>#DIV/0!</v>
      </c>
      <c r="CT427" s="30"/>
      <c r="CU427" s="30"/>
      <c r="CV427" t="e">
        <f t="shared" si="175"/>
        <v>#DIV/0!</v>
      </c>
      <c r="CW427" s="30"/>
      <c r="CY427">
        <v>2.16E+18</v>
      </c>
      <c r="CZ427">
        <f>Q431</f>
        <v>4.5530362979999996E-3</v>
      </c>
    </row>
    <row r="428" spans="1:112" ht="15.75" thickBot="1">
      <c r="A428" t="s">
        <v>50</v>
      </c>
      <c r="B428">
        <v>1.7E+18</v>
      </c>
      <c r="C428" s="30">
        <v>5.4199999999999998E-2</v>
      </c>
      <c r="D428" s="30">
        <v>8.3758306290000004E-3</v>
      </c>
      <c r="E428" t="s">
        <v>44</v>
      </c>
      <c r="F428">
        <v>1.7E+18</v>
      </c>
      <c r="G428" s="19"/>
      <c r="H428" s="19"/>
      <c r="I428" s="19"/>
      <c r="J428" s="30"/>
      <c r="K428" s="19"/>
      <c r="L428" s="30"/>
      <c r="M428" s="19"/>
      <c r="N428" s="19"/>
      <c r="R428" s="100"/>
      <c r="S428" t="s">
        <v>50</v>
      </c>
      <c r="T428">
        <v>1.64E+18</v>
      </c>
      <c r="U428" s="30">
        <v>5.9299999999999999E-2</v>
      </c>
      <c r="V428" s="30">
        <v>8.6004350980000005E-3</v>
      </c>
      <c r="W428" s="30">
        <v>5.11E-2</v>
      </c>
      <c r="X428" s="30">
        <v>8.0043859649999993E-3</v>
      </c>
      <c r="Y428" s="30">
        <v>5.7700000000000001E-2</v>
      </c>
      <c r="Z428" s="30">
        <v>8.5304553519999996E-3</v>
      </c>
      <c r="AA428" s="30">
        <v>5.6300000000000003E-2</v>
      </c>
      <c r="AB428" s="30">
        <v>8.4547229310000006E-3</v>
      </c>
      <c r="AC428" s="99">
        <f t="shared" si="166"/>
        <v>8.3974998365000005E-3</v>
      </c>
      <c r="AD428">
        <f t="shared" si="167"/>
        <v>2.6874578320525594E-4</v>
      </c>
      <c r="AE428" t="s">
        <v>44</v>
      </c>
      <c r="AF428">
        <v>1.64E+18</v>
      </c>
      <c r="AG428" s="30">
        <v>1.3100000000000001E-2</v>
      </c>
      <c r="AH428" s="30">
        <v>2.026295437E-3</v>
      </c>
      <c r="AI428" s="30">
        <v>1.4330000000000001E-2</v>
      </c>
      <c r="AJ428" s="30">
        <v>2.3453355160000001E-3</v>
      </c>
      <c r="AK428" s="99">
        <f t="shared" si="168"/>
        <v>2.1858154764999999E-3</v>
      </c>
      <c r="AL428" s="100">
        <f t="shared" si="169"/>
        <v>1.5952003950000008E-4</v>
      </c>
      <c r="AM428" t="s">
        <v>50</v>
      </c>
      <c r="AO428" s="30"/>
      <c r="AP428" s="30"/>
      <c r="BW428" s="132">
        <v>4.0746278240000002E-4</v>
      </c>
      <c r="BX428" s="134"/>
      <c r="BY428" s="19"/>
      <c r="BZ428" s="19"/>
      <c r="CA428" s="19"/>
      <c r="CB428" s="100"/>
      <c r="CC428" s="133">
        <v>4.1838921650000002E-4</v>
      </c>
      <c r="CD428" s="133">
        <v>3.8939294750000002E-4</v>
      </c>
      <c r="CE428" s="133">
        <v>4.1498488049999997E-4</v>
      </c>
      <c r="CF428" s="133">
        <v>2.9083350810000001E-4</v>
      </c>
      <c r="CG428">
        <f t="shared" si="171"/>
        <v>3.7840013814999999E-4</v>
      </c>
      <c r="CH428" s="30">
        <v>9.8574101280000007E-5</v>
      </c>
      <c r="CI428" s="30">
        <v>1.140945868E-4</v>
      </c>
      <c r="CJ428" s="100">
        <f t="shared" si="172"/>
        <v>1.0633434404E-4</v>
      </c>
      <c r="CK428" s="30"/>
      <c r="CL428" s="30"/>
      <c r="CM428" t="e">
        <f t="shared" si="173"/>
        <v>#DIV/0!</v>
      </c>
      <c r="CN428" s="19"/>
      <c r="CO428" s="30"/>
      <c r="CP428" s="30"/>
      <c r="CQ428" s="30"/>
      <c r="CR428" s="30"/>
      <c r="CS428" s="100" t="e">
        <f t="shared" si="174"/>
        <v>#DIV/0!</v>
      </c>
      <c r="CT428" s="30"/>
      <c r="CU428" s="30"/>
      <c r="CV428" t="e">
        <f t="shared" si="175"/>
        <v>#DIV/0!</v>
      </c>
      <c r="CW428" s="30"/>
      <c r="CY428">
        <v>2.47E+18</v>
      </c>
      <c r="CZ428">
        <f>Q433</f>
        <v>5.9137745757499999E-3</v>
      </c>
    </row>
    <row r="429" spans="1:112" ht="15.75" thickBot="1">
      <c r="A429" t="s">
        <v>51</v>
      </c>
      <c r="B429">
        <v>1.85E+18</v>
      </c>
      <c r="C429" s="30">
        <v>5.62E-2</v>
      </c>
      <c r="D429" s="30">
        <v>8.6849018699999992E-3</v>
      </c>
      <c r="E429" t="s">
        <v>45</v>
      </c>
      <c r="F429">
        <v>1.85E+18</v>
      </c>
      <c r="G429" s="30">
        <v>1.2500000000000001E-2</v>
      </c>
      <c r="H429" s="30">
        <v>1.934086338E-3</v>
      </c>
      <c r="I429" s="30">
        <v>1.558E-2</v>
      </c>
      <c r="J429" s="30">
        <v>2.8937592869999998E-3</v>
      </c>
      <c r="K429" s="30">
        <v>1.7010000000000001E-2</v>
      </c>
      <c r="L429" s="30">
        <v>2.9577464790000001E-3</v>
      </c>
      <c r="M429" s="30">
        <v>9.5700000000000004E-3</v>
      </c>
      <c r="N429" s="30">
        <v>3.5531298729999999E-3</v>
      </c>
      <c r="Q429">
        <f t="shared" si="165"/>
        <v>2.8346804942500003E-3</v>
      </c>
      <c r="R429" s="100">
        <f>_xlfn.STDEV.S(H429,J429,L429,N429,P429)</f>
        <v>6.6979471592749841E-4</v>
      </c>
      <c r="S429" t="s">
        <v>51</v>
      </c>
      <c r="T429">
        <v>1.78E+18</v>
      </c>
      <c r="U429" s="30">
        <v>5.8299999999999998E-2</v>
      </c>
      <c r="V429" s="30">
        <v>8.4554024659999998E-3</v>
      </c>
      <c r="W429" s="30">
        <v>5.3900000000000003E-2</v>
      </c>
      <c r="X429" s="30">
        <v>8.4429824559999998E-3</v>
      </c>
      <c r="Y429" s="30">
        <v>5.8599999999999999E-2</v>
      </c>
      <c r="Z429" s="30">
        <v>8.6635127139999997E-3</v>
      </c>
      <c r="AA429" s="30">
        <v>5.67E-2</v>
      </c>
      <c r="AB429" s="30">
        <v>8.5147920109999997E-3</v>
      </c>
      <c r="AC429" s="99">
        <f t="shared" si="166"/>
        <v>8.5191724117500006E-3</v>
      </c>
      <c r="AD429">
        <f t="shared" si="167"/>
        <v>1.0120083349870335E-4</v>
      </c>
      <c r="AE429" t="s">
        <v>45</v>
      </c>
      <c r="AF429">
        <v>1.78E+18</v>
      </c>
      <c r="AG429" s="30">
        <v>1.8200000000000001E-2</v>
      </c>
      <c r="AH429" s="30">
        <v>2.8151585459999999E-3</v>
      </c>
      <c r="AI429" s="30">
        <v>1.763E-2</v>
      </c>
      <c r="AJ429" s="30">
        <v>2.8854337149999999E-3</v>
      </c>
      <c r="AK429" s="99">
        <f t="shared" si="168"/>
        <v>2.8502961305000001E-3</v>
      </c>
      <c r="AL429" s="100">
        <f t="shared" si="169"/>
        <v>3.5137584500000022E-5</v>
      </c>
      <c r="AM429" t="s">
        <v>51</v>
      </c>
      <c r="AO429" s="30"/>
      <c r="AP429" s="30"/>
      <c r="BW429" s="132">
        <v>4.2249830940000002E-4</v>
      </c>
      <c r="BX429" s="132">
        <v>9.4088363940000001E-5</v>
      </c>
      <c r="BY429" s="30">
        <v>1.4077400349999999E-4</v>
      </c>
      <c r="BZ429" s="30">
        <v>1.4388681709999999E-4</v>
      </c>
      <c r="CA429" s="30">
        <v>1.728506996E-4</v>
      </c>
      <c r="CB429" s="100">
        <f t="shared" ref="CB429" si="179">AVERAGE(BX429:CA429)</f>
        <v>1.37899971035E-4</v>
      </c>
      <c r="CC429" s="133">
        <v>4.113337492E-4</v>
      </c>
      <c r="CD429" s="133">
        <v>4.1072954739999998E-4</v>
      </c>
      <c r="CE429" s="133">
        <v>4.2145778160000003E-4</v>
      </c>
      <c r="CF429" s="133">
        <v>2.9289982080000002E-4</v>
      </c>
      <c r="CG429">
        <f t="shared" si="171"/>
        <v>3.8410522475000001E-4</v>
      </c>
      <c r="CH429" s="30">
        <v>1.369502781E-4</v>
      </c>
      <c r="CI429" s="30">
        <v>1.4036898570000001E-4</v>
      </c>
      <c r="CJ429" s="100">
        <f t="shared" si="172"/>
        <v>1.3865963190000001E-4</v>
      </c>
      <c r="CK429" s="30"/>
      <c r="CL429" s="30"/>
      <c r="CM429" t="e">
        <f t="shared" si="173"/>
        <v>#DIV/0!</v>
      </c>
      <c r="CN429" s="30"/>
      <c r="CO429" s="30"/>
      <c r="CP429" s="30"/>
      <c r="CQ429" s="30"/>
      <c r="CR429" s="30"/>
      <c r="CS429" s="100" t="e">
        <f t="shared" si="174"/>
        <v>#DIV/0!</v>
      </c>
      <c r="CT429" s="30"/>
      <c r="CU429" s="30"/>
      <c r="CV429" t="e">
        <f t="shared" si="175"/>
        <v>#DIV/0!</v>
      </c>
      <c r="CW429" s="30"/>
      <c r="CY429">
        <v>2.78E+18</v>
      </c>
      <c r="CZ429">
        <f>Q435</f>
        <v>6.1245595985000003E-3</v>
      </c>
    </row>
    <row r="430" spans="1:112" ht="15.75" thickBot="1">
      <c r="A430" t="s">
        <v>52</v>
      </c>
      <c r="B430">
        <v>2.01E+18</v>
      </c>
      <c r="C430" s="30">
        <v>5.2499999999999998E-2</v>
      </c>
      <c r="D430" s="30">
        <v>8.1131200740000003E-3</v>
      </c>
      <c r="E430" t="s">
        <v>46</v>
      </c>
      <c r="F430">
        <v>2.01E+18</v>
      </c>
      <c r="G430" s="19"/>
      <c r="H430" s="19"/>
      <c r="I430" s="19"/>
      <c r="J430" s="30"/>
      <c r="K430" s="19"/>
      <c r="L430" s="30"/>
      <c r="M430" s="19"/>
      <c r="N430" s="19"/>
      <c r="R430" s="100"/>
      <c r="S430" t="s">
        <v>52</v>
      </c>
      <c r="T430">
        <v>1.93E+18</v>
      </c>
      <c r="U430" s="30">
        <v>5.9799999999999999E-2</v>
      </c>
      <c r="V430" s="30">
        <v>8.6729514139999991E-3</v>
      </c>
      <c r="W430" s="30">
        <v>5.5199999999999999E-2</v>
      </c>
      <c r="X430" s="30">
        <v>8.6466165409999993E-3</v>
      </c>
      <c r="Y430" s="30">
        <v>5.5599999999999997E-2</v>
      </c>
      <c r="Z430" s="30">
        <v>8.2199881730000007E-3</v>
      </c>
      <c r="AA430" s="30">
        <v>5.8099999999999999E-2</v>
      </c>
      <c r="AB430" s="30">
        <v>8.7250337890000008E-3</v>
      </c>
      <c r="AC430" s="99">
        <f t="shared" si="166"/>
        <v>8.5661474792500004E-3</v>
      </c>
      <c r="AD430">
        <f t="shared" si="167"/>
        <v>2.3306184809077416E-4</v>
      </c>
      <c r="AE430" t="s">
        <v>46</v>
      </c>
      <c r="AF430">
        <v>1.93E+18</v>
      </c>
      <c r="AG430" s="30">
        <v>2.5399999999999999E-2</v>
      </c>
      <c r="AH430" s="30">
        <v>3.9288476409999997E-3</v>
      </c>
      <c r="AI430" s="30">
        <v>2.2870000000000001E-2</v>
      </c>
      <c r="AJ430" s="30">
        <v>3.7430441900000002E-3</v>
      </c>
      <c r="AK430" s="99">
        <f t="shared" si="168"/>
        <v>3.8359459154999999E-3</v>
      </c>
      <c r="AL430" s="100">
        <f t="shared" si="169"/>
        <v>9.2901725499999754E-5</v>
      </c>
      <c r="AM430" t="s">
        <v>52</v>
      </c>
      <c r="AO430" s="30"/>
      <c r="AP430" s="30"/>
      <c r="BW430" s="132">
        <v>3.946825844E-4</v>
      </c>
      <c r="BX430" s="134"/>
      <c r="BY430" s="19"/>
      <c r="BZ430" s="19"/>
      <c r="CA430" s="19"/>
      <c r="CB430" s="100"/>
      <c r="CC430" s="133">
        <v>4.219169502E-4</v>
      </c>
      <c r="CD430" s="133">
        <v>4.2063582590000002E-4</v>
      </c>
      <c r="CE430" s="133">
        <v>3.9988144470000001E-4</v>
      </c>
      <c r="CF430" s="133">
        <v>3.0013191509999998E-4</v>
      </c>
      <c r="CG430">
        <f t="shared" si="171"/>
        <v>3.85641533975E-4</v>
      </c>
      <c r="CH430" s="30">
        <v>1.9112841010000001E-4</v>
      </c>
      <c r="CI430" s="30">
        <v>1.820895464E-4</v>
      </c>
      <c r="CJ430" s="100">
        <f t="shared" si="172"/>
        <v>1.8660897824999999E-4</v>
      </c>
      <c r="CK430" s="30"/>
      <c r="CL430" s="30"/>
      <c r="CM430" t="e">
        <f t="shared" si="173"/>
        <v>#DIV/0!</v>
      </c>
      <c r="CN430" s="19"/>
      <c r="CO430" s="30"/>
      <c r="CP430" s="30"/>
      <c r="CQ430" s="30"/>
      <c r="CR430" s="30"/>
      <c r="CS430" s="100" t="e">
        <f t="shared" si="174"/>
        <v>#DIV/0!</v>
      </c>
      <c r="CT430" s="30"/>
      <c r="CU430" s="30"/>
      <c r="CV430" t="e">
        <f t="shared" si="175"/>
        <v>#DIV/0!</v>
      </c>
      <c r="CW430" s="30"/>
      <c r="CY430">
        <v>3.09E+18</v>
      </c>
      <c r="CZ430">
        <f>Q437</f>
        <v>5.7554218862500006E-3</v>
      </c>
    </row>
    <row r="431" spans="1:112" ht="15.75" thickBot="1">
      <c r="A431" t="s">
        <v>53</v>
      </c>
      <c r="B431">
        <v>2.16E+18</v>
      </c>
      <c r="C431" s="30">
        <v>5.3600000000000002E-2</v>
      </c>
      <c r="D431" s="30">
        <v>8.2831092569999997E-3</v>
      </c>
      <c r="E431" t="s">
        <v>47</v>
      </c>
      <c r="F431">
        <v>2.16E+18</v>
      </c>
      <c r="G431" s="30">
        <v>2.1600000000000001E-2</v>
      </c>
      <c r="H431" s="30">
        <v>3.3421011910000002E-3</v>
      </c>
      <c r="I431" s="30">
        <v>2.6280000000000001E-2</v>
      </c>
      <c r="J431" s="30">
        <v>4.8811292720000003E-3</v>
      </c>
      <c r="K431" s="30">
        <v>2.9239999999999999E-2</v>
      </c>
      <c r="L431" s="30">
        <v>5.0843331589999997E-3</v>
      </c>
      <c r="M431" s="30">
        <v>1.321E-2</v>
      </c>
      <c r="N431" s="30">
        <v>4.9045815700000002E-3</v>
      </c>
      <c r="Q431">
        <f t="shared" si="165"/>
        <v>4.5530362979999996E-3</v>
      </c>
      <c r="R431" s="100">
        <f>_xlfn.STDEV.S(H431,J431,L431,N431,P431)</f>
        <v>8.1237701955993991E-4</v>
      </c>
      <c r="S431" t="s">
        <v>53</v>
      </c>
      <c r="T431">
        <v>2.08E+18</v>
      </c>
      <c r="U431" s="30">
        <v>5.7599999999999998E-2</v>
      </c>
      <c r="V431" s="30">
        <v>8.3538796230000004E-3</v>
      </c>
      <c r="W431" s="30">
        <v>5.2999999999999999E-2</v>
      </c>
      <c r="X431" s="30">
        <v>8.3020050129999998E-3</v>
      </c>
      <c r="Y431" s="30">
        <v>5.3800000000000001E-2</v>
      </c>
      <c r="Z431" s="30">
        <v>7.9538734480000001E-3</v>
      </c>
      <c r="AA431" s="30">
        <v>5.6000000000000001E-2</v>
      </c>
      <c r="AB431" s="30">
        <v>8.4096711219999992E-3</v>
      </c>
      <c r="AC431" s="99">
        <f t="shared" si="166"/>
        <v>8.2548573014999994E-3</v>
      </c>
      <c r="AD431">
        <f t="shared" si="167"/>
        <v>2.0541577831352357E-4</v>
      </c>
      <c r="AE431" t="s">
        <v>47</v>
      </c>
      <c r="AF431">
        <v>2.08E+18</v>
      </c>
      <c r="AG431" s="30">
        <v>3.2300000000000002E-2</v>
      </c>
      <c r="AH431" s="30">
        <v>4.9961330239999997E-3</v>
      </c>
      <c r="AI431" s="30">
        <v>3.1780000000000003E-2</v>
      </c>
      <c r="AJ431" s="30">
        <v>5.2013093290000003E-3</v>
      </c>
      <c r="AK431" s="99">
        <f t="shared" si="168"/>
        <v>5.0987211765E-3</v>
      </c>
      <c r="AL431" s="100">
        <f t="shared" si="169"/>
        <v>1.0258815250000029E-4</v>
      </c>
      <c r="AM431" t="s">
        <v>53</v>
      </c>
      <c r="AO431" s="30"/>
      <c r="AP431" s="30"/>
      <c r="BW431" s="132">
        <v>4.0295212430000002E-4</v>
      </c>
      <c r="BX431" s="132">
        <v>1.625846929E-4</v>
      </c>
      <c r="BY431" s="30">
        <v>2.374544809E-4</v>
      </c>
      <c r="BZ431" s="30">
        <v>2.4733983140000002E-4</v>
      </c>
      <c r="CA431" s="30">
        <v>2.3859537539999999E-4</v>
      </c>
      <c r="CB431" s="100">
        <f t="shared" ref="CB431" si="180">AVERAGE(BX431:CA431)</f>
        <v>2.2149359515000002E-4</v>
      </c>
      <c r="CC431" s="133">
        <v>4.0639492199999997E-4</v>
      </c>
      <c r="CD431" s="133">
        <v>4.0387135460000001E-4</v>
      </c>
      <c r="CE431" s="133">
        <v>3.8693564250000002E-4</v>
      </c>
      <c r="CF431" s="133">
        <v>2.8928377360000002E-4</v>
      </c>
      <c r="CG431">
        <f t="shared" si="171"/>
        <v>3.7162142317500002E-4</v>
      </c>
      <c r="CH431" s="30">
        <v>2.4304911989999999E-4</v>
      </c>
      <c r="CI431" s="30">
        <v>2.530304235E-4</v>
      </c>
      <c r="CJ431" s="100">
        <f t="shared" si="172"/>
        <v>2.4803977169999999E-4</v>
      </c>
      <c r="CK431" s="30"/>
      <c r="CL431" s="30"/>
      <c r="CM431" t="e">
        <f t="shared" si="173"/>
        <v>#DIV/0!</v>
      </c>
      <c r="CN431" s="30"/>
      <c r="CO431" s="30"/>
      <c r="CP431" s="30"/>
      <c r="CQ431" s="30"/>
      <c r="CR431" s="30"/>
      <c r="CS431" s="100" t="e">
        <f t="shared" si="174"/>
        <v>#DIV/0!</v>
      </c>
      <c r="CT431" s="30"/>
      <c r="CU431" s="30"/>
      <c r="CV431" t="e">
        <f t="shared" si="175"/>
        <v>#DIV/0!</v>
      </c>
      <c r="CW431" s="30"/>
      <c r="CY431">
        <v>3.39E+18</v>
      </c>
      <c r="CZ431">
        <f>Q439</f>
        <v>4.7126618416666669E-3</v>
      </c>
    </row>
    <row r="432" spans="1:112" ht="15.75" thickBot="1">
      <c r="A432" t="s">
        <v>54</v>
      </c>
      <c r="B432">
        <v>2.31E+18</v>
      </c>
      <c r="C432" s="30">
        <v>4.7100000000000003E-2</v>
      </c>
      <c r="D432" s="30">
        <v>7.2786277239999999E-3</v>
      </c>
      <c r="E432" t="s">
        <v>48</v>
      </c>
      <c r="F432">
        <v>2.31E+18</v>
      </c>
      <c r="G432" s="19"/>
      <c r="H432" s="19"/>
      <c r="I432" s="19"/>
      <c r="J432" s="30"/>
      <c r="K432" s="19"/>
      <c r="L432" s="30"/>
      <c r="M432" s="19"/>
      <c r="N432" s="19"/>
      <c r="R432" s="100"/>
      <c r="S432" t="s">
        <v>54</v>
      </c>
      <c r="T432">
        <v>2.23E+18</v>
      </c>
      <c r="U432" s="30">
        <v>0.05</v>
      </c>
      <c r="V432" s="30">
        <v>7.2516316170000003E-3</v>
      </c>
      <c r="W432" s="30">
        <v>4.6600000000000003E-2</v>
      </c>
      <c r="X432" s="30">
        <v>7.2994987469999998E-3</v>
      </c>
      <c r="Y432" s="30">
        <v>4.82E-2</v>
      </c>
      <c r="Z432" s="30">
        <v>7.1259609700000002E-3</v>
      </c>
      <c r="AA432" s="30">
        <v>4.9700000000000001E-2</v>
      </c>
      <c r="AB432" s="30">
        <v>7.4635831210000001E-3</v>
      </c>
      <c r="AC432" s="99">
        <f t="shared" si="166"/>
        <v>7.2851686137500003E-3</v>
      </c>
      <c r="AD432">
        <f t="shared" si="167"/>
        <v>1.3965301416446338E-4</v>
      </c>
      <c r="AE432" t="s">
        <v>48</v>
      </c>
      <c r="AF432">
        <v>2.23E+18</v>
      </c>
      <c r="AG432" s="30">
        <v>3.8699999999999998E-2</v>
      </c>
      <c r="AH432" s="30">
        <v>5.9860788859999996E-3</v>
      </c>
      <c r="AI432" s="30">
        <v>3.61E-2</v>
      </c>
      <c r="AJ432" s="30">
        <v>5.9083469719999997E-3</v>
      </c>
      <c r="AK432" s="99">
        <f t="shared" si="168"/>
        <v>5.9472129289999997E-3</v>
      </c>
      <c r="AL432" s="100">
        <f t="shared" si="169"/>
        <v>3.8865956999999986E-5</v>
      </c>
      <c r="AM432" t="s">
        <v>54</v>
      </c>
      <c r="AO432" s="30"/>
      <c r="AP432" s="30"/>
      <c r="BW432" s="132">
        <v>3.540866615E-4</v>
      </c>
      <c r="BX432" s="134"/>
      <c r="BY432" s="19"/>
      <c r="BZ432" s="19"/>
      <c r="CA432" s="19"/>
      <c r="CB432" s="100"/>
      <c r="CC432" s="133">
        <v>3.5277336979999999E-4</v>
      </c>
      <c r="CD432" s="133">
        <v>3.551019835E-4</v>
      </c>
      <c r="CE432" s="133">
        <v>3.4665981349999998E-4</v>
      </c>
      <c r="CF432" s="133">
        <v>2.5673934910000002E-4</v>
      </c>
      <c r="CG432">
        <f t="shared" si="171"/>
        <v>3.2781862897499997E-4</v>
      </c>
      <c r="CH432" s="30">
        <v>2.9120745949999999E-4</v>
      </c>
      <c r="CI432" s="30">
        <v>2.8742600030000001E-4</v>
      </c>
      <c r="CJ432" s="100">
        <f t="shared" si="172"/>
        <v>2.893167299E-4</v>
      </c>
      <c r="CK432" s="30"/>
      <c r="CL432" s="30"/>
      <c r="CM432" t="e">
        <f t="shared" si="173"/>
        <v>#DIV/0!</v>
      </c>
      <c r="CN432" s="19"/>
      <c r="CO432" s="30"/>
      <c r="CP432" s="30"/>
      <c r="CQ432" s="30"/>
      <c r="CR432" s="30"/>
      <c r="CS432" s="100" t="e">
        <f t="shared" si="174"/>
        <v>#DIV/0!</v>
      </c>
      <c r="CT432" s="30"/>
      <c r="CU432" s="30"/>
      <c r="CV432" t="e">
        <f t="shared" si="175"/>
        <v>#DIV/0!</v>
      </c>
      <c r="CW432" s="30"/>
      <c r="CY432">
        <v>3.7E+18</v>
      </c>
      <c r="CZ432">
        <f>Q441</f>
        <v>3.1122148690000003E-3</v>
      </c>
    </row>
    <row r="433" spans="1:104" ht="15.75" thickBot="1">
      <c r="A433" t="s">
        <v>55</v>
      </c>
      <c r="B433">
        <v>2.47E+18</v>
      </c>
      <c r="C433" s="30">
        <v>3.9399999999999998E-2</v>
      </c>
      <c r="D433" s="30">
        <v>6.0887034459999999E-3</v>
      </c>
      <c r="E433" t="s">
        <v>49</v>
      </c>
      <c r="F433">
        <v>2.47E+18</v>
      </c>
      <c r="G433" s="30">
        <v>2.6599999999999999E-2</v>
      </c>
      <c r="H433" s="30">
        <v>4.1157357260000003E-3</v>
      </c>
      <c r="I433" s="30">
        <v>3.3590000000000002E-2</v>
      </c>
      <c r="J433" s="30">
        <v>6.2388558690000002E-3</v>
      </c>
      <c r="K433" s="30">
        <v>3.8890000000000001E-2</v>
      </c>
      <c r="L433" s="30">
        <v>6.7623022079999996E-3</v>
      </c>
      <c r="M433" s="30">
        <v>1.7610000000000001E-2</v>
      </c>
      <c r="N433" s="30">
        <v>6.5382045000000003E-3</v>
      </c>
      <c r="Q433">
        <f t="shared" si="165"/>
        <v>5.9137745757499999E-3</v>
      </c>
      <c r="R433" s="100">
        <f>_xlfn.STDEV.S(H433,J433,L433,N433,P433)</f>
        <v>1.2177210169577769E-3</v>
      </c>
      <c r="S433" t="s">
        <v>55</v>
      </c>
      <c r="T433">
        <v>2.38E+18</v>
      </c>
      <c r="U433" s="30">
        <v>4.3400000000000001E-2</v>
      </c>
      <c r="V433" s="30">
        <v>6.2944162439999996E-3</v>
      </c>
      <c r="W433" s="30">
        <v>4.0099999999999997E-2</v>
      </c>
      <c r="X433" s="30">
        <v>6.2813283210000001E-3</v>
      </c>
      <c r="Y433" s="30">
        <v>4.0599999999999997E-2</v>
      </c>
      <c r="Z433" s="30">
        <v>6.0023654639999998E-3</v>
      </c>
      <c r="AA433" s="30">
        <v>4.0399999999999998E-2</v>
      </c>
      <c r="AB433" s="30">
        <v>6.0669770240000002E-3</v>
      </c>
      <c r="AC433" s="99">
        <f t="shared" si="166"/>
        <v>6.1612717632499999E-3</v>
      </c>
      <c r="AD433">
        <f t="shared" si="167"/>
        <v>1.4864245647921076E-4</v>
      </c>
      <c r="AE433" t="s">
        <v>49</v>
      </c>
      <c r="AF433">
        <v>2.38E+18</v>
      </c>
      <c r="AG433" s="30">
        <v>4.2000000000000003E-2</v>
      </c>
      <c r="AH433" s="30">
        <v>6.4965197219999998E-3</v>
      </c>
      <c r="AI433" s="30">
        <v>4.24E-2</v>
      </c>
      <c r="AJ433" s="30">
        <v>6.939443535E-3</v>
      </c>
      <c r="AK433" s="99">
        <f t="shared" si="168"/>
        <v>6.7179816284999999E-3</v>
      </c>
      <c r="AL433" s="100">
        <f t="shared" si="169"/>
        <v>2.2146190650000012E-4</v>
      </c>
      <c r="AM433" t="s">
        <v>55</v>
      </c>
      <c r="AO433" s="30"/>
      <c r="AP433" s="30"/>
      <c r="BW433" s="132">
        <v>2.9619988239999999E-4</v>
      </c>
      <c r="BX433" s="132">
        <v>2.0022003850000001E-4</v>
      </c>
      <c r="BY433" s="30">
        <v>3.0350441460000002E-4</v>
      </c>
      <c r="BZ433" s="30">
        <v>3.2896874300000002E-4</v>
      </c>
      <c r="CA433" s="30">
        <v>3.1806696140000002E-4</v>
      </c>
      <c r="CB433" s="100">
        <f t="shared" ref="CB433" si="181">AVERAGE(BX433:CA433)</f>
        <v>2.8769003937500001E-4</v>
      </c>
      <c r="CC433" s="133">
        <v>3.0620728500000002E-4</v>
      </c>
      <c r="CD433" s="133">
        <v>3.0557059090000001E-4</v>
      </c>
      <c r="CE433" s="133">
        <v>2.919997599E-4</v>
      </c>
      <c r="CF433" s="133">
        <v>2.086975795E-4</v>
      </c>
      <c r="CG433">
        <f t="shared" si="171"/>
        <v>2.7811880382499999E-4</v>
      </c>
      <c r="CH433" s="30">
        <v>3.1603910330000001E-4</v>
      </c>
      <c r="CI433" s="30">
        <v>3.3758621639999999E-4</v>
      </c>
      <c r="CJ433" s="100">
        <f t="shared" si="172"/>
        <v>3.2681265985E-4</v>
      </c>
      <c r="CK433" s="30"/>
      <c r="CL433" s="30"/>
      <c r="CM433" t="e">
        <f t="shared" si="173"/>
        <v>#DIV/0!</v>
      </c>
      <c r="CN433" s="30"/>
      <c r="CO433" s="30"/>
      <c r="CP433" s="30"/>
      <c r="CQ433" s="30"/>
      <c r="CR433" s="30"/>
      <c r="CS433" s="100" t="e">
        <f t="shared" si="174"/>
        <v>#DIV/0!</v>
      </c>
      <c r="CT433" s="30"/>
      <c r="CU433" s="30"/>
      <c r="CV433" t="e">
        <f t="shared" si="175"/>
        <v>#DIV/0!</v>
      </c>
      <c r="CW433" s="30"/>
      <c r="CY433">
        <v>4.01E+18</v>
      </c>
      <c r="CZ433">
        <f>Q443</f>
        <v>1.7071480669E-3</v>
      </c>
    </row>
    <row r="434" spans="1:104" ht="15.75" thickBot="1">
      <c r="A434" t="s">
        <v>56</v>
      </c>
      <c r="B434">
        <v>2.62E+18</v>
      </c>
      <c r="C434" s="30">
        <v>3.3000000000000002E-2</v>
      </c>
      <c r="D434" s="30">
        <v>5.099675475E-3</v>
      </c>
      <c r="E434" t="s">
        <v>50</v>
      </c>
      <c r="F434">
        <v>2.62E+18</v>
      </c>
      <c r="G434" s="19"/>
      <c r="H434" s="19"/>
      <c r="I434" s="19"/>
      <c r="J434" s="30"/>
      <c r="K434" s="19"/>
      <c r="L434" s="30"/>
      <c r="M434" s="19"/>
      <c r="N434" s="19"/>
      <c r="R434" s="100"/>
      <c r="S434" t="s">
        <v>56</v>
      </c>
      <c r="T434">
        <v>2.53E+18</v>
      </c>
      <c r="U434" s="30">
        <v>3.4299999999999997E-2</v>
      </c>
      <c r="V434" s="30">
        <v>4.9746192889999997E-3</v>
      </c>
      <c r="W434" s="30">
        <v>3.5700000000000003E-2</v>
      </c>
      <c r="X434" s="30">
        <v>5.5921052630000002E-3</v>
      </c>
      <c r="Y434" s="30">
        <v>3.5099999999999999E-2</v>
      </c>
      <c r="Z434" s="30">
        <v>5.1892371379999996E-3</v>
      </c>
      <c r="AA434" s="30">
        <v>3.73E-2</v>
      </c>
      <c r="AB434" s="30">
        <v>5.6014416580000004E-3</v>
      </c>
      <c r="AC434" s="99">
        <f t="shared" si="166"/>
        <v>5.3393508370000002E-3</v>
      </c>
      <c r="AD434">
        <f t="shared" si="167"/>
        <v>3.0991376383814853E-4</v>
      </c>
      <c r="AE434" t="s">
        <v>50</v>
      </c>
      <c r="AF434">
        <v>2.53E+18</v>
      </c>
      <c r="AG434" s="30">
        <v>4.6199999999999998E-2</v>
      </c>
      <c r="AH434" s="30">
        <v>7.1461716939999996E-3</v>
      </c>
      <c r="AI434" s="30">
        <v>4.641E-2</v>
      </c>
      <c r="AJ434" s="30">
        <v>7.5957446810000001E-3</v>
      </c>
      <c r="AK434" s="99">
        <f t="shared" si="168"/>
        <v>7.3709581875000003E-3</v>
      </c>
      <c r="AL434" s="100">
        <f t="shared" si="169"/>
        <v>2.2478649350000024E-4</v>
      </c>
      <c r="AM434" t="s">
        <v>56</v>
      </c>
      <c r="AO434" s="30"/>
      <c r="AP434" s="30"/>
      <c r="BW434" s="132">
        <v>2.4808619590000001E-4</v>
      </c>
      <c r="BX434" s="134"/>
      <c r="BY434" s="19"/>
      <c r="BZ434" s="19"/>
      <c r="CA434" s="19"/>
      <c r="CB434" s="100"/>
      <c r="CC434" s="133">
        <v>2.4200253170000001E-4</v>
      </c>
      <c r="CD434" s="133">
        <v>2.7204164829999999E-4</v>
      </c>
      <c r="CE434" s="133">
        <v>2.5244314220000002E-4</v>
      </c>
      <c r="CF434" s="133">
        <v>1.9268365629999999E-4</v>
      </c>
      <c r="CG434">
        <f t="shared" si="171"/>
        <v>2.3979274462500002E-4</v>
      </c>
      <c r="CH434" s="30">
        <v>3.4764301369999997E-4</v>
      </c>
      <c r="CI434" s="30">
        <v>3.6951359199999999E-4</v>
      </c>
      <c r="CJ434" s="100">
        <f t="shared" si="172"/>
        <v>3.5857830284999998E-4</v>
      </c>
      <c r="CK434" s="30"/>
      <c r="CL434" s="30"/>
      <c r="CM434" t="e">
        <f t="shared" si="173"/>
        <v>#DIV/0!</v>
      </c>
      <c r="CN434" s="19"/>
      <c r="CO434" s="30"/>
      <c r="CP434" s="30"/>
      <c r="CQ434" s="30"/>
      <c r="CR434" s="30"/>
      <c r="CS434" s="100" t="e">
        <f t="shared" si="174"/>
        <v>#DIV/0!</v>
      </c>
      <c r="CT434" s="30"/>
      <c r="CU434" s="30"/>
      <c r="CV434" t="e">
        <f t="shared" si="175"/>
        <v>#DIV/0!</v>
      </c>
      <c r="CW434" s="30"/>
      <c r="CY434">
        <v>4.32E+18</v>
      </c>
      <c r="CZ434">
        <f>Q445</f>
        <v>9.571255245333334E-4</v>
      </c>
    </row>
    <row r="435" spans="1:104" ht="15.75" thickBot="1">
      <c r="A435" t="s">
        <v>57</v>
      </c>
      <c r="B435">
        <v>2.78E+18</v>
      </c>
      <c r="C435" s="30">
        <v>2.52E-2</v>
      </c>
      <c r="D435" s="30">
        <v>3.8942976360000002E-3</v>
      </c>
      <c r="E435" t="s">
        <v>51</v>
      </c>
      <c r="F435">
        <v>2.78E+18</v>
      </c>
      <c r="G435" s="30">
        <v>2.9000000000000001E-2</v>
      </c>
      <c r="H435" s="30">
        <v>4.4870803030000002E-3</v>
      </c>
      <c r="I435" s="30">
        <v>3.678E-2</v>
      </c>
      <c r="J435" s="30">
        <v>6.8313521550000004E-3</v>
      </c>
      <c r="K435" s="30">
        <v>4.0629999999999999E-2</v>
      </c>
      <c r="L435" s="30">
        <v>7.064858286E-3</v>
      </c>
      <c r="M435" s="30">
        <v>1.6469999999999999E-2</v>
      </c>
      <c r="N435" s="30">
        <v>6.1149476499999999E-3</v>
      </c>
      <c r="Q435">
        <f t="shared" si="165"/>
        <v>6.1245595985000003E-3</v>
      </c>
      <c r="R435" s="100">
        <f>_xlfn.STDEV.S(H435,J435,L435,N435,P435)</f>
        <v>1.1640658876517216E-3</v>
      </c>
      <c r="S435" t="s">
        <v>57</v>
      </c>
      <c r="T435">
        <v>2.68E+18</v>
      </c>
      <c r="U435" s="30">
        <v>2.8299999999999999E-2</v>
      </c>
      <c r="V435" s="30">
        <v>4.1044234949999996E-3</v>
      </c>
      <c r="W435" s="30">
        <v>2.58E-2</v>
      </c>
      <c r="X435" s="30">
        <v>4.0413533829999999E-3</v>
      </c>
      <c r="Y435" s="30">
        <v>2.5499999999999998E-2</v>
      </c>
      <c r="Z435" s="30">
        <v>3.7699586040000001E-3</v>
      </c>
      <c r="AA435" s="30">
        <v>2.81E-2</v>
      </c>
      <c r="AB435" s="30">
        <v>4.2198528310000002E-3</v>
      </c>
      <c r="AC435" s="99">
        <f t="shared" si="166"/>
        <v>4.0338970782500001E-3</v>
      </c>
      <c r="AD435">
        <f t="shared" si="167"/>
        <v>1.9085127901969165E-4</v>
      </c>
      <c r="AE435" t="s">
        <v>51</v>
      </c>
      <c r="AF435">
        <v>2.68E+18</v>
      </c>
      <c r="AG435" s="30">
        <v>4.8399999999999999E-2</v>
      </c>
      <c r="AH435" s="30">
        <v>7.4864655839999997E-3</v>
      </c>
      <c r="AI435" s="30">
        <v>4.8649999999999999E-2</v>
      </c>
      <c r="AJ435" s="30">
        <v>7.9623567920000006E-3</v>
      </c>
      <c r="AK435" s="99">
        <f t="shared" si="168"/>
        <v>7.7244111879999997E-3</v>
      </c>
      <c r="AL435" s="100">
        <f t="shared" si="169"/>
        <v>2.3794560400000045E-4</v>
      </c>
      <c r="AM435" t="s">
        <v>57</v>
      </c>
      <c r="AO435" s="30"/>
      <c r="AP435" s="30"/>
      <c r="BW435" s="132">
        <v>1.8944764049999999E-4</v>
      </c>
      <c r="BX435" s="132">
        <v>2.182850043E-4</v>
      </c>
      <c r="BY435" s="30">
        <v>3.323278466E-4</v>
      </c>
      <c r="BZ435" s="30">
        <v>3.4368732389999999E-4</v>
      </c>
      <c r="CA435" s="30">
        <v>2.9747659589999999E-4</v>
      </c>
      <c r="CB435" s="100">
        <f t="shared" ref="CB435" si="182">AVERAGE(BX435:CA435)</f>
        <v>2.97944192675E-4</v>
      </c>
      <c r="CC435" s="133">
        <v>1.9966972730000001E-4</v>
      </c>
      <c r="CD435" s="133">
        <v>1.9660152729999999E-4</v>
      </c>
      <c r="CE435" s="133">
        <v>1.83398864E-4</v>
      </c>
      <c r="CF435" s="133">
        <v>1.4515846500000001E-4</v>
      </c>
      <c r="CG435">
        <f t="shared" si="171"/>
        <v>1.8120714590000002E-4</v>
      </c>
      <c r="CH435" s="30">
        <v>3.6419744290000001E-4</v>
      </c>
      <c r="CI435" s="30">
        <v>3.8734833549999999E-4</v>
      </c>
      <c r="CJ435" s="100">
        <f t="shared" si="172"/>
        <v>3.757728892E-4</v>
      </c>
      <c r="CK435" s="30"/>
      <c r="CL435" s="30"/>
      <c r="CM435" t="e">
        <f t="shared" si="173"/>
        <v>#DIV/0!</v>
      </c>
      <c r="CN435" s="30"/>
      <c r="CO435" s="30"/>
      <c r="CP435" s="30"/>
      <c r="CQ435" s="30"/>
      <c r="CR435" s="30"/>
      <c r="CS435" s="100" t="e">
        <f t="shared" si="174"/>
        <v>#DIV/0!</v>
      </c>
      <c r="CT435" s="30"/>
      <c r="CU435" s="30"/>
      <c r="CV435" t="e">
        <f t="shared" si="175"/>
        <v>#DIV/0!</v>
      </c>
      <c r="CW435" s="30"/>
      <c r="CY435">
        <v>4.63E+18</v>
      </c>
      <c r="CZ435">
        <f>Q447</f>
        <v>3.2164062115000002E-4</v>
      </c>
    </row>
    <row r="436" spans="1:104" ht="15.75" thickBot="1">
      <c r="A436" t="s">
        <v>58</v>
      </c>
      <c r="B436">
        <v>2.93E+18</v>
      </c>
      <c r="C436" s="30">
        <v>1.8800000000000001E-2</v>
      </c>
      <c r="D436" s="30">
        <v>2.9052696650000002E-3</v>
      </c>
      <c r="E436" t="s">
        <v>52</v>
      </c>
      <c r="F436">
        <v>2.93E+18</v>
      </c>
      <c r="G436" s="19"/>
      <c r="H436" s="19"/>
      <c r="I436" s="19"/>
      <c r="J436" s="30"/>
      <c r="K436" s="19"/>
      <c r="L436" s="30"/>
      <c r="M436" s="19"/>
      <c r="N436" s="19"/>
      <c r="R436" s="100"/>
      <c r="S436" t="s">
        <v>58</v>
      </c>
      <c r="T436">
        <v>2.83E+18</v>
      </c>
      <c r="U436" s="30">
        <v>1.9300000000000001E-2</v>
      </c>
      <c r="V436" s="30">
        <v>2.7991298039999998E-3</v>
      </c>
      <c r="W436" s="30">
        <v>2.1000000000000001E-2</v>
      </c>
      <c r="X436" s="30">
        <v>3.2894736840000001E-3</v>
      </c>
      <c r="Y436" s="30">
        <v>1.8700000000000001E-2</v>
      </c>
      <c r="Z436" s="30">
        <v>2.7646363100000001E-3</v>
      </c>
      <c r="AA436" s="30">
        <v>1.9900000000000001E-2</v>
      </c>
      <c r="AB436" s="30">
        <v>2.9884367019999999E-3</v>
      </c>
      <c r="AC436" s="99">
        <f t="shared" si="166"/>
        <v>2.9604191250000001E-3</v>
      </c>
      <c r="AD436">
        <f t="shared" si="167"/>
        <v>2.4042118815223749E-4</v>
      </c>
      <c r="AE436" t="s">
        <v>52</v>
      </c>
      <c r="AF436">
        <v>2.83E+18</v>
      </c>
      <c r="AG436" s="30">
        <v>4.7100000000000003E-2</v>
      </c>
      <c r="AH436" s="30">
        <v>7.2853828309999997E-3</v>
      </c>
      <c r="AI436" s="19"/>
      <c r="AJ436" s="19">
        <f>(AJ435+AJ437)/2</f>
        <v>7.5932896890000007E-3</v>
      </c>
      <c r="AK436" s="99">
        <f t="shared" si="168"/>
        <v>7.4393362600000002E-3</v>
      </c>
      <c r="AL436" s="100"/>
      <c r="AM436" t="s">
        <v>58</v>
      </c>
      <c r="AO436" s="30"/>
      <c r="AP436" s="30"/>
      <c r="BW436" s="132">
        <v>1.4133395400000001E-4</v>
      </c>
      <c r="BX436" s="134"/>
      <c r="BY436" s="19"/>
      <c r="BZ436" s="19"/>
      <c r="CA436" s="19"/>
      <c r="CB436" s="100"/>
      <c r="CC436" s="133">
        <v>1.3617052070000001E-4</v>
      </c>
      <c r="CD436" s="133">
        <v>1.60024499E-4</v>
      </c>
      <c r="CE436" s="133">
        <v>1.3449250029999999E-4</v>
      </c>
      <c r="CF436" s="133">
        <v>1.027990553E-4</v>
      </c>
      <c r="CG436">
        <f t="shared" si="171"/>
        <v>1.3337164382500001E-4</v>
      </c>
      <c r="CH436" s="30">
        <v>3.5441528019999999E-4</v>
      </c>
      <c r="CI436" s="19"/>
      <c r="CJ436" s="100">
        <f t="shared" si="172"/>
        <v>3.5441528019999999E-4</v>
      </c>
      <c r="CK436" s="30"/>
      <c r="CL436" s="30"/>
      <c r="CM436" t="e">
        <f t="shared" si="173"/>
        <v>#DIV/0!</v>
      </c>
      <c r="CN436" s="19"/>
      <c r="CO436" s="30"/>
      <c r="CP436" s="30"/>
      <c r="CQ436" s="30"/>
      <c r="CR436" s="30"/>
      <c r="CS436" s="100" t="e">
        <f t="shared" si="174"/>
        <v>#DIV/0!</v>
      </c>
      <c r="CT436" s="30"/>
      <c r="CU436" s="30"/>
      <c r="CV436" t="e">
        <f t="shared" si="175"/>
        <v>#DIV/0!</v>
      </c>
      <c r="CW436" s="30"/>
      <c r="CY436">
        <v>4.94E+18</v>
      </c>
      <c r="CZ436">
        <f>Q449</f>
        <v>-3.2999559923333339E-5</v>
      </c>
    </row>
    <row r="437" spans="1:104" ht="15.75" thickBot="1">
      <c r="A437" t="s">
        <v>59</v>
      </c>
      <c r="B437">
        <v>3.09E+18</v>
      </c>
      <c r="C437" s="30">
        <v>1.4E-2</v>
      </c>
      <c r="D437" s="30">
        <v>2.1634986860000001E-3</v>
      </c>
      <c r="E437" t="s">
        <v>53</v>
      </c>
      <c r="F437">
        <v>3.09E+18</v>
      </c>
      <c r="G437" s="30">
        <v>2.9399999999999999E-2</v>
      </c>
      <c r="H437" s="30">
        <v>4.5489710660000003E-3</v>
      </c>
      <c r="I437" s="30">
        <v>3.236E-2</v>
      </c>
      <c r="J437" s="30">
        <v>6.010401189E-3</v>
      </c>
      <c r="K437" s="30">
        <v>3.8339999999999999E-2</v>
      </c>
      <c r="L437" s="30">
        <v>6.6666666670000003E-3</v>
      </c>
      <c r="M437" s="30">
        <v>1.5610000000000001E-2</v>
      </c>
      <c r="N437" s="30">
        <v>5.7956486230000001E-3</v>
      </c>
      <c r="Q437">
        <f t="shared" si="165"/>
        <v>5.7554218862500006E-3</v>
      </c>
      <c r="R437" s="100">
        <f>_xlfn.STDEV.S(H437,J437,L437,N437,P437)</f>
        <v>8.8553623440008433E-4</v>
      </c>
      <c r="S437" t="s">
        <v>59</v>
      </c>
      <c r="T437">
        <v>2.97E+18</v>
      </c>
      <c r="U437" s="30">
        <v>1.55E-2</v>
      </c>
      <c r="V437" s="30">
        <v>2.2480058009999998E-3</v>
      </c>
      <c r="W437" s="30">
        <v>1.5800000000000002E-2</v>
      </c>
      <c r="X437" s="30">
        <v>2.4749373429999999E-3</v>
      </c>
      <c r="Y437" s="30">
        <v>1.4500000000000001E-2</v>
      </c>
      <c r="Z437" s="30">
        <v>2.1437019520000001E-3</v>
      </c>
      <c r="AA437" s="30">
        <v>1.6E-2</v>
      </c>
      <c r="AB437" s="30">
        <v>2.4027631780000002E-3</v>
      </c>
      <c r="AC437" s="99">
        <f t="shared" si="166"/>
        <v>2.3173520684999999E-3</v>
      </c>
      <c r="AD437">
        <f t="shared" si="167"/>
        <v>1.4954536005496399E-4</v>
      </c>
      <c r="AE437" t="s">
        <v>53</v>
      </c>
      <c r="AF437">
        <v>2.97E+18</v>
      </c>
      <c r="AG437" s="30">
        <v>4.48E-2</v>
      </c>
      <c r="AH437" s="30">
        <v>6.9296210360000002E-3</v>
      </c>
      <c r="AI437" s="30">
        <v>4.4139999999999999E-2</v>
      </c>
      <c r="AJ437" s="30">
        <v>7.224222586E-3</v>
      </c>
      <c r="AK437" s="99">
        <f t="shared" si="168"/>
        <v>7.0769218109999997E-3</v>
      </c>
      <c r="AL437" s="100">
        <f t="shared" ref="AL437:AL453" si="183">_xlfn.STDEV.P(AH437,AJ437)</f>
        <v>1.4730077499999989E-4</v>
      </c>
      <c r="AM437" t="s">
        <v>59</v>
      </c>
      <c r="AO437" s="30"/>
      <c r="AP437" s="30"/>
      <c r="BW437" s="132">
        <v>1.052486892E-4</v>
      </c>
      <c r="BX437" s="132">
        <v>2.21295832E-4</v>
      </c>
      <c r="BY437" s="30">
        <v>2.9239067739999998E-4</v>
      </c>
      <c r="BZ437" s="30">
        <v>3.243163179E-4</v>
      </c>
      <c r="CA437" s="30">
        <v>2.8194351320000001E-4</v>
      </c>
      <c r="CB437" s="100">
        <f t="shared" ref="CB437" si="184">AVERAGE(BX437:CA437)</f>
        <v>2.7998658512500002E-4</v>
      </c>
      <c r="CC437" s="133">
        <v>1.0935974460000001E-4</v>
      </c>
      <c r="CD437" s="133">
        <v>1.20399385E-4</v>
      </c>
      <c r="CE437" s="133">
        <v>1.042856286E-4</v>
      </c>
      <c r="CF437" s="133">
        <v>8.2652506739999999E-5</v>
      </c>
      <c r="CG437">
        <f t="shared" si="171"/>
        <v>1.04174316235E-4</v>
      </c>
      <c r="CH437" s="30">
        <v>3.3710837690000001E-4</v>
      </c>
      <c r="CI437" s="30">
        <v>3.5143999040000002E-4</v>
      </c>
      <c r="CJ437" s="100">
        <f t="shared" si="172"/>
        <v>3.4427418365000004E-4</v>
      </c>
      <c r="CK437" s="30"/>
      <c r="CL437" s="30"/>
      <c r="CM437" t="e">
        <f t="shared" si="173"/>
        <v>#DIV/0!</v>
      </c>
      <c r="CN437" s="30"/>
      <c r="CO437" s="30"/>
      <c r="CP437" s="30"/>
      <c r="CQ437" s="30"/>
      <c r="CR437" s="30"/>
      <c r="CS437" s="100" t="e">
        <f t="shared" si="174"/>
        <v>#DIV/0!</v>
      </c>
      <c r="CT437" s="30"/>
      <c r="CU437" s="30"/>
      <c r="CV437" t="e">
        <f t="shared" si="175"/>
        <v>#DIV/0!</v>
      </c>
      <c r="CW437" s="30"/>
      <c r="CY437">
        <v>5.24E+18</v>
      </c>
      <c r="CZ437">
        <f>Q451</f>
        <v>-1.5300393879766667E-4</v>
      </c>
    </row>
    <row r="438" spans="1:104" ht="15.75" thickBot="1">
      <c r="A438" t="s">
        <v>60</v>
      </c>
      <c r="B438">
        <v>3.24E+18</v>
      </c>
      <c r="C438" s="30">
        <v>1.37E-2</v>
      </c>
      <c r="D438" s="30">
        <v>2.1171380000000002E-3</v>
      </c>
      <c r="E438" t="s">
        <v>54</v>
      </c>
      <c r="F438">
        <v>3.24E+18</v>
      </c>
      <c r="G438" s="19"/>
      <c r="H438" s="19"/>
      <c r="I438" s="19"/>
      <c r="J438" s="30"/>
      <c r="K438" s="19"/>
      <c r="L438" s="30"/>
      <c r="M438" s="19"/>
      <c r="N438" s="19"/>
      <c r="R438" s="100"/>
      <c r="S438" t="s">
        <v>60</v>
      </c>
      <c r="T438">
        <v>3.12E+18</v>
      </c>
      <c r="U438" s="30">
        <v>1.04E-2</v>
      </c>
      <c r="V438" s="30">
        <v>1.508339376E-3</v>
      </c>
      <c r="W438" s="30">
        <v>1.23E-2</v>
      </c>
      <c r="X438" s="30">
        <v>1.926691729E-3</v>
      </c>
      <c r="Y438" s="30">
        <v>8.0999999999999996E-3</v>
      </c>
      <c r="Z438" s="30">
        <v>1.1975162630000001E-3</v>
      </c>
      <c r="AA438" s="30">
        <v>1.09E-2</v>
      </c>
      <c r="AB438" s="30">
        <v>1.636882415E-3</v>
      </c>
      <c r="AC438" s="99">
        <f t="shared" si="166"/>
        <v>1.56735744575E-3</v>
      </c>
      <c r="AD438">
        <f t="shared" si="167"/>
        <v>3.0233562006647482E-4</v>
      </c>
      <c r="AE438" t="s">
        <v>54</v>
      </c>
      <c r="AF438">
        <v>3.12E+18</v>
      </c>
      <c r="AG438" s="30">
        <v>3.8800000000000001E-2</v>
      </c>
      <c r="AH438" s="30">
        <v>6.0015467900000003E-3</v>
      </c>
      <c r="AI438" s="30">
        <v>3.9390000000000001E-2</v>
      </c>
      <c r="AJ438" s="30">
        <v>6.4468085110000002E-3</v>
      </c>
      <c r="AK438" s="99">
        <f t="shared" si="168"/>
        <v>6.2241776505000002E-3</v>
      </c>
      <c r="AL438" s="100">
        <f t="shared" si="183"/>
        <v>2.2263086049999995E-4</v>
      </c>
      <c r="AM438" t="s">
        <v>60</v>
      </c>
      <c r="AO438" s="30"/>
      <c r="AP438" s="30"/>
      <c r="BW438" s="132">
        <v>1.029933601E-4</v>
      </c>
      <c r="BX438" s="134"/>
      <c r="BY438" s="19"/>
      <c r="BZ438" s="19"/>
      <c r="CA438" s="19"/>
      <c r="CB438" s="100"/>
      <c r="CC438" s="133">
        <v>7.3376860909999997E-5</v>
      </c>
      <c r="CD438" s="133">
        <v>9.3728635120000003E-5</v>
      </c>
      <c r="CE438" s="133">
        <v>5.8256109739999998E-5</v>
      </c>
      <c r="CF438" s="133">
        <v>5.6307020219999999E-5</v>
      </c>
      <c r="CG438">
        <f t="shared" si="171"/>
        <v>7.0417156497500004E-5</v>
      </c>
      <c r="CH438" s="30">
        <v>2.9195993359999999E-4</v>
      </c>
      <c r="CI438" s="30">
        <v>3.1362077979999999E-4</v>
      </c>
      <c r="CJ438" s="100">
        <f t="shared" si="172"/>
        <v>3.0279035669999999E-4</v>
      </c>
      <c r="CK438" s="30"/>
      <c r="CL438" s="30"/>
      <c r="CM438" t="e">
        <f t="shared" si="173"/>
        <v>#DIV/0!</v>
      </c>
      <c r="CN438" s="19"/>
      <c r="CO438" s="30"/>
      <c r="CP438" s="30"/>
      <c r="CQ438" s="30"/>
      <c r="CR438" s="30"/>
      <c r="CS438" s="100" t="e">
        <f t="shared" si="174"/>
        <v>#DIV/0!</v>
      </c>
      <c r="CT438" s="30"/>
      <c r="CU438" s="30"/>
      <c r="CV438" t="e">
        <f t="shared" si="175"/>
        <v>#DIV/0!</v>
      </c>
      <c r="CW438" s="30"/>
      <c r="CY438">
        <v>5.55E+18</v>
      </c>
      <c r="CZ438">
        <f>Q453</f>
        <v>-1.8322443333333293E-6</v>
      </c>
    </row>
    <row r="439" spans="1:104" ht="15.75" thickBot="1">
      <c r="A439" t="s">
        <v>61</v>
      </c>
      <c r="B439">
        <v>3.39E+18</v>
      </c>
      <c r="C439" s="30">
        <v>9.4000000000000004E-3</v>
      </c>
      <c r="D439" s="30">
        <v>1.4526348320000001E-3</v>
      </c>
      <c r="E439" t="s">
        <v>55</v>
      </c>
      <c r="F439">
        <v>3.39E+18</v>
      </c>
      <c r="G439" s="30">
        <v>2.2800000000000001E-2</v>
      </c>
      <c r="H439" s="30">
        <v>3.5277734799999999E-3</v>
      </c>
      <c r="I439" s="30"/>
      <c r="J439" s="30"/>
      <c r="K439" s="30">
        <v>3.0079999999999999E-2</v>
      </c>
      <c r="L439" s="30">
        <v>5.2303947139999999E-3</v>
      </c>
      <c r="M439" s="30">
        <v>1.4489999999999999E-2</v>
      </c>
      <c r="N439" s="30">
        <v>5.3798173310000003E-3</v>
      </c>
      <c r="Q439">
        <f t="shared" si="165"/>
        <v>4.7126618416666669E-3</v>
      </c>
      <c r="R439" s="100">
        <f>_xlfn.STDEV.S(H439,J439,L439,N439,P439)</f>
        <v>1.0288596123026797E-3</v>
      </c>
      <c r="S439" t="s">
        <v>61</v>
      </c>
      <c r="T439">
        <v>3.27E+18</v>
      </c>
      <c r="U439" s="30">
        <v>7.7999999999999996E-3</v>
      </c>
      <c r="V439" s="30">
        <v>1.131254532E-3</v>
      </c>
      <c r="W439" s="30">
        <v>8.6999999999999994E-3</v>
      </c>
      <c r="X439" s="30">
        <v>1.3627819550000001E-3</v>
      </c>
      <c r="Y439" s="30">
        <v>7.3000000000000001E-3</v>
      </c>
      <c r="Z439" s="30">
        <v>1.0792430509999999E-3</v>
      </c>
      <c r="AA439" s="30">
        <v>9.7999999999999997E-3</v>
      </c>
      <c r="AB439" s="30">
        <v>1.4716924460000001E-3</v>
      </c>
      <c r="AC439" s="99">
        <f t="shared" si="166"/>
        <v>1.261242996E-3</v>
      </c>
      <c r="AD439">
        <f t="shared" si="167"/>
        <v>1.8674413150367768E-4</v>
      </c>
      <c r="AE439" t="s">
        <v>55</v>
      </c>
      <c r="AF439">
        <v>3.27E+18</v>
      </c>
      <c r="AG439" s="30">
        <v>3.4799999999999998E-2</v>
      </c>
      <c r="AH439" s="30">
        <v>5.382830626E-3</v>
      </c>
      <c r="AI439" s="30">
        <v>3.4540000000000001E-2</v>
      </c>
      <c r="AJ439" s="30">
        <v>5.6530278230000003E-3</v>
      </c>
      <c r="AK439" s="99">
        <f t="shared" si="168"/>
        <v>5.5179292244999997E-3</v>
      </c>
      <c r="AL439" s="100">
        <f t="shared" si="183"/>
        <v>1.3509859850000016E-4</v>
      </c>
      <c r="AM439" t="s">
        <v>61</v>
      </c>
      <c r="AO439" s="30"/>
      <c r="AP439" s="30"/>
      <c r="BW439" s="132">
        <v>7.0666977019999996E-5</v>
      </c>
      <c r="BX439" s="132">
        <v>1.7161717580000001E-4</v>
      </c>
      <c r="BY439" s="30">
        <v>3.2392477709999997E-4</v>
      </c>
      <c r="BZ439" s="30">
        <v>2.5444535329999999E-4</v>
      </c>
      <c r="CA439" s="30">
        <v>2.6171438220000002E-4</v>
      </c>
      <c r="CB439" s="100">
        <f t="shared" ref="CB439" si="185">AVERAGE(BX439:CA439)</f>
        <v>2.5292542210000001E-4</v>
      </c>
      <c r="CC439" s="133">
        <v>5.5032645679999997E-5</v>
      </c>
      <c r="CD439" s="133">
        <v>6.6295863870000004E-5</v>
      </c>
      <c r="CE439" s="133">
        <v>5.2502419890000001E-5</v>
      </c>
      <c r="CF439" s="133">
        <v>5.0624660380000001E-5</v>
      </c>
      <c r="CG439">
        <f t="shared" si="171"/>
        <v>5.6113897455E-5</v>
      </c>
      <c r="CH439" s="30">
        <v>2.618609713E-4</v>
      </c>
      <c r="CI439" s="30">
        <v>2.7500537529999999E-4</v>
      </c>
      <c r="CJ439" s="100">
        <f t="shared" si="172"/>
        <v>2.684331733E-4</v>
      </c>
      <c r="CK439" s="30"/>
      <c r="CL439" s="30"/>
      <c r="CM439" t="e">
        <f t="shared" si="173"/>
        <v>#DIV/0!</v>
      </c>
      <c r="CN439" s="30"/>
      <c r="CO439" s="30"/>
      <c r="CP439" s="30"/>
      <c r="CQ439" s="30"/>
      <c r="CR439" s="30"/>
      <c r="CS439" s="100" t="e">
        <f t="shared" si="174"/>
        <v>#DIV/0!</v>
      </c>
      <c r="CT439" s="30"/>
      <c r="CU439" s="30"/>
      <c r="CV439" t="e">
        <f t="shared" si="175"/>
        <v>#DIV/0!</v>
      </c>
      <c r="CW439" s="30"/>
    </row>
    <row r="440" spans="1:104" ht="15.75" thickBot="1">
      <c r="A440" t="s">
        <v>62</v>
      </c>
      <c r="B440">
        <v>3.55E+18</v>
      </c>
      <c r="C440" s="30">
        <v>0.01</v>
      </c>
      <c r="D440" s="30">
        <v>1.5453562049999999E-3</v>
      </c>
      <c r="E440" t="s">
        <v>56</v>
      </c>
      <c r="F440">
        <v>3.55E+18</v>
      </c>
      <c r="G440" s="19"/>
      <c r="H440" s="19"/>
      <c r="I440" s="19"/>
      <c r="J440" s="30"/>
      <c r="K440" s="19"/>
      <c r="L440" s="30"/>
      <c r="M440" s="19"/>
      <c r="N440" s="19"/>
      <c r="R440" s="100"/>
      <c r="S440" t="s">
        <v>62</v>
      </c>
      <c r="T440">
        <v>3.42E+18</v>
      </c>
      <c r="U440" s="30">
        <v>5.1000000000000004E-3</v>
      </c>
      <c r="V440" s="30">
        <v>7.3966642489999999E-4</v>
      </c>
      <c r="W440" s="30">
        <v>6.0000000000000001E-3</v>
      </c>
      <c r="X440" s="30">
        <v>9.3984962409999996E-4</v>
      </c>
      <c r="Y440" s="30">
        <v>5.1999999999999998E-3</v>
      </c>
      <c r="Z440" s="30">
        <v>7.687758723E-4</v>
      </c>
      <c r="AA440" s="30">
        <v>7.7000000000000002E-3</v>
      </c>
      <c r="AB440" s="30">
        <v>1.1563297789999999E-3</v>
      </c>
      <c r="AC440" s="99">
        <f t="shared" si="166"/>
        <v>9.0115542507499999E-4</v>
      </c>
      <c r="AD440">
        <f t="shared" si="167"/>
        <v>1.9167179857737513E-4</v>
      </c>
      <c r="AE440" t="s">
        <v>56</v>
      </c>
      <c r="AF440">
        <v>3.42E+18</v>
      </c>
      <c r="AG440" s="30">
        <v>2.6800000000000001E-2</v>
      </c>
      <c r="AH440" s="30">
        <v>4.1453982989999999E-3</v>
      </c>
      <c r="AI440" s="30">
        <v>3.0269999999999998E-2</v>
      </c>
      <c r="AJ440" s="30">
        <v>4.9541734859999999E-3</v>
      </c>
      <c r="AK440" s="99">
        <f t="shared" si="168"/>
        <v>4.5497858924999999E-3</v>
      </c>
      <c r="AL440" s="100">
        <f t="shared" si="183"/>
        <v>4.0438759349999999E-4</v>
      </c>
      <c r="AM440" t="s">
        <v>62</v>
      </c>
      <c r="AO440" s="30"/>
      <c r="AP440" s="30"/>
      <c r="BW440" s="132">
        <v>7.517763513E-5</v>
      </c>
      <c r="BX440" s="134"/>
      <c r="BY440" s="19"/>
      <c r="BZ440" s="19"/>
      <c r="CA440" s="19"/>
      <c r="CB440" s="100"/>
      <c r="CC440" s="133">
        <v>3.5982883719999998E-5</v>
      </c>
      <c r="CD440" s="133">
        <v>4.5721285419999997E-5</v>
      </c>
      <c r="CE440" s="133">
        <v>3.7398984029999998E-5</v>
      </c>
      <c r="CF440" s="133">
        <v>3.9776518869999999E-5</v>
      </c>
      <c r="CG440">
        <f t="shared" si="171"/>
        <v>3.9719918009999998E-5</v>
      </c>
      <c r="CH440" s="30">
        <v>2.0166304690000001E-4</v>
      </c>
      <c r="CI440" s="30">
        <v>2.410078955E-4</v>
      </c>
      <c r="CJ440" s="100">
        <f t="shared" si="172"/>
        <v>2.2133547119999999E-4</v>
      </c>
      <c r="CK440" s="30"/>
      <c r="CL440" s="30"/>
      <c r="CM440" t="e">
        <f t="shared" si="173"/>
        <v>#DIV/0!</v>
      </c>
      <c r="CN440" s="19"/>
      <c r="CO440" s="30"/>
      <c r="CP440" s="30"/>
      <c r="CQ440" s="30"/>
      <c r="CR440" s="30"/>
      <c r="CS440" s="100" t="e">
        <f t="shared" si="174"/>
        <v>#DIV/0!</v>
      </c>
      <c r="CT440" s="30"/>
      <c r="CU440" s="30"/>
      <c r="CV440" t="e">
        <f t="shared" si="175"/>
        <v>#DIV/0!</v>
      </c>
      <c r="CW440" s="30"/>
    </row>
    <row r="441" spans="1:104" ht="15.75" thickBot="1">
      <c r="A441" t="s">
        <v>63</v>
      </c>
      <c r="B441">
        <v>3.7E+18</v>
      </c>
      <c r="C441" s="30">
        <v>6.7999999999999996E-3</v>
      </c>
      <c r="D441" s="30">
        <v>1.050842219E-3</v>
      </c>
      <c r="E441" t="s">
        <v>57</v>
      </c>
      <c r="F441">
        <v>3.7E+18</v>
      </c>
      <c r="G441" s="30">
        <v>1.3599999999999999E-2</v>
      </c>
      <c r="H441" s="30">
        <v>2.1042859350000002E-3</v>
      </c>
      <c r="I441" s="30"/>
      <c r="J441" s="30"/>
      <c r="K441" s="30">
        <v>1.975E-2</v>
      </c>
      <c r="L441" s="30">
        <v>3.4341853590000001E-3</v>
      </c>
      <c r="M441" s="30">
        <v>1.023E-2</v>
      </c>
      <c r="N441" s="30">
        <v>3.7981733129999998E-3</v>
      </c>
      <c r="Q441">
        <f t="shared" si="165"/>
        <v>3.1122148690000003E-3</v>
      </c>
      <c r="R441" s="100">
        <f>_xlfn.STDEV.S(H441,J441,L441,N441,P441)</f>
        <v>8.9166269388152525E-4</v>
      </c>
      <c r="S441" t="s">
        <v>63</v>
      </c>
      <c r="T441">
        <v>3.57E+18</v>
      </c>
      <c r="U441" s="30">
        <v>3.0999999999999999E-3</v>
      </c>
      <c r="V441" s="30">
        <v>4.4960116029999999E-4</v>
      </c>
      <c r="W441" s="30">
        <v>4.8999999999999998E-3</v>
      </c>
      <c r="X441" s="30">
        <v>7.6754385959999999E-4</v>
      </c>
      <c r="Y441" s="30">
        <v>3.3E-3</v>
      </c>
      <c r="Z441" s="30">
        <v>4.8787699589999999E-4</v>
      </c>
      <c r="AA441" s="30">
        <v>6.0000000000000001E-3</v>
      </c>
      <c r="AB441" s="30">
        <v>9.010361916E-4</v>
      </c>
      <c r="AC441" s="99">
        <f t="shared" si="166"/>
        <v>6.5151455185000001E-4</v>
      </c>
      <c r="AD441">
        <f t="shared" si="167"/>
        <v>2.1853307634084898E-4</v>
      </c>
      <c r="AE441" t="s">
        <v>57</v>
      </c>
      <c r="AF441">
        <v>3.57E+18</v>
      </c>
      <c r="AG441" s="30">
        <v>2.0799999999999999E-2</v>
      </c>
      <c r="AH441" s="30">
        <v>3.2173240529999999E-3</v>
      </c>
      <c r="AI441" s="30">
        <v>2.479E-2</v>
      </c>
      <c r="AJ441" s="30">
        <v>4.0572831420000004E-3</v>
      </c>
      <c r="AK441" s="99">
        <f t="shared" si="168"/>
        <v>3.6373035975000001E-3</v>
      </c>
      <c r="AL441" s="100">
        <f t="shared" si="183"/>
        <v>4.1997954450000022E-4</v>
      </c>
      <c r="AM441" t="s">
        <v>63</v>
      </c>
      <c r="AO441" s="30"/>
      <c r="AP441" s="30"/>
      <c r="BW441" s="132">
        <v>5.1120791889999997E-5</v>
      </c>
      <c r="BX441" s="132">
        <v>1.0236814E-4</v>
      </c>
      <c r="BY441" s="30">
        <v>3.4425478400000001E-4</v>
      </c>
      <c r="BZ441" s="30">
        <v>1.670643526E-4</v>
      </c>
      <c r="CA441" s="30">
        <v>1.8477143750000001E-4</v>
      </c>
      <c r="CB441" s="100">
        <f t="shared" ref="CB441" si="186">AVERAGE(BX441:CA441)</f>
        <v>1.99614678525E-4</v>
      </c>
      <c r="CC441" s="133">
        <v>2.1871948929999998E-5</v>
      </c>
      <c r="CD441" s="133">
        <v>3.7339049759999997E-5</v>
      </c>
      <c r="CE441" s="133">
        <v>2.373397064E-5</v>
      </c>
      <c r="CF441" s="133">
        <v>3.0994690029999999E-5</v>
      </c>
      <c r="CG441">
        <f t="shared" si="171"/>
        <v>2.8484914839999999E-5</v>
      </c>
      <c r="CH441" s="30">
        <v>1.5651460359999999E-4</v>
      </c>
      <c r="CI441" s="30">
        <v>1.9737646939999999E-4</v>
      </c>
      <c r="CJ441" s="100">
        <f t="shared" si="172"/>
        <v>1.7694553649999999E-4</v>
      </c>
      <c r="CK441" s="30"/>
      <c r="CL441" s="30"/>
      <c r="CM441" t="e">
        <f t="shared" si="173"/>
        <v>#DIV/0!</v>
      </c>
      <c r="CN441" s="30"/>
      <c r="CO441" s="30"/>
      <c r="CP441" s="30"/>
      <c r="CQ441" s="30"/>
      <c r="CR441" s="30"/>
      <c r="CS441" s="100" t="e">
        <f t="shared" si="174"/>
        <v>#DIV/0!</v>
      </c>
      <c r="CT441" s="30"/>
      <c r="CU441" s="30"/>
      <c r="CV441" t="e">
        <f t="shared" si="175"/>
        <v>#DIV/0!</v>
      </c>
      <c r="CW441" s="30"/>
    </row>
    <row r="442" spans="1:104" ht="15.75" thickBot="1">
      <c r="A442" t="s">
        <v>64</v>
      </c>
      <c r="B442">
        <v>3.86E+18</v>
      </c>
      <c r="C442" s="30">
        <v>4.1000000000000003E-3</v>
      </c>
      <c r="D442" s="30">
        <v>6.3359604390000001E-4</v>
      </c>
      <c r="E442" t="s">
        <v>58</v>
      </c>
      <c r="F442">
        <v>3.86E+18</v>
      </c>
      <c r="G442" s="19"/>
      <c r="H442" s="19"/>
      <c r="I442" s="19"/>
      <c r="J442" s="30"/>
      <c r="K442" s="19"/>
      <c r="L442" s="30"/>
      <c r="M442" s="19"/>
      <c r="N442" s="19"/>
      <c r="R442" s="100"/>
      <c r="S442" t="s">
        <v>64</v>
      </c>
      <c r="T442">
        <v>3.72E+18</v>
      </c>
      <c r="U442" s="30">
        <v>1.9E-3</v>
      </c>
      <c r="V442" s="30">
        <v>2.7556200150000002E-4</v>
      </c>
      <c r="W442" s="30">
        <v>4.4999999999999997E-3</v>
      </c>
      <c r="X442" s="30">
        <v>7.0488721799999996E-4</v>
      </c>
      <c r="Y442" s="30">
        <v>-5.0000000000000001E-4</v>
      </c>
      <c r="Z442" s="30">
        <v>-7.3920756950000005E-5</v>
      </c>
      <c r="AA442" s="30">
        <v>3.8999999999999998E-3</v>
      </c>
      <c r="AB442" s="30">
        <v>5.8567352460000004E-4</v>
      </c>
      <c r="AC442" s="99">
        <f t="shared" si="166"/>
        <v>3.7305049678750001E-4</v>
      </c>
      <c r="AD442">
        <f t="shared" si="167"/>
        <v>3.4862179597299571E-4</v>
      </c>
      <c r="AE442" t="s">
        <v>58</v>
      </c>
      <c r="AF442">
        <v>3.72E+18</v>
      </c>
      <c r="AG442" s="30">
        <v>1.6500000000000001E-2</v>
      </c>
      <c r="AH442" s="30">
        <v>2.5522041759999999E-3</v>
      </c>
      <c r="AI442" s="30">
        <v>1.678E-2</v>
      </c>
      <c r="AJ442" s="30">
        <v>2.746317512E-3</v>
      </c>
      <c r="AK442" s="99">
        <f t="shared" si="168"/>
        <v>2.6492608439999997E-3</v>
      </c>
      <c r="AL442" s="100">
        <f t="shared" si="183"/>
        <v>9.7056668000000028E-5</v>
      </c>
      <c r="AM442" t="s">
        <v>64</v>
      </c>
      <c r="AO442" s="30"/>
      <c r="AP442" s="30"/>
      <c r="BW442" s="132">
        <v>3.0822830400000001E-5</v>
      </c>
      <c r="BX442" s="134"/>
      <c r="BY442" s="19"/>
      <c r="BZ442" s="19"/>
      <c r="CA442" s="19"/>
      <c r="CB442" s="100"/>
      <c r="CC442" s="133">
        <v>1.340538805E-5</v>
      </c>
      <c r="CD442" s="133">
        <v>3.4290964069999998E-5</v>
      </c>
      <c r="CE442" s="133">
        <v>3.5960561569999999E-6</v>
      </c>
      <c r="CF442" s="133">
        <v>2.014654852E-5</v>
      </c>
      <c r="CG442">
        <f t="shared" si="171"/>
        <v>1.7859739199250001E-5</v>
      </c>
      <c r="CH442" s="30">
        <v>1.241582192E-4</v>
      </c>
      <c r="CI442" s="30">
        <v>1.3360133749999999E-4</v>
      </c>
      <c r="CJ442" s="100">
        <f t="shared" si="172"/>
        <v>1.2887977835E-4</v>
      </c>
      <c r="CK442" s="30"/>
      <c r="CL442" s="30"/>
      <c r="CM442" t="e">
        <f t="shared" si="173"/>
        <v>#DIV/0!</v>
      </c>
      <c r="CN442" s="19"/>
      <c r="CO442" s="30"/>
      <c r="CP442" s="30"/>
      <c r="CQ442" s="30"/>
      <c r="CR442" s="30"/>
      <c r="CS442" s="100" t="e">
        <f t="shared" si="174"/>
        <v>#DIV/0!</v>
      </c>
      <c r="CT442" s="30"/>
      <c r="CU442" s="30"/>
      <c r="CV442" t="e">
        <f t="shared" si="175"/>
        <v>#DIV/0!</v>
      </c>
      <c r="CW442" s="30"/>
    </row>
    <row r="443" spans="1:104" ht="15.75" thickBot="1">
      <c r="A443" t="s">
        <v>65</v>
      </c>
      <c r="B443">
        <v>4.01E+18</v>
      </c>
      <c r="C443" s="30">
        <v>2.3999999999999998E-3</v>
      </c>
      <c r="D443" s="30">
        <v>3.7088548910000003E-4</v>
      </c>
      <c r="E443" t="s">
        <v>59</v>
      </c>
      <c r="F443">
        <v>4.01E+18</v>
      </c>
      <c r="G443" s="30">
        <v>5.7999999999999996E-3</v>
      </c>
      <c r="H443" s="30">
        <v>8.9741606069999999E-4</v>
      </c>
      <c r="I443" s="30"/>
      <c r="J443" s="30"/>
      <c r="K443" s="30">
        <v>1.1780000000000001E-2</v>
      </c>
      <c r="L443" s="30">
        <v>2.0483394190000002E-3</v>
      </c>
      <c r="M443" s="30">
        <v>5.8599999999999998E-3</v>
      </c>
      <c r="N443" s="30">
        <v>2.175688721E-3</v>
      </c>
      <c r="Q443">
        <f t="shared" si="165"/>
        <v>1.7071480669E-3</v>
      </c>
      <c r="R443" s="100">
        <f>_xlfn.STDEV.S(H443,J443,L443,N443,P443)</f>
        <v>7.0413344088921068E-4</v>
      </c>
      <c r="S443" t="s">
        <v>65</v>
      </c>
      <c r="T443">
        <v>3.87E+18</v>
      </c>
      <c r="U443" s="30">
        <v>5.0000000000000001E-4</v>
      </c>
      <c r="V443" s="30">
        <v>7.2516316170000007E-5</v>
      </c>
      <c r="W443" s="30">
        <v>2.3999999999999998E-3</v>
      </c>
      <c r="X443" s="30">
        <v>3.7593984959999999E-4</v>
      </c>
      <c r="Y443" s="30">
        <v>1E-3</v>
      </c>
      <c r="Z443" s="30">
        <v>1.4784151390000001E-4</v>
      </c>
      <c r="AA443" s="30">
        <v>2.3E-3</v>
      </c>
      <c r="AB443" s="30">
        <v>3.4539720679999998E-4</v>
      </c>
      <c r="AC443" s="99">
        <f t="shared" si="166"/>
        <v>2.3542372161750001E-4</v>
      </c>
      <c r="AD443">
        <f t="shared" si="167"/>
        <v>1.4837836266864892E-4</v>
      </c>
      <c r="AE443" t="s">
        <v>59</v>
      </c>
      <c r="AF443">
        <v>3.87E+18</v>
      </c>
      <c r="AG443" s="30">
        <v>1.2500000000000001E-2</v>
      </c>
      <c r="AH443" s="30">
        <v>1.9334880120000001E-3</v>
      </c>
      <c r="AI443" s="30">
        <v>1.269E-2</v>
      </c>
      <c r="AJ443" s="30">
        <v>2.0769230770000002E-3</v>
      </c>
      <c r="AK443" s="99">
        <f t="shared" si="168"/>
        <v>2.0052055445000001E-3</v>
      </c>
      <c r="AL443" s="100">
        <f t="shared" si="183"/>
        <v>7.1717532500000045E-5</v>
      </c>
      <c r="AM443" t="s">
        <v>65</v>
      </c>
      <c r="AO443" s="30"/>
      <c r="AP443" s="30"/>
      <c r="BW443" s="132">
        <v>1.8042632429999999E-5</v>
      </c>
      <c r="BX443" s="132">
        <v>4.3657000870000001E-5</v>
      </c>
      <c r="BY443" s="30">
        <v>5.9363620230000003E-4</v>
      </c>
      <c r="BZ443" s="30">
        <v>9.9646484750000002E-5</v>
      </c>
      <c r="CA443" s="30">
        <v>1.058417032E-4</v>
      </c>
      <c r="CB443" s="100">
        <f t="shared" ref="CB443" si="187">AVERAGE(BX443:CA443)</f>
        <v>2.1069534778000003E-4</v>
      </c>
      <c r="CC443" s="133">
        <v>3.5277336980000002E-6</v>
      </c>
      <c r="CD443" s="133">
        <v>1.8288514170000002E-5</v>
      </c>
      <c r="CE443" s="133">
        <v>7.1921123139999997E-6</v>
      </c>
      <c r="CF443" s="133">
        <v>1.188129784E-5</v>
      </c>
      <c r="CG443">
        <f t="shared" si="171"/>
        <v>1.02224145055E-5</v>
      </c>
      <c r="CH443" s="30">
        <v>9.4059256939999999E-5</v>
      </c>
      <c r="CI443" s="30">
        <v>1.010370067E-4</v>
      </c>
      <c r="CJ443" s="100">
        <f t="shared" si="172"/>
        <v>9.7548131819999993E-5</v>
      </c>
      <c r="CK443" s="30"/>
      <c r="CL443" s="30"/>
      <c r="CM443" t="e">
        <f t="shared" si="173"/>
        <v>#DIV/0!</v>
      </c>
      <c r="CN443" s="30"/>
      <c r="CO443" s="30"/>
      <c r="CP443" s="30"/>
      <c r="CQ443" s="30"/>
      <c r="CR443" s="30"/>
      <c r="CS443" s="100" t="e">
        <f t="shared" si="174"/>
        <v>#DIV/0!</v>
      </c>
      <c r="CT443" s="30"/>
      <c r="CU443" s="30"/>
      <c r="CV443" t="e">
        <f t="shared" si="175"/>
        <v>#DIV/0!</v>
      </c>
      <c r="CW443" s="30"/>
    </row>
    <row r="444" spans="1:104" ht="15.75" thickBot="1">
      <c r="A444" t="s">
        <v>66</v>
      </c>
      <c r="B444">
        <v>4.17E+18</v>
      </c>
      <c r="C444" s="30">
        <v>1.2999999999999999E-3</v>
      </c>
      <c r="D444" s="30">
        <v>2.008963066E-4</v>
      </c>
      <c r="E444" t="s">
        <v>60</v>
      </c>
      <c r="F444">
        <v>4.17E+18</v>
      </c>
      <c r="G444" s="19"/>
      <c r="H444" s="19"/>
      <c r="I444" s="19"/>
      <c r="J444" s="30"/>
      <c r="K444" s="19"/>
      <c r="L444" s="30"/>
      <c r="M444" s="19"/>
      <c r="N444" s="19"/>
      <c r="R444" s="100"/>
      <c r="S444" t="s">
        <v>66</v>
      </c>
      <c r="T444">
        <v>4.02E+18</v>
      </c>
      <c r="U444" s="30">
        <v>-8.0000000000000004E-4</v>
      </c>
      <c r="V444" s="30">
        <v>-1.160261059E-4</v>
      </c>
      <c r="W444" s="30">
        <v>2.9999999999999997E-4</v>
      </c>
      <c r="X444" s="30">
        <v>4.6992481199999999E-5</v>
      </c>
      <c r="Y444" s="30">
        <v>1.0000000000000001E-5</v>
      </c>
      <c r="Z444" s="30">
        <v>1.4784151390000001E-6</v>
      </c>
      <c r="AA444" s="30">
        <v>-2.9999999999999997E-4</v>
      </c>
      <c r="AB444" s="30">
        <v>-4.5051809580000003E-5</v>
      </c>
      <c r="AC444" s="99">
        <f t="shared" si="166"/>
        <v>-2.8151754785249999E-5</v>
      </c>
      <c r="AD444">
        <f t="shared" si="167"/>
        <v>6.9599129801673962E-5</v>
      </c>
      <c r="AE444" t="s">
        <v>60</v>
      </c>
      <c r="AF444">
        <v>4.02E+18</v>
      </c>
      <c r="AG444" s="30">
        <v>8.6999999999999994E-3</v>
      </c>
      <c r="AH444" s="30">
        <v>1.345707657E-3</v>
      </c>
      <c r="AI444" s="30">
        <v>8.9599999999999992E-3</v>
      </c>
      <c r="AJ444" s="30">
        <v>1.4664484449999999E-3</v>
      </c>
      <c r="AK444" s="99">
        <f t="shared" si="168"/>
        <v>1.4060780510000001E-3</v>
      </c>
      <c r="AL444" s="100">
        <f t="shared" si="183"/>
        <v>6.0370393999999964E-5</v>
      </c>
      <c r="AM444" t="s">
        <v>66</v>
      </c>
      <c r="AO444" s="30"/>
      <c r="AP444" s="30"/>
      <c r="BW444" s="132">
        <v>9.7730925670000003E-6</v>
      </c>
      <c r="BX444" s="134"/>
      <c r="BY444" s="19"/>
      <c r="BZ444" s="19"/>
      <c r="CA444" s="19"/>
      <c r="CB444" s="100"/>
      <c r="CC444" s="133">
        <v>5.6443739160000004E-6</v>
      </c>
      <c r="CD444" s="133">
        <v>2.2860642710000001E-6</v>
      </c>
      <c r="CE444" s="133">
        <v>7.1921123139999997E-8</v>
      </c>
      <c r="CF444" s="133">
        <v>1.5497345010000001E-6</v>
      </c>
      <c r="CG444">
        <f t="shared" si="171"/>
        <v>2.3880234527850003E-6</v>
      </c>
      <c r="CH444" s="30">
        <v>6.5465242830000002E-5</v>
      </c>
      <c r="CI444" s="30">
        <v>7.1338974029999994E-5</v>
      </c>
      <c r="CJ444" s="100">
        <f t="shared" si="172"/>
        <v>6.8402108429999991E-5</v>
      </c>
      <c r="CK444" s="30"/>
      <c r="CL444" s="30"/>
      <c r="CM444" t="e">
        <f t="shared" si="173"/>
        <v>#DIV/0!</v>
      </c>
      <c r="CN444" s="19"/>
      <c r="CO444" s="30"/>
      <c r="CP444" s="30"/>
      <c r="CQ444" s="30"/>
      <c r="CR444" s="30"/>
      <c r="CS444" s="100" t="e">
        <f t="shared" si="174"/>
        <v>#DIV/0!</v>
      </c>
      <c r="CT444" s="30"/>
      <c r="CU444" s="30"/>
      <c r="CV444" t="e">
        <f t="shared" si="175"/>
        <v>#DIV/0!</v>
      </c>
      <c r="CW444" s="30"/>
    </row>
    <row r="445" spans="1:104" ht="15.75" thickBot="1">
      <c r="A445" t="s">
        <v>67</v>
      </c>
      <c r="B445">
        <v>4.32E+18</v>
      </c>
      <c r="C445" s="30">
        <v>2.0000000000000001E-4</v>
      </c>
      <c r="D445" s="30">
        <v>3.0907124090000002E-5</v>
      </c>
      <c r="E445" t="s">
        <v>61</v>
      </c>
      <c r="F445">
        <v>4.32E+18</v>
      </c>
      <c r="G445" s="30">
        <v>3.8E-3</v>
      </c>
      <c r="H445" s="30">
        <v>5.879622466E-4</v>
      </c>
      <c r="I445" s="30"/>
      <c r="J445" s="30"/>
      <c r="K445" s="30">
        <v>5.6800000000000002E-3</v>
      </c>
      <c r="L445" s="30">
        <v>9.8765432099999994E-4</v>
      </c>
      <c r="M445" s="30">
        <v>3.49E-3</v>
      </c>
      <c r="N445" s="30">
        <v>1.2957600059999999E-3</v>
      </c>
      <c r="Q445">
        <f t="shared" si="165"/>
        <v>9.571255245333334E-4</v>
      </c>
      <c r="R445" s="100">
        <f>_xlfn.STDEV.S(H445,J445,L445,N445,P445)</f>
        <v>3.548850836724367E-4</v>
      </c>
      <c r="S445" t="s">
        <v>67</v>
      </c>
      <c r="T445">
        <v>4.16E+18</v>
      </c>
      <c r="U445" s="30">
        <v>-1E-3</v>
      </c>
      <c r="V445" s="30">
        <v>-1.450326323E-4</v>
      </c>
      <c r="W445" s="30">
        <v>5.9999999999999995E-4</v>
      </c>
      <c r="X445" s="30">
        <v>9.3984962410000001E-5</v>
      </c>
      <c r="Y445" s="30">
        <v>-1.4E-3</v>
      </c>
      <c r="Z445" s="30">
        <v>-2.0697811950000001E-4</v>
      </c>
      <c r="AA445" s="30">
        <v>-5.0000000000000001E-4</v>
      </c>
      <c r="AB445" s="30">
        <v>-7.5086349299999995E-5</v>
      </c>
      <c r="AC445" s="99">
        <f t="shared" si="166"/>
        <v>-8.3278034672500004E-5</v>
      </c>
      <c r="AD445">
        <f t="shared" si="167"/>
        <v>1.2987765417034802E-4</v>
      </c>
      <c r="AE445" t="s">
        <v>61</v>
      </c>
      <c r="AF445">
        <v>4.16E+18</v>
      </c>
      <c r="AG445" s="30">
        <v>7.0000000000000001E-3</v>
      </c>
      <c r="AH445" s="30">
        <v>1.082753287E-3</v>
      </c>
      <c r="AI445" s="30">
        <v>7.3000000000000001E-3</v>
      </c>
      <c r="AJ445" s="30">
        <v>1.1947626839999999E-3</v>
      </c>
      <c r="AK445" s="99">
        <f t="shared" si="168"/>
        <v>1.1387579855E-3</v>
      </c>
      <c r="AL445" s="100">
        <f t="shared" si="183"/>
        <v>5.6004698499999934E-5</v>
      </c>
      <c r="AM445" t="s">
        <v>67</v>
      </c>
      <c r="AO445" s="30"/>
      <c r="AP445" s="30"/>
      <c r="BW445" s="132">
        <v>1.5035527029999999E-6</v>
      </c>
      <c r="BX445" s="132">
        <v>2.8602862639999999E-5</v>
      </c>
      <c r="BY445" s="30">
        <v>3.0020643570000002E-4</v>
      </c>
      <c r="BZ445" s="30">
        <v>4.804686192E-5</v>
      </c>
      <c r="CA445" s="30">
        <v>6.3035417110000004E-5</v>
      </c>
      <c r="CB445" s="100">
        <f t="shared" ref="CB445" si="188">AVERAGE(BX445:CA445)</f>
        <v>1.099728943425E-4</v>
      </c>
      <c r="CC445" s="133">
        <v>7.055467395E-6</v>
      </c>
      <c r="CD445" s="133">
        <v>4.5721285420000002E-6</v>
      </c>
      <c r="CE445" s="133">
        <v>1.006895724E-5</v>
      </c>
      <c r="CF445" s="133">
        <v>2.5828908360000001E-6</v>
      </c>
      <c r="CG445">
        <f t="shared" si="171"/>
        <v>6.0698610032499994E-6</v>
      </c>
      <c r="CH445" s="30">
        <v>5.2673183889999997E-5</v>
      </c>
      <c r="CI445" s="30">
        <v>5.8122155179999998E-5</v>
      </c>
      <c r="CJ445" s="100">
        <f t="shared" si="172"/>
        <v>5.5397669534999997E-5</v>
      </c>
      <c r="CK445" s="30"/>
      <c r="CL445" s="30"/>
      <c r="CM445" t="e">
        <f t="shared" si="173"/>
        <v>#DIV/0!</v>
      </c>
      <c r="CN445" s="30"/>
      <c r="CO445" s="30"/>
      <c r="CP445" s="30"/>
      <c r="CQ445" s="30"/>
      <c r="CR445" s="30"/>
      <c r="CS445" s="100" t="e">
        <f t="shared" si="174"/>
        <v>#DIV/0!</v>
      </c>
      <c r="CT445" s="30"/>
      <c r="CU445" s="30"/>
      <c r="CV445" t="e">
        <f t="shared" si="175"/>
        <v>#DIV/0!</v>
      </c>
      <c r="CW445" s="30"/>
    </row>
    <row r="446" spans="1:104" ht="15.75" thickBot="1">
      <c r="A446" t="s">
        <v>68</v>
      </c>
      <c r="B446">
        <v>4.47E+18</v>
      </c>
      <c r="C446" s="30">
        <v>1.1000000000000001E-3</v>
      </c>
      <c r="D446" s="30">
        <v>1.699891825E-4</v>
      </c>
      <c r="E446" t="s">
        <v>62</v>
      </c>
      <c r="F446">
        <v>4.47E+18</v>
      </c>
      <c r="G446" s="19"/>
      <c r="H446" s="19"/>
      <c r="I446" s="19"/>
      <c r="J446" s="30"/>
      <c r="K446" s="19"/>
      <c r="L446" s="30"/>
      <c r="M446" s="19"/>
      <c r="N446" s="19"/>
      <c r="R446" s="100"/>
      <c r="S446" t="s">
        <v>68</v>
      </c>
      <c r="T446">
        <v>4.31E+18</v>
      </c>
      <c r="U446" s="30">
        <v>-2.0999999999999999E-3</v>
      </c>
      <c r="V446" s="30">
        <v>-3.0456852789999999E-4</v>
      </c>
      <c r="W446" s="30">
        <v>6.9999999999999999E-4</v>
      </c>
      <c r="X446" s="30">
        <v>1.0964912280000001E-4</v>
      </c>
      <c r="Y446" s="30">
        <v>-8.9999999999999998E-4</v>
      </c>
      <c r="Z446" s="30">
        <v>-1.330573625E-4</v>
      </c>
      <c r="AA446" s="30">
        <v>8.0000000000000004E-4</v>
      </c>
      <c r="AB446" s="30">
        <v>1.201381589E-4</v>
      </c>
      <c r="AC446" s="99">
        <f t="shared" si="166"/>
        <v>-5.1959652174999987E-5</v>
      </c>
      <c r="AD446">
        <f t="shared" si="167"/>
        <v>2.050391307699847E-4</v>
      </c>
      <c r="AE446" t="s">
        <v>62</v>
      </c>
      <c r="AF446">
        <v>4.31E+18</v>
      </c>
      <c r="AG446" s="30">
        <v>5.4999999999999997E-3</v>
      </c>
      <c r="AH446" s="30">
        <v>8.5073472539999996E-4</v>
      </c>
      <c r="AI446" s="30">
        <v>5.8999999999999999E-3</v>
      </c>
      <c r="AJ446" s="30">
        <v>9.6563011460000004E-4</v>
      </c>
      <c r="AK446" s="99">
        <f t="shared" si="168"/>
        <v>9.0818242000000006E-4</v>
      </c>
      <c r="AL446" s="100">
        <f t="shared" si="183"/>
        <v>5.7447694600000043E-5</v>
      </c>
      <c r="AM446" t="s">
        <v>68</v>
      </c>
      <c r="AO446" s="30"/>
      <c r="AP446" s="30"/>
      <c r="BW446" s="132">
        <v>8.2695398640000008E-6</v>
      </c>
      <c r="BX446" s="134"/>
      <c r="BY446" s="19"/>
      <c r="BZ446" s="19"/>
      <c r="CA446" s="19"/>
      <c r="CB446" s="100"/>
      <c r="CC446" s="133">
        <v>1.481648153E-5</v>
      </c>
      <c r="CD446" s="133">
        <v>5.3341499659999997E-6</v>
      </c>
      <c r="CE446" s="133">
        <v>6.4729010830000001E-6</v>
      </c>
      <c r="CF446" s="133">
        <v>4.1326253369999999E-6</v>
      </c>
      <c r="CG446">
        <f t="shared" si="171"/>
        <v>7.6890394789999985E-6</v>
      </c>
      <c r="CH446" s="30">
        <v>4.1386073059999998E-5</v>
      </c>
      <c r="CI446" s="30">
        <v>4.6975440490000002E-5</v>
      </c>
      <c r="CJ446" s="100">
        <f t="shared" si="172"/>
        <v>4.4180756775E-5</v>
      </c>
      <c r="CK446" s="30"/>
      <c r="CL446" s="30"/>
      <c r="CM446" t="e">
        <f t="shared" si="173"/>
        <v>#DIV/0!</v>
      </c>
      <c r="CN446" s="19"/>
      <c r="CO446" s="30"/>
      <c r="CP446" s="30"/>
      <c r="CQ446" s="30"/>
      <c r="CR446" s="30"/>
      <c r="CS446" s="100" t="e">
        <f t="shared" si="174"/>
        <v>#DIV/0!</v>
      </c>
      <c r="CT446" s="30"/>
      <c r="CU446" s="30"/>
      <c r="CV446" t="e">
        <f t="shared" si="175"/>
        <v>#DIV/0!</v>
      </c>
      <c r="CW446" s="30"/>
    </row>
    <row r="447" spans="1:104" ht="15.75" thickBot="1">
      <c r="A447" t="s">
        <v>69</v>
      </c>
      <c r="B447">
        <v>4.63E+18</v>
      </c>
      <c r="C447" s="30">
        <v>1.2999999999999999E-3</v>
      </c>
      <c r="D447" s="30">
        <v>2.008963066E-4</v>
      </c>
      <c r="E447" t="s">
        <v>63</v>
      </c>
      <c r="F447">
        <v>4.63E+18</v>
      </c>
      <c r="G447" s="30">
        <v>2.0999999999999999E-3</v>
      </c>
      <c r="H447" s="30">
        <v>3.2492650470000001E-4</v>
      </c>
      <c r="I447" s="30">
        <v>7.5000000000000002E-4</v>
      </c>
      <c r="J447" s="30">
        <v>1.393016345E-4</v>
      </c>
      <c r="K447" s="30">
        <v>3.32E-3</v>
      </c>
      <c r="L447" s="30">
        <v>5.7729090590000003E-4</v>
      </c>
      <c r="M447" s="30">
        <v>6.6E-4</v>
      </c>
      <c r="N447" s="30">
        <v>2.450434395E-4</v>
      </c>
      <c r="Q447">
        <f t="shared" si="165"/>
        <v>3.2164062115000002E-4</v>
      </c>
      <c r="R447" s="100">
        <f>_xlfn.STDEV.S(H447,J447,L447,N447,P447)</f>
        <v>1.8662127371830918E-4</v>
      </c>
      <c r="S447" t="s">
        <v>69</v>
      </c>
      <c r="T447">
        <v>4.46E+18</v>
      </c>
      <c r="U447" s="30">
        <v>5.9999999999999995E-4</v>
      </c>
      <c r="V447" s="30">
        <v>8.7019579410000002E-5</v>
      </c>
      <c r="W447" s="30">
        <v>5.0000000000000001E-4</v>
      </c>
      <c r="X447" s="30">
        <v>7.8320802010000006E-5</v>
      </c>
      <c r="Y447" s="30">
        <v>-2.5999999999999999E-3</v>
      </c>
      <c r="Z447" s="30">
        <v>-3.8438793610000001E-4</v>
      </c>
      <c r="AA447" s="30">
        <v>-1.5E-3</v>
      </c>
      <c r="AB447" s="30">
        <v>-2.252590479E-4</v>
      </c>
      <c r="AC447" s="99">
        <f t="shared" si="166"/>
        <v>-1.11076650645E-4</v>
      </c>
      <c r="AD447">
        <f t="shared" si="167"/>
        <v>2.329879753937025E-4</v>
      </c>
      <c r="AE447" t="s">
        <v>63</v>
      </c>
      <c r="AF447">
        <v>4.46E+18</v>
      </c>
      <c r="AG447" s="30">
        <v>3.3999999999999998E-3</v>
      </c>
      <c r="AH447" s="30">
        <v>5.2590873939999995E-4</v>
      </c>
      <c r="AI447" s="30">
        <v>5.77E-3</v>
      </c>
      <c r="AJ447" s="30">
        <v>9.4435351880000002E-4</v>
      </c>
      <c r="AK447" s="99">
        <f t="shared" si="168"/>
        <v>7.3513112909999998E-4</v>
      </c>
      <c r="AL447" s="100">
        <f t="shared" si="183"/>
        <v>2.0922238970000004E-4</v>
      </c>
      <c r="AM447" t="s">
        <v>69</v>
      </c>
      <c r="AO447" s="30"/>
      <c r="AP447" s="30"/>
      <c r="BW447" s="133">
        <v>9.7730925670000003E-6</v>
      </c>
      <c r="BX447" s="132">
        <v>1.580684514E-5</v>
      </c>
      <c r="BY447" s="30">
        <v>6.776668976E-6</v>
      </c>
      <c r="BZ447" s="30">
        <v>2.808372915E-5</v>
      </c>
      <c r="CA447" s="30">
        <v>1.192073791E-5</v>
      </c>
      <c r="CB447" s="100">
        <f t="shared" ref="CB447" si="189">AVERAGE(BX447:CA447)</f>
        <v>1.5646995294E-5</v>
      </c>
      <c r="CC447" s="132">
        <v>4.2332804369999999E-6</v>
      </c>
      <c r="CD447" s="132">
        <v>3.8101071189999998E-6</v>
      </c>
      <c r="CE447" s="132">
        <v>1.8699492020000001E-5</v>
      </c>
      <c r="CF447" s="132">
        <v>7.7486725069999995E-6</v>
      </c>
      <c r="CG447">
        <f t="shared" si="171"/>
        <v>8.6228880207500005E-6</v>
      </c>
      <c r="CH447" s="30">
        <v>2.5584117889999999E-5</v>
      </c>
      <c r="CI447" s="30">
        <v>4.5940388410000002E-5</v>
      </c>
      <c r="CJ447" s="100">
        <f t="shared" si="172"/>
        <v>3.576225315E-5</v>
      </c>
      <c r="CK447" s="30"/>
      <c r="CL447" s="30"/>
      <c r="CM447" t="e">
        <f t="shared" si="173"/>
        <v>#DIV/0!</v>
      </c>
      <c r="CN447" s="30"/>
      <c r="CO447" s="30"/>
      <c r="CP447" s="30"/>
      <c r="CQ447" s="30"/>
      <c r="CR447" s="30"/>
      <c r="CS447" s="100" t="e">
        <f t="shared" si="174"/>
        <v>#DIV/0!</v>
      </c>
      <c r="CT447" s="30"/>
      <c r="CU447" s="30"/>
      <c r="CV447" t="e">
        <f t="shared" si="175"/>
        <v>#DIV/0!</v>
      </c>
      <c r="CW447" s="30"/>
    </row>
    <row r="448" spans="1:104" ht="15.75" thickBot="1">
      <c r="E448" t="s">
        <v>64</v>
      </c>
      <c r="F448">
        <v>4.78E+18</v>
      </c>
      <c r="G448" s="19"/>
      <c r="H448" s="19"/>
      <c r="I448" s="19"/>
      <c r="J448" s="30"/>
      <c r="K448" s="19"/>
      <c r="L448" s="30"/>
      <c r="R448" s="100"/>
      <c r="AE448" t="s">
        <v>64</v>
      </c>
      <c r="AF448">
        <v>4.61E+18</v>
      </c>
      <c r="AG448" s="30">
        <v>2.5999999999999999E-3</v>
      </c>
      <c r="AH448" s="30">
        <v>4.0216550660000002E-4</v>
      </c>
      <c r="AI448" s="30">
        <v>8.0000000000000007E-5</v>
      </c>
      <c r="AJ448" s="30">
        <v>1.309328969E-5</v>
      </c>
      <c r="AK448" s="99">
        <f t="shared" si="168"/>
        <v>2.0762939814500002E-4</v>
      </c>
      <c r="AL448" s="100">
        <f t="shared" si="183"/>
        <v>1.9453610845500001E-4</v>
      </c>
      <c r="BW448" s="9"/>
      <c r="BX448" s="134"/>
      <c r="BY448" s="19"/>
      <c r="BZ448" s="19"/>
      <c r="CB448" s="100"/>
      <c r="CH448" s="30">
        <v>1.9564325439999999E-5</v>
      </c>
      <c r="CI448" s="30">
        <v>6.3695512529999996E-7</v>
      </c>
      <c r="CJ448" s="100">
        <f t="shared" si="172"/>
        <v>1.0100640282649999E-5</v>
      </c>
      <c r="CN448" s="19"/>
      <c r="CO448" s="30"/>
      <c r="CP448" s="30"/>
      <c r="CQ448" s="30"/>
      <c r="CR448" s="30"/>
      <c r="CS448" s="100" t="e">
        <f t="shared" si="174"/>
        <v>#DIV/0!</v>
      </c>
      <c r="CW448" s="30"/>
    </row>
    <row r="449" spans="5:101" ht="15.75" thickBot="1">
      <c r="E449" t="s">
        <v>65</v>
      </c>
      <c r="F449">
        <v>4.94E+18</v>
      </c>
      <c r="G449" s="30">
        <v>-2.0999999999999999E-3</v>
      </c>
      <c r="H449" s="30">
        <v>-3.2492650470000001E-4</v>
      </c>
      <c r="I449" s="30">
        <v>4.2999999999999999E-4</v>
      </c>
      <c r="J449" s="30">
        <v>7.9866270430000005E-5</v>
      </c>
      <c r="K449" s="30">
        <v>8.4000000000000003E-4</v>
      </c>
      <c r="L449" s="30">
        <v>1.4606155449999999E-4</v>
      </c>
      <c r="Q449">
        <f t="shared" si="165"/>
        <v>-3.2999559923333339E-5</v>
      </c>
      <c r="R449" s="100">
        <f>_xlfn.STDEV.S(H449,J449,L449,N449,P449)</f>
        <v>2.5497344905549724E-4</v>
      </c>
      <c r="AE449" t="s">
        <v>65</v>
      </c>
      <c r="AF449">
        <v>4.76E+18</v>
      </c>
      <c r="AG449" s="30">
        <v>1.6999999999999999E-3</v>
      </c>
      <c r="AH449" s="30">
        <v>2.6295436969999997E-4</v>
      </c>
      <c r="AI449" s="30">
        <v>6.3000000000000003E-4</v>
      </c>
      <c r="AJ449" s="30">
        <v>1.031096563E-4</v>
      </c>
      <c r="AK449" s="99">
        <f t="shared" si="168"/>
        <v>1.8303201299999999E-4</v>
      </c>
      <c r="AL449" s="100">
        <f t="shared" si="183"/>
        <v>7.9922356699999993E-5</v>
      </c>
      <c r="BW449" s="9"/>
      <c r="BX449" s="132">
        <v>1.580684514E-5</v>
      </c>
      <c r="BY449" s="30">
        <v>3.8852902129999999E-6</v>
      </c>
      <c r="BZ449" s="30">
        <v>7.1055218329999999E-6</v>
      </c>
      <c r="CB449" s="100">
        <f t="shared" ref="CB449" si="190">AVERAGE(BX449:CA449)</f>
        <v>8.9325523953333329E-6</v>
      </c>
      <c r="CH449" s="30">
        <v>1.279205894E-5</v>
      </c>
      <c r="CI449" s="30">
        <v>5.0160216109999996E-6</v>
      </c>
      <c r="CJ449" s="100">
        <f t="shared" si="172"/>
        <v>8.9040402754999996E-6</v>
      </c>
      <c r="CN449" s="30"/>
      <c r="CO449" s="30"/>
      <c r="CP449" s="30"/>
      <c r="CQ449" s="30"/>
      <c r="CR449" s="30"/>
      <c r="CS449" s="100" t="e">
        <f t="shared" si="174"/>
        <v>#DIV/0!</v>
      </c>
      <c r="CW449" s="30"/>
    </row>
    <row r="450" spans="5:101" ht="15.75" thickBot="1">
      <c r="E450" t="s">
        <v>66</v>
      </c>
      <c r="F450">
        <v>5.09E+18</v>
      </c>
      <c r="G450" s="19"/>
      <c r="H450" s="19"/>
      <c r="I450" s="19"/>
      <c r="J450" s="30"/>
      <c r="K450" s="19"/>
      <c r="L450" s="30"/>
      <c r="R450" s="100"/>
      <c r="AE450" t="s">
        <v>66</v>
      </c>
      <c r="AF450">
        <v>4.91E+18</v>
      </c>
      <c r="AG450" s="30">
        <v>1.5E-3</v>
      </c>
      <c r="AH450" s="30">
        <v>2.3201856149999999E-4</v>
      </c>
      <c r="AI450" s="30">
        <v>5.1999999999999995E-4</v>
      </c>
      <c r="AJ450" s="30">
        <v>8.5106382980000003E-5</v>
      </c>
      <c r="AK450" s="99">
        <f t="shared" si="168"/>
        <v>1.5856247223999998E-4</v>
      </c>
      <c r="AL450" s="100">
        <f t="shared" si="183"/>
        <v>7.3456089259999995E-5</v>
      </c>
      <c r="BW450" s="9"/>
      <c r="BX450" s="134"/>
      <c r="BY450" s="19"/>
      <c r="BZ450" s="19"/>
      <c r="CB450" s="100"/>
      <c r="CH450" s="30">
        <v>1.128711083E-5</v>
      </c>
      <c r="CI450" s="30">
        <v>4.1402083140000001E-6</v>
      </c>
      <c r="CJ450" s="100">
        <f t="shared" si="172"/>
        <v>7.7136595720000007E-6</v>
      </c>
      <c r="CN450" s="19"/>
      <c r="CO450" s="30"/>
      <c r="CP450" s="30"/>
      <c r="CQ450" s="30"/>
      <c r="CR450" s="30"/>
      <c r="CS450" s="100" t="e">
        <f t="shared" si="174"/>
        <v>#DIV/0!</v>
      </c>
      <c r="CW450" s="30"/>
    </row>
    <row r="451" spans="5:101" ht="15.75" thickBot="1">
      <c r="E451" t="s">
        <v>67</v>
      </c>
      <c r="F451">
        <v>5.24E+18</v>
      </c>
      <c r="G451" s="30">
        <v>9.9999999999999995E-7</v>
      </c>
      <c r="H451" s="30">
        <v>1.5472690700000001E-7</v>
      </c>
      <c r="I451" s="30">
        <v>-8.8999999999999995E-4</v>
      </c>
      <c r="J451" s="30">
        <v>-1.6530460619999999E-4</v>
      </c>
      <c r="K451" s="30">
        <v>-1.6900000000000001E-3</v>
      </c>
      <c r="L451" s="30">
        <v>-2.938619371E-4</v>
      </c>
      <c r="Q451">
        <f t="shared" si="165"/>
        <v>-1.5300393879766667E-4</v>
      </c>
      <c r="R451" s="100">
        <f>_xlfn.STDEV.S(H451,J451,L451,N451,P451)</f>
        <v>1.4739379054885045E-4</v>
      </c>
      <c r="AE451" t="s">
        <v>67</v>
      </c>
      <c r="AF451">
        <v>5.06E+18</v>
      </c>
      <c r="AG451" s="30">
        <v>-4.0000000000000002E-4</v>
      </c>
      <c r="AH451" s="30">
        <v>-6.1871616400000003E-5</v>
      </c>
      <c r="AI451" s="30">
        <v>1.6800000000000001E-3</v>
      </c>
      <c r="AJ451" s="30">
        <v>2.7495908350000001E-4</v>
      </c>
      <c r="AK451" s="99">
        <f t="shared" si="168"/>
        <v>1.0654373355E-4</v>
      </c>
      <c r="AL451" s="100">
        <f t="shared" si="183"/>
        <v>1.6841534995000001E-4</v>
      </c>
      <c r="BW451" s="9"/>
      <c r="BX451" s="132">
        <v>7.5270691149999996E-9</v>
      </c>
      <c r="BY451" s="30">
        <v>8.0416471849999998E-6</v>
      </c>
      <c r="BZ451" s="30">
        <v>1.4295633210000001E-5</v>
      </c>
      <c r="CB451" s="100">
        <f t="shared" ref="CB451" si="191">AVERAGE(BX451:CA451)</f>
        <v>7.4482691547050008E-6</v>
      </c>
      <c r="CH451" s="30">
        <v>3.0098962219999998E-6</v>
      </c>
      <c r="CI451" s="30">
        <v>1.337605763E-5</v>
      </c>
      <c r="CJ451" s="100">
        <f t="shared" si="172"/>
        <v>8.1929769259999997E-6</v>
      </c>
      <c r="CN451" s="30"/>
      <c r="CO451" s="30"/>
      <c r="CP451" s="30"/>
      <c r="CQ451" s="30"/>
      <c r="CR451" s="30"/>
      <c r="CS451" s="100" t="e">
        <f t="shared" si="174"/>
        <v>#DIV/0!</v>
      </c>
      <c r="CW451" s="30"/>
    </row>
    <row r="452" spans="5:101" ht="15.75" thickBot="1">
      <c r="E452" t="s">
        <v>68</v>
      </c>
      <c r="F452">
        <v>5.4E+18</v>
      </c>
      <c r="G452" s="19"/>
      <c r="H452" s="19"/>
      <c r="I452" s="19"/>
      <c r="J452" s="30"/>
      <c r="K452" s="19"/>
      <c r="L452" s="30"/>
      <c r="R452" s="100"/>
      <c r="AE452" t="s">
        <v>68</v>
      </c>
      <c r="AF452">
        <v>5.21E+18</v>
      </c>
      <c r="AG452" s="30">
        <v>2.9999999999999997E-4</v>
      </c>
      <c r="AH452" s="30">
        <v>4.6403712299999999E-5</v>
      </c>
      <c r="AI452" s="30">
        <v>1.8E-3</v>
      </c>
      <c r="AJ452" s="30">
        <v>2.9459901800000003E-4</v>
      </c>
      <c r="AK452" s="99">
        <f t="shared" si="168"/>
        <v>1.7050136515000001E-4</v>
      </c>
      <c r="AL452" s="100">
        <f t="shared" si="183"/>
        <v>1.2409765285000001E-4</v>
      </c>
      <c r="BW452" s="9"/>
      <c r="BX452" s="134"/>
      <c r="BY452" s="19"/>
      <c r="BZ452" s="19"/>
      <c r="CB452" s="100"/>
      <c r="CH452" s="30">
        <v>2.2574221669999998E-6</v>
      </c>
      <c r="CI452" s="30">
        <v>1.433149032E-5</v>
      </c>
      <c r="CJ452" s="100">
        <f t="shared" si="172"/>
        <v>8.2944562434999999E-6</v>
      </c>
      <c r="CN452" s="19"/>
      <c r="CO452" s="30"/>
      <c r="CP452" s="30"/>
      <c r="CQ452" s="30"/>
      <c r="CR452" s="30"/>
      <c r="CS452" s="100" t="e">
        <f t="shared" si="174"/>
        <v>#DIV/0!</v>
      </c>
      <c r="CW452" s="30"/>
    </row>
    <row r="453" spans="5:101" ht="15.75" thickBot="1">
      <c r="E453" t="s">
        <v>69</v>
      </c>
      <c r="F453">
        <v>5.55E+18</v>
      </c>
      <c r="G453" s="30">
        <v>-4.0000000000000002E-4</v>
      </c>
      <c r="H453" s="30">
        <v>-6.1890762799999996E-5</v>
      </c>
      <c r="I453" s="30">
        <v>-2.3000000000000001E-4</v>
      </c>
      <c r="J453" s="30">
        <v>-4.2719167899999997E-5</v>
      </c>
      <c r="K453" s="30">
        <v>5.6999999999999998E-4</v>
      </c>
      <c r="L453" s="30">
        <v>9.9113197700000005E-5</v>
      </c>
      <c r="Q453">
        <f t="shared" si="165"/>
        <v>-1.8322443333333293E-6</v>
      </c>
      <c r="R453" s="100">
        <f>_xlfn.STDEV.S(H453,J453,L453,N453,P453)</f>
        <v>8.7945291023631408E-5</v>
      </c>
      <c r="AE453" t="s">
        <v>69</v>
      </c>
      <c r="AF453">
        <v>5.35E+18</v>
      </c>
      <c r="AG453" s="30">
        <v>1.9E-3</v>
      </c>
      <c r="AH453" s="30">
        <v>2.9389017790000001E-4</v>
      </c>
      <c r="AI453" s="30">
        <v>1.66E-3</v>
      </c>
      <c r="AJ453" s="30">
        <v>2.7168576100000002E-4</v>
      </c>
      <c r="AK453" s="99">
        <f t="shared" si="168"/>
        <v>2.8278796945000004E-4</v>
      </c>
      <c r="AL453" s="100">
        <f t="shared" si="183"/>
        <v>1.1102208449999994E-5</v>
      </c>
      <c r="BW453" s="9"/>
      <c r="BX453" s="133">
        <v>3.0108276460000002E-6</v>
      </c>
      <c r="BY453" s="30">
        <v>2.078178486E-6</v>
      </c>
      <c r="BZ453" s="30">
        <v>4.8216041010000001E-6</v>
      </c>
      <c r="CA453" s="120"/>
      <c r="CB453" s="100">
        <f t="shared" ref="CB453" si="192">AVERAGE(BX453:CA453)</f>
        <v>3.3035367443333334E-6</v>
      </c>
      <c r="CH453" s="30">
        <v>1.429700706E-5</v>
      </c>
      <c r="CI453" s="30">
        <v>1.321681885E-5</v>
      </c>
      <c r="CJ453" s="100">
        <f t="shared" si="172"/>
        <v>1.3756912955E-5</v>
      </c>
      <c r="CN453" s="30"/>
      <c r="CO453" s="30"/>
      <c r="CP453" s="30"/>
      <c r="CQ453" s="30"/>
      <c r="CR453" s="30"/>
      <c r="CS453" s="100" t="e">
        <f t="shared" si="174"/>
        <v>#DIV/0!</v>
      </c>
      <c r="CW453" s="30"/>
    </row>
    <row r="472" spans="1:108">
      <c r="A472" s="187" t="s">
        <v>138</v>
      </c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  <c r="AJ472" s="187"/>
      <c r="AK472" s="187"/>
      <c r="AL472" s="187"/>
      <c r="AM472" s="187"/>
      <c r="AN472" s="187"/>
      <c r="AO472" s="187"/>
      <c r="AP472" s="187"/>
      <c r="AQ472" s="187"/>
      <c r="AR472" s="187"/>
      <c r="AS472" s="187"/>
      <c r="AT472" s="187"/>
      <c r="AU472" s="187"/>
      <c r="AV472" s="187"/>
      <c r="AW472" s="187"/>
      <c r="AX472" s="187"/>
      <c r="AY472" s="187"/>
      <c r="AZ472" s="187"/>
      <c r="BA472" s="187"/>
      <c r="BB472" s="187"/>
      <c r="BC472" s="187"/>
      <c r="BD472" s="187"/>
      <c r="BE472" s="187"/>
      <c r="BF472" s="187"/>
      <c r="BG472" s="187"/>
      <c r="BH472" s="187"/>
      <c r="BI472" s="187"/>
      <c r="BJ472" s="187"/>
      <c r="BK472" s="187"/>
      <c r="BL472" s="187"/>
      <c r="BM472" s="187"/>
      <c r="BN472" s="187"/>
      <c r="BO472" s="187"/>
      <c r="BP472" s="187"/>
      <c r="BQ472" s="187"/>
      <c r="BR472" s="187"/>
      <c r="BS472" s="187"/>
      <c r="BT472" s="187"/>
    </row>
    <row r="473" spans="1:108" ht="15.75" thickBot="1">
      <c r="A473" s="188" t="s">
        <v>70</v>
      </c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9" t="s">
        <v>89</v>
      </c>
      <c r="AN473" s="189"/>
      <c r="AO473" s="189"/>
      <c r="AP473" s="189"/>
      <c r="AQ473" s="189"/>
      <c r="AR473" s="189"/>
      <c r="AS473" s="189"/>
      <c r="AT473" s="189"/>
      <c r="AU473" s="189"/>
      <c r="AV473" s="189"/>
      <c r="AW473" s="189"/>
      <c r="AX473" s="189"/>
      <c r="AY473" s="189"/>
      <c r="AZ473" s="189"/>
      <c r="BA473" s="189"/>
      <c r="BB473" s="189"/>
      <c r="BC473" s="189"/>
      <c r="BD473" s="189"/>
      <c r="BE473" s="189"/>
      <c r="BF473" s="189"/>
      <c r="BG473" s="189"/>
      <c r="BH473" s="189"/>
      <c r="BI473" s="189"/>
      <c r="BJ473" s="189"/>
      <c r="BK473" s="189"/>
      <c r="BL473" s="189"/>
      <c r="BM473" s="189"/>
      <c r="BN473" s="189"/>
      <c r="BO473" s="189"/>
      <c r="BP473" s="189"/>
      <c r="BQ473" s="189"/>
      <c r="BR473" s="189"/>
      <c r="BS473" s="189"/>
      <c r="BT473" s="189"/>
      <c r="BW473" t="s">
        <v>140</v>
      </c>
    </row>
    <row r="474" spans="1:108" ht="15.75" thickBot="1">
      <c r="A474" s="169" t="s">
        <v>6</v>
      </c>
      <c r="B474" s="147"/>
      <c r="C474" s="190"/>
      <c r="D474" s="190"/>
      <c r="E474" s="144" t="s">
        <v>4</v>
      </c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6"/>
      <c r="S474" s="170" t="s">
        <v>7</v>
      </c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  <c r="AE474" s="144" t="s">
        <v>8</v>
      </c>
      <c r="AF474" s="145"/>
      <c r="AG474" s="145"/>
      <c r="AH474" s="145"/>
      <c r="AI474" s="145"/>
      <c r="AJ474" s="145"/>
      <c r="AK474" s="145"/>
      <c r="AL474" s="146"/>
      <c r="AM474" s="144" t="s">
        <v>72</v>
      </c>
      <c r="AN474" s="145"/>
      <c r="AO474" s="145"/>
      <c r="AP474" s="145"/>
      <c r="AQ474" s="145"/>
      <c r="AR474" s="145"/>
      <c r="AS474" s="145"/>
      <c r="AT474" s="145"/>
      <c r="AU474" s="144" t="s">
        <v>73</v>
      </c>
      <c r="AV474" s="145"/>
      <c r="AW474" s="145"/>
      <c r="AX474" s="145"/>
      <c r="AY474" s="145"/>
      <c r="AZ474" s="145"/>
      <c r="BA474" s="145"/>
      <c r="BB474" s="145"/>
      <c r="BC474" s="145"/>
      <c r="BD474" s="145"/>
      <c r="BE474" s="145"/>
      <c r="BF474" s="145"/>
      <c r="BG474" s="145"/>
      <c r="BH474" s="146"/>
      <c r="BI474" s="144" t="s">
        <v>7</v>
      </c>
      <c r="BJ474" s="145"/>
      <c r="BK474" s="145"/>
      <c r="BL474" s="145"/>
      <c r="BM474" s="145"/>
      <c r="BN474" s="145"/>
      <c r="BO474" s="145"/>
      <c r="BP474" s="145"/>
      <c r="BQ474" s="144" t="s">
        <v>8</v>
      </c>
      <c r="BR474" s="145"/>
      <c r="BS474" s="145"/>
      <c r="BT474" s="146"/>
      <c r="BW474" s="86" t="s">
        <v>121</v>
      </c>
      <c r="BX474" s="86" t="s">
        <v>122</v>
      </c>
      <c r="BY474" s="88"/>
      <c r="BZ474" s="88"/>
      <c r="CA474" s="88"/>
      <c r="CB474" s="87"/>
      <c r="CC474" s="86" t="s">
        <v>124</v>
      </c>
      <c r="CD474" s="88"/>
      <c r="CE474" s="88"/>
      <c r="CF474" s="88"/>
      <c r="CG474" s="88"/>
      <c r="CH474" s="86" t="s">
        <v>125</v>
      </c>
      <c r="CI474" s="88"/>
      <c r="CJ474" s="87"/>
      <c r="CK474" s="86" t="s">
        <v>126</v>
      </c>
      <c r="CL474" s="88"/>
      <c r="CM474" s="88"/>
      <c r="CN474" s="86" t="s">
        <v>128</v>
      </c>
      <c r="CO474" s="88"/>
      <c r="CP474" s="88"/>
      <c r="CQ474" s="88"/>
      <c r="CR474" s="88"/>
      <c r="CS474" s="87"/>
      <c r="CT474" s="88" t="s">
        <v>129</v>
      </c>
      <c r="CU474" s="88"/>
      <c r="CV474" s="88"/>
      <c r="CW474" s="89" t="s">
        <v>130</v>
      </c>
    </row>
    <row r="475" spans="1:108" ht="15.75" thickBot="1">
      <c r="A475" s="26"/>
      <c r="B475" s="90"/>
      <c r="C475" s="183">
        <v>110923</v>
      </c>
      <c r="D475" s="184"/>
      <c r="E475" s="91"/>
      <c r="F475" s="40"/>
      <c r="G475" s="157">
        <v>101223</v>
      </c>
      <c r="H475" s="158"/>
      <c r="I475" s="157" t="s">
        <v>91</v>
      </c>
      <c r="J475" s="158"/>
      <c r="K475" s="157">
        <v>91523</v>
      </c>
      <c r="L475" s="158"/>
      <c r="M475" s="157">
        <v>83123</v>
      </c>
      <c r="N475" s="158"/>
      <c r="O475" s="185">
        <v>102824</v>
      </c>
      <c r="P475" s="186"/>
      <c r="Q475" s="92" t="s">
        <v>101</v>
      </c>
      <c r="R475" s="93" t="s">
        <v>102</v>
      </c>
      <c r="S475" s="41"/>
      <c r="T475" s="40"/>
      <c r="U475" s="149" t="s">
        <v>76</v>
      </c>
      <c r="V475" s="150"/>
      <c r="W475" s="136" t="s">
        <v>80</v>
      </c>
      <c r="X475" s="137"/>
      <c r="Y475" s="136" t="s">
        <v>84</v>
      </c>
      <c r="Z475" s="137"/>
      <c r="AA475" s="138" t="s">
        <v>86</v>
      </c>
      <c r="AB475" s="182"/>
      <c r="AC475" s="94" t="s">
        <v>101</v>
      </c>
      <c r="AD475" s="95" t="s">
        <v>102</v>
      </c>
      <c r="AE475" s="96"/>
      <c r="AF475" s="40"/>
      <c r="AG475" s="149" t="s">
        <v>99</v>
      </c>
      <c r="AH475" s="150"/>
      <c r="AI475" s="136" t="s">
        <v>81</v>
      </c>
      <c r="AJ475" s="137"/>
      <c r="AK475" s="94" t="s">
        <v>101</v>
      </c>
      <c r="AL475" s="97" t="s">
        <v>102</v>
      </c>
      <c r="AM475" s="96"/>
      <c r="AN475" s="40"/>
      <c r="AO475" s="149">
        <v>81524</v>
      </c>
      <c r="AP475" s="150"/>
      <c r="AQ475" s="149">
        <v>81624</v>
      </c>
      <c r="AR475" s="150"/>
      <c r="AS475" s="94" t="s">
        <v>101</v>
      </c>
      <c r="AT475" s="95" t="s">
        <v>102</v>
      </c>
      <c r="AU475" s="96"/>
      <c r="AV475" s="40"/>
      <c r="AW475" s="149">
        <v>71824</v>
      </c>
      <c r="AX475" s="150"/>
      <c r="AY475" s="136" t="s">
        <v>82</v>
      </c>
      <c r="AZ475" s="137"/>
      <c r="BA475" s="149">
        <v>92424</v>
      </c>
      <c r="BB475" s="150"/>
      <c r="BC475" s="136" t="s">
        <v>87</v>
      </c>
      <c r="BD475" s="137"/>
      <c r="BE475" s="149">
        <v>101524</v>
      </c>
      <c r="BF475" s="150"/>
      <c r="BG475" s="94" t="s">
        <v>101</v>
      </c>
      <c r="BH475" s="97" t="s">
        <v>102</v>
      </c>
      <c r="BI475" s="96"/>
      <c r="BJ475" s="40"/>
      <c r="BK475" s="149">
        <v>82724</v>
      </c>
      <c r="BL475" s="150"/>
      <c r="BM475" s="136" t="s">
        <v>83</v>
      </c>
      <c r="BN475" s="137"/>
      <c r="BO475" s="94" t="s">
        <v>101</v>
      </c>
      <c r="BP475" s="95" t="s">
        <v>102</v>
      </c>
      <c r="BQ475" s="96"/>
      <c r="BR475" s="40"/>
      <c r="BS475" s="149">
        <v>91724</v>
      </c>
      <c r="BT475" s="181"/>
      <c r="BW475" s="98">
        <v>110923</v>
      </c>
      <c r="BX475" s="99">
        <v>101223</v>
      </c>
      <c r="BY475">
        <v>92823</v>
      </c>
      <c r="BZ475">
        <v>91523</v>
      </c>
      <c r="CA475">
        <v>83123</v>
      </c>
      <c r="CB475" s="100" t="s">
        <v>123</v>
      </c>
      <c r="CC475" s="99">
        <v>10324</v>
      </c>
      <c r="CD475">
        <v>122123</v>
      </c>
      <c r="CE475">
        <v>122723</v>
      </c>
      <c r="CF475">
        <v>121823</v>
      </c>
      <c r="CG475" t="s">
        <v>123</v>
      </c>
      <c r="CH475" s="99">
        <v>10524</v>
      </c>
      <c r="CI475">
        <v>122923</v>
      </c>
      <c r="CJ475" s="100" t="s">
        <v>123</v>
      </c>
      <c r="CK475" s="99">
        <v>81524</v>
      </c>
      <c r="CL475">
        <v>81624</v>
      </c>
      <c r="CM475" t="s">
        <v>123</v>
      </c>
      <c r="CN475" s="99">
        <v>71824</v>
      </c>
      <c r="CO475">
        <v>90324</v>
      </c>
      <c r="CP475">
        <v>92424</v>
      </c>
      <c r="CQ475">
        <v>100824</v>
      </c>
      <c r="CR475">
        <v>101524</v>
      </c>
      <c r="CS475" s="100" t="s">
        <v>123</v>
      </c>
      <c r="CT475">
        <v>82724</v>
      </c>
      <c r="CU475">
        <v>83024</v>
      </c>
      <c r="CV475" t="s">
        <v>123</v>
      </c>
      <c r="CW475" s="101">
        <v>91724</v>
      </c>
      <c r="DA475" s="128">
        <v>1</v>
      </c>
    </row>
    <row r="476" spans="1:108" ht="52.5" thickBot="1">
      <c r="A476" s="20" t="s">
        <v>92</v>
      </c>
      <c r="B476" s="21" t="s">
        <v>93</v>
      </c>
      <c r="C476" s="102" t="s">
        <v>94</v>
      </c>
      <c r="D476" s="102" t="s">
        <v>95</v>
      </c>
      <c r="E476" s="26" t="s">
        <v>96</v>
      </c>
      <c r="F476" s="21" t="s">
        <v>93</v>
      </c>
      <c r="G476" s="21" t="s">
        <v>94</v>
      </c>
      <c r="H476" s="21" t="s">
        <v>95</v>
      </c>
      <c r="I476" s="21" t="s">
        <v>94</v>
      </c>
      <c r="J476" s="21" t="s">
        <v>95</v>
      </c>
      <c r="K476" s="21" t="s">
        <v>94</v>
      </c>
      <c r="L476" s="21" t="s">
        <v>95</v>
      </c>
      <c r="M476" s="21" t="s">
        <v>94</v>
      </c>
      <c r="N476" s="90" t="s">
        <v>95</v>
      </c>
      <c r="O476" s="103" t="s">
        <v>94</v>
      </c>
      <c r="P476" s="104" t="s">
        <v>95</v>
      </c>
      <c r="Q476" s="105" t="s">
        <v>95</v>
      </c>
      <c r="R476" s="106" t="s">
        <v>95</v>
      </c>
      <c r="S476" s="107" t="s">
        <v>92</v>
      </c>
      <c r="T476" s="21" t="s">
        <v>93</v>
      </c>
      <c r="U476" s="21" t="s">
        <v>94</v>
      </c>
      <c r="V476" s="21" t="s">
        <v>95</v>
      </c>
      <c r="W476" s="21" t="s">
        <v>94</v>
      </c>
      <c r="X476" s="21" t="s">
        <v>95</v>
      </c>
      <c r="Y476" s="21" t="s">
        <v>94</v>
      </c>
      <c r="Z476" s="21" t="s">
        <v>95</v>
      </c>
      <c r="AA476" s="21" t="s">
        <v>94</v>
      </c>
      <c r="AB476" s="90" t="s">
        <v>95</v>
      </c>
      <c r="AC476" s="108" t="s">
        <v>95</v>
      </c>
      <c r="AD476" s="109" t="s">
        <v>95</v>
      </c>
      <c r="AE476" s="110" t="s">
        <v>96</v>
      </c>
      <c r="AF476" s="21" t="s">
        <v>93</v>
      </c>
      <c r="AG476" s="21" t="s">
        <v>94</v>
      </c>
      <c r="AH476" s="21" t="s">
        <v>95</v>
      </c>
      <c r="AI476" s="21" t="s">
        <v>94</v>
      </c>
      <c r="AJ476" s="90" t="s">
        <v>95</v>
      </c>
      <c r="AK476" s="108" t="s">
        <v>95</v>
      </c>
      <c r="AL476" s="109" t="s">
        <v>95</v>
      </c>
      <c r="AM476" s="103" t="s">
        <v>92</v>
      </c>
      <c r="AN476" s="21" t="s">
        <v>93</v>
      </c>
      <c r="AO476" s="21" t="s">
        <v>94</v>
      </c>
      <c r="AP476" s="21" t="s">
        <v>95</v>
      </c>
      <c r="AQ476" s="21" t="s">
        <v>94</v>
      </c>
      <c r="AR476" s="21" t="s">
        <v>95</v>
      </c>
      <c r="AS476" s="108" t="s">
        <v>95</v>
      </c>
      <c r="AT476" s="111" t="s">
        <v>95</v>
      </c>
      <c r="AU476" s="110" t="s">
        <v>96</v>
      </c>
      <c r="AV476" s="21" t="s">
        <v>93</v>
      </c>
      <c r="AW476" s="21" t="s">
        <v>94</v>
      </c>
      <c r="AX476" s="21" t="s">
        <v>95</v>
      </c>
      <c r="AY476" s="21" t="s">
        <v>94</v>
      </c>
      <c r="AZ476" s="21" t="s">
        <v>95</v>
      </c>
      <c r="BA476" s="21" t="s">
        <v>94</v>
      </c>
      <c r="BB476" s="21" t="s">
        <v>95</v>
      </c>
      <c r="BC476" s="21" t="s">
        <v>94</v>
      </c>
      <c r="BD476" s="21" t="s">
        <v>95</v>
      </c>
      <c r="BE476" s="21" t="s">
        <v>94</v>
      </c>
      <c r="BF476" s="21" t="s">
        <v>95</v>
      </c>
      <c r="BG476" s="108" t="s">
        <v>95</v>
      </c>
      <c r="BH476" s="109" t="s">
        <v>95</v>
      </c>
      <c r="BI476" s="103" t="s">
        <v>92</v>
      </c>
      <c r="BJ476" s="21" t="s">
        <v>93</v>
      </c>
      <c r="BK476" s="21" t="s">
        <v>94</v>
      </c>
      <c r="BL476" s="21" t="s">
        <v>95</v>
      </c>
      <c r="BM476" s="21" t="s">
        <v>94</v>
      </c>
      <c r="BN476" s="21" t="s">
        <v>95</v>
      </c>
      <c r="BO476" s="108" t="s">
        <v>95</v>
      </c>
      <c r="BP476" s="111" t="s">
        <v>95</v>
      </c>
      <c r="BQ476" s="110" t="s">
        <v>96</v>
      </c>
      <c r="BR476" s="21" t="s">
        <v>93</v>
      </c>
      <c r="BS476" s="112" t="s">
        <v>94</v>
      </c>
      <c r="BT476" s="113" t="s">
        <v>95</v>
      </c>
      <c r="BW476" s="114" t="s">
        <v>169</v>
      </c>
      <c r="BX476" s="114" t="s">
        <v>169</v>
      </c>
      <c r="BY476" s="115" t="s">
        <v>169</v>
      </c>
      <c r="BZ476" s="115" t="s">
        <v>169</v>
      </c>
      <c r="CA476" s="115" t="s">
        <v>169</v>
      </c>
      <c r="CB476" s="116" t="s">
        <v>169</v>
      </c>
      <c r="CC476" s="114" t="s">
        <v>169</v>
      </c>
      <c r="CD476" s="115" t="s">
        <v>169</v>
      </c>
      <c r="CE476" s="115" t="s">
        <v>169</v>
      </c>
      <c r="CF476" s="115" t="s">
        <v>169</v>
      </c>
      <c r="CG476" s="115" t="s">
        <v>169</v>
      </c>
      <c r="CH476" s="114" t="s">
        <v>169</v>
      </c>
      <c r="CI476" s="115" t="s">
        <v>169</v>
      </c>
      <c r="CJ476" s="116" t="s">
        <v>169</v>
      </c>
      <c r="CK476" s="114" t="s">
        <v>169</v>
      </c>
      <c r="CL476" s="115" t="s">
        <v>169</v>
      </c>
      <c r="CM476" s="115" t="s">
        <v>169</v>
      </c>
      <c r="CN476" s="114" t="s">
        <v>169</v>
      </c>
      <c r="CO476" s="115" t="s">
        <v>169</v>
      </c>
      <c r="CP476" s="115" t="s">
        <v>169</v>
      </c>
      <c r="CQ476" s="115" t="s">
        <v>169</v>
      </c>
      <c r="CR476" s="115" t="s">
        <v>169</v>
      </c>
      <c r="CS476" s="116" t="s">
        <v>169</v>
      </c>
      <c r="CT476" s="115" t="s">
        <v>169</v>
      </c>
      <c r="CU476" s="115" t="s">
        <v>169</v>
      </c>
      <c r="CV476" s="115" t="s">
        <v>169</v>
      </c>
      <c r="CW476" s="117" t="s">
        <v>169</v>
      </c>
      <c r="CY476" t="s">
        <v>108</v>
      </c>
      <c r="CZ476" t="s">
        <v>137</v>
      </c>
      <c r="DA476" t="s">
        <v>155</v>
      </c>
      <c r="DB476" t="s">
        <v>108</v>
      </c>
      <c r="DC476" s="115" t="s">
        <v>157</v>
      </c>
      <c r="DD476" t="s">
        <v>156</v>
      </c>
    </row>
    <row r="477" spans="1:108" ht="15.75" thickBot="1">
      <c r="R477" s="100"/>
      <c r="AC477" s="99"/>
      <c r="AK477" s="99"/>
      <c r="AL477" s="100"/>
      <c r="AM477" t="s">
        <v>39</v>
      </c>
      <c r="BH477" s="100"/>
      <c r="BW477" s="30"/>
      <c r="BX477" s="30"/>
      <c r="BY477" s="30"/>
      <c r="BZ477" s="30"/>
      <c r="CA477" s="30"/>
      <c r="CB477" s="100"/>
      <c r="CC477" s="30"/>
      <c r="CD477" s="30"/>
      <c r="CE477" s="30"/>
      <c r="CF477" s="30"/>
      <c r="CH477" s="30"/>
      <c r="CI477" s="30"/>
      <c r="CJ477" s="100"/>
      <c r="CK477" s="30"/>
      <c r="CL477" s="30"/>
      <c r="CN477" s="118"/>
      <c r="CO477" s="30"/>
      <c r="CP477" s="30"/>
      <c r="CQ477" s="30"/>
      <c r="CR477" s="30"/>
      <c r="CS477" s="100"/>
      <c r="CT477" s="125"/>
      <c r="CU477" s="30"/>
      <c r="CW477" s="30"/>
      <c r="DA477">
        <v>20</v>
      </c>
      <c r="DB477">
        <v>1.54E+17</v>
      </c>
      <c r="DC477" s="18">
        <v>3.8785504410000001E-3</v>
      </c>
      <c r="DD477" s="18">
        <v>1.886815797E-4</v>
      </c>
    </row>
    <row r="478" spans="1:108" ht="15.75" thickBot="1">
      <c r="A478" t="s">
        <v>40</v>
      </c>
      <c r="B478">
        <v>1.54E+17</v>
      </c>
      <c r="C478" s="30">
        <v>1.7999999999999999E-2</v>
      </c>
      <c r="D478" s="30">
        <v>2.7816411679999998E-3</v>
      </c>
      <c r="E478">
        <v>10</v>
      </c>
      <c r="F478">
        <v>1.54E+17</v>
      </c>
      <c r="G478" s="30">
        <v>1.35E-2</v>
      </c>
      <c r="H478" s="30">
        <v>2.088813245E-3</v>
      </c>
      <c r="I478" s="30">
        <v>1.4290000000000001E-2</v>
      </c>
      <c r="J478" s="30">
        <v>2.6541604749999999E-3</v>
      </c>
      <c r="K478" s="30">
        <v>1.264E-2</v>
      </c>
      <c r="L478" s="30">
        <v>2.19787863E-3</v>
      </c>
      <c r="M478" s="30">
        <v>7.1599999999999997E-3</v>
      </c>
      <c r="N478" s="30">
        <v>2.6583500410000001E-3</v>
      </c>
      <c r="Q478">
        <f>AVERAGE(J478,L478,N478)</f>
        <v>2.5034630486666667E-3</v>
      </c>
      <c r="R478" s="100">
        <f t="shared" ref="R478:R483" si="193">_xlfn.STDEV.S(H478,J478,L478,N478,P478)</f>
        <v>2.9946194882934349E-4</v>
      </c>
      <c r="S478" t="s">
        <v>40</v>
      </c>
      <c r="T478">
        <v>1.49E+17</v>
      </c>
      <c r="U478" s="30">
        <v>1.435E-2</v>
      </c>
      <c r="V478" s="30">
        <v>2.0812182739999999E-3</v>
      </c>
      <c r="W478" s="30">
        <v>1.0999999999999999E-2</v>
      </c>
      <c r="X478" s="30">
        <v>1.7230576440000001E-3</v>
      </c>
      <c r="Y478" s="30">
        <v>1.5049999999999999E-2</v>
      </c>
      <c r="Z478" s="30">
        <v>2.2250147839999999E-3</v>
      </c>
      <c r="AA478" s="30">
        <v>1.5310000000000001E-2</v>
      </c>
      <c r="AB478" s="30">
        <v>2.2991440159999999E-3</v>
      </c>
      <c r="AC478" s="99">
        <f>AVERAGE(V478,X478,Z478,AB478)</f>
        <v>2.0821086794999997E-3</v>
      </c>
      <c r="AD478">
        <f>_xlfn.STDEV.S(V478,X478,Z478,AB478)</f>
        <v>2.558938132042337E-4</v>
      </c>
      <c r="AE478">
        <v>12.5</v>
      </c>
      <c r="AF478">
        <v>1.49E+17</v>
      </c>
      <c r="AG478" s="30">
        <v>1.289E-2</v>
      </c>
      <c r="AH478" s="30">
        <v>1.9938128379999999E-3</v>
      </c>
      <c r="AI478" s="30">
        <v>1.0279999999999999E-2</v>
      </c>
      <c r="AJ478" s="30">
        <v>1.682487725E-3</v>
      </c>
      <c r="AK478" s="99">
        <f>AVERAGE(AH478,AJ478)</f>
        <v>1.8381502814999999E-3</v>
      </c>
      <c r="AL478" s="100">
        <f>_xlfn.STDEV.P(AH478,AJ478)</f>
        <v>1.5566255649999993E-4</v>
      </c>
      <c r="AM478" t="s">
        <v>40</v>
      </c>
      <c r="AO478" s="30"/>
      <c r="AP478" s="30"/>
      <c r="BW478" s="135">
        <v>1.3531974320000001E-4</v>
      </c>
      <c r="BX478" s="131">
        <v>1.016154331E-4</v>
      </c>
      <c r="BY478" s="30">
        <v>1.2911813290000001E-4</v>
      </c>
      <c r="BZ478" s="30">
        <v>1.069211857E-4</v>
      </c>
      <c r="CA478" s="30">
        <v>1.293219446E-4</v>
      </c>
      <c r="CB478" s="100">
        <f>AVERAGE(BX478:CA478)</f>
        <v>1.1674417407500001E-4</v>
      </c>
      <c r="CC478" s="135">
        <v>1.012459571E-4</v>
      </c>
      <c r="CD478" s="131">
        <v>8.3822356610000005E-5</v>
      </c>
      <c r="CE478" s="135">
        <v>1.082412903E-4</v>
      </c>
      <c r="CF478" s="135">
        <v>7.9088117389999996E-5</v>
      </c>
      <c r="CG478">
        <f>AVERAGE(CC478:CF478)</f>
        <v>9.3099430350000005E-5</v>
      </c>
      <c r="CH478" s="30">
        <v>9.699390576E-5</v>
      </c>
      <c r="CI478" s="30">
        <v>8.1848733599999994E-5</v>
      </c>
      <c r="CJ478" s="100">
        <f>AVERAGE(CH478:CI478)</f>
        <v>8.9421319679999997E-5</v>
      </c>
      <c r="CK478" s="30"/>
      <c r="CL478" s="30"/>
      <c r="CM478" t="e">
        <f>AVERAGE(CK478:CL478)</f>
        <v>#DIV/0!</v>
      </c>
      <c r="CN478" s="30"/>
      <c r="CO478" s="30"/>
      <c r="CP478" s="30"/>
      <c r="CQ478" s="30"/>
      <c r="CR478" s="30"/>
      <c r="CS478" s="100" t="e">
        <f>AVERAGE(CN478:CR478)</f>
        <v>#DIV/0!</v>
      </c>
      <c r="CT478" s="30"/>
      <c r="CU478" s="30"/>
      <c r="CV478" t="e">
        <f>AVERAGE(CT478:CU478)</f>
        <v>#DIV/0!</v>
      </c>
      <c r="CW478" s="30"/>
      <c r="CY478">
        <v>1.54E+17</v>
      </c>
      <c r="CZ478">
        <f t="shared" ref="CZ478:CZ483" si="194">Q478</f>
        <v>2.5034630486666667E-3</v>
      </c>
      <c r="DA478">
        <v>50</v>
      </c>
      <c r="DB478">
        <v>6.17E+17</v>
      </c>
      <c r="DC478" s="18">
        <v>6.2625899279999996E-3</v>
      </c>
      <c r="DD478" s="18">
        <v>3.046590159E-4</v>
      </c>
    </row>
    <row r="479" spans="1:108" ht="15.75" thickBot="1">
      <c r="A479" t="s">
        <v>41</v>
      </c>
      <c r="B479">
        <v>3.09E+17</v>
      </c>
      <c r="C479" s="30">
        <v>2.2800000000000001E-2</v>
      </c>
      <c r="D479" s="30">
        <v>3.5234121459999999E-3</v>
      </c>
      <c r="E479">
        <v>20</v>
      </c>
      <c r="F479">
        <v>3.09E+17</v>
      </c>
      <c r="G479" s="30">
        <v>1.38E-2</v>
      </c>
      <c r="H479" s="30">
        <v>2.1352313170000001E-3</v>
      </c>
      <c r="I479" s="30">
        <v>1.6199999999999999E-2</v>
      </c>
      <c r="J479" s="30">
        <v>3.0089153050000001E-3</v>
      </c>
      <c r="K479" s="30">
        <v>1.5219999999999999E-2</v>
      </c>
      <c r="L479" s="30">
        <v>2.6464962620000002E-3</v>
      </c>
      <c r="M479" s="30">
        <v>9.0299999999999998E-3</v>
      </c>
      <c r="N479" s="30">
        <v>3.352639786E-3</v>
      </c>
      <c r="Q479">
        <f t="shared" ref="Q479:Q513" si="195">AVERAGE(J479,L479,N479)</f>
        <v>3.0026837843333334E-3</v>
      </c>
      <c r="R479" s="100">
        <f t="shared" si="193"/>
        <v>5.2081120166214861E-4</v>
      </c>
      <c r="S479" t="s">
        <v>41</v>
      </c>
      <c r="T479">
        <v>2.97E+17</v>
      </c>
      <c r="U479" s="30">
        <v>2.4299999999999999E-2</v>
      </c>
      <c r="V479" s="30">
        <v>3.5242929660000001E-3</v>
      </c>
      <c r="W479" s="30">
        <v>1.8839999999999999E-2</v>
      </c>
      <c r="X479" s="30">
        <v>2.9511278200000002E-3</v>
      </c>
      <c r="Y479" s="30">
        <v>2.3779999999999999E-2</v>
      </c>
      <c r="Z479" s="30">
        <v>3.5156711999999998E-3</v>
      </c>
      <c r="AA479" s="30">
        <v>2.155E-2</v>
      </c>
      <c r="AB479" s="30">
        <v>3.236221655E-3</v>
      </c>
      <c r="AC479" s="99">
        <f t="shared" ref="AC479:AC507" si="196">AVERAGE(V479,X479,Z479,AB479)</f>
        <v>3.3068284102500001E-3</v>
      </c>
      <c r="AD479">
        <f t="shared" ref="AD479:AD507" si="197">_xlfn.STDEV.S(V479,X479,Z479,AB479)</f>
        <v>2.7228316610301075E-4</v>
      </c>
      <c r="AE479">
        <v>25</v>
      </c>
      <c r="AF479">
        <v>2.97E+17</v>
      </c>
      <c r="AG479" s="30">
        <v>1.967E-2</v>
      </c>
      <c r="AH479" s="30">
        <v>3.0425367359999999E-3</v>
      </c>
      <c r="AI479" s="30">
        <v>1.5469999999999999E-2</v>
      </c>
      <c r="AJ479" s="30">
        <v>2.531914894E-3</v>
      </c>
      <c r="AK479" s="99">
        <f t="shared" ref="AK479:AK513" si="198">AVERAGE(AH479,AJ479)</f>
        <v>2.7872258149999997E-3</v>
      </c>
      <c r="AL479" s="100">
        <f t="shared" ref="AL479:AL495" si="199">_xlfn.STDEV.P(AH479,AJ479)</f>
        <v>2.5531092099999992E-4</v>
      </c>
      <c r="AM479" t="s">
        <v>41</v>
      </c>
      <c r="AO479" s="30"/>
      <c r="AP479" s="30"/>
      <c r="BW479" s="133">
        <v>1.7140500809999999E-4</v>
      </c>
      <c r="BX479" s="132">
        <v>1.038735538E-4</v>
      </c>
      <c r="BY479" s="30">
        <v>1.4637604989999999E-4</v>
      </c>
      <c r="BZ479" s="30">
        <v>1.287452884E-4</v>
      </c>
      <c r="CA479" s="30">
        <v>1.6309736860000001E-4</v>
      </c>
      <c r="CB479" s="100">
        <f t="shared" ref="CB479:CB483" si="200">AVERAGE(BX479:CA479)</f>
        <v>1.35523065175E-4</v>
      </c>
      <c r="CC479" s="133">
        <v>1.714478577E-4</v>
      </c>
      <c r="CD479" s="132">
        <v>1.435648362E-4</v>
      </c>
      <c r="CE479" s="133">
        <v>1.7102843079999999E-4</v>
      </c>
      <c r="CF479" s="133">
        <v>1.11322595E-4</v>
      </c>
      <c r="CG479">
        <f t="shared" ref="CG479:CG507" si="201">AVERAGE(CC479:CF479)</f>
        <v>1.4934092992499999E-4</v>
      </c>
      <c r="CH479" s="30">
        <v>1.480116467E-4</v>
      </c>
      <c r="CI479" s="30">
        <v>1.231711973E-4</v>
      </c>
      <c r="CJ479" s="100">
        <f t="shared" ref="CJ479:CJ513" si="202">AVERAGE(CH479:CI479)</f>
        <v>1.35591422E-4</v>
      </c>
      <c r="CK479" s="30"/>
      <c r="CL479" s="30"/>
      <c r="CM479" t="e">
        <f t="shared" ref="CM479:CM507" si="203">AVERAGE(CK479:CL479)</f>
        <v>#DIV/0!</v>
      </c>
      <c r="CN479" s="30"/>
      <c r="CO479" s="30"/>
      <c r="CP479" s="30"/>
      <c r="CQ479" s="30"/>
      <c r="CR479" s="30"/>
      <c r="CS479" s="100" t="e">
        <f t="shared" ref="CS479:CS513" si="204">AVERAGE(CN479:CR479)</f>
        <v>#DIV/0!</v>
      </c>
      <c r="CT479" s="30"/>
      <c r="CU479" s="30"/>
      <c r="CV479" t="e">
        <f t="shared" ref="CV479:CV507" si="205">AVERAGE(CT479:CU479)</f>
        <v>#DIV/0!</v>
      </c>
      <c r="CW479" s="30"/>
      <c r="CY479">
        <v>3.09E+17</v>
      </c>
      <c r="CZ479">
        <f t="shared" si="194"/>
        <v>3.0026837843333334E-3</v>
      </c>
      <c r="DA479">
        <v>100</v>
      </c>
      <c r="DB479">
        <v>1.39E+18</v>
      </c>
      <c r="DC479" s="18">
        <v>8.0802844019999993E-3</v>
      </c>
      <c r="DD479" s="18">
        <v>3.930852128E-4</v>
      </c>
    </row>
    <row r="480" spans="1:108" ht="15.75" thickBot="1">
      <c r="A480" t="s">
        <v>42</v>
      </c>
      <c r="B480">
        <v>4.63E+17</v>
      </c>
      <c r="C480" s="30">
        <v>2.8500000000000001E-2</v>
      </c>
      <c r="D480" s="30">
        <v>4.4042651829999998E-3</v>
      </c>
      <c r="E480">
        <v>30</v>
      </c>
      <c r="F480">
        <v>4.63E+17</v>
      </c>
      <c r="G480" s="30">
        <v>1.55E-2</v>
      </c>
      <c r="H480" s="30">
        <v>2.3982670590000001E-3</v>
      </c>
      <c r="I480" s="30">
        <v>1.8710000000000001E-2</v>
      </c>
      <c r="J480" s="30">
        <v>3.4751114409999999E-3</v>
      </c>
      <c r="K480" s="30">
        <v>1.66E-2</v>
      </c>
      <c r="L480" s="30">
        <v>2.8864545300000002E-3</v>
      </c>
      <c r="M480" s="30">
        <v>1.167E-2</v>
      </c>
      <c r="N480" s="30">
        <v>4.332813544E-3</v>
      </c>
      <c r="Q480">
        <f t="shared" si="195"/>
        <v>3.5647931716666671E-3</v>
      </c>
      <c r="R480" s="100">
        <f t="shared" si="193"/>
        <v>8.3239189419457194E-4</v>
      </c>
      <c r="S480" t="s">
        <v>42</v>
      </c>
      <c r="T480">
        <v>4.46E+17</v>
      </c>
      <c r="U480" s="30">
        <v>2.9399999999999999E-2</v>
      </c>
      <c r="V480" s="30">
        <v>4.2639593910000001E-3</v>
      </c>
      <c r="W480" s="30">
        <v>2.257E-2</v>
      </c>
      <c r="X480" s="30">
        <v>3.5354010030000001E-3</v>
      </c>
      <c r="Y480" s="30">
        <v>2.6800000000000001E-2</v>
      </c>
      <c r="Z480" s="30">
        <v>3.9621525720000004E-3</v>
      </c>
      <c r="AA480" s="30">
        <v>2.6429999999999999E-2</v>
      </c>
      <c r="AB480" s="30">
        <v>3.9690644239999996E-3</v>
      </c>
      <c r="AC480" s="99">
        <f t="shared" si="196"/>
        <v>3.9326443475E-3</v>
      </c>
      <c r="AD480">
        <f t="shared" si="197"/>
        <v>2.998716892741298E-4</v>
      </c>
      <c r="AE480">
        <v>37.5</v>
      </c>
      <c r="AF480">
        <v>4.46E+17</v>
      </c>
      <c r="AG480" s="30">
        <v>1.9570000000000001E-2</v>
      </c>
      <c r="AH480" s="30">
        <v>3.0270688320000001E-3</v>
      </c>
      <c r="AI480" s="30">
        <v>1.6459999999999999E-2</v>
      </c>
      <c r="AJ480" s="30">
        <v>2.6939443540000001E-3</v>
      </c>
      <c r="AK480" s="99">
        <f t="shared" si="198"/>
        <v>2.8605065930000003E-3</v>
      </c>
      <c r="AL480" s="100">
        <f t="shared" si="199"/>
        <v>1.66562239E-4</v>
      </c>
      <c r="AM480" t="s">
        <v>42</v>
      </c>
      <c r="AO480" s="30"/>
      <c r="AP480" s="30"/>
      <c r="BW480" s="133">
        <v>2.1425626010000001E-4</v>
      </c>
      <c r="BX480" s="132">
        <v>1.166695713E-4</v>
      </c>
      <c r="BY480" s="30">
        <v>1.690553021E-4</v>
      </c>
      <c r="BZ480" s="30">
        <v>1.4041864569999999E-4</v>
      </c>
      <c r="CA480" s="30">
        <v>2.1078032019999999E-4</v>
      </c>
      <c r="CB480" s="100">
        <f t="shared" si="200"/>
        <v>1.59230959825E-4</v>
      </c>
      <c r="CC480" s="133">
        <v>2.074307414E-4</v>
      </c>
      <c r="CD480" s="132">
        <v>1.7198823530000001E-4</v>
      </c>
      <c r="CE480" s="133">
        <v>1.9274860999999999E-4</v>
      </c>
      <c r="CF480" s="133">
        <v>1.3653160959999999E-4</v>
      </c>
      <c r="CG480">
        <f t="shared" si="201"/>
        <v>1.7717479907500001E-4</v>
      </c>
      <c r="CH480" s="30">
        <v>1.4725917270000001E-4</v>
      </c>
      <c r="CI480" s="30">
        <v>1.31053517E-4</v>
      </c>
      <c r="CJ480" s="100">
        <f t="shared" si="202"/>
        <v>1.3915634484999999E-4</v>
      </c>
      <c r="CK480" s="30"/>
      <c r="CL480" s="30"/>
      <c r="CM480" t="e">
        <f t="shared" si="203"/>
        <v>#DIV/0!</v>
      </c>
      <c r="CN480" s="30"/>
      <c r="CO480" s="30"/>
      <c r="CP480" s="30"/>
      <c r="CQ480" s="30"/>
      <c r="CR480" s="30"/>
      <c r="CS480" s="100" t="e">
        <f t="shared" si="204"/>
        <v>#DIV/0!</v>
      </c>
      <c r="CT480" s="30"/>
      <c r="CU480" s="30"/>
      <c r="CV480" t="e">
        <f t="shared" si="205"/>
        <v>#DIV/0!</v>
      </c>
      <c r="CW480" s="30"/>
      <c r="CY480">
        <v>4.63E+17</v>
      </c>
      <c r="CZ480">
        <f t="shared" si="194"/>
        <v>3.5647931716666671E-3</v>
      </c>
      <c r="DA480">
        <v>130</v>
      </c>
      <c r="DB480">
        <v>1.85E+18</v>
      </c>
      <c r="DC480" s="18">
        <v>4.6834876080000002E-3</v>
      </c>
      <c r="DD480" s="18">
        <v>2.278397184E-4</v>
      </c>
    </row>
    <row r="481" spans="1:108" ht="15.75" thickBot="1">
      <c r="A481" t="s">
        <v>43</v>
      </c>
      <c r="B481">
        <v>6.17E+17</v>
      </c>
      <c r="C481" s="30">
        <v>3.1199999999999999E-2</v>
      </c>
      <c r="D481" s="30">
        <v>4.821511358E-3</v>
      </c>
      <c r="E481">
        <v>40</v>
      </c>
      <c r="F481">
        <v>6.17E+17</v>
      </c>
      <c r="G481" s="30">
        <v>1.4200000000000001E-2</v>
      </c>
      <c r="H481" s="30">
        <v>2.1971220799999998E-3</v>
      </c>
      <c r="I481" s="30">
        <v>1.8599999999999998E-2</v>
      </c>
      <c r="J481" s="30">
        <v>3.4546805349999999E-3</v>
      </c>
      <c r="K481" s="30">
        <v>1.6420000000000001E-2</v>
      </c>
      <c r="L481" s="30">
        <v>2.855155625E-3</v>
      </c>
      <c r="M481" s="30">
        <v>1.1690000000000001E-2</v>
      </c>
      <c r="N481" s="30">
        <v>4.3402391030000001E-3</v>
      </c>
      <c r="Q481">
        <f t="shared" si="195"/>
        <v>3.550025087666667E-3</v>
      </c>
      <c r="R481" s="100">
        <f t="shared" si="193"/>
        <v>9.1088459843792025E-4</v>
      </c>
      <c r="S481" t="s">
        <v>43</v>
      </c>
      <c r="T481">
        <v>5.95E+17</v>
      </c>
      <c r="U481" s="30">
        <v>3.1419999999999997E-2</v>
      </c>
      <c r="V481" s="30">
        <v>4.5569253080000004E-3</v>
      </c>
      <c r="W481" s="30">
        <v>2.4740000000000002E-2</v>
      </c>
      <c r="X481" s="30">
        <v>3.8753132830000002E-3</v>
      </c>
      <c r="Y481" s="30">
        <v>3.143E-2</v>
      </c>
      <c r="Z481" s="30">
        <v>4.646658782E-3</v>
      </c>
      <c r="AA481" s="30">
        <v>2.8670000000000001E-2</v>
      </c>
      <c r="AB481" s="30">
        <v>4.3054512690000003E-3</v>
      </c>
      <c r="AC481" s="99">
        <f t="shared" si="196"/>
        <v>4.3460871605000007E-3</v>
      </c>
      <c r="AD481">
        <f t="shared" si="197"/>
        <v>3.4548291974507983E-4</v>
      </c>
      <c r="AE481">
        <v>50</v>
      </c>
      <c r="AF481">
        <v>5.95E+17</v>
      </c>
      <c r="AG481" s="30">
        <v>2.188E-2</v>
      </c>
      <c r="AH481" s="30">
        <v>3.3843774170000001E-3</v>
      </c>
      <c r="AI481" s="30">
        <v>2.1850000000000001E-2</v>
      </c>
      <c r="AJ481" s="30">
        <v>3.5761047460000001E-3</v>
      </c>
      <c r="AK481" s="99">
        <f t="shared" si="198"/>
        <v>3.4802410815000001E-3</v>
      </c>
      <c r="AL481" s="100">
        <f t="shared" si="199"/>
        <v>9.5863664500000015E-5</v>
      </c>
      <c r="AM481" t="s">
        <v>43</v>
      </c>
      <c r="AO481" s="30"/>
      <c r="AP481" s="30"/>
      <c r="BW481" s="133">
        <v>2.3455422160000001E-4</v>
      </c>
      <c r="BX481" s="132">
        <v>1.068843814E-4</v>
      </c>
      <c r="BY481" s="30">
        <v>1.6806139059999999E-4</v>
      </c>
      <c r="BZ481" s="30">
        <v>1.388960339E-4</v>
      </c>
      <c r="CA481" s="30">
        <v>2.1114155469999999E-4</v>
      </c>
      <c r="CB481" s="100">
        <f t="shared" si="200"/>
        <v>1.5624584015E-4</v>
      </c>
      <c r="CC481" s="133">
        <v>2.2168278559999999E-4</v>
      </c>
      <c r="CD481" s="132">
        <v>1.8852410019999999E-4</v>
      </c>
      <c r="CE481" s="133">
        <v>2.2604809000000001E-4</v>
      </c>
      <c r="CF481" s="133">
        <v>1.4810296050000001E-4</v>
      </c>
      <c r="CG481">
        <f t="shared" si="201"/>
        <v>1.9608948407500001E-4</v>
      </c>
      <c r="CH481" s="30">
        <v>1.6464132339999999E-4</v>
      </c>
      <c r="CI481" s="30">
        <v>1.7396836860000001E-4</v>
      </c>
      <c r="CJ481" s="100">
        <f t="shared" si="202"/>
        <v>1.6930484599999998E-4</v>
      </c>
      <c r="CK481" s="30"/>
      <c r="CL481" s="30"/>
      <c r="CM481" t="e">
        <f t="shared" si="203"/>
        <v>#DIV/0!</v>
      </c>
      <c r="CN481" s="30"/>
      <c r="CO481" s="30"/>
      <c r="CP481" s="30"/>
      <c r="CQ481" s="30"/>
      <c r="CR481" s="30"/>
      <c r="CS481" s="100" t="e">
        <f t="shared" si="204"/>
        <v>#DIV/0!</v>
      </c>
      <c r="CT481" s="30"/>
      <c r="CU481" s="30"/>
      <c r="CV481" t="e">
        <f t="shared" si="205"/>
        <v>#DIV/0!</v>
      </c>
      <c r="CW481" s="30"/>
      <c r="CY481">
        <v>6.17E+17</v>
      </c>
      <c r="CZ481">
        <f t="shared" si="194"/>
        <v>3.550025087666667E-3</v>
      </c>
      <c r="DA481">
        <v>150</v>
      </c>
      <c r="DB481">
        <v>2.16E+18</v>
      </c>
      <c r="DC481" s="18">
        <v>4.2352941180000001E-3</v>
      </c>
      <c r="DD481" s="18">
        <v>2.06036249E-4</v>
      </c>
    </row>
    <row r="482" spans="1:108" ht="15.75" thickBot="1">
      <c r="A482" t="s">
        <v>44</v>
      </c>
      <c r="B482">
        <v>7.71E+17</v>
      </c>
      <c r="C482" s="30">
        <v>3.27E-2</v>
      </c>
      <c r="D482" s="30">
        <v>5.0533147889999996E-3</v>
      </c>
      <c r="E482">
        <v>50</v>
      </c>
      <c r="F482">
        <v>7.71E+17</v>
      </c>
      <c r="G482" s="19"/>
      <c r="H482" s="19"/>
      <c r="I482" s="30">
        <v>1.8610000000000002E-2</v>
      </c>
      <c r="J482" s="30">
        <v>3.4565378899999999E-3</v>
      </c>
      <c r="K482" s="30">
        <v>1.7919999999999998E-2</v>
      </c>
      <c r="L482" s="30">
        <v>3.1159798300000002E-3</v>
      </c>
      <c r="M482" s="30">
        <v>1.242E-2</v>
      </c>
      <c r="N482" s="30">
        <v>4.6112719979999996E-3</v>
      </c>
      <c r="Q482">
        <f t="shared" si="195"/>
        <v>3.7279299059999999E-3</v>
      </c>
      <c r="R482" s="100">
        <f t="shared" si="193"/>
        <v>7.8371862723935744E-4</v>
      </c>
      <c r="S482" t="s">
        <v>44</v>
      </c>
      <c r="T482">
        <v>7.44E+17</v>
      </c>
      <c r="U482" s="30">
        <v>3.4099999999999998E-2</v>
      </c>
      <c r="V482" s="30">
        <v>4.9456127630000003E-3</v>
      </c>
      <c r="W482" s="30">
        <v>2.785E-2</v>
      </c>
      <c r="X482" s="30">
        <v>4.3624686720000003E-3</v>
      </c>
      <c r="Y482" s="30">
        <v>3.2660000000000002E-2</v>
      </c>
      <c r="Z482" s="30">
        <v>4.8285038439999997E-3</v>
      </c>
      <c r="AA482" s="30">
        <v>3.107E-2</v>
      </c>
      <c r="AB482" s="30">
        <v>4.6658657460000004E-3</v>
      </c>
      <c r="AC482" s="99">
        <f t="shared" si="196"/>
        <v>4.70061275625E-3</v>
      </c>
      <c r="AD482">
        <f t="shared" si="197"/>
        <v>2.5293603280141978E-4</v>
      </c>
      <c r="AE482">
        <v>62.5</v>
      </c>
      <c r="AF482">
        <v>7.44E+17</v>
      </c>
      <c r="AG482" s="30">
        <v>2.2710000000000001E-2</v>
      </c>
      <c r="AH482" s="30">
        <v>3.512761021E-3</v>
      </c>
      <c r="AI482" s="30">
        <v>1.993E-2</v>
      </c>
      <c r="AJ482" s="30">
        <v>3.2618657939999999E-3</v>
      </c>
      <c r="AK482" s="99">
        <f t="shared" si="198"/>
        <v>3.3873134075000002E-3</v>
      </c>
      <c r="AL482" s="100">
        <f t="shared" si="199"/>
        <v>1.2544761350000004E-4</v>
      </c>
      <c r="AM482" t="s">
        <v>44</v>
      </c>
      <c r="AO482" s="30"/>
      <c r="AP482" s="30"/>
      <c r="BW482" s="133">
        <v>2.4583086690000002E-4</v>
      </c>
      <c r="BX482" s="134"/>
      <c r="BY482" s="30">
        <v>1.6815174619999999E-4</v>
      </c>
      <c r="BZ482" s="30">
        <v>1.5158446579999999E-4</v>
      </c>
      <c r="CA482" s="30">
        <v>2.2432661330000001E-4</v>
      </c>
      <c r="CB482" s="100">
        <f t="shared" si="200"/>
        <v>1.8135427509999999E-4</v>
      </c>
      <c r="CC482" s="133">
        <v>2.4059143820000001E-4</v>
      </c>
      <c r="CD482" s="132">
        <v>2.1222296649999999E-4</v>
      </c>
      <c r="CE482" s="133">
        <v>2.3489438820000001E-4</v>
      </c>
      <c r="CF482" s="133">
        <v>1.6050083649999999E-4</v>
      </c>
      <c r="CG482">
        <f t="shared" si="201"/>
        <v>2.1205240734999999E-4</v>
      </c>
      <c r="CH482" s="30">
        <v>1.7088685799999999E-4</v>
      </c>
      <c r="CI482" s="30">
        <v>1.5868144559999999E-4</v>
      </c>
      <c r="CJ482" s="100">
        <f t="shared" si="202"/>
        <v>1.6478415179999999E-4</v>
      </c>
      <c r="CK482" s="30"/>
      <c r="CL482" s="30"/>
      <c r="CM482" t="e">
        <f t="shared" si="203"/>
        <v>#DIV/0!</v>
      </c>
      <c r="CN482" s="30"/>
      <c r="CO482" s="30"/>
      <c r="CP482" s="30"/>
      <c r="CQ482" s="30"/>
      <c r="CR482" s="30"/>
      <c r="CS482" s="100" t="e">
        <f t="shared" si="204"/>
        <v>#DIV/0!</v>
      </c>
      <c r="CT482" s="30"/>
      <c r="CU482" s="30"/>
      <c r="CV482" t="e">
        <f t="shared" si="205"/>
        <v>#DIV/0!</v>
      </c>
      <c r="CW482" s="30"/>
      <c r="CY482">
        <v>7.71E+17</v>
      </c>
      <c r="CZ482">
        <f t="shared" si="194"/>
        <v>3.7279299059999999E-3</v>
      </c>
    </row>
    <row r="483" spans="1:108" ht="15.75" thickBot="1">
      <c r="A483" t="s">
        <v>45</v>
      </c>
      <c r="B483">
        <v>9.26E+17</v>
      </c>
      <c r="C483" s="30">
        <v>3.2899999999999999E-2</v>
      </c>
      <c r="D483" s="30">
        <v>5.0842219130000001E-3</v>
      </c>
      <c r="E483">
        <v>60</v>
      </c>
      <c r="F483">
        <v>9.26E+17</v>
      </c>
      <c r="G483" s="30">
        <v>1.5699999999999999E-2</v>
      </c>
      <c r="H483" s="30">
        <v>2.42921244E-3</v>
      </c>
      <c r="I483" s="30">
        <v>1.89E-2</v>
      </c>
      <c r="J483" s="30">
        <v>3.5104011889999999E-3</v>
      </c>
      <c r="K483" s="30">
        <v>1.9220000000000001E-2</v>
      </c>
      <c r="L483" s="30">
        <v>3.3420274729999999E-3</v>
      </c>
      <c r="M483" s="30">
        <v>1.2789999999999999E-2</v>
      </c>
      <c r="N483" s="30">
        <v>4.7486448359999999E-3</v>
      </c>
      <c r="Q483">
        <f t="shared" si="195"/>
        <v>3.8670244993333331E-3</v>
      </c>
      <c r="R483" s="100">
        <f t="shared" si="193"/>
        <v>9.5403251510443204E-4</v>
      </c>
      <c r="S483" t="s">
        <v>45</v>
      </c>
      <c r="T483">
        <v>8.92E+17</v>
      </c>
      <c r="U483" s="30">
        <v>3.5069999999999997E-2</v>
      </c>
      <c r="V483" s="30">
        <v>5.086294416E-3</v>
      </c>
      <c r="W483" s="30">
        <v>3.0370000000000001E-2</v>
      </c>
      <c r="X483" s="30">
        <v>4.7572055140000001E-3</v>
      </c>
      <c r="Y483" s="30">
        <v>3.2140000000000002E-2</v>
      </c>
      <c r="Z483" s="30">
        <v>4.7516262570000004E-3</v>
      </c>
      <c r="AA483" s="30">
        <v>3.1989999999999998E-2</v>
      </c>
      <c r="AB483" s="30">
        <v>4.8040246279999997E-3</v>
      </c>
      <c r="AC483" s="99">
        <f t="shared" si="196"/>
        <v>4.8497877037499996E-3</v>
      </c>
      <c r="AD483">
        <f t="shared" si="197"/>
        <v>1.5941227005092021E-4</v>
      </c>
      <c r="AE483">
        <v>75</v>
      </c>
      <c r="AF483">
        <v>8.92E+17</v>
      </c>
      <c r="AG483" s="30">
        <v>2.4039999999999999E-2</v>
      </c>
      <c r="AH483" s="30">
        <v>3.7184841450000001E-3</v>
      </c>
      <c r="AI483" s="30">
        <v>2.0389999999999998E-2</v>
      </c>
      <c r="AJ483" s="30">
        <v>3.3371522089999999E-3</v>
      </c>
      <c r="AK483" s="99">
        <f t="shared" si="198"/>
        <v>3.527818177E-3</v>
      </c>
      <c r="AL483" s="100">
        <f t="shared" si="199"/>
        <v>1.9066596800000005E-4</v>
      </c>
      <c r="AM483" t="s">
        <v>45</v>
      </c>
      <c r="AO483" s="30"/>
      <c r="AP483" s="30"/>
      <c r="BW483" s="133">
        <v>2.4733441960000002E-4</v>
      </c>
      <c r="BX483" s="132">
        <v>1.181749851E-4</v>
      </c>
      <c r="BY483" s="30">
        <v>1.7077205819999999E-4</v>
      </c>
      <c r="BZ483" s="30">
        <v>1.6258110670000001E-4</v>
      </c>
      <c r="CA483" s="30">
        <v>2.3100945120000001E-4</v>
      </c>
      <c r="CB483" s="100">
        <f t="shared" si="200"/>
        <v>1.7063440030000001E-4</v>
      </c>
      <c r="CC483" s="133">
        <v>2.4743524159999999E-4</v>
      </c>
      <c r="CD483" s="132">
        <v>2.3142590640000001E-4</v>
      </c>
      <c r="CE483" s="133">
        <v>2.311544898E-4</v>
      </c>
      <c r="CF483" s="133">
        <v>1.652533557E-4</v>
      </c>
      <c r="CG483">
        <f t="shared" si="201"/>
        <v>2.1881724837499999E-4</v>
      </c>
      <c r="CH483" s="30">
        <v>1.8089476300000001E-4</v>
      </c>
      <c r="CI483" s="30">
        <v>1.6234393750000001E-4</v>
      </c>
      <c r="CJ483" s="100">
        <f t="shared" si="202"/>
        <v>1.7161935025000001E-4</v>
      </c>
      <c r="CK483" s="30"/>
      <c r="CL483" s="30"/>
      <c r="CM483" t="e">
        <f t="shared" si="203"/>
        <v>#DIV/0!</v>
      </c>
      <c r="CN483" s="30"/>
      <c r="CO483" s="30"/>
      <c r="CP483" s="30"/>
      <c r="CQ483" s="30"/>
      <c r="CR483" s="30"/>
      <c r="CS483" s="100" t="e">
        <f t="shared" si="204"/>
        <v>#DIV/0!</v>
      </c>
      <c r="CT483" s="30"/>
      <c r="CU483" s="30"/>
      <c r="CV483" t="e">
        <f t="shared" si="205"/>
        <v>#DIV/0!</v>
      </c>
      <c r="CW483" s="30"/>
      <c r="CY483">
        <v>9.26E+17</v>
      </c>
      <c r="CZ483">
        <f t="shared" si="194"/>
        <v>3.8670244993333331E-3</v>
      </c>
    </row>
    <row r="484" spans="1:108" ht="15.75" thickBot="1">
      <c r="A484" t="s">
        <v>46</v>
      </c>
      <c r="B484">
        <v>1.08E+18</v>
      </c>
      <c r="C484" s="30">
        <v>3.2300000000000002E-2</v>
      </c>
      <c r="D484" s="30">
        <v>4.9915005410000003E-3</v>
      </c>
      <c r="E484" t="s">
        <v>40</v>
      </c>
      <c r="F484">
        <v>1.08E+18</v>
      </c>
      <c r="G484" s="19"/>
      <c r="H484" s="19"/>
      <c r="I484" s="19"/>
      <c r="J484" s="19"/>
      <c r="K484" s="19"/>
      <c r="L484" s="19"/>
      <c r="M484" s="19"/>
      <c r="N484" s="19"/>
      <c r="R484" s="100"/>
      <c r="S484" t="s">
        <v>46</v>
      </c>
      <c r="T484">
        <v>1.04E+18</v>
      </c>
      <c r="U484" s="30">
        <v>3.4470000000000001E-2</v>
      </c>
      <c r="V484" s="30">
        <v>4.9992748370000003E-3</v>
      </c>
      <c r="W484" s="30">
        <v>2.8330000000000001E-2</v>
      </c>
      <c r="X484" s="30">
        <v>4.4376566419999999E-3</v>
      </c>
      <c r="Y484" s="30">
        <v>3.2960000000000003E-2</v>
      </c>
      <c r="Z484" s="30">
        <v>4.8728562979999997E-3</v>
      </c>
      <c r="AA484" s="30">
        <v>3.3930000000000002E-2</v>
      </c>
      <c r="AB484" s="30">
        <v>5.0953596639999998E-3</v>
      </c>
      <c r="AC484" s="99">
        <f t="shared" si="196"/>
        <v>4.8512868602499995E-3</v>
      </c>
      <c r="AD484">
        <f t="shared" si="197"/>
        <v>2.9041761475923962E-4</v>
      </c>
      <c r="AE484" t="s">
        <v>40</v>
      </c>
      <c r="AF484">
        <v>1.04E+18</v>
      </c>
      <c r="AG484" s="30">
        <v>2.511E-2</v>
      </c>
      <c r="AH484" s="30">
        <v>3.8839907190000001E-3</v>
      </c>
      <c r="AI484" s="30">
        <v>2.341E-2</v>
      </c>
      <c r="AJ484" s="30">
        <v>3.8314238949999999E-3</v>
      </c>
      <c r="AK484" s="99">
        <f t="shared" si="198"/>
        <v>3.8577073070000002E-3</v>
      </c>
      <c r="AL484" s="100">
        <f t="shared" si="199"/>
        <v>2.6283412000000081E-5</v>
      </c>
      <c r="AM484" t="s">
        <v>46</v>
      </c>
      <c r="AO484" s="30"/>
      <c r="AP484" s="30"/>
      <c r="BW484" s="133">
        <v>2.428237615E-4</v>
      </c>
      <c r="BX484" s="134"/>
      <c r="BY484" s="19"/>
      <c r="BZ484" s="19"/>
      <c r="CA484" s="19"/>
      <c r="CB484" s="100"/>
      <c r="CC484" s="133">
        <v>2.4320196110000001E-4</v>
      </c>
      <c r="CD484" s="132">
        <v>2.158806693E-4</v>
      </c>
      <c r="CE484" s="133">
        <v>2.3705202190000001E-4</v>
      </c>
      <c r="CF484" s="133">
        <v>1.752749721E-4</v>
      </c>
      <c r="CG484">
        <f t="shared" si="201"/>
        <v>2.178524061E-4</v>
      </c>
      <c r="CH484" s="30">
        <v>1.889462353E-4</v>
      </c>
      <c r="CI484" s="30">
        <v>1.8638899349999999E-4</v>
      </c>
      <c r="CJ484" s="100">
        <f t="shared" si="202"/>
        <v>1.8766761439999998E-4</v>
      </c>
      <c r="CK484" s="30"/>
      <c r="CL484" s="30"/>
      <c r="CM484" t="e">
        <f t="shared" si="203"/>
        <v>#DIV/0!</v>
      </c>
      <c r="CN484" s="19"/>
      <c r="CO484" s="30"/>
      <c r="CP484" s="30"/>
      <c r="CQ484" s="30"/>
      <c r="CR484" s="30"/>
      <c r="CS484" s="100" t="e">
        <f t="shared" si="204"/>
        <v>#DIV/0!</v>
      </c>
      <c r="CT484" s="30"/>
      <c r="CU484" s="30"/>
      <c r="CV484" t="e">
        <f t="shared" si="205"/>
        <v>#DIV/0!</v>
      </c>
      <c r="CW484" s="30"/>
      <c r="CY484">
        <v>1.23E+18</v>
      </c>
      <c r="CZ484">
        <f>Q485</f>
        <v>4.827643925666667E-3</v>
      </c>
    </row>
    <row r="485" spans="1:108" ht="15.75" thickBot="1">
      <c r="A485" t="s">
        <v>47</v>
      </c>
      <c r="B485">
        <v>1.23E+18</v>
      </c>
      <c r="C485" s="30">
        <v>3.3300000000000003E-2</v>
      </c>
      <c r="D485" s="30">
        <v>5.1460361610000003E-3</v>
      </c>
      <c r="E485" t="s">
        <v>41</v>
      </c>
      <c r="F485">
        <v>1.23E+18</v>
      </c>
      <c r="G485" s="30">
        <v>1.83E-2</v>
      </c>
      <c r="H485" s="30">
        <v>2.8315023980000002E-3</v>
      </c>
      <c r="I485" s="30">
        <v>2.5190000000000001E-2</v>
      </c>
      <c r="J485" s="30">
        <v>4.6786775629999999E-3</v>
      </c>
      <c r="K485" s="30">
        <v>2.3630000000000002E-2</v>
      </c>
      <c r="L485" s="30">
        <v>4.1088506350000003E-3</v>
      </c>
      <c r="M485" s="30">
        <v>1.5339999999999999E-2</v>
      </c>
      <c r="N485" s="30">
        <v>5.6954035789999998E-3</v>
      </c>
      <c r="Q485">
        <f t="shared" si="195"/>
        <v>4.827643925666667E-3</v>
      </c>
      <c r="R485" s="100">
        <f>_xlfn.STDEV.S(H485,J485,L485,N485,P485)</f>
        <v>1.1944730130512644E-3</v>
      </c>
      <c r="S485" t="s">
        <v>47</v>
      </c>
      <c r="T485">
        <v>1.19E+18</v>
      </c>
      <c r="U485" s="30">
        <v>3.2480000000000002E-2</v>
      </c>
      <c r="V485" s="30">
        <v>4.7106598979999997E-3</v>
      </c>
      <c r="W485" s="30">
        <v>2.879E-2</v>
      </c>
      <c r="X485" s="30">
        <v>4.5097117790000004E-3</v>
      </c>
      <c r="Y485" s="30">
        <v>3.2640000000000002E-2</v>
      </c>
      <c r="Z485" s="30">
        <v>4.8255470140000003E-3</v>
      </c>
      <c r="AA485" s="30">
        <v>3.1370000000000002E-2</v>
      </c>
      <c r="AB485" s="30">
        <v>4.7109175550000002E-3</v>
      </c>
      <c r="AC485" s="99">
        <f t="shared" si="196"/>
        <v>4.6892090615000001E-3</v>
      </c>
      <c r="AD485">
        <f t="shared" si="197"/>
        <v>1.3132492628764513E-4</v>
      </c>
      <c r="AE485" t="s">
        <v>41</v>
      </c>
      <c r="AF485">
        <v>1.19E+18</v>
      </c>
      <c r="AG485" s="30">
        <v>2.929E-2</v>
      </c>
      <c r="AH485" s="30">
        <v>4.530549111E-3</v>
      </c>
      <c r="AI485" s="30">
        <v>2.6849999999999999E-2</v>
      </c>
      <c r="AJ485" s="30">
        <v>4.3944353519999998E-3</v>
      </c>
      <c r="AK485" s="99">
        <f t="shared" si="198"/>
        <v>4.4624922314999999E-3</v>
      </c>
      <c r="AL485" s="100">
        <f t="shared" si="199"/>
        <v>6.8056879500000104E-5</v>
      </c>
      <c r="AM485" t="s">
        <v>47</v>
      </c>
      <c r="AO485" s="30"/>
      <c r="AP485" s="30"/>
      <c r="BW485" s="133">
        <v>2.5034152500000002E-4</v>
      </c>
      <c r="BX485" s="132">
        <v>1.3774536480000001E-4</v>
      </c>
      <c r="BY485" s="30">
        <v>2.2760572199999999E-4</v>
      </c>
      <c r="BZ485" s="30">
        <v>1.998850963E-4</v>
      </c>
      <c r="CA485" s="30">
        <v>2.770668477E-4</v>
      </c>
      <c r="CB485" s="100">
        <f t="shared" ref="CB485" si="206">AVERAGE(BX485:CA485)</f>
        <v>2.105757577E-4</v>
      </c>
      <c r="CC485" s="133">
        <v>2.2916158100000001E-4</v>
      </c>
      <c r="CD485" s="132">
        <v>2.193859679E-4</v>
      </c>
      <c r="CE485" s="133">
        <v>2.347505459E-4</v>
      </c>
      <c r="CF485" s="133">
        <v>1.62050571E-4</v>
      </c>
      <c r="CG485">
        <f t="shared" si="201"/>
        <v>2.1133716645000002E-4</v>
      </c>
      <c r="CH485" s="30">
        <v>2.203996509E-4</v>
      </c>
      <c r="CI485" s="30">
        <v>2.1377806390000001E-4</v>
      </c>
      <c r="CJ485" s="100">
        <f t="shared" si="202"/>
        <v>2.170888574E-4</v>
      </c>
      <c r="CK485" s="30"/>
      <c r="CL485" s="30"/>
      <c r="CM485" t="e">
        <f t="shared" si="203"/>
        <v>#DIV/0!</v>
      </c>
      <c r="CN485" s="30"/>
      <c r="CO485" s="30"/>
      <c r="CP485" s="30"/>
      <c r="CQ485" s="30"/>
      <c r="CR485" s="30"/>
      <c r="CS485" s="100" t="e">
        <f t="shared" si="204"/>
        <v>#DIV/0!</v>
      </c>
      <c r="CT485" s="30"/>
      <c r="CU485" s="30"/>
      <c r="CV485" t="e">
        <f t="shared" si="205"/>
        <v>#DIV/0!</v>
      </c>
      <c r="CW485" s="30"/>
      <c r="CY485">
        <v>1.54E+18</v>
      </c>
      <c r="CZ485">
        <f>Q487</f>
        <v>5.7265679773333333E-3</v>
      </c>
    </row>
    <row r="486" spans="1:108" ht="15.75" thickBot="1">
      <c r="A486" t="s">
        <v>48</v>
      </c>
      <c r="B486">
        <v>1.39E+18</v>
      </c>
      <c r="C486" s="30">
        <v>2.9499999999999998E-2</v>
      </c>
      <c r="D486" s="30">
        <v>4.5588008040000003E-3</v>
      </c>
      <c r="E486" t="s">
        <v>42</v>
      </c>
      <c r="F486">
        <v>1.39E+18</v>
      </c>
      <c r="G486" s="19"/>
      <c r="H486" s="19"/>
      <c r="I486" s="19"/>
      <c r="J486" s="19"/>
      <c r="K486" s="19"/>
      <c r="L486" s="19"/>
      <c r="M486" s="19"/>
      <c r="N486" s="19"/>
      <c r="R486" s="100"/>
      <c r="S486" t="s">
        <v>48</v>
      </c>
      <c r="T486">
        <v>1.34E+18</v>
      </c>
      <c r="U486" s="30">
        <v>3.2149999999999998E-2</v>
      </c>
      <c r="V486" s="30">
        <v>4.6627991299999999E-3</v>
      </c>
      <c r="W486" s="30">
        <v>2.6859999999999998E-2</v>
      </c>
      <c r="X486" s="30">
        <v>4.207393484E-3</v>
      </c>
      <c r="Y486" s="30">
        <v>2.9489999999999999E-2</v>
      </c>
      <c r="Z486" s="30">
        <v>4.359846245E-3</v>
      </c>
      <c r="AA486" s="30">
        <v>3.1550000000000002E-2</v>
      </c>
      <c r="AB486" s="30">
        <v>4.7379486410000001E-3</v>
      </c>
      <c r="AC486" s="99">
        <f t="shared" si="196"/>
        <v>4.4919968749999994E-3</v>
      </c>
      <c r="AD486">
        <f t="shared" si="197"/>
        <v>2.5041868985740631E-4</v>
      </c>
      <c r="AE486" t="s">
        <v>42</v>
      </c>
      <c r="AF486">
        <v>1.34E+18</v>
      </c>
      <c r="AG486" s="30">
        <v>2.954E-2</v>
      </c>
      <c r="AH486" s="30">
        <v>4.5692188710000003E-3</v>
      </c>
      <c r="AI486" s="30">
        <v>2.7900000000000001E-2</v>
      </c>
      <c r="AJ486" s="30">
        <v>4.5662847790000002E-3</v>
      </c>
      <c r="AK486" s="99">
        <f t="shared" si="198"/>
        <v>4.5677518250000007E-3</v>
      </c>
      <c r="AL486" s="100">
        <f t="shared" si="199"/>
        <v>1.4670460000000378E-6</v>
      </c>
      <c r="AM486" t="s">
        <v>48</v>
      </c>
      <c r="AO486" s="30"/>
      <c r="AP486" s="30"/>
      <c r="BW486" s="133">
        <v>2.2177402359999999E-4</v>
      </c>
      <c r="BX486" s="134"/>
      <c r="BY486" s="19"/>
      <c r="BZ486" s="19"/>
      <c r="CA486" s="19"/>
      <c r="CB486" s="100"/>
      <c r="CC486" s="133">
        <v>2.2683327680000001E-4</v>
      </c>
      <c r="CD486" s="132">
        <v>2.046789544E-4</v>
      </c>
      <c r="CE486" s="133">
        <v>2.1209539209999999E-4</v>
      </c>
      <c r="CF486" s="133">
        <v>1.6298041170000001E-4</v>
      </c>
      <c r="CG486">
        <f t="shared" si="201"/>
        <v>2.0164700874999999E-4</v>
      </c>
      <c r="CH486" s="30">
        <v>2.2228083600000001E-4</v>
      </c>
      <c r="CI486" s="30">
        <v>2.2213809990000001E-4</v>
      </c>
      <c r="CJ486" s="100">
        <f t="shared" si="202"/>
        <v>2.2220946795E-4</v>
      </c>
      <c r="CK486" s="30"/>
      <c r="CL486" s="30"/>
      <c r="CM486" t="e">
        <f t="shared" si="203"/>
        <v>#DIV/0!</v>
      </c>
      <c r="CN486" s="19"/>
      <c r="CO486" s="30"/>
      <c r="CP486" s="30"/>
      <c r="CQ486" s="30"/>
      <c r="CR486" s="30"/>
      <c r="CS486" s="100" t="e">
        <f t="shared" si="204"/>
        <v>#DIV/0!</v>
      </c>
      <c r="CT486" s="30"/>
      <c r="CU486" s="30"/>
      <c r="CV486" t="e">
        <f t="shared" si="205"/>
        <v>#DIV/0!</v>
      </c>
      <c r="CW486" s="30"/>
      <c r="CY486">
        <v>1.85E+18</v>
      </c>
      <c r="CZ486">
        <f>Q489</f>
        <v>5.3931222516666669E-3</v>
      </c>
    </row>
    <row r="487" spans="1:108" ht="15.75" thickBot="1">
      <c r="A487" t="s">
        <v>49</v>
      </c>
      <c r="B487">
        <v>1.54E+18</v>
      </c>
      <c r="C487" s="30">
        <v>2.8400000000000002E-2</v>
      </c>
      <c r="D487" s="30">
        <v>4.388811621E-3</v>
      </c>
      <c r="E487" t="s">
        <v>43</v>
      </c>
      <c r="F487">
        <v>1.54E+18</v>
      </c>
      <c r="G487" s="30">
        <v>1.9400000000000001E-2</v>
      </c>
      <c r="H487" s="30">
        <v>3.0017019960000002E-3</v>
      </c>
      <c r="I487" s="30">
        <v>2.8539999999999999E-2</v>
      </c>
      <c r="J487" s="30">
        <v>5.3008915299999999E-3</v>
      </c>
      <c r="K487" s="30">
        <v>2.9389999999999999E-2</v>
      </c>
      <c r="L487" s="30">
        <v>5.1104155800000004E-3</v>
      </c>
      <c r="M487" s="30">
        <v>1.823E-2</v>
      </c>
      <c r="N487" s="30">
        <v>6.7683968219999996E-3</v>
      </c>
      <c r="Q487">
        <f t="shared" si="195"/>
        <v>5.7265679773333333E-3</v>
      </c>
      <c r="R487" s="100">
        <f>_xlfn.STDEV.S(H487,J487,L487,N487,P487)</f>
        <v>1.5507979148709407E-3</v>
      </c>
      <c r="S487" t="s">
        <v>49</v>
      </c>
      <c r="T487">
        <v>1.49E+18</v>
      </c>
      <c r="U487" s="30">
        <v>3.049E-2</v>
      </c>
      <c r="V487" s="30">
        <v>4.4220449599999996E-3</v>
      </c>
      <c r="W487" s="30">
        <v>2.4660000000000001E-2</v>
      </c>
      <c r="X487" s="30">
        <v>3.8627819550000001E-3</v>
      </c>
      <c r="Y487" s="30">
        <v>2.7439999999999999E-2</v>
      </c>
      <c r="Z487" s="30">
        <v>4.0567711409999997E-3</v>
      </c>
      <c r="AA487" s="30">
        <v>2.9770000000000001E-2</v>
      </c>
      <c r="AB487" s="30">
        <v>4.4706412370000004E-3</v>
      </c>
      <c r="AC487" s="99">
        <f t="shared" si="196"/>
        <v>4.2030598232499997E-3</v>
      </c>
      <c r="AD487">
        <f t="shared" si="197"/>
        <v>2.9254270872077848E-4</v>
      </c>
      <c r="AE487" t="s">
        <v>43</v>
      </c>
      <c r="AF487">
        <v>1.49E+18</v>
      </c>
      <c r="AG487" s="30">
        <v>3.3529999999999997E-2</v>
      </c>
      <c r="AH487" s="30">
        <v>5.186388244E-3</v>
      </c>
      <c r="AI487" s="30">
        <v>3.1890000000000002E-2</v>
      </c>
      <c r="AJ487" s="30">
        <v>5.2193126019999996E-3</v>
      </c>
      <c r="AK487" s="99">
        <f t="shared" si="198"/>
        <v>5.2028504229999998E-3</v>
      </c>
      <c r="AL487" s="100">
        <f t="shared" si="199"/>
        <v>1.6462178999999792E-5</v>
      </c>
      <c r="AM487" t="s">
        <v>49</v>
      </c>
      <c r="AO487" s="30"/>
      <c r="AP487" s="30"/>
      <c r="BW487" s="133">
        <v>2.135044838E-4</v>
      </c>
      <c r="BX487" s="132">
        <v>1.4602514080000001E-4</v>
      </c>
      <c r="BY487" s="30">
        <v>2.5787484340000002E-4</v>
      </c>
      <c r="BZ487" s="30">
        <v>2.4860867459999998E-4</v>
      </c>
      <c r="CA487" s="30">
        <v>3.2926523030000002E-4</v>
      </c>
      <c r="CB487" s="100">
        <f t="shared" ref="CB487" si="207">AVERAGE(BX487:CA487)</f>
        <v>2.4544347227500001E-4</v>
      </c>
      <c r="CC487" s="133">
        <v>2.1512120090000001E-4</v>
      </c>
      <c r="CD487" s="132">
        <v>1.8791448309999999E-4</v>
      </c>
      <c r="CE487" s="133">
        <v>1.9735156189999999E-4</v>
      </c>
      <c r="CF487" s="133">
        <v>1.5378532039999999E-4</v>
      </c>
      <c r="CG487">
        <f t="shared" si="201"/>
        <v>1.8854314157499999E-4</v>
      </c>
      <c r="CH487" s="30">
        <v>2.5230455080000003E-4</v>
      </c>
      <c r="CI487" s="30">
        <v>2.539062368E-4</v>
      </c>
      <c r="CJ487" s="100">
        <f t="shared" si="202"/>
        <v>2.5310539379999998E-4</v>
      </c>
      <c r="CK487" s="30"/>
      <c r="CL487" s="30"/>
      <c r="CM487" t="e">
        <f t="shared" si="203"/>
        <v>#DIV/0!</v>
      </c>
      <c r="CN487" s="30"/>
      <c r="CO487" s="30"/>
      <c r="CP487" s="30"/>
      <c r="CQ487" s="30"/>
      <c r="CR487" s="30"/>
      <c r="CS487" s="100" t="e">
        <f t="shared" si="204"/>
        <v>#DIV/0!</v>
      </c>
      <c r="CT487" s="30"/>
      <c r="CU487" s="30"/>
      <c r="CV487" t="e">
        <f t="shared" si="205"/>
        <v>#DIV/0!</v>
      </c>
      <c r="CW487" s="30"/>
      <c r="CY487">
        <v>2.16E+18</v>
      </c>
      <c r="CZ487">
        <f>Q491</f>
        <v>5.0043489740000001E-3</v>
      </c>
    </row>
    <row r="488" spans="1:108" ht="15.75" thickBot="1">
      <c r="A488" t="s">
        <v>50</v>
      </c>
      <c r="B488">
        <v>1.7E+18</v>
      </c>
      <c r="C488" s="30">
        <v>2.4400000000000002E-2</v>
      </c>
      <c r="D488" s="30">
        <v>3.7706691389999998E-3</v>
      </c>
      <c r="E488" t="s">
        <v>44</v>
      </c>
      <c r="F488">
        <v>1.7E+18</v>
      </c>
      <c r="G488" s="19"/>
      <c r="H488" s="19"/>
      <c r="I488" s="19"/>
      <c r="J488" s="19"/>
      <c r="K488" s="19"/>
      <c r="L488" s="19"/>
      <c r="M488" s="19"/>
      <c r="N488" s="19"/>
      <c r="R488" s="100"/>
      <c r="S488" t="s">
        <v>50</v>
      </c>
      <c r="T488">
        <v>1.64E+18</v>
      </c>
      <c r="U488" s="30">
        <v>2.8819999999999998E-2</v>
      </c>
      <c r="V488" s="30">
        <v>4.1798404639999997E-3</v>
      </c>
      <c r="W488" s="30">
        <v>2.1049999999999999E-2</v>
      </c>
      <c r="X488" s="30">
        <v>3.2973057639999999E-3</v>
      </c>
      <c r="Y488" s="30">
        <v>2.7199999999999998E-2</v>
      </c>
      <c r="Z488" s="30">
        <v>4.0212891780000001E-3</v>
      </c>
      <c r="AA488" s="30">
        <v>2.6020000000000001E-2</v>
      </c>
      <c r="AB488" s="30">
        <v>3.9074936179999999E-3</v>
      </c>
      <c r="AC488" s="99">
        <f t="shared" si="196"/>
        <v>3.8514822559999997E-3</v>
      </c>
      <c r="AD488">
        <f t="shared" si="197"/>
        <v>3.8596302088784198E-4</v>
      </c>
      <c r="AE488" t="s">
        <v>44</v>
      </c>
      <c r="AF488">
        <v>1.64E+18</v>
      </c>
      <c r="AG488" s="30">
        <v>3.5119999999999998E-2</v>
      </c>
      <c r="AH488" s="30">
        <v>5.4323279199999996E-3</v>
      </c>
      <c r="AI488" s="30">
        <v>3.4869999999999998E-2</v>
      </c>
      <c r="AJ488" s="30">
        <v>5.7070376430000003E-3</v>
      </c>
      <c r="AK488" s="99">
        <f t="shared" si="198"/>
        <v>5.5696827814999995E-3</v>
      </c>
      <c r="AL488" s="100">
        <f t="shared" si="199"/>
        <v>1.3735486150000037E-4</v>
      </c>
      <c r="AM488" t="s">
        <v>50</v>
      </c>
      <c r="AO488" s="30"/>
      <c r="AP488" s="30"/>
      <c r="BW488" s="133">
        <v>1.8343342969999999E-4</v>
      </c>
      <c r="BX488" s="134"/>
      <c r="BY488" s="19"/>
      <c r="BZ488" s="19"/>
      <c r="CA488" s="19"/>
      <c r="CB488" s="100"/>
      <c r="CC488" s="133">
        <v>2.033385703E-4</v>
      </c>
      <c r="CD488" s="132">
        <v>1.604055097E-4</v>
      </c>
      <c r="CE488" s="133">
        <v>1.9562545489999999E-4</v>
      </c>
      <c r="CF488" s="133">
        <v>1.344136391E-4</v>
      </c>
      <c r="CG488">
        <f t="shared" si="201"/>
        <v>1.7344579350000002E-4</v>
      </c>
      <c r="CH488" s="30">
        <v>2.6426888829999997E-4</v>
      </c>
      <c r="CI488" s="30">
        <v>2.7763281519999999E-4</v>
      </c>
      <c r="CJ488" s="100">
        <f t="shared" si="202"/>
        <v>2.7095085175000001E-4</v>
      </c>
      <c r="CK488" s="30"/>
      <c r="CL488" s="30"/>
      <c r="CM488" t="e">
        <f t="shared" si="203"/>
        <v>#DIV/0!</v>
      </c>
      <c r="CN488" s="19"/>
      <c r="CO488" s="30"/>
      <c r="CP488" s="30"/>
      <c r="CQ488" s="30"/>
      <c r="CR488" s="30"/>
      <c r="CS488" s="100" t="e">
        <f t="shared" si="204"/>
        <v>#DIV/0!</v>
      </c>
      <c r="CT488" s="30"/>
      <c r="CU488" s="30"/>
      <c r="CV488" t="e">
        <f t="shared" si="205"/>
        <v>#DIV/0!</v>
      </c>
      <c r="CW488" s="30"/>
      <c r="CY488">
        <v>2.47E+18</v>
      </c>
      <c r="CZ488">
        <f>Q493</f>
        <v>4.2647702590000005E-3</v>
      </c>
    </row>
    <row r="489" spans="1:108" ht="15.75" thickBot="1">
      <c r="A489" t="s">
        <v>51</v>
      </c>
      <c r="B489">
        <v>1.85E+18</v>
      </c>
      <c r="C489" s="30">
        <v>2.24E-2</v>
      </c>
      <c r="D489" s="30">
        <v>3.4615978980000002E-3</v>
      </c>
      <c r="E489" t="s">
        <v>45</v>
      </c>
      <c r="F489">
        <v>1.85E+18</v>
      </c>
      <c r="G489" s="30">
        <v>1.7500000000000002E-2</v>
      </c>
      <c r="H489" s="30">
        <v>2.7077208729999998E-3</v>
      </c>
      <c r="I489" s="30">
        <v>2.9020000000000001E-2</v>
      </c>
      <c r="J489" s="30">
        <v>5.3900445769999999E-3</v>
      </c>
      <c r="K489" s="30">
        <v>2.9530000000000001E-2</v>
      </c>
      <c r="L489" s="30">
        <v>5.1347591720000002E-3</v>
      </c>
      <c r="M489" s="30">
        <v>1.523E-2</v>
      </c>
      <c r="N489" s="30">
        <v>5.6545630059999996E-3</v>
      </c>
      <c r="Q489">
        <f t="shared" si="195"/>
        <v>5.3931222516666669E-3</v>
      </c>
      <c r="R489" s="100">
        <f>_xlfn.STDEV.S(H489,J489,L489,N489,P489)</f>
        <v>1.3593684372348808E-3</v>
      </c>
      <c r="S489" t="s">
        <v>51</v>
      </c>
      <c r="T489">
        <v>1.78E+18</v>
      </c>
      <c r="U489" s="30">
        <v>2.2579999999999999E-2</v>
      </c>
      <c r="V489" s="30">
        <v>3.2748368379999998E-3</v>
      </c>
      <c r="W489" s="30">
        <v>1.5970000000000002E-2</v>
      </c>
      <c r="X489" s="30">
        <v>2.5015664159999998E-3</v>
      </c>
      <c r="Y489" s="30">
        <v>2.2179999999999998E-2</v>
      </c>
      <c r="Z489" s="30">
        <v>3.2791247779999999E-3</v>
      </c>
      <c r="AA489" s="30">
        <v>2.2239999999999999E-2</v>
      </c>
      <c r="AB489" s="30">
        <v>3.3398408169999999E-3</v>
      </c>
      <c r="AC489" s="99">
        <f t="shared" si="196"/>
        <v>3.0988422122499998E-3</v>
      </c>
      <c r="AD489">
        <f t="shared" si="197"/>
        <v>3.9928879109561954E-4</v>
      </c>
      <c r="AE489" t="s">
        <v>45</v>
      </c>
      <c r="AF489">
        <v>1.78E+18</v>
      </c>
      <c r="AG489" s="30">
        <v>3.3020000000000001E-2</v>
      </c>
      <c r="AH489" s="30">
        <v>5.1075019329999997E-3</v>
      </c>
      <c r="AI489" s="30">
        <v>3.288E-2</v>
      </c>
      <c r="AJ489" s="30">
        <v>5.3813420619999996E-3</v>
      </c>
      <c r="AK489" s="99">
        <f t="shared" si="198"/>
        <v>5.2444219975000001E-3</v>
      </c>
      <c r="AL489" s="100">
        <f t="shared" si="199"/>
        <v>1.3692006449999997E-4</v>
      </c>
      <c r="AM489" t="s">
        <v>51</v>
      </c>
      <c r="AO489" s="30"/>
      <c r="AP489" s="30"/>
      <c r="BW489" s="133">
        <v>1.6839790269999999E-4</v>
      </c>
      <c r="BX489" s="132">
        <v>1.317237095E-4</v>
      </c>
      <c r="BY489" s="30">
        <v>2.6221191160000001E-4</v>
      </c>
      <c r="BZ489" s="30">
        <v>2.4979292820000003E-4</v>
      </c>
      <c r="CA489" s="30">
        <v>2.7508005800000001E-4</v>
      </c>
      <c r="CB489" s="100">
        <f t="shared" ref="CB489" si="208">AVERAGE(BX489:CA489)</f>
        <v>2.29702151825E-4</v>
      </c>
      <c r="CC489" s="133">
        <v>1.5931245379999999E-4</v>
      </c>
      <c r="CD489" s="132">
        <v>1.216948214E-4</v>
      </c>
      <c r="CE489" s="133">
        <v>1.595210511E-4</v>
      </c>
      <c r="CF489" s="133">
        <v>1.148869844E-4</v>
      </c>
      <c r="CG489">
        <f t="shared" si="201"/>
        <v>1.38853827675E-4</v>
      </c>
      <c r="CH489" s="30">
        <v>2.4846693310000002E-4</v>
      </c>
      <c r="CI489" s="30">
        <v>2.6178855649999999E-4</v>
      </c>
      <c r="CJ489" s="100">
        <f t="shared" si="202"/>
        <v>2.5512774480000001E-4</v>
      </c>
      <c r="CK489" s="30"/>
      <c r="CL489" s="30"/>
      <c r="CM489" t="e">
        <f t="shared" si="203"/>
        <v>#DIV/0!</v>
      </c>
      <c r="CN489" s="30"/>
      <c r="CO489" s="30"/>
      <c r="CP489" s="30"/>
      <c r="CQ489" s="30"/>
      <c r="CR489" s="30"/>
      <c r="CS489" s="100" t="e">
        <f t="shared" si="204"/>
        <v>#DIV/0!</v>
      </c>
      <c r="CT489" s="30"/>
      <c r="CU489" s="30"/>
      <c r="CV489" t="e">
        <f t="shared" si="205"/>
        <v>#DIV/0!</v>
      </c>
      <c r="CW489" s="30"/>
      <c r="CY489">
        <v>2.78E+18</v>
      </c>
      <c r="CZ489">
        <f>Q495</f>
        <v>2.6411388053333329E-3</v>
      </c>
    </row>
    <row r="490" spans="1:108" ht="15.75" thickBot="1">
      <c r="A490" t="s">
        <v>52</v>
      </c>
      <c r="B490">
        <v>2.01E+18</v>
      </c>
      <c r="C490" s="30">
        <v>1.23E-2</v>
      </c>
      <c r="D490" s="30">
        <v>1.9007881319999999E-3</v>
      </c>
      <c r="E490" t="s">
        <v>46</v>
      </c>
      <c r="F490">
        <v>2.01E+18</v>
      </c>
      <c r="G490" s="19"/>
      <c r="H490" s="19"/>
      <c r="I490" s="19"/>
      <c r="J490" s="19"/>
      <c r="K490" s="19"/>
      <c r="L490" s="19"/>
      <c r="M490" s="19"/>
      <c r="N490" s="19"/>
      <c r="R490" s="100"/>
      <c r="S490" t="s">
        <v>52</v>
      </c>
      <c r="T490">
        <v>1.93E+18</v>
      </c>
      <c r="U490" s="30">
        <v>1.6580000000000001E-2</v>
      </c>
      <c r="V490" s="30">
        <v>2.4046410440000002E-3</v>
      </c>
      <c r="W490" s="30">
        <v>1.1599999999999999E-2</v>
      </c>
      <c r="X490" s="30">
        <v>1.817042607E-3</v>
      </c>
      <c r="Y490" s="30">
        <v>1.77E-2</v>
      </c>
      <c r="Z490" s="30">
        <v>2.6167947959999998E-3</v>
      </c>
      <c r="AA490" s="30">
        <v>1.521E-2</v>
      </c>
      <c r="AB490" s="30">
        <v>2.2841267460000001E-3</v>
      </c>
      <c r="AC490" s="99">
        <f t="shared" si="196"/>
        <v>2.2806512982500001E-3</v>
      </c>
      <c r="AD490">
        <f t="shared" si="197"/>
        <v>3.3828538517567019E-4</v>
      </c>
      <c r="AE490" t="s">
        <v>46</v>
      </c>
      <c r="AF490">
        <v>1.93E+18</v>
      </c>
      <c r="AG490" s="30">
        <v>3.4360000000000002E-2</v>
      </c>
      <c r="AH490" s="30">
        <v>5.3147718480000003E-3</v>
      </c>
      <c r="AI490" s="30">
        <v>3.2980000000000002E-2</v>
      </c>
      <c r="AJ490" s="30">
        <v>5.3977086740000001E-3</v>
      </c>
      <c r="AK490" s="99">
        <f t="shared" si="198"/>
        <v>5.3562402610000002E-3</v>
      </c>
      <c r="AL490" s="100">
        <f t="shared" si="199"/>
        <v>4.1468412999999885E-5</v>
      </c>
      <c r="AM490" t="s">
        <v>52</v>
      </c>
      <c r="AO490" s="30"/>
      <c r="AP490" s="30"/>
      <c r="BW490" s="133">
        <v>9.2468491209999999E-5</v>
      </c>
      <c r="BX490" s="134"/>
      <c r="BY490" s="19"/>
      <c r="BZ490" s="19"/>
      <c r="CA490" s="19"/>
      <c r="CB490" s="100"/>
      <c r="CC490" s="133">
        <v>1.1697964939999999E-4</v>
      </c>
      <c r="CD490" s="132">
        <v>8.8394485150000002E-5</v>
      </c>
      <c r="CE490" s="133">
        <v>1.27300388E-4</v>
      </c>
      <c r="CF490" s="133">
        <v>7.8571539219999994E-5</v>
      </c>
      <c r="CG490">
        <f t="shared" si="201"/>
        <v>1.028115154425E-4</v>
      </c>
      <c r="CH490" s="30">
        <v>2.5855008550000001E-4</v>
      </c>
      <c r="CI490" s="30">
        <v>2.6258475040000001E-4</v>
      </c>
      <c r="CJ490" s="100">
        <f t="shared" si="202"/>
        <v>2.6056741794999998E-4</v>
      </c>
      <c r="CK490" s="30"/>
      <c r="CL490" s="30"/>
      <c r="CM490" t="e">
        <f t="shared" si="203"/>
        <v>#DIV/0!</v>
      </c>
      <c r="CN490" s="19"/>
      <c r="CO490" s="30"/>
      <c r="CP490" s="30"/>
      <c r="CQ490" s="30"/>
      <c r="CR490" s="30"/>
      <c r="CS490" s="100" t="e">
        <f t="shared" si="204"/>
        <v>#DIV/0!</v>
      </c>
      <c r="CT490" s="30"/>
      <c r="CU490" s="30"/>
      <c r="CV490" t="e">
        <f t="shared" si="205"/>
        <v>#DIV/0!</v>
      </c>
      <c r="CW490" s="30"/>
      <c r="CY490">
        <v>3.09E+18</v>
      </c>
      <c r="CZ490">
        <f>Q497</f>
        <v>1.152212128E-3</v>
      </c>
    </row>
    <row r="491" spans="1:108" ht="15.75" thickBot="1">
      <c r="A491" t="s">
        <v>53</v>
      </c>
      <c r="B491">
        <v>2.16E+18</v>
      </c>
      <c r="C491" s="30">
        <v>1.11E-2</v>
      </c>
      <c r="D491" s="30">
        <v>1.715345387E-3</v>
      </c>
      <c r="E491" t="s">
        <v>47</v>
      </c>
      <c r="F491">
        <v>2.16E+18</v>
      </c>
      <c r="G491" s="30">
        <v>1.29E-2</v>
      </c>
      <c r="H491" s="30">
        <v>1.9959770999999999E-3</v>
      </c>
      <c r="I491" s="30">
        <v>2.6599999999999999E-2</v>
      </c>
      <c r="J491" s="30">
        <v>4.9405646359999998E-3</v>
      </c>
      <c r="K491" s="30">
        <v>2.8289999999999999E-2</v>
      </c>
      <c r="L491" s="30">
        <v>4.9191444969999996E-3</v>
      </c>
      <c r="M491" s="30">
        <v>1.388E-2</v>
      </c>
      <c r="N491" s="30">
        <v>5.1533377889999999E-3</v>
      </c>
      <c r="Q491">
        <f t="shared" si="195"/>
        <v>5.0043489740000001E-3</v>
      </c>
      <c r="R491" s="100">
        <f>_xlfn.STDEV.S(H491,J491,L491,N491,P491)</f>
        <v>1.5078960962077537E-3</v>
      </c>
      <c r="S491" t="s">
        <v>53</v>
      </c>
      <c r="T491">
        <v>2.08E+18</v>
      </c>
      <c r="U491" s="30">
        <v>9.9100000000000004E-3</v>
      </c>
      <c r="V491" s="30">
        <v>1.437273387E-3</v>
      </c>
      <c r="W491" s="30">
        <v>5.7200000000000003E-3</v>
      </c>
      <c r="X491" s="30">
        <v>8.9598997489999995E-4</v>
      </c>
      <c r="Y491" s="30">
        <v>1.0149999999999999E-2</v>
      </c>
      <c r="Z491" s="30">
        <v>1.500591366E-3</v>
      </c>
      <c r="AA491" s="30">
        <v>8.8999999999999999E-3</v>
      </c>
      <c r="AB491" s="30">
        <v>1.336537018E-3</v>
      </c>
      <c r="AC491" s="99">
        <f t="shared" si="196"/>
        <v>1.2925979364749999E-3</v>
      </c>
      <c r="AD491">
        <f t="shared" si="197"/>
        <v>2.7289849809048058E-4</v>
      </c>
      <c r="AE491" t="s">
        <v>47</v>
      </c>
      <c r="AF491">
        <v>2.08E+18</v>
      </c>
      <c r="AG491" s="30">
        <v>3.2960000000000003E-2</v>
      </c>
      <c r="AH491" s="30">
        <v>5.0982211909999997E-3</v>
      </c>
      <c r="AI491" s="30">
        <v>3.0759999999999999E-2</v>
      </c>
      <c r="AJ491" s="30">
        <v>5.0343698849999998E-3</v>
      </c>
      <c r="AK491" s="99">
        <f t="shared" si="198"/>
        <v>5.0662955379999998E-3</v>
      </c>
      <c r="AL491" s="100">
        <f t="shared" si="199"/>
        <v>3.1925652999999915E-5</v>
      </c>
      <c r="AM491" t="s">
        <v>53</v>
      </c>
      <c r="AO491" s="30"/>
      <c r="AP491" s="30"/>
      <c r="BW491" s="133">
        <v>8.3447174990000005E-5</v>
      </c>
      <c r="BX491" s="132">
        <v>9.7099191589999995E-5</v>
      </c>
      <c r="BY491" s="30">
        <v>2.4034585970000001E-4</v>
      </c>
      <c r="BZ491" s="30">
        <v>2.393038246E-4</v>
      </c>
      <c r="CA491" s="30">
        <v>2.5069673050000002E-4</v>
      </c>
      <c r="CB491" s="100">
        <f t="shared" ref="CB491" si="209">AVERAGE(BX491:CA491)</f>
        <v>2.0686140159750002E-4</v>
      </c>
      <c r="CC491" s="133">
        <v>6.9919681889999997E-5</v>
      </c>
      <c r="CD491" s="132">
        <v>4.3587625439999997E-5</v>
      </c>
      <c r="CE491" s="133">
        <v>7.2999939990000005E-5</v>
      </c>
      <c r="CF491" s="133">
        <v>4.5975456879999998E-5</v>
      </c>
      <c r="CG491">
        <f t="shared" si="201"/>
        <v>5.8120676049999997E-5</v>
      </c>
      <c r="CH491" s="30">
        <v>2.4801544869999998E-4</v>
      </c>
      <c r="CI491" s="30">
        <v>2.4490924569999997E-4</v>
      </c>
      <c r="CJ491" s="100">
        <f t="shared" si="202"/>
        <v>2.4646234720000001E-4</v>
      </c>
      <c r="CK491" s="30"/>
      <c r="CL491" s="30"/>
      <c r="CM491" t="e">
        <f t="shared" si="203"/>
        <v>#DIV/0!</v>
      </c>
      <c r="CN491" s="30"/>
      <c r="CO491" s="30"/>
      <c r="CP491" s="30"/>
      <c r="CQ491" s="30"/>
      <c r="CR491" s="30"/>
      <c r="CS491" s="100" t="e">
        <f t="shared" si="204"/>
        <v>#DIV/0!</v>
      </c>
      <c r="CT491" s="30"/>
      <c r="CU491" s="30"/>
      <c r="CV491" t="e">
        <f t="shared" si="205"/>
        <v>#DIV/0!</v>
      </c>
      <c r="CW491" s="30"/>
      <c r="CY491">
        <v>3.39E+18</v>
      </c>
      <c r="CZ491">
        <f>Q499</f>
        <v>2.4055100423333331E-4</v>
      </c>
    </row>
    <row r="492" spans="1:108" ht="15.75" thickBot="1">
      <c r="A492" t="s">
        <v>54</v>
      </c>
      <c r="B492">
        <v>2.31E+18</v>
      </c>
      <c r="C492" s="30">
        <v>6.1000000000000004E-3</v>
      </c>
      <c r="D492" s="30">
        <v>9.426672848E-4</v>
      </c>
      <c r="E492" t="s">
        <v>48</v>
      </c>
      <c r="F492">
        <v>2.31E+18</v>
      </c>
      <c r="G492" s="19"/>
      <c r="H492" s="19"/>
      <c r="I492" s="19"/>
      <c r="J492" s="19"/>
      <c r="K492" s="19"/>
      <c r="L492" s="19"/>
      <c r="M492" s="19"/>
      <c r="N492" s="19"/>
      <c r="R492" s="100"/>
      <c r="S492" t="s">
        <v>54</v>
      </c>
      <c r="T492">
        <v>2.23E+18</v>
      </c>
      <c r="U492" s="30">
        <v>7.3200000000000001E-3</v>
      </c>
      <c r="V492" s="30">
        <v>1.0616388689999999E-3</v>
      </c>
      <c r="W492" s="30">
        <v>4.1399999999999996E-3</v>
      </c>
      <c r="X492" s="30">
        <v>6.4849624060000003E-4</v>
      </c>
      <c r="Y492" s="30">
        <v>5.8799999999999998E-3</v>
      </c>
      <c r="Z492" s="30">
        <v>8.6930810170000004E-4</v>
      </c>
      <c r="AA492" s="30">
        <v>6.9100000000000003E-3</v>
      </c>
      <c r="AB492" s="30">
        <v>1.037693347E-3</v>
      </c>
      <c r="AC492" s="99">
        <f t="shared" si="196"/>
        <v>9.0428413957499999E-4</v>
      </c>
      <c r="AD492">
        <f t="shared" si="197"/>
        <v>1.9079596430538029E-4</v>
      </c>
      <c r="AE492" t="s">
        <v>48</v>
      </c>
      <c r="AF492">
        <v>2.23E+18</v>
      </c>
      <c r="AG492" s="30">
        <v>3.1780000000000003E-2</v>
      </c>
      <c r="AH492" s="30">
        <v>4.9156999230000002E-3</v>
      </c>
      <c r="AI492" s="30">
        <v>2.9870000000000001E-2</v>
      </c>
      <c r="AJ492" s="30">
        <v>4.8887070379999998E-3</v>
      </c>
      <c r="AK492" s="99">
        <f t="shared" si="198"/>
        <v>4.9022034805E-3</v>
      </c>
      <c r="AL492" s="100">
        <f t="shared" si="199"/>
        <v>1.3496442500000178E-5</v>
      </c>
      <c r="AM492" t="s">
        <v>54</v>
      </c>
      <c r="AO492" s="30"/>
      <c r="AP492" s="30"/>
      <c r="BW492" s="133">
        <v>4.585835743E-5</v>
      </c>
      <c r="BX492" s="134"/>
      <c r="BY492" s="19"/>
      <c r="BZ492" s="19"/>
      <c r="CA492" s="19"/>
      <c r="CB492" s="100"/>
      <c r="CC492" s="133">
        <v>5.1646021330000002E-5</v>
      </c>
      <c r="CD492" s="132">
        <v>3.1547686940000002E-5</v>
      </c>
      <c r="CE492" s="133">
        <v>4.228962041E-5</v>
      </c>
      <c r="CF492" s="133">
        <v>3.5695551350000001E-5</v>
      </c>
      <c r="CG492">
        <f t="shared" si="201"/>
        <v>4.0294720007500003E-5</v>
      </c>
      <c r="CH492" s="30">
        <v>2.3913625489999999E-4</v>
      </c>
      <c r="CI492" s="30">
        <v>2.3782311989999999E-4</v>
      </c>
      <c r="CJ492" s="100">
        <f t="shared" si="202"/>
        <v>2.3847968739999998E-4</v>
      </c>
      <c r="CK492" s="30"/>
      <c r="CL492" s="30"/>
      <c r="CM492" t="e">
        <f t="shared" si="203"/>
        <v>#DIV/0!</v>
      </c>
      <c r="CN492" s="19"/>
      <c r="CO492" s="30"/>
      <c r="CP492" s="30"/>
      <c r="CQ492" s="30"/>
      <c r="CR492" s="30"/>
      <c r="CS492" s="100" t="e">
        <f t="shared" si="204"/>
        <v>#DIV/0!</v>
      </c>
      <c r="CT492" s="30"/>
      <c r="CU492" s="30"/>
      <c r="CV492" t="e">
        <f t="shared" si="205"/>
        <v>#DIV/0!</v>
      </c>
      <c r="CW492" s="30"/>
      <c r="CY492">
        <v>3.7E+18</v>
      </c>
      <c r="CZ492">
        <f>Q501</f>
        <v>7.1322007824999999E-4</v>
      </c>
    </row>
    <row r="493" spans="1:108" ht="15.75" thickBot="1">
      <c r="A493" t="s">
        <v>55</v>
      </c>
      <c r="B493">
        <v>2.47E+18</v>
      </c>
      <c r="C493" s="30">
        <v>5.8999999999999999E-3</v>
      </c>
      <c r="D493" s="30">
        <v>9.1176016070000003E-4</v>
      </c>
      <c r="E493" t="s">
        <v>49</v>
      </c>
      <c r="F493">
        <v>2.47E+18</v>
      </c>
      <c r="G493" s="30">
        <v>7.6E-3</v>
      </c>
      <c r="H493" s="30">
        <v>1.175924493E-3</v>
      </c>
      <c r="I493" s="30">
        <v>2.3E-2</v>
      </c>
      <c r="J493" s="30">
        <v>4.27191679E-3</v>
      </c>
      <c r="K493" s="30">
        <v>2.529E-2</v>
      </c>
      <c r="L493" s="30">
        <v>4.3974960880000004E-3</v>
      </c>
      <c r="M493" s="30">
        <v>1.111E-2</v>
      </c>
      <c r="N493" s="30">
        <v>4.1248978990000001E-3</v>
      </c>
      <c r="Q493">
        <f t="shared" si="195"/>
        <v>4.2647702590000005E-3</v>
      </c>
      <c r="R493" s="100">
        <f>_xlfn.STDEV.S(H493,J493,L493,N493,P493)</f>
        <v>1.5484355137022592E-3</v>
      </c>
      <c r="S493" t="s">
        <v>55</v>
      </c>
      <c r="T493">
        <v>2.38E+18</v>
      </c>
      <c r="U493" s="30">
        <v>5.0800000000000003E-3</v>
      </c>
      <c r="V493" s="30">
        <v>7.367657723E-4</v>
      </c>
      <c r="W493" s="30">
        <v>5.1000000000000004E-3</v>
      </c>
      <c r="X493" s="30">
        <v>7.9887218049999999E-4</v>
      </c>
      <c r="Y493" s="30">
        <v>3.5000000000000001E-3</v>
      </c>
      <c r="Z493" s="30">
        <v>5.1744529860000004E-4</v>
      </c>
      <c r="AA493" s="30">
        <v>3.4399999999999999E-3</v>
      </c>
      <c r="AB493" s="30">
        <v>5.1659408320000005E-4</v>
      </c>
      <c r="AC493" s="99">
        <f t="shared" si="196"/>
        <v>6.4241933364999997E-4</v>
      </c>
      <c r="AD493">
        <f t="shared" si="197"/>
        <v>1.4700254743925539E-4</v>
      </c>
      <c r="AE493" t="s">
        <v>49</v>
      </c>
      <c r="AF493">
        <v>2.38E+18</v>
      </c>
      <c r="AG493" s="30">
        <v>2.861E-2</v>
      </c>
      <c r="AH493" s="30">
        <v>4.4253673630000002E-3</v>
      </c>
      <c r="AI493" s="30">
        <v>2.75E-2</v>
      </c>
      <c r="AJ493" s="30">
        <v>4.5008183310000002E-3</v>
      </c>
      <c r="AK493" s="99">
        <f t="shared" si="198"/>
        <v>4.4630928469999998E-3</v>
      </c>
      <c r="AL493" s="100">
        <f t="shared" si="199"/>
        <v>3.7725483999999972E-5</v>
      </c>
      <c r="AM493" t="s">
        <v>55</v>
      </c>
      <c r="AO493" s="30"/>
      <c r="AP493" s="30"/>
      <c r="BW493" s="133">
        <v>4.4354804729999999E-5</v>
      </c>
      <c r="BX493" s="132">
        <v>5.7205725279999997E-5</v>
      </c>
      <c r="BY493" s="30">
        <v>2.0781784860000001E-4</v>
      </c>
      <c r="BZ493" s="30">
        <v>2.139269609E-4</v>
      </c>
      <c r="CA493" s="30">
        <v>2.006657548E-4</v>
      </c>
      <c r="CB493" s="100">
        <f t="shared" ref="CB493" si="210">AVERAGE(BX493:CA493)</f>
        <v>1.6990407239500001E-4</v>
      </c>
      <c r="CC493" s="133">
        <v>3.5841774369999999E-5</v>
      </c>
      <c r="CD493" s="132">
        <v>3.8863092610000002E-5</v>
      </c>
      <c r="CE493" s="133">
        <v>2.5172393099999999E-5</v>
      </c>
      <c r="CF493" s="133">
        <v>1.7770288949999999E-5</v>
      </c>
      <c r="CG493">
        <f t="shared" si="201"/>
        <v>2.9411887257500001E-5</v>
      </c>
      <c r="CH493" s="30">
        <v>2.1528282730000001E-4</v>
      </c>
      <c r="CI493" s="30">
        <v>2.189533243E-4</v>
      </c>
      <c r="CJ493" s="100">
        <f t="shared" si="202"/>
        <v>2.1711807579999999E-4</v>
      </c>
      <c r="CK493" s="30"/>
      <c r="CL493" s="30"/>
      <c r="CM493" t="e">
        <f t="shared" si="203"/>
        <v>#DIV/0!</v>
      </c>
      <c r="CN493" s="30"/>
      <c r="CO493" s="30"/>
      <c r="CP493" s="30"/>
      <c r="CQ493" s="30"/>
      <c r="CR493" s="30"/>
      <c r="CS493" s="100" t="e">
        <f t="shared" si="204"/>
        <v>#DIV/0!</v>
      </c>
      <c r="CT493" s="30"/>
      <c r="CU493" s="30"/>
      <c r="CV493" t="e">
        <f t="shared" si="205"/>
        <v>#DIV/0!</v>
      </c>
      <c r="CW493" s="30"/>
      <c r="CY493">
        <v>4.01E+18</v>
      </c>
      <c r="CZ493">
        <f>Q503</f>
        <v>4.4982055675000002E-4</v>
      </c>
    </row>
    <row r="494" spans="1:108" ht="15.75" thickBot="1">
      <c r="A494" t="s">
        <v>56</v>
      </c>
      <c r="B494">
        <v>2.62E+18</v>
      </c>
      <c r="C494" s="30">
        <v>4.8999999999999998E-3</v>
      </c>
      <c r="D494" s="30">
        <v>7.5722454029999997E-4</v>
      </c>
      <c r="E494" t="s">
        <v>50</v>
      </c>
      <c r="F494">
        <v>2.62E+18</v>
      </c>
      <c r="G494" s="19"/>
      <c r="H494" s="19"/>
      <c r="I494" s="19"/>
      <c r="J494" s="19"/>
      <c r="K494" s="19"/>
      <c r="L494" s="19"/>
      <c r="M494" s="19"/>
      <c r="N494" s="19"/>
      <c r="R494" s="100"/>
      <c r="S494" t="s">
        <v>56</v>
      </c>
      <c r="T494">
        <v>2.53E+18</v>
      </c>
      <c r="U494" s="30">
        <v>3.5599999999999998E-3</v>
      </c>
      <c r="V494" s="30">
        <v>5.1631617110000001E-4</v>
      </c>
      <c r="W494" s="30">
        <v>6.4099999999999999E-3</v>
      </c>
      <c r="X494" s="30">
        <v>1.004072682E-3</v>
      </c>
      <c r="Y494" s="30">
        <v>2.82E-3</v>
      </c>
      <c r="Z494" s="30">
        <v>4.1691306919999999E-4</v>
      </c>
      <c r="AA494" s="30">
        <v>4.7800000000000004E-3</v>
      </c>
      <c r="AB494" s="30">
        <v>7.1782549929999995E-4</v>
      </c>
      <c r="AC494" s="99">
        <f t="shared" si="196"/>
        <v>6.6378185539999997E-4</v>
      </c>
      <c r="AD494">
        <f t="shared" si="197"/>
        <v>2.5910672689069645E-4</v>
      </c>
      <c r="AE494" t="s">
        <v>50</v>
      </c>
      <c r="AF494">
        <v>2.53E+18</v>
      </c>
      <c r="AG494" s="30">
        <v>2.4910000000000002E-2</v>
      </c>
      <c r="AH494" s="30">
        <v>3.8530549110000001E-3</v>
      </c>
      <c r="AI494" s="30">
        <v>2.5850000000000001E-2</v>
      </c>
      <c r="AJ494" s="30">
        <v>4.2307692310000001E-3</v>
      </c>
      <c r="AK494" s="99">
        <f t="shared" si="198"/>
        <v>4.0419120710000001E-3</v>
      </c>
      <c r="AL494" s="100">
        <f t="shared" si="199"/>
        <v>1.8885715999999997E-4</v>
      </c>
      <c r="AM494" t="s">
        <v>56</v>
      </c>
      <c r="AO494" s="30"/>
      <c r="AP494" s="30"/>
      <c r="BW494" s="133">
        <v>3.6837041209999998E-5</v>
      </c>
      <c r="BX494" s="134"/>
      <c r="BY494" s="19"/>
      <c r="BZ494" s="19"/>
      <c r="CA494" s="19"/>
      <c r="CB494" s="100"/>
      <c r="CC494" s="133">
        <v>2.5117463930000001E-5</v>
      </c>
      <c r="CD494" s="132">
        <v>4.884557326E-5</v>
      </c>
      <c r="CE494" s="133">
        <v>2.028175673E-5</v>
      </c>
      <c r="CF494" s="133">
        <v>2.4692436389999999E-5</v>
      </c>
      <c r="CG494">
        <f t="shared" si="201"/>
        <v>2.9734307577499999E-5</v>
      </c>
      <c r="CH494" s="30">
        <v>1.874412872E-4</v>
      </c>
      <c r="CI494" s="30">
        <v>2.058161248E-4</v>
      </c>
      <c r="CJ494" s="100">
        <f t="shared" si="202"/>
        <v>1.9662870600000001E-4</v>
      </c>
      <c r="CK494" s="30"/>
      <c r="CL494" s="30"/>
      <c r="CM494" t="e">
        <f t="shared" si="203"/>
        <v>#DIV/0!</v>
      </c>
      <c r="CN494" s="19"/>
      <c r="CO494" s="30"/>
      <c r="CP494" s="30"/>
      <c r="CQ494" s="30"/>
      <c r="CR494" s="30"/>
      <c r="CS494" s="100" t="e">
        <f t="shared" si="204"/>
        <v>#DIV/0!</v>
      </c>
      <c r="CT494" s="30"/>
      <c r="CU494" s="30"/>
      <c r="CV494" t="e">
        <f t="shared" si="205"/>
        <v>#DIV/0!</v>
      </c>
      <c r="CW494" s="30"/>
      <c r="CY494">
        <v>4.32E+18</v>
      </c>
      <c r="CZ494">
        <f>Q505</f>
        <v>2.9564995895000002E-4</v>
      </c>
    </row>
    <row r="495" spans="1:108" ht="15.75" thickBot="1">
      <c r="A495" t="s">
        <v>57</v>
      </c>
      <c r="B495">
        <v>2.78E+18</v>
      </c>
      <c r="C495" s="30">
        <v>4.3E-3</v>
      </c>
      <c r="D495" s="30">
        <v>6.6450316799999997E-4</v>
      </c>
      <c r="E495" t="s">
        <v>51</v>
      </c>
      <c r="F495">
        <v>2.78E+18</v>
      </c>
      <c r="G495" s="30">
        <v>2.5999999999999999E-3</v>
      </c>
      <c r="H495" s="30">
        <v>4.0228995819999999E-4</v>
      </c>
      <c r="I495" s="30">
        <v>1.6820000000000002E-2</v>
      </c>
      <c r="J495" s="30">
        <v>3.124071322E-3</v>
      </c>
      <c r="K495" s="30">
        <v>1.511E-2</v>
      </c>
      <c r="L495" s="30">
        <v>2.6273691529999999E-3</v>
      </c>
      <c r="M495" s="30">
        <v>5.8500000000000002E-3</v>
      </c>
      <c r="N495" s="30">
        <v>2.1719759410000002E-3</v>
      </c>
      <c r="Q495">
        <f t="shared" si="195"/>
        <v>2.6411388053333329E-3</v>
      </c>
      <c r="R495" s="100">
        <f>_xlfn.STDEV.S(H495,J495,L495,N495,P495)</f>
        <v>1.1850260661664129E-3</v>
      </c>
      <c r="S495" t="s">
        <v>57</v>
      </c>
      <c r="T495">
        <v>2.68E+18</v>
      </c>
      <c r="U495" s="30">
        <v>3.8899999999999998E-3</v>
      </c>
      <c r="V495" s="30">
        <v>5.6417693979999997E-4</v>
      </c>
      <c r="W495" s="30">
        <v>3.49E-3</v>
      </c>
      <c r="X495" s="30">
        <v>5.4667919799999997E-4</v>
      </c>
      <c r="Y495" s="30">
        <v>3.5699999999999998E-3</v>
      </c>
      <c r="Z495" s="30">
        <v>5.2779420459999997E-4</v>
      </c>
      <c r="AA495" s="30">
        <v>3.8700000000000002E-3</v>
      </c>
      <c r="AB495" s="30">
        <v>5.8116834359999998E-4</v>
      </c>
      <c r="AC495" s="99">
        <f t="shared" si="196"/>
        <v>5.549546715E-4</v>
      </c>
      <c r="AD495">
        <f t="shared" si="197"/>
        <v>2.2937460346477634E-5</v>
      </c>
      <c r="AE495" t="s">
        <v>51</v>
      </c>
      <c r="AF495">
        <v>2.68E+18</v>
      </c>
      <c r="AG495" s="30">
        <v>2.205E-2</v>
      </c>
      <c r="AH495" s="30">
        <v>3.4106728540000001E-3</v>
      </c>
      <c r="AI495" s="30">
        <v>2.2200000000000001E-2</v>
      </c>
      <c r="AJ495" s="30">
        <v>3.633387889E-3</v>
      </c>
      <c r="AK495" s="99">
        <f t="shared" si="198"/>
        <v>3.5220303714999998E-3</v>
      </c>
      <c r="AL495" s="100">
        <f t="shared" si="199"/>
        <v>1.1135751749999996E-4</v>
      </c>
      <c r="AM495" t="s">
        <v>57</v>
      </c>
      <c r="AO495" s="30"/>
      <c r="AP495" s="30"/>
      <c r="BW495" s="133">
        <v>3.2326383109999998E-5</v>
      </c>
      <c r="BX495" s="132">
        <v>1.9570379699999999E-5</v>
      </c>
      <c r="BY495" s="30">
        <v>1.5197809619999999E-4</v>
      </c>
      <c r="BZ495" s="30">
        <v>1.278148034E-4</v>
      </c>
      <c r="CA495" s="30">
        <v>1.05661086E-4</v>
      </c>
      <c r="CB495" s="100">
        <f t="shared" ref="CB495" si="211">AVERAGE(BX495:CA495)</f>
        <v>1.0125609132499999E-4</v>
      </c>
      <c r="CC495" s="133">
        <v>2.744576817E-5</v>
      </c>
      <c r="CD495" s="132">
        <v>2.6594547690000001E-5</v>
      </c>
      <c r="CE495" s="133">
        <v>2.5675840959999999E-5</v>
      </c>
      <c r="CF495" s="133">
        <v>1.9991575070000001E-5</v>
      </c>
      <c r="CG495">
        <f t="shared" si="201"/>
        <v>2.4926932972500002E-5</v>
      </c>
      <c r="CH495" s="30">
        <v>1.6592052919999999E-4</v>
      </c>
      <c r="CI495" s="30">
        <v>1.767550473E-4</v>
      </c>
      <c r="CJ495" s="100">
        <f t="shared" si="202"/>
        <v>1.7133778825E-4</v>
      </c>
      <c r="CK495" s="30"/>
      <c r="CL495" s="30"/>
      <c r="CM495" t="e">
        <f t="shared" si="203"/>
        <v>#DIV/0!</v>
      </c>
      <c r="CN495" s="30"/>
      <c r="CO495" s="30"/>
      <c r="CP495" s="30"/>
      <c r="CQ495" s="30"/>
      <c r="CR495" s="30"/>
      <c r="CS495" s="100" t="e">
        <f t="shared" si="204"/>
        <v>#DIV/0!</v>
      </c>
      <c r="CT495" s="30"/>
      <c r="CU495" s="30"/>
      <c r="CV495" t="e">
        <f t="shared" si="205"/>
        <v>#DIV/0!</v>
      </c>
      <c r="CW495" s="30"/>
      <c r="CY495">
        <v>4.63E+18</v>
      </c>
      <c r="CZ495">
        <f>Q507</f>
        <v>4.5363731999999981E-5</v>
      </c>
    </row>
    <row r="496" spans="1:108" ht="15.75" thickBot="1">
      <c r="A496" t="s">
        <v>58</v>
      </c>
      <c r="B496">
        <v>2.93E+18</v>
      </c>
      <c r="C496" s="30">
        <v>3.5000000000000001E-3</v>
      </c>
      <c r="D496" s="30">
        <v>5.408746716E-4</v>
      </c>
      <c r="E496" t="s">
        <v>52</v>
      </c>
      <c r="F496">
        <v>2.93E+18</v>
      </c>
      <c r="G496" s="19"/>
      <c r="H496" s="19"/>
      <c r="I496" s="19"/>
      <c r="J496" s="19"/>
      <c r="K496" s="19"/>
      <c r="L496" s="19"/>
      <c r="M496" s="19"/>
      <c r="N496" s="19"/>
      <c r="R496" s="100"/>
      <c r="S496" t="s">
        <v>58</v>
      </c>
      <c r="T496">
        <v>2.83E+18</v>
      </c>
      <c r="U496" s="30">
        <v>3.3300000000000001E-3</v>
      </c>
      <c r="V496" s="30">
        <v>4.8295866569999997E-4</v>
      </c>
      <c r="W496" s="30">
        <v>2.7499999999999998E-3</v>
      </c>
      <c r="X496" s="30">
        <v>4.3076441100000002E-4</v>
      </c>
      <c r="Y496" s="30">
        <v>3.0400000000000002E-3</v>
      </c>
      <c r="Z496" s="30">
        <v>4.4943820219999999E-4</v>
      </c>
      <c r="AA496" s="30">
        <v>3.3E-3</v>
      </c>
      <c r="AB496" s="30">
        <v>4.9556990540000005E-4</v>
      </c>
      <c r="AC496" s="99">
        <f t="shared" si="196"/>
        <v>4.6468279607499998E-4</v>
      </c>
      <c r="AD496">
        <f t="shared" si="197"/>
        <v>2.9837758078840145E-5</v>
      </c>
      <c r="AE496" t="s">
        <v>52</v>
      </c>
      <c r="AF496">
        <v>2.83E+18</v>
      </c>
      <c r="AG496" s="30">
        <v>1.46E-2</v>
      </c>
      <c r="AH496" s="30">
        <v>2.258313998E-3</v>
      </c>
      <c r="AI496" s="19"/>
      <c r="AJ496" s="19"/>
      <c r="AK496" s="99">
        <f t="shared" si="198"/>
        <v>2.258313998E-3</v>
      </c>
      <c r="AL496" s="100"/>
      <c r="AM496" t="s">
        <v>58</v>
      </c>
      <c r="AO496" s="30"/>
      <c r="AP496" s="30"/>
      <c r="BW496" s="133">
        <v>2.631217229E-5</v>
      </c>
      <c r="BX496" s="134"/>
      <c r="BY496" s="19"/>
      <c r="BZ496" s="19"/>
      <c r="CA496" s="19"/>
      <c r="CB496" s="100"/>
      <c r="CC496" s="133">
        <v>2.349470643E-5</v>
      </c>
      <c r="CD496" s="132">
        <v>2.095558915E-5</v>
      </c>
      <c r="CE496" s="133">
        <v>2.1864021429999999E-5</v>
      </c>
      <c r="CF496" s="133">
        <v>1.7047079519999998E-5</v>
      </c>
      <c r="CG496">
        <f t="shared" si="201"/>
        <v>2.08403491325E-5</v>
      </c>
      <c r="CH496" s="30">
        <v>1.098612121E-4</v>
      </c>
      <c r="CI496" s="19"/>
      <c r="CJ496" s="100">
        <f t="shared" si="202"/>
        <v>1.098612121E-4</v>
      </c>
      <c r="CK496" s="30"/>
      <c r="CL496" s="30"/>
      <c r="CM496" t="e">
        <f t="shared" si="203"/>
        <v>#DIV/0!</v>
      </c>
      <c r="CN496" s="19"/>
      <c r="CO496" s="30"/>
      <c r="CP496" s="30"/>
      <c r="CQ496" s="30"/>
      <c r="CR496" s="30"/>
      <c r="CS496" s="100" t="e">
        <f t="shared" si="204"/>
        <v>#DIV/0!</v>
      </c>
      <c r="CT496" s="30"/>
      <c r="CU496" s="30"/>
      <c r="CV496" t="e">
        <f t="shared" si="205"/>
        <v>#DIV/0!</v>
      </c>
      <c r="CW496" s="30"/>
      <c r="CY496">
        <v>4.94E+18</v>
      </c>
      <c r="CZ496">
        <f>Q509</f>
        <v>1.4029022149000001E-4</v>
      </c>
    </row>
    <row r="497" spans="1:104" ht="15.75" thickBot="1">
      <c r="A497" t="s">
        <v>59</v>
      </c>
      <c r="B497">
        <v>3.09E+18</v>
      </c>
      <c r="C497" s="30">
        <v>4.1000000000000003E-3</v>
      </c>
      <c r="D497" s="30">
        <v>6.3359604390000001E-4</v>
      </c>
      <c r="E497" t="s">
        <v>53</v>
      </c>
      <c r="F497">
        <v>3.09E+18</v>
      </c>
      <c r="G497" s="30">
        <v>1E-4</v>
      </c>
      <c r="H497" s="30">
        <v>1.5472690699999999E-5</v>
      </c>
      <c r="I497" s="30">
        <v>6.43E-3</v>
      </c>
      <c r="J497" s="30">
        <v>1.194279346E-3</v>
      </c>
      <c r="K497" s="30">
        <v>6.0499999999999998E-3</v>
      </c>
      <c r="L497" s="30">
        <v>1.0519909579999999E-3</v>
      </c>
      <c r="M497" s="30">
        <v>3.2599999999999999E-3</v>
      </c>
      <c r="N497" s="30">
        <v>1.2103660799999999E-3</v>
      </c>
      <c r="Q497">
        <f t="shared" si="195"/>
        <v>1.152212128E-3</v>
      </c>
      <c r="R497" s="100">
        <f>_xlfn.STDEV.S(H497,J497,L497,N497,P497)</f>
        <v>5.7280835280062244E-4</v>
      </c>
      <c r="S497" t="s">
        <v>59</v>
      </c>
      <c r="T497">
        <v>2.97E+18</v>
      </c>
      <c r="U497" s="30">
        <v>3.5500000000000002E-3</v>
      </c>
      <c r="V497" s="30">
        <v>5.1486584480000001E-4</v>
      </c>
      <c r="W497" s="30">
        <v>2.8999999999999998E-3</v>
      </c>
      <c r="X497" s="30">
        <v>4.5426065159999998E-4</v>
      </c>
      <c r="Y497" s="30">
        <v>3.8700000000000002E-3</v>
      </c>
      <c r="Z497" s="30">
        <v>5.7214665879999995E-4</v>
      </c>
      <c r="AA497" s="30">
        <v>3.0599999999999998E-3</v>
      </c>
      <c r="AB497" s="30">
        <v>4.5952845769999998E-4</v>
      </c>
      <c r="AC497" s="99">
        <f t="shared" si="196"/>
        <v>5.0020040322499995E-4</v>
      </c>
      <c r="AD497">
        <f t="shared" si="197"/>
        <v>5.5244929782464238E-5</v>
      </c>
      <c r="AE497" t="s">
        <v>53</v>
      </c>
      <c r="AF497">
        <v>2.97E+18</v>
      </c>
      <c r="AG497" s="30">
        <v>9.1599999999999997E-3</v>
      </c>
      <c r="AH497" s="30">
        <v>1.416860015E-3</v>
      </c>
      <c r="AI497" s="30">
        <v>9.0799999999999995E-3</v>
      </c>
      <c r="AJ497" s="30">
        <v>1.48608838E-3</v>
      </c>
      <c r="AK497" s="99">
        <f t="shared" si="198"/>
        <v>1.4514741975E-3</v>
      </c>
      <c r="AL497" s="100">
        <f t="shared" ref="AL497:AL513" si="212">_xlfn.STDEV.P(AH497,AJ497)</f>
        <v>3.4614182500000007E-5</v>
      </c>
      <c r="AM497" t="s">
        <v>59</v>
      </c>
      <c r="AO497" s="30"/>
      <c r="AP497" s="30"/>
      <c r="BW497" s="133">
        <v>3.0822830400000001E-5</v>
      </c>
      <c r="BX497" s="132">
        <v>7.5270691150000004E-7</v>
      </c>
      <c r="BY497" s="30">
        <v>5.8098642020000001E-5</v>
      </c>
      <c r="BZ497" s="30">
        <v>5.1176675110000001E-5</v>
      </c>
      <c r="CA497" s="30">
        <v>5.8881220570000003E-5</v>
      </c>
      <c r="CB497" s="100">
        <f t="shared" ref="CB497" si="213">AVERAGE(BX497:CA497)</f>
        <v>4.2227311152875005E-5</v>
      </c>
      <c r="CC497" s="133">
        <v>2.5046909249999999E-5</v>
      </c>
      <c r="CD497" s="132">
        <v>2.2098621290000001E-5</v>
      </c>
      <c r="CE497" s="133">
        <v>2.7833474650000001E-5</v>
      </c>
      <c r="CF497" s="133">
        <v>1.580729191E-5</v>
      </c>
      <c r="CG497">
        <f t="shared" si="201"/>
        <v>2.2696574275000001E-5</v>
      </c>
      <c r="CH497" s="30">
        <v>6.8926623489999996E-5</v>
      </c>
      <c r="CI497" s="30">
        <v>7.2294406720000001E-5</v>
      </c>
      <c r="CJ497" s="100">
        <f t="shared" si="202"/>
        <v>7.0610515104999998E-5</v>
      </c>
      <c r="CK497" s="30"/>
      <c r="CL497" s="30"/>
      <c r="CM497" t="e">
        <f t="shared" si="203"/>
        <v>#DIV/0!</v>
      </c>
      <c r="CN497" s="30"/>
      <c r="CO497" s="30"/>
      <c r="CP497" s="30"/>
      <c r="CQ497" s="30"/>
      <c r="CR497" s="30"/>
      <c r="CS497" s="100" t="e">
        <f t="shared" si="204"/>
        <v>#DIV/0!</v>
      </c>
      <c r="CT497" s="30"/>
      <c r="CU497" s="30"/>
      <c r="CV497" t="e">
        <f t="shared" si="205"/>
        <v>#DIV/0!</v>
      </c>
      <c r="CW497" s="30"/>
      <c r="CY497">
        <v>5.24E+18</v>
      </c>
      <c r="CZ497">
        <f>Q511</f>
        <v>-1.8267593102999998E-4</v>
      </c>
    </row>
    <row r="498" spans="1:104" ht="15.75" thickBot="1">
      <c r="A498" t="s">
        <v>60</v>
      </c>
      <c r="B498">
        <v>3.24E+18</v>
      </c>
      <c r="C498" s="30">
        <v>4.0000000000000001E-3</v>
      </c>
      <c r="D498" s="30">
        <v>6.1814248179999998E-4</v>
      </c>
      <c r="E498" t="s">
        <v>54</v>
      </c>
      <c r="F498">
        <v>3.24E+18</v>
      </c>
      <c r="G498" s="19"/>
      <c r="H498" s="19"/>
      <c r="I498" s="19"/>
      <c r="J498" s="19"/>
      <c r="K498" s="19"/>
      <c r="L498" s="19"/>
      <c r="M498" s="19"/>
      <c r="N498" s="19"/>
      <c r="R498" s="100"/>
      <c r="S498" t="s">
        <v>60</v>
      </c>
      <c r="T498">
        <v>3.12E+18</v>
      </c>
      <c r="U498" s="30">
        <v>1.6199999999999999E-3</v>
      </c>
      <c r="V498" s="30">
        <v>2.3495286440000001E-4</v>
      </c>
      <c r="W498" s="30">
        <v>1.9499999999999999E-3</v>
      </c>
      <c r="X498" s="30">
        <v>3.0545112780000001E-4</v>
      </c>
      <c r="Y498" s="30">
        <v>1.32E-3</v>
      </c>
      <c r="Z498" s="30">
        <v>1.951507983E-4</v>
      </c>
      <c r="AA498" s="30">
        <v>3.3999999999999998E-3</v>
      </c>
      <c r="AB498" s="30">
        <v>5.1058717529999995E-4</v>
      </c>
      <c r="AC498" s="99">
        <f t="shared" si="196"/>
        <v>3.1153549144999999E-4</v>
      </c>
      <c r="AD498">
        <f t="shared" si="197"/>
        <v>1.4031973951187911E-4</v>
      </c>
      <c r="AE498" t="s">
        <v>54</v>
      </c>
      <c r="AF498">
        <v>3.12E+18</v>
      </c>
      <c r="AG498" s="30">
        <v>4.9100000000000003E-3</v>
      </c>
      <c r="AH498" s="30">
        <v>7.594740913E-4</v>
      </c>
      <c r="AI498" s="30">
        <v>5.6499999999999996E-3</v>
      </c>
      <c r="AJ498" s="30">
        <v>9.2471358429999995E-4</v>
      </c>
      <c r="AK498" s="99">
        <f t="shared" si="198"/>
        <v>8.4209383779999998E-4</v>
      </c>
      <c r="AL498" s="100">
        <f t="shared" si="212"/>
        <v>8.2619746499999975E-5</v>
      </c>
      <c r="AM498" t="s">
        <v>60</v>
      </c>
      <c r="AO498" s="30"/>
      <c r="AP498" s="30"/>
      <c r="BW498" s="133">
        <v>3.0071054050000001E-5</v>
      </c>
      <c r="BX498" s="134"/>
      <c r="BY498" s="19"/>
      <c r="BZ498" s="19"/>
      <c r="CA498" s="19"/>
      <c r="CB498" s="100"/>
      <c r="CC498" s="133">
        <v>1.142985718E-5</v>
      </c>
      <c r="CD498" s="132">
        <v>1.485941776E-5</v>
      </c>
      <c r="CE498" s="133">
        <v>9.4935882540000008E-6</v>
      </c>
      <c r="CF498" s="133">
        <v>1.756365768E-5</v>
      </c>
      <c r="CG498">
        <f t="shared" si="201"/>
        <v>1.33366302185E-5</v>
      </c>
      <c r="CH498" s="30">
        <v>3.6946476129999998E-5</v>
      </c>
      <c r="CI498" s="30">
        <v>4.4984955720000002E-5</v>
      </c>
      <c r="CJ498" s="100">
        <f t="shared" si="202"/>
        <v>4.0965715925E-5</v>
      </c>
      <c r="CK498" s="30"/>
      <c r="CL498" s="30"/>
      <c r="CM498" t="e">
        <f t="shared" si="203"/>
        <v>#DIV/0!</v>
      </c>
      <c r="CN498" s="19"/>
      <c r="CO498" s="30"/>
      <c r="CP498" s="30"/>
      <c r="CQ498" s="30"/>
      <c r="CR498" s="30"/>
      <c r="CS498" s="100" t="e">
        <f t="shared" si="204"/>
        <v>#DIV/0!</v>
      </c>
      <c r="CT498" s="30"/>
      <c r="CU498" s="30"/>
      <c r="CV498" t="e">
        <f t="shared" si="205"/>
        <v>#DIV/0!</v>
      </c>
      <c r="CW498" s="30"/>
      <c r="CY498">
        <v>5.55E+18</v>
      </c>
      <c r="CZ498">
        <f>Q513</f>
        <v>-1.6086420000000011E-5</v>
      </c>
    </row>
    <row r="499" spans="1:104" ht="15.75" thickBot="1">
      <c r="A499" t="s">
        <v>61</v>
      </c>
      <c r="B499">
        <v>3.39E+18</v>
      </c>
      <c r="C499" s="30">
        <v>1.6999999999999999E-3</v>
      </c>
      <c r="D499" s="30">
        <v>2.6271055479999998E-4</v>
      </c>
      <c r="E499" t="s">
        <v>55</v>
      </c>
      <c r="F499">
        <v>3.39E+18</v>
      </c>
      <c r="G499" s="30">
        <v>-8.9999999999999998E-4</v>
      </c>
      <c r="H499" s="30">
        <v>-1.392542163E-4</v>
      </c>
      <c r="I499" s="30">
        <v>-3.5000000000000001E-3</v>
      </c>
      <c r="J499" s="30">
        <v>-6.5007429420000002E-4</v>
      </c>
      <c r="K499" s="30">
        <v>3.96E-3</v>
      </c>
      <c r="L499" s="30">
        <v>6.885758998E-4</v>
      </c>
      <c r="M499" s="30">
        <v>1.8400000000000001E-3</v>
      </c>
      <c r="N499" s="30">
        <v>6.8315140709999998E-4</v>
      </c>
      <c r="Q499">
        <f t="shared" si="195"/>
        <v>2.4055100423333331E-4</v>
      </c>
      <c r="R499" s="100">
        <f>_xlfn.STDEV.S(H499,J499,L499,N499,P499)</f>
        <v>6.5778006710272665E-4</v>
      </c>
      <c r="S499" t="s">
        <v>61</v>
      </c>
      <c r="T499">
        <v>3.27E+18</v>
      </c>
      <c r="U499" s="30">
        <v>2.1900000000000001E-3</v>
      </c>
      <c r="V499" s="30">
        <v>3.176214648E-4</v>
      </c>
      <c r="W499" s="30">
        <v>2.49E-3</v>
      </c>
      <c r="X499" s="30">
        <v>3.9003759399999999E-4</v>
      </c>
      <c r="Y499" s="30">
        <v>1.4300000000000001E-3</v>
      </c>
      <c r="Z499" s="30">
        <v>2.114133649E-4</v>
      </c>
      <c r="AA499" s="30">
        <v>1.2099999999999999E-3</v>
      </c>
      <c r="AB499" s="30">
        <v>1.817089653E-4</v>
      </c>
      <c r="AC499" s="99">
        <f t="shared" si="196"/>
        <v>2.7519534725000002E-4</v>
      </c>
      <c r="AD499">
        <f t="shared" si="197"/>
        <v>9.6257574544467758E-5</v>
      </c>
      <c r="AE499" t="s">
        <v>55</v>
      </c>
      <c r="AF499">
        <v>3.27E+18</v>
      </c>
      <c r="AG499" s="30">
        <v>5.3499999999999997E-3</v>
      </c>
      <c r="AH499" s="30">
        <v>8.275328693E-4</v>
      </c>
      <c r="AI499" s="30">
        <v>4.3800000000000002E-3</v>
      </c>
      <c r="AJ499" s="30">
        <v>7.1685761050000005E-4</v>
      </c>
      <c r="AK499" s="99">
        <f t="shared" si="198"/>
        <v>7.7219523990000008E-4</v>
      </c>
      <c r="AL499" s="100">
        <f t="shared" si="212"/>
        <v>5.5337629399999976E-5</v>
      </c>
      <c r="AM499" t="s">
        <v>61</v>
      </c>
      <c r="AO499" s="30"/>
      <c r="AP499" s="30"/>
      <c r="BW499" s="133">
        <v>1.278019797E-5</v>
      </c>
      <c r="BX499" s="132">
        <v>6.7743622039999996E-6</v>
      </c>
      <c r="BY499" s="30">
        <v>3.1624455220000002E-5</v>
      </c>
      <c r="BZ499" s="30">
        <v>3.3497460070000002E-5</v>
      </c>
      <c r="CA499" s="30">
        <v>3.3233572339999997E-5</v>
      </c>
      <c r="CB499" s="100">
        <f t="shared" ref="CB499" si="214">AVERAGE(BX499:CA499)</f>
        <v>2.6282462458499999E-5</v>
      </c>
      <c r="CC499" s="133">
        <v>1.5451473599999998E-5</v>
      </c>
      <c r="CD499" s="132">
        <v>1.8974333450000001E-5</v>
      </c>
      <c r="CE499" s="133">
        <v>1.0284720610000001E-5</v>
      </c>
      <c r="CF499" s="133">
        <v>6.2505958220000002E-6</v>
      </c>
      <c r="CG499">
        <f t="shared" si="201"/>
        <v>1.2740280870500001E-5</v>
      </c>
      <c r="CH499" s="30">
        <v>4.0257361969999998E-5</v>
      </c>
      <c r="CI499" s="30">
        <v>3.4873293109999999E-5</v>
      </c>
      <c r="CJ499" s="100">
        <f t="shared" si="202"/>
        <v>3.7565327540000002E-5</v>
      </c>
      <c r="CK499" s="30"/>
      <c r="CL499" s="30"/>
      <c r="CM499" t="e">
        <f t="shared" si="203"/>
        <v>#DIV/0!</v>
      </c>
      <c r="CN499" s="30"/>
      <c r="CO499" s="30"/>
      <c r="CP499" s="30"/>
      <c r="CQ499" s="30"/>
      <c r="CR499" s="30"/>
      <c r="CS499" s="100" t="e">
        <f t="shared" si="204"/>
        <v>#DIV/0!</v>
      </c>
      <c r="CT499" s="30"/>
      <c r="CU499" s="30"/>
      <c r="CV499" t="e">
        <f t="shared" si="205"/>
        <v>#DIV/0!</v>
      </c>
      <c r="CW499" s="30"/>
    </row>
    <row r="500" spans="1:104" ht="15.75" thickBot="1">
      <c r="A500" t="s">
        <v>62</v>
      </c>
      <c r="B500">
        <v>3.55E+18</v>
      </c>
      <c r="C500" s="30">
        <v>1.1999999999999999E-3</v>
      </c>
      <c r="D500" s="30">
        <v>1.854427446E-4</v>
      </c>
      <c r="E500" t="s">
        <v>56</v>
      </c>
      <c r="F500">
        <v>3.55E+18</v>
      </c>
      <c r="G500" s="19"/>
      <c r="H500" s="19"/>
      <c r="I500" s="19"/>
      <c r="J500" s="19"/>
      <c r="K500" s="19"/>
      <c r="L500" s="19"/>
      <c r="M500" s="19"/>
      <c r="N500" s="19"/>
      <c r="R500" s="100"/>
      <c r="S500" t="s">
        <v>62</v>
      </c>
      <c r="T500">
        <v>3.42E+18</v>
      </c>
      <c r="U500" s="30">
        <v>9.7999999999999997E-4</v>
      </c>
      <c r="V500" s="30">
        <v>1.4213197970000001E-4</v>
      </c>
      <c r="W500" s="30">
        <v>1.2999999999999999E-3</v>
      </c>
      <c r="X500" s="30">
        <v>2.036340852E-4</v>
      </c>
      <c r="Y500" s="30">
        <v>-9.5E-4</v>
      </c>
      <c r="Z500" s="30">
        <v>-1.404494382E-4</v>
      </c>
      <c r="AA500" s="30">
        <v>5.1000000000000004E-4</v>
      </c>
      <c r="AB500" s="30">
        <v>7.6588076289999999E-5</v>
      </c>
      <c r="AC500" s="99">
        <f t="shared" si="196"/>
        <v>7.0476175747500002E-5</v>
      </c>
      <c r="AD500">
        <f t="shared" si="197"/>
        <v>1.4988056693826868E-4</v>
      </c>
      <c r="AE500" t="s">
        <v>56</v>
      </c>
      <c r="AF500">
        <v>3.42E+18</v>
      </c>
      <c r="AG500" s="30">
        <v>4.3099999999999996E-3</v>
      </c>
      <c r="AH500" s="30">
        <v>6.6666666670000001E-4</v>
      </c>
      <c r="AI500" s="30">
        <v>4.9800000000000001E-3</v>
      </c>
      <c r="AJ500" s="30">
        <v>8.1505728310000004E-4</v>
      </c>
      <c r="AK500" s="99">
        <f t="shared" si="198"/>
        <v>7.4086197490000002E-4</v>
      </c>
      <c r="AL500" s="100">
        <f t="shared" si="212"/>
        <v>7.4195308200000016E-5</v>
      </c>
      <c r="AM500" t="s">
        <v>62</v>
      </c>
      <c r="AO500" s="30"/>
      <c r="AP500" s="30"/>
      <c r="BW500" s="133">
        <v>9.0213162149999996E-6</v>
      </c>
      <c r="BX500" s="134"/>
      <c r="BY500" s="19"/>
      <c r="BZ500" s="19"/>
      <c r="CA500" s="19"/>
      <c r="CB500" s="100"/>
      <c r="CC500" s="133">
        <v>6.9143580479999997E-6</v>
      </c>
      <c r="CD500" s="132">
        <v>9.9062785089999994E-6</v>
      </c>
      <c r="CE500" s="133">
        <v>6.8325066979999997E-6</v>
      </c>
      <c r="CF500" s="133">
        <v>2.6345486519999998E-6</v>
      </c>
      <c r="CG500">
        <f t="shared" si="201"/>
        <v>6.5719229767500003E-6</v>
      </c>
      <c r="CH500" s="30">
        <v>3.2431631789999997E-5</v>
      </c>
      <c r="CI500" s="30">
        <v>3.9650456550000003E-5</v>
      </c>
      <c r="CJ500" s="100">
        <f t="shared" si="202"/>
        <v>3.6041044170000003E-5</v>
      </c>
      <c r="CK500" s="30"/>
      <c r="CL500" s="30"/>
      <c r="CM500" t="e">
        <f t="shared" si="203"/>
        <v>#DIV/0!</v>
      </c>
      <c r="CN500" s="19"/>
      <c r="CO500" s="30"/>
      <c r="CP500" s="30"/>
      <c r="CQ500" s="30"/>
      <c r="CR500" s="30"/>
      <c r="CS500" s="100" t="e">
        <f t="shared" si="204"/>
        <v>#DIV/0!</v>
      </c>
      <c r="CT500" s="30"/>
      <c r="CU500" s="30"/>
      <c r="CV500" t="e">
        <f t="shared" si="205"/>
        <v>#DIV/0!</v>
      </c>
      <c r="CW500" s="30"/>
    </row>
    <row r="501" spans="1:104" ht="15.75" thickBot="1">
      <c r="A501" t="s">
        <v>63</v>
      </c>
      <c r="B501">
        <v>3.7E+18</v>
      </c>
      <c r="C501" s="30">
        <v>5.0000000000000001E-4</v>
      </c>
      <c r="D501" s="30">
        <v>7.7267810229999999E-5</v>
      </c>
      <c r="E501" t="s">
        <v>57</v>
      </c>
      <c r="F501">
        <v>3.7E+18</v>
      </c>
      <c r="G501" s="30">
        <v>-2.9999999999999997E-4</v>
      </c>
      <c r="H501" s="30">
        <v>-4.6418072099999997E-5</v>
      </c>
      <c r="I501" s="30"/>
      <c r="J501" s="30"/>
      <c r="K501" s="30">
        <v>2.7799999999999999E-3</v>
      </c>
      <c r="L501" s="30">
        <v>4.8339419229999998E-4</v>
      </c>
      <c r="M501" s="30">
        <v>2.5400000000000002E-3</v>
      </c>
      <c r="N501" s="30">
        <v>9.430459642E-4</v>
      </c>
      <c r="Q501">
        <f t="shared" si="195"/>
        <v>7.1322007824999999E-4</v>
      </c>
      <c r="R501" s="100">
        <f>_xlfn.STDEV.S(H501,J501,L501,N501,P501)</f>
        <v>4.9514642044055229E-4</v>
      </c>
      <c r="S501" t="s">
        <v>63</v>
      </c>
      <c r="T501">
        <v>3.57E+18</v>
      </c>
      <c r="U501" s="30">
        <v>2.5999999999999998E-4</v>
      </c>
      <c r="V501" s="30">
        <v>3.7708484409999999E-5</v>
      </c>
      <c r="W501" s="30">
        <v>1.4400000000000001E-3</v>
      </c>
      <c r="X501" s="30">
        <v>2.2556390980000001E-4</v>
      </c>
      <c r="Y501" s="30">
        <v>-9.1E-4</v>
      </c>
      <c r="Z501" s="30">
        <v>-1.3453577759999999E-4</v>
      </c>
      <c r="AA501" s="30">
        <v>1.06E-3</v>
      </c>
      <c r="AB501" s="30">
        <v>1.591830605E-4</v>
      </c>
      <c r="AC501" s="99">
        <f t="shared" si="196"/>
        <v>7.1979919277499998E-5</v>
      </c>
      <c r="AD501">
        <f t="shared" si="197"/>
        <v>1.5813042537576738E-4</v>
      </c>
      <c r="AE501" t="s">
        <v>57</v>
      </c>
      <c r="AF501">
        <v>3.57E+18</v>
      </c>
      <c r="AG501" s="30">
        <v>3.7100000000000002E-3</v>
      </c>
      <c r="AH501" s="30">
        <v>5.7385924210000001E-4</v>
      </c>
      <c r="AI501" s="30">
        <v>5.6499999999999996E-3</v>
      </c>
      <c r="AJ501" s="30">
        <v>9.2471358429999995E-4</v>
      </c>
      <c r="AK501" s="99">
        <f t="shared" si="198"/>
        <v>7.4928641319999998E-4</v>
      </c>
      <c r="AL501" s="100">
        <f t="shared" si="212"/>
        <v>1.7542717109999997E-4</v>
      </c>
      <c r="AM501" t="s">
        <v>63</v>
      </c>
      <c r="AO501" s="30"/>
      <c r="AP501" s="30"/>
      <c r="BW501" s="133">
        <v>3.758881756E-6</v>
      </c>
      <c r="BX501" s="132">
        <v>2.258120735E-6</v>
      </c>
      <c r="BY501" s="30">
        <v>1.879396196E-4</v>
      </c>
      <c r="BZ501" s="30">
        <v>2.3515893679999999E-5</v>
      </c>
      <c r="CA501" s="30">
        <v>4.5876779210000003E-5</v>
      </c>
      <c r="CB501" s="100">
        <f t="shared" ref="CB501" si="215">AVERAGE(BX501:CA501)</f>
        <v>6.4897603306250009E-5</v>
      </c>
      <c r="CC501" s="133">
        <v>1.834421523E-6</v>
      </c>
      <c r="CD501" s="132">
        <v>1.09731085E-5</v>
      </c>
      <c r="CE501" s="133">
        <v>6.5448222059999999E-6</v>
      </c>
      <c r="CF501" s="133">
        <v>5.4757285719999998E-6</v>
      </c>
      <c r="CG501">
        <f t="shared" si="201"/>
        <v>6.2070202002499997E-6</v>
      </c>
      <c r="CH501" s="30">
        <v>2.791678746E-5</v>
      </c>
      <c r="CI501" s="30">
        <v>4.4984955720000002E-5</v>
      </c>
      <c r="CJ501" s="100">
        <f t="shared" si="202"/>
        <v>3.6450871590000001E-5</v>
      </c>
      <c r="CK501" s="30"/>
      <c r="CL501" s="30"/>
      <c r="CM501" t="e">
        <f t="shared" si="203"/>
        <v>#DIV/0!</v>
      </c>
      <c r="CN501" s="30"/>
      <c r="CO501" s="30"/>
      <c r="CP501" s="30"/>
      <c r="CQ501" s="30"/>
      <c r="CR501" s="30"/>
      <c r="CS501" s="100" t="e">
        <f t="shared" si="204"/>
        <v>#DIV/0!</v>
      </c>
      <c r="CT501" s="30"/>
      <c r="CU501" s="30"/>
      <c r="CV501" t="e">
        <f t="shared" si="205"/>
        <v>#DIV/0!</v>
      </c>
      <c r="CW501" s="30"/>
    </row>
    <row r="502" spans="1:104" ht="15.75" thickBot="1">
      <c r="A502" t="s">
        <v>64</v>
      </c>
      <c r="B502">
        <v>3.86E+18</v>
      </c>
      <c r="C502" s="30">
        <v>1.6000000000000001E-3</v>
      </c>
      <c r="D502" s="30">
        <v>2.4725699270000001E-4</v>
      </c>
      <c r="E502" t="s">
        <v>58</v>
      </c>
      <c r="F502">
        <v>3.86E+18</v>
      </c>
      <c r="G502" s="19"/>
      <c r="H502" s="19"/>
      <c r="I502" s="19"/>
      <c r="J502" s="19"/>
      <c r="K502" s="19"/>
      <c r="L502" s="19"/>
      <c r="M502" s="19"/>
      <c r="N502" s="19"/>
      <c r="R502" s="100"/>
      <c r="S502" t="s">
        <v>64</v>
      </c>
      <c r="T502">
        <v>3.72E+18</v>
      </c>
      <c r="U502" s="30">
        <v>-2.0100000000000001E-3</v>
      </c>
      <c r="V502" s="30">
        <v>-2.9151559100000003E-4</v>
      </c>
      <c r="W502" s="30">
        <v>4.4000000000000002E-4</v>
      </c>
      <c r="X502" s="30">
        <v>6.8922305760000003E-5</v>
      </c>
      <c r="Y502" s="30">
        <v>-6.6E-4</v>
      </c>
      <c r="Z502" s="30">
        <v>-9.7575399170000005E-5</v>
      </c>
      <c r="AA502" s="30">
        <v>2.2000000000000001E-4</v>
      </c>
      <c r="AB502" s="30">
        <v>3.3037993689999997E-5</v>
      </c>
      <c r="AC502" s="99">
        <f t="shared" si="196"/>
        <v>-7.1782672680000012E-5</v>
      </c>
      <c r="AD502">
        <f t="shared" si="197"/>
        <v>1.6302666774617322E-4</v>
      </c>
      <c r="AE502" t="s">
        <v>58</v>
      </c>
      <c r="AF502">
        <v>3.72E+18</v>
      </c>
      <c r="AG502" s="30">
        <v>5.5399999999999998E-3</v>
      </c>
      <c r="AH502" s="30">
        <v>8.5692188709999997E-4</v>
      </c>
      <c r="AI502" s="30">
        <v>2.3600000000000001E-3</v>
      </c>
      <c r="AJ502" s="30">
        <v>3.8625204579999998E-4</v>
      </c>
      <c r="AK502" s="99">
        <f t="shared" si="198"/>
        <v>6.2158696645000003E-4</v>
      </c>
      <c r="AL502" s="100">
        <f t="shared" si="212"/>
        <v>2.3533492065E-4</v>
      </c>
      <c r="AM502" t="s">
        <v>64</v>
      </c>
      <c r="AO502" s="30"/>
      <c r="AP502" s="30"/>
      <c r="BW502" s="133">
        <v>1.202842162E-5</v>
      </c>
      <c r="BX502" s="134"/>
      <c r="BY502" s="19"/>
      <c r="BZ502" s="19"/>
      <c r="CA502" s="19"/>
      <c r="CB502" s="100"/>
      <c r="CC502" s="133">
        <v>1.418148946E-5</v>
      </c>
      <c r="CD502" s="132">
        <v>3.3528942640000001E-6</v>
      </c>
      <c r="CE502" s="133">
        <v>4.7467941270000004E-6</v>
      </c>
      <c r="CF502" s="133">
        <v>1.136471968E-6</v>
      </c>
      <c r="CG502">
        <f t="shared" si="201"/>
        <v>5.854412454750001E-6</v>
      </c>
      <c r="CH502" s="30">
        <v>4.168706268E-5</v>
      </c>
      <c r="CI502" s="30">
        <v>1.8790176199999999E-5</v>
      </c>
      <c r="CJ502" s="100">
        <f t="shared" si="202"/>
        <v>3.023861944E-5</v>
      </c>
      <c r="CK502" s="30"/>
      <c r="CL502" s="30"/>
      <c r="CM502" t="e">
        <f t="shared" si="203"/>
        <v>#DIV/0!</v>
      </c>
      <c r="CN502" s="19"/>
      <c r="CO502" s="30"/>
      <c r="CP502" s="30"/>
      <c r="CQ502" s="30"/>
      <c r="CR502" s="30"/>
      <c r="CS502" s="100" t="e">
        <f t="shared" si="204"/>
        <v>#DIV/0!</v>
      </c>
      <c r="CT502" s="30"/>
      <c r="CU502" s="30"/>
      <c r="CV502" t="e">
        <f t="shared" si="205"/>
        <v>#DIV/0!</v>
      </c>
      <c r="CW502" s="30"/>
    </row>
    <row r="503" spans="1:104" ht="15.75" thickBot="1">
      <c r="A503" t="s">
        <v>65</v>
      </c>
      <c r="B503">
        <v>4.01E+18</v>
      </c>
      <c r="C503" s="30">
        <v>5.9999999999999995E-4</v>
      </c>
      <c r="D503" s="30">
        <v>9.2721372279999995E-5</v>
      </c>
      <c r="E503" t="s">
        <v>59</v>
      </c>
      <c r="F503">
        <v>4.01E+18</v>
      </c>
      <c r="G503" s="30">
        <v>8.9999999999999998E-4</v>
      </c>
      <c r="H503" s="30">
        <v>1.392542163E-4</v>
      </c>
      <c r="I503" s="30"/>
      <c r="J503" s="30"/>
      <c r="K503" s="30">
        <v>3.8500000000000001E-3</v>
      </c>
      <c r="L503" s="30">
        <v>6.6944879149999999E-4</v>
      </c>
      <c r="M503" s="30">
        <v>6.2E-4</v>
      </c>
      <c r="N503" s="30">
        <v>2.3019232200000001E-4</v>
      </c>
      <c r="Q503">
        <f t="shared" si="195"/>
        <v>4.4982055675000002E-4</v>
      </c>
      <c r="R503" s="100">
        <f>_xlfn.STDEV.S(H503,J503,L503,N503,P503)</f>
        <v>2.8352609304889301E-4</v>
      </c>
      <c r="S503" t="s">
        <v>65</v>
      </c>
      <c r="T503">
        <v>3.87E+18</v>
      </c>
      <c r="U503" s="30">
        <v>-2.3999999999999998E-3</v>
      </c>
      <c r="V503" s="30">
        <v>-3.4807831759999999E-4</v>
      </c>
      <c r="W503" s="30">
        <v>5.2999999999999998E-4</v>
      </c>
      <c r="X503" s="30">
        <v>8.3020050130000006E-5</v>
      </c>
      <c r="Y503" s="30">
        <v>-5.0000000000000001E-4</v>
      </c>
      <c r="Z503" s="30">
        <v>-7.3920756950000005E-5</v>
      </c>
      <c r="AA503" s="30">
        <v>-1.15E-3</v>
      </c>
      <c r="AB503" s="30">
        <v>-1.7269860339999999E-4</v>
      </c>
      <c r="AC503" s="99">
        <f t="shared" si="196"/>
        <v>-1.2791940695500002E-4</v>
      </c>
      <c r="AD503">
        <f t="shared" si="197"/>
        <v>1.8063446619100688E-4</v>
      </c>
      <c r="AE503" t="s">
        <v>59</v>
      </c>
      <c r="AF503">
        <v>3.87E+18</v>
      </c>
      <c r="AG503" s="30">
        <v>3.0799999999999998E-3</v>
      </c>
      <c r="AH503" s="30">
        <v>4.7641144620000001E-4</v>
      </c>
      <c r="AI503" s="30">
        <v>3.7200000000000002E-3</v>
      </c>
      <c r="AJ503" s="30">
        <v>6.0883797050000001E-4</v>
      </c>
      <c r="AK503" s="99">
        <f t="shared" si="198"/>
        <v>5.4262470834999998E-4</v>
      </c>
      <c r="AL503" s="100">
        <f t="shared" si="212"/>
        <v>6.6213262150000002E-5</v>
      </c>
      <c r="AM503" t="s">
        <v>65</v>
      </c>
      <c r="AO503" s="30"/>
      <c r="AP503" s="30"/>
      <c r="BW503" s="133">
        <v>4.5106581079999999E-6</v>
      </c>
      <c r="BX503" s="132">
        <v>6.7743622039999996E-6</v>
      </c>
      <c r="BY503" s="30">
        <v>4.3099614689999998E-4</v>
      </c>
      <c r="BZ503" s="30">
        <v>3.2566975070000002E-5</v>
      </c>
      <c r="CA503" s="30">
        <v>1.119826894E-5</v>
      </c>
      <c r="CB503" s="100">
        <f t="shared" ref="CB503" si="216">AVERAGE(BX503:CA503)</f>
        <v>1.203839382785E-4</v>
      </c>
      <c r="CC503" s="133">
        <v>1.693312175E-5</v>
      </c>
      <c r="CD503" s="132">
        <v>4.0387135459999998E-6</v>
      </c>
      <c r="CE503" s="133">
        <v>3.5960561569999999E-6</v>
      </c>
      <c r="CF503" s="133">
        <v>5.9406489219999997E-6</v>
      </c>
      <c r="CG503">
        <f t="shared" si="201"/>
        <v>7.6271350937500006E-6</v>
      </c>
      <c r="CH503" s="30">
        <v>2.3176200910000001E-5</v>
      </c>
      <c r="CI503" s="30">
        <v>2.9618413320000001E-5</v>
      </c>
      <c r="CJ503" s="100">
        <f t="shared" si="202"/>
        <v>2.6397307115000001E-5</v>
      </c>
      <c r="CK503" s="30"/>
      <c r="CL503" s="30"/>
      <c r="CM503" t="e">
        <f t="shared" si="203"/>
        <v>#DIV/0!</v>
      </c>
      <c r="CN503" s="30"/>
      <c r="CO503" s="30"/>
      <c r="CP503" s="30"/>
      <c r="CQ503" s="30"/>
      <c r="CR503" s="30"/>
      <c r="CS503" s="100" t="e">
        <f t="shared" si="204"/>
        <v>#DIV/0!</v>
      </c>
      <c r="CT503" s="30"/>
      <c r="CU503" s="30"/>
      <c r="CV503" t="e">
        <f t="shared" si="205"/>
        <v>#DIV/0!</v>
      </c>
      <c r="CW503" s="30"/>
    </row>
    <row r="504" spans="1:104" ht="15.75" thickBot="1">
      <c r="A504" t="s">
        <v>66</v>
      </c>
      <c r="B504">
        <v>4.17E+18</v>
      </c>
      <c r="C504" s="30">
        <v>-1E-4</v>
      </c>
      <c r="D504" s="30">
        <v>-1.5453562049999999E-5</v>
      </c>
      <c r="E504" t="s">
        <v>60</v>
      </c>
      <c r="F504">
        <v>4.17E+18</v>
      </c>
      <c r="G504" s="19"/>
      <c r="H504" s="19"/>
      <c r="I504" s="19"/>
      <c r="J504" s="19"/>
      <c r="K504" s="19"/>
      <c r="L504" s="19"/>
      <c r="M504" s="19"/>
      <c r="N504" s="19"/>
      <c r="R504" s="100"/>
      <c r="S504" t="s">
        <v>66</v>
      </c>
      <c r="T504">
        <v>4.02E+18</v>
      </c>
      <c r="U504" s="30">
        <v>-2.0699999999999998E-3</v>
      </c>
      <c r="V504" s="30">
        <v>-3.0021754890000003E-4</v>
      </c>
      <c r="W504" s="30">
        <v>2.5000000000000001E-4</v>
      </c>
      <c r="X504" s="30">
        <v>3.9160401000000001E-5</v>
      </c>
      <c r="Y504" s="30">
        <v>-1.1999999999999999E-3</v>
      </c>
      <c r="Z504" s="30">
        <v>-1.7740981670000001E-4</v>
      </c>
      <c r="AA504" s="30">
        <v>-1.34E-3</v>
      </c>
      <c r="AB504" s="30">
        <v>-2.0123141610000001E-4</v>
      </c>
      <c r="AC504" s="99">
        <f t="shared" si="196"/>
        <v>-1.5992459517500001E-4</v>
      </c>
      <c r="AD504">
        <f t="shared" si="197"/>
        <v>1.4297894366373568E-4</v>
      </c>
      <c r="AE504" t="s">
        <v>60</v>
      </c>
      <c r="AF504">
        <v>4.02E+18</v>
      </c>
      <c r="AG504" s="30">
        <v>2.8300000000000001E-3</v>
      </c>
      <c r="AH504" s="30">
        <v>4.3774168599999998E-4</v>
      </c>
      <c r="AI504" s="30">
        <v>-1.66E-3</v>
      </c>
      <c r="AJ504" s="30">
        <v>-2.7168576100000002E-4</v>
      </c>
      <c r="AK504" s="99">
        <f t="shared" si="198"/>
        <v>8.3027962499999979E-5</v>
      </c>
      <c r="AL504" s="100">
        <f t="shared" si="212"/>
        <v>3.5471372350000003E-4</v>
      </c>
      <c r="AM504" t="s">
        <v>66</v>
      </c>
      <c r="AO504" s="30"/>
      <c r="AP504" s="30"/>
      <c r="BW504" s="133">
        <v>7.5177635130000004E-7</v>
      </c>
      <c r="BX504" s="134"/>
      <c r="BY504" s="19"/>
      <c r="BZ504" s="19"/>
      <c r="CA504" s="19"/>
      <c r="CB504" s="100"/>
      <c r="CC504" s="133">
        <v>1.4604817510000001E-5</v>
      </c>
      <c r="CD504" s="132">
        <v>1.905053559E-6</v>
      </c>
      <c r="CE504" s="133">
        <v>8.630534777E-6</v>
      </c>
      <c r="CF504" s="133">
        <v>6.9221474400000003E-6</v>
      </c>
      <c r="CG504">
        <f t="shared" si="201"/>
        <v>8.0156383215000005E-6</v>
      </c>
      <c r="CH504" s="30">
        <v>2.129501577E-5</v>
      </c>
      <c r="CI504" s="30">
        <v>1.321681885E-5</v>
      </c>
      <c r="CJ504" s="100">
        <f t="shared" si="202"/>
        <v>1.725591731E-5</v>
      </c>
      <c r="CK504" s="30"/>
      <c r="CL504" s="30"/>
      <c r="CM504" t="e">
        <f t="shared" si="203"/>
        <v>#DIV/0!</v>
      </c>
      <c r="CN504" s="19"/>
      <c r="CO504" s="30"/>
      <c r="CP504" s="30"/>
      <c r="CQ504" s="30"/>
      <c r="CR504" s="30"/>
      <c r="CS504" s="100" t="e">
        <f t="shared" si="204"/>
        <v>#DIV/0!</v>
      </c>
      <c r="CT504" s="30"/>
      <c r="CU504" s="30"/>
      <c r="CV504" t="e">
        <f t="shared" si="205"/>
        <v>#DIV/0!</v>
      </c>
      <c r="CW504" s="30"/>
    </row>
    <row r="505" spans="1:104" ht="15.75" thickBot="1">
      <c r="A505" t="s">
        <v>67</v>
      </c>
      <c r="B505">
        <v>4.32E+18</v>
      </c>
      <c r="C505" s="30">
        <v>-6.9999999999999999E-4</v>
      </c>
      <c r="D505" s="30">
        <v>-1.0817493429999999E-4</v>
      </c>
      <c r="E505" t="s">
        <v>61</v>
      </c>
      <c r="F505">
        <v>4.32E+18</v>
      </c>
      <c r="G505" s="30">
        <v>2.9999999999999997E-4</v>
      </c>
      <c r="H505" s="30">
        <v>4.6418072099999997E-5</v>
      </c>
      <c r="I505" s="30"/>
      <c r="J505" s="30"/>
      <c r="K505" s="30">
        <v>2.7599999999999999E-3</v>
      </c>
      <c r="L505" s="30">
        <v>4.7991653630000001E-4</v>
      </c>
      <c r="M505" s="30">
        <v>2.9999999999999997E-4</v>
      </c>
      <c r="N505" s="30">
        <v>1.113833816E-4</v>
      </c>
      <c r="Q505">
        <f t="shared" si="195"/>
        <v>2.9564995895000002E-4</v>
      </c>
      <c r="R505" s="100">
        <f>_xlfn.STDEV.S(H505,J505,L505,N505,P505)</f>
        <v>2.3379410315322457E-4</v>
      </c>
      <c r="S505" t="s">
        <v>67</v>
      </c>
      <c r="T505">
        <v>4.16E+18</v>
      </c>
      <c r="U505" s="30">
        <v>-2.1299999999999999E-3</v>
      </c>
      <c r="V505" s="30">
        <v>-3.089195069E-4</v>
      </c>
      <c r="W505" s="30">
        <v>-4.0999999999999999E-4</v>
      </c>
      <c r="X505" s="30">
        <v>-6.4223057640000003E-5</v>
      </c>
      <c r="Y505" s="30">
        <v>-1.3600000000000001E-3</v>
      </c>
      <c r="Z505" s="30">
        <v>-2.0106445889999999E-4</v>
      </c>
      <c r="AA505" s="30">
        <v>-1.92E-3</v>
      </c>
      <c r="AB505" s="30">
        <v>-2.8833158130000001E-4</v>
      </c>
      <c r="AC505" s="99">
        <f t="shared" si="196"/>
        <v>-2.15634651185E-4</v>
      </c>
      <c r="AD505">
        <f t="shared" si="197"/>
        <v>1.1124248156912556E-4</v>
      </c>
      <c r="AE505" t="s">
        <v>61</v>
      </c>
      <c r="AF505">
        <v>4.16E+18</v>
      </c>
      <c r="AG505" s="30">
        <v>1.17E-3</v>
      </c>
      <c r="AH505" s="30">
        <v>1.8097447799999999E-4</v>
      </c>
      <c r="AI505" s="30">
        <v>1.3999999999999999E-4</v>
      </c>
      <c r="AJ505" s="30">
        <v>2.2913256959999999E-5</v>
      </c>
      <c r="AK505" s="99">
        <f t="shared" si="198"/>
        <v>1.0194386747999999E-4</v>
      </c>
      <c r="AL505" s="100">
        <f t="shared" si="212"/>
        <v>7.9030610519999987E-5</v>
      </c>
      <c r="AM505" t="s">
        <v>67</v>
      </c>
      <c r="AO505" s="30"/>
      <c r="AP505" s="30"/>
      <c r="BW505" s="133">
        <v>5.2624344590000004E-6</v>
      </c>
      <c r="BX505" s="132">
        <v>2.258120735E-6</v>
      </c>
      <c r="BY505" s="30">
        <v>7.2284469080000004E-4</v>
      </c>
      <c r="BZ505" s="30">
        <v>2.3346714589999999E-5</v>
      </c>
      <c r="CA505" s="30">
        <v>5.4185172299999999E-6</v>
      </c>
      <c r="CB505" s="100">
        <f t="shared" ref="CB505" si="217">AVERAGE(BX505:CA505)</f>
        <v>1.8846701083875001E-4</v>
      </c>
      <c r="CC505" s="133">
        <v>1.502814555E-5</v>
      </c>
      <c r="CD505" s="132">
        <v>3.1242878370000001E-6</v>
      </c>
      <c r="CE505" s="133">
        <v>9.7812727470000002E-6</v>
      </c>
      <c r="CF505" s="133">
        <v>9.9183008090000003E-6</v>
      </c>
      <c r="CG505">
        <f t="shared" si="201"/>
        <v>9.4630017357499993E-6</v>
      </c>
      <c r="CH505" s="30">
        <v>8.8039464500000003E-6</v>
      </c>
      <c r="CI505" s="30">
        <v>1.114671469E-6</v>
      </c>
      <c r="CJ505" s="100">
        <f t="shared" si="202"/>
        <v>4.9593089595000003E-6</v>
      </c>
      <c r="CK505" s="30"/>
      <c r="CL505" s="30"/>
      <c r="CM505" t="e">
        <f t="shared" si="203"/>
        <v>#DIV/0!</v>
      </c>
      <c r="CN505" s="30"/>
      <c r="CO505" s="30"/>
      <c r="CP505" s="30"/>
      <c r="CQ505" s="30"/>
      <c r="CR505" s="30"/>
      <c r="CS505" s="100" t="e">
        <f t="shared" si="204"/>
        <v>#DIV/0!</v>
      </c>
      <c r="CT505" s="30"/>
      <c r="CU505" s="30"/>
      <c r="CV505" t="e">
        <f t="shared" si="205"/>
        <v>#DIV/0!</v>
      </c>
      <c r="CW505" s="30"/>
    </row>
    <row r="506" spans="1:104" ht="15.75" thickBot="1">
      <c r="A506" t="s">
        <v>68</v>
      </c>
      <c r="B506">
        <v>4.47E+18</v>
      </c>
      <c r="C506" s="30">
        <v>-2.9999999999999997E-4</v>
      </c>
      <c r="D506" s="30">
        <v>-4.6360686139999997E-5</v>
      </c>
      <c r="E506" t="s">
        <v>62</v>
      </c>
      <c r="F506">
        <v>4.47E+18</v>
      </c>
      <c r="G506" s="19"/>
      <c r="H506" s="19"/>
      <c r="I506" s="19"/>
      <c r="J506" s="19"/>
      <c r="K506" s="19"/>
      <c r="L506" s="19"/>
      <c r="M506" s="19"/>
      <c r="N506" s="19"/>
      <c r="R506" s="100"/>
      <c r="S506" t="s">
        <v>68</v>
      </c>
      <c r="T506">
        <v>4.31E+18</v>
      </c>
      <c r="U506" s="30">
        <v>-1.66E-3</v>
      </c>
      <c r="V506" s="30">
        <v>-2.4075416969999999E-4</v>
      </c>
      <c r="W506" s="30">
        <v>2.2000000000000001E-4</v>
      </c>
      <c r="X506" s="30">
        <v>3.4461152880000002E-5</v>
      </c>
      <c r="Y506" s="30">
        <v>-1.0399999999999999E-3</v>
      </c>
      <c r="Z506" s="30">
        <v>-1.537551745E-4</v>
      </c>
      <c r="AA506" s="30">
        <v>-9.5E-4</v>
      </c>
      <c r="AB506" s="30">
        <v>-1.426640637E-4</v>
      </c>
      <c r="AC506" s="99">
        <f t="shared" si="196"/>
        <v>-1.2567806375499998E-4</v>
      </c>
      <c r="AD506">
        <f t="shared" si="197"/>
        <v>1.1541797550043185E-4</v>
      </c>
      <c r="AE506" t="s">
        <v>62</v>
      </c>
      <c r="AF506">
        <v>4.31E+18</v>
      </c>
      <c r="AG506" s="30">
        <v>2.4000000000000001E-4</v>
      </c>
      <c r="AH506" s="30">
        <v>3.7122969839999997E-5</v>
      </c>
      <c r="AI506" s="30">
        <v>-2.14E-3</v>
      </c>
      <c r="AJ506" s="30">
        <v>-3.5024549920000003E-4</v>
      </c>
      <c r="AK506" s="99">
        <f t="shared" si="198"/>
        <v>-1.5656126468000002E-4</v>
      </c>
      <c r="AL506" s="100">
        <f t="shared" si="212"/>
        <v>1.9368423452E-4</v>
      </c>
      <c r="AM506" t="s">
        <v>68</v>
      </c>
      <c r="AO506" s="30"/>
      <c r="AP506" s="30"/>
      <c r="BW506" s="133">
        <v>2.255329054E-6</v>
      </c>
      <c r="BX506" s="134"/>
      <c r="BY506" s="19"/>
      <c r="BZ506" s="19"/>
      <c r="CA506" s="19"/>
      <c r="CB506" s="100"/>
      <c r="CC506" s="133">
        <v>1.1712075880000001E-5</v>
      </c>
      <c r="CD506" s="132">
        <v>1.676447132E-6</v>
      </c>
      <c r="CE506" s="133">
        <v>7.4797968059999996E-6</v>
      </c>
      <c r="CF506" s="133">
        <v>4.9074925879999998E-6</v>
      </c>
      <c r="CG506">
        <f t="shared" si="201"/>
        <v>6.4439531015000007E-6</v>
      </c>
      <c r="CH506" s="30">
        <v>1.8059377329999999E-6</v>
      </c>
      <c r="CI506" s="30">
        <v>1.70385496E-5</v>
      </c>
      <c r="CJ506" s="100">
        <f t="shared" si="202"/>
        <v>9.4222436664999993E-6</v>
      </c>
      <c r="CK506" s="30"/>
      <c r="CL506" s="30"/>
      <c r="CM506" t="e">
        <f t="shared" si="203"/>
        <v>#DIV/0!</v>
      </c>
      <c r="CN506" s="19"/>
      <c r="CO506" s="30"/>
      <c r="CP506" s="30"/>
      <c r="CQ506" s="30"/>
      <c r="CR506" s="30"/>
      <c r="CS506" s="100" t="e">
        <f t="shared" si="204"/>
        <v>#DIV/0!</v>
      </c>
      <c r="CT506" s="30"/>
      <c r="CU506" s="30"/>
      <c r="CV506" t="e">
        <f t="shared" si="205"/>
        <v>#DIV/0!</v>
      </c>
      <c r="CW506" s="30"/>
    </row>
    <row r="507" spans="1:104" ht="15.75" thickBot="1">
      <c r="A507" t="s">
        <v>69</v>
      </c>
      <c r="B507">
        <v>4.63E+18</v>
      </c>
      <c r="C507" s="30">
        <v>8.9999999999999998E-4</v>
      </c>
      <c r="D507" s="30">
        <v>1.3908205840000001E-4</v>
      </c>
      <c r="E507" t="s">
        <v>63</v>
      </c>
      <c r="F507">
        <v>4.63E+18</v>
      </c>
      <c r="G507" s="30">
        <v>-1.2999999999999999E-3</v>
      </c>
      <c r="H507" s="30">
        <v>-2.0114497909999999E-4</v>
      </c>
      <c r="I507" s="30">
        <v>9.3999999999999997E-4</v>
      </c>
      <c r="J507" s="30">
        <v>1.745913819E-4</v>
      </c>
      <c r="K507" s="30">
        <v>1.3799999999999999E-3</v>
      </c>
      <c r="L507" s="30">
        <v>2.3995826809999999E-4</v>
      </c>
      <c r="M507" s="30">
        <v>-7.5000000000000002E-4</v>
      </c>
      <c r="N507" s="30">
        <v>-2.7845845400000001E-4</v>
      </c>
      <c r="Q507">
        <f t="shared" si="195"/>
        <v>4.5363731999999981E-5</v>
      </c>
      <c r="R507" s="100">
        <f>_xlfn.STDEV.S(H507,J507,L507,N507,P507)</f>
        <v>2.6140806899724631E-4</v>
      </c>
      <c r="S507" t="s">
        <v>69</v>
      </c>
      <c r="T507">
        <v>4.46E+18</v>
      </c>
      <c r="U507" s="30">
        <v>7.6999999999999996E-4</v>
      </c>
      <c r="V507" s="30">
        <v>1.1167512690000001E-4</v>
      </c>
      <c r="W507" s="30">
        <v>7.7999999999999999E-4</v>
      </c>
      <c r="X507" s="30">
        <v>1.2218045109999999E-4</v>
      </c>
      <c r="Y507" s="30">
        <v>-3.63E-3</v>
      </c>
      <c r="Z507" s="30">
        <v>-5.3666469540000002E-4</v>
      </c>
      <c r="AA507" s="30">
        <v>-1.8400000000000001E-3</v>
      </c>
      <c r="AB507" s="30">
        <v>-2.7631776539999999E-4</v>
      </c>
      <c r="AC507" s="99">
        <f t="shared" si="196"/>
        <v>-1.447817207E-4</v>
      </c>
      <c r="AD507">
        <f t="shared" si="197"/>
        <v>3.2037109356085986E-4</v>
      </c>
      <c r="AE507" t="s">
        <v>63</v>
      </c>
      <c r="AF507">
        <v>4.46E+18</v>
      </c>
      <c r="AG507" s="30">
        <v>7.2000000000000005E-4</v>
      </c>
      <c r="AH507" s="30">
        <v>1.1136890950000001E-4</v>
      </c>
      <c r="AI507" s="30">
        <v>-1.64E-3</v>
      </c>
      <c r="AJ507" s="30">
        <v>-2.6841243860000001E-4</v>
      </c>
      <c r="AK507" s="99">
        <f t="shared" si="198"/>
        <v>-7.852176455E-5</v>
      </c>
      <c r="AL507" s="100">
        <f t="shared" si="212"/>
        <v>1.8989067405000002E-4</v>
      </c>
      <c r="AM507" t="s">
        <v>69</v>
      </c>
      <c r="AO507" s="30"/>
      <c r="AP507" s="30"/>
      <c r="BW507" s="132">
        <v>6.7659871619999999E-6</v>
      </c>
      <c r="BX507" s="132">
        <v>9.7851898499999993E-6</v>
      </c>
      <c r="BY507" s="30">
        <v>8.4934251169999994E-6</v>
      </c>
      <c r="BZ507" s="30">
        <v>1.16733573E-5</v>
      </c>
      <c r="CA507" s="30">
        <v>1.3546293080000001E-5</v>
      </c>
      <c r="CB507" s="100">
        <f t="shared" ref="CB507" si="218">AVERAGE(BX507:CA507)</f>
        <v>1.0874566336749999E-5</v>
      </c>
      <c r="CC507" s="132">
        <v>5.4327098940000002E-6</v>
      </c>
      <c r="CD507" s="133">
        <v>5.9437671050000002E-6</v>
      </c>
      <c r="CE507" s="132">
        <v>2.6107367700000001E-5</v>
      </c>
      <c r="CF507" s="132">
        <v>9.5050382750000005E-6</v>
      </c>
      <c r="CG507">
        <f t="shared" si="201"/>
        <v>1.1747220743500001E-5</v>
      </c>
      <c r="CH507" s="30">
        <v>5.4178131999999996E-6</v>
      </c>
      <c r="CI507" s="30">
        <v>1.3057580069999999E-5</v>
      </c>
      <c r="CJ507" s="100">
        <f t="shared" si="202"/>
        <v>9.2376966349999994E-6</v>
      </c>
      <c r="CK507" s="30"/>
      <c r="CL507" s="30"/>
      <c r="CM507" t="e">
        <f t="shared" si="203"/>
        <v>#DIV/0!</v>
      </c>
      <c r="CN507" s="30"/>
      <c r="CO507" s="30"/>
      <c r="CP507" s="30"/>
      <c r="CQ507" s="30"/>
      <c r="CR507" s="30"/>
      <c r="CS507" s="100" t="e">
        <f t="shared" si="204"/>
        <v>#DIV/0!</v>
      </c>
      <c r="CT507" s="30"/>
      <c r="CU507" s="30"/>
      <c r="CV507" t="e">
        <f t="shared" si="205"/>
        <v>#DIV/0!</v>
      </c>
      <c r="CW507" s="30"/>
    </row>
    <row r="508" spans="1:104" ht="15.75" thickBot="1">
      <c r="E508" t="s">
        <v>64</v>
      </c>
      <c r="F508">
        <v>4.78E+18</v>
      </c>
      <c r="G508" s="19"/>
      <c r="H508" s="19"/>
      <c r="I508" s="19"/>
      <c r="J508" s="19"/>
      <c r="K508" s="19"/>
      <c r="L508" s="19"/>
      <c r="R508" s="100"/>
      <c r="AE508" t="s">
        <v>64</v>
      </c>
      <c r="AF508">
        <v>4.61E+18</v>
      </c>
      <c r="AG508" s="30">
        <v>-3.2000000000000003E-4</v>
      </c>
      <c r="AH508" s="30">
        <v>-4.9497293119999997E-5</v>
      </c>
      <c r="AI508" s="30">
        <v>-2.8E-3</v>
      </c>
      <c r="AJ508" s="30">
        <v>-4.5826513909999998E-4</v>
      </c>
      <c r="AK508" s="99">
        <f t="shared" si="198"/>
        <v>-2.5388121610999998E-4</v>
      </c>
      <c r="AL508" s="100">
        <f t="shared" si="212"/>
        <v>2.0438392299000001E-4</v>
      </c>
      <c r="BW508" s="9"/>
      <c r="BX508" s="134"/>
      <c r="BY508" s="19"/>
      <c r="BZ508" s="19"/>
      <c r="CB508" s="100"/>
      <c r="CH508" s="30">
        <v>2.4079169779999998E-6</v>
      </c>
      <c r="CI508" s="30">
        <v>2.2293429379999998E-5</v>
      </c>
      <c r="CJ508" s="100">
        <f t="shared" si="202"/>
        <v>1.2350673179E-5</v>
      </c>
      <c r="CN508" s="19"/>
      <c r="CO508" s="30"/>
      <c r="CP508" s="30"/>
      <c r="CQ508" s="30"/>
      <c r="CR508" s="30"/>
      <c r="CS508" s="100" t="e">
        <f t="shared" si="204"/>
        <v>#DIV/0!</v>
      </c>
      <c r="CW508" s="30"/>
    </row>
    <row r="509" spans="1:104" ht="15.75" thickBot="1">
      <c r="E509" t="s">
        <v>65</v>
      </c>
      <c r="F509">
        <v>4.94E+18</v>
      </c>
      <c r="G509" s="30">
        <v>-3.8999999999999998E-3</v>
      </c>
      <c r="H509" s="30">
        <v>-6.0343493730000001E-4</v>
      </c>
      <c r="I509" s="30">
        <v>1.08E-3</v>
      </c>
      <c r="J509" s="30">
        <v>2.0059435360000001E-4</v>
      </c>
      <c r="K509" s="30">
        <v>4.6000000000000001E-4</v>
      </c>
      <c r="L509" s="30">
        <v>7.998608938E-5</v>
      </c>
      <c r="Q509">
        <f t="shared" si="195"/>
        <v>1.4029022149000001E-4</v>
      </c>
      <c r="R509" s="100">
        <f>_xlfn.STDEV.S(H509,J509,L509,N509,P509)</f>
        <v>4.3360384256670349E-4</v>
      </c>
      <c r="AE509" t="s">
        <v>65</v>
      </c>
      <c r="AF509">
        <v>4.76E+18</v>
      </c>
      <c r="AG509" s="30">
        <v>-2.3000000000000001E-4</v>
      </c>
      <c r="AH509" s="30">
        <v>-3.5576179429999998E-5</v>
      </c>
      <c r="AI509" s="30">
        <v>-1.7600000000000001E-3</v>
      </c>
      <c r="AJ509" s="30">
        <v>-2.880523732E-4</v>
      </c>
      <c r="AK509" s="99">
        <f t="shared" si="198"/>
        <v>-1.6181427631499999E-4</v>
      </c>
      <c r="AL509" s="100">
        <f t="shared" si="212"/>
        <v>1.26238096885E-4</v>
      </c>
      <c r="BW509" s="9"/>
      <c r="BX509" s="132">
        <v>2.935556955E-5</v>
      </c>
      <c r="BY509" s="30">
        <v>9.7584033259999992E-6</v>
      </c>
      <c r="BZ509" s="30">
        <v>3.8911190989999998E-6</v>
      </c>
      <c r="CB509" s="100">
        <f t="shared" ref="CB509" si="219">AVERAGE(BX509:CA509)</f>
        <v>1.4335030658333332E-5</v>
      </c>
      <c r="CH509" s="30">
        <v>1.7306903280000001E-6</v>
      </c>
      <c r="CI509" s="30">
        <v>1.4013012759999999E-5</v>
      </c>
      <c r="CJ509" s="100">
        <f t="shared" si="202"/>
        <v>7.8718515439999995E-6</v>
      </c>
      <c r="CN509" s="30"/>
      <c r="CO509" s="30"/>
      <c r="CP509" s="30"/>
      <c r="CQ509" s="30"/>
      <c r="CR509" s="30"/>
      <c r="CS509" s="100" t="e">
        <f t="shared" si="204"/>
        <v>#DIV/0!</v>
      </c>
      <c r="CW509" s="30"/>
    </row>
    <row r="510" spans="1:104" ht="15.75" thickBot="1">
      <c r="E510" t="s">
        <v>66</v>
      </c>
      <c r="F510">
        <v>5.09E+18</v>
      </c>
      <c r="G510" s="19"/>
      <c r="H510" s="19"/>
      <c r="I510" s="19"/>
      <c r="J510" s="19"/>
      <c r="K510" s="19"/>
      <c r="L510" s="19"/>
      <c r="R510" s="100"/>
      <c r="AE510" t="s">
        <v>66</v>
      </c>
      <c r="AF510">
        <v>4.91E+18</v>
      </c>
      <c r="AG510" s="30">
        <v>-7.6999999999999996E-4</v>
      </c>
      <c r="AH510" s="30">
        <v>-1.191028616E-4</v>
      </c>
      <c r="AI510" s="30">
        <v>-2.32E-3</v>
      </c>
      <c r="AJ510" s="30">
        <v>-3.7970540100000001E-4</v>
      </c>
      <c r="AK510" s="99">
        <f t="shared" si="198"/>
        <v>-2.4940413130000001E-4</v>
      </c>
      <c r="AL510" s="100">
        <f t="shared" si="212"/>
        <v>1.303012697E-4</v>
      </c>
      <c r="BW510" s="9"/>
      <c r="BX510" s="134"/>
      <c r="BY510" s="19"/>
      <c r="BZ510" s="19"/>
      <c r="CB510" s="100"/>
      <c r="CH510" s="30">
        <v>5.7940502279999996E-6</v>
      </c>
      <c r="CI510" s="30">
        <v>1.8471698629999998E-5</v>
      </c>
      <c r="CJ510" s="100">
        <f t="shared" si="202"/>
        <v>1.2132874428999998E-5</v>
      </c>
      <c r="CN510" s="19"/>
      <c r="CO510" s="30"/>
      <c r="CP510" s="30"/>
      <c r="CQ510" s="30"/>
      <c r="CR510" s="30"/>
      <c r="CS510" s="100" t="e">
        <f t="shared" si="204"/>
        <v>#DIV/0!</v>
      </c>
      <c r="CW510" s="30"/>
    </row>
    <row r="511" spans="1:104" ht="15.75" thickBot="1">
      <c r="E511" t="s">
        <v>67</v>
      </c>
      <c r="F511">
        <v>5.24E+18</v>
      </c>
      <c r="G511" s="30"/>
      <c r="H511" s="30"/>
      <c r="I511" s="30">
        <v>1.2999999999999999E-4</v>
      </c>
      <c r="J511" s="30">
        <v>2.4145616640000001E-5</v>
      </c>
      <c r="K511" s="30">
        <v>-2.2399999999999998E-3</v>
      </c>
      <c r="L511" s="30">
        <v>-3.8949747869999998E-4</v>
      </c>
      <c r="Q511">
        <f t="shared" si="195"/>
        <v>-1.8267593102999998E-4</v>
      </c>
      <c r="R511" s="100">
        <f>_xlfn.STDEV.S(H511,J511,L511,N511,P511)</f>
        <v>2.9248983770590757E-4</v>
      </c>
      <c r="AE511" t="s">
        <v>67</v>
      </c>
      <c r="AF511">
        <v>5.06E+18</v>
      </c>
      <c r="AG511" s="30">
        <v>-2.3400000000000001E-3</v>
      </c>
      <c r="AH511" s="30">
        <v>-3.6194895590000001E-4</v>
      </c>
      <c r="AI511" s="30">
        <v>-6.2E-4</v>
      </c>
      <c r="AJ511" s="30">
        <v>-1.0147299509999999E-4</v>
      </c>
      <c r="AK511" s="99">
        <f t="shared" si="198"/>
        <v>-2.3171097549999999E-4</v>
      </c>
      <c r="AL511" s="100">
        <f t="shared" si="212"/>
        <v>1.3023798040000001E-4</v>
      </c>
      <c r="BW511" s="9"/>
      <c r="BX511" s="132">
        <v>1.9570379699999999E-5</v>
      </c>
      <c r="BY511" s="30">
        <v>1.174622623E-6</v>
      </c>
      <c r="BZ511" s="30">
        <v>1.894805822E-5</v>
      </c>
      <c r="CB511" s="100">
        <f t="shared" ref="CB511" si="220">AVERAGE(BX511:CA511)</f>
        <v>1.3231020181000001E-5</v>
      </c>
      <c r="CH511" s="30">
        <v>1.7607892900000001E-5</v>
      </c>
      <c r="CI511" s="30">
        <v>4.9364022210000002E-6</v>
      </c>
      <c r="CJ511" s="100">
        <f t="shared" si="202"/>
        <v>1.1272147560500001E-5</v>
      </c>
      <c r="CN511" s="30"/>
      <c r="CO511" s="30"/>
      <c r="CP511" s="30"/>
      <c r="CQ511" s="30"/>
      <c r="CR511" s="30"/>
      <c r="CS511" s="100" t="e">
        <f t="shared" si="204"/>
        <v>#DIV/0!</v>
      </c>
      <c r="CW511" s="30"/>
    </row>
    <row r="512" spans="1:104" ht="15.75" thickBot="1">
      <c r="E512" t="s">
        <v>68</v>
      </c>
      <c r="F512">
        <v>5.4E+18</v>
      </c>
      <c r="G512" s="19"/>
      <c r="H512" s="19"/>
      <c r="I512" s="19"/>
      <c r="J512" s="19"/>
      <c r="K512" s="19"/>
      <c r="L512" s="19"/>
      <c r="R512" s="100"/>
      <c r="AE512" t="s">
        <v>68</v>
      </c>
      <c r="AF512">
        <v>5.21E+18</v>
      </c>
      <c r="AG512" s="30">
        <v>-2.3900000000000002E-3</v>
      </c>
      <c r="AH512" s="30">
        <v>-3.6968290799999998E-4</v>
      </c>
      <c r="AI512" s="30">
        <v>-3.31E-3</v>
      </c>
      <c r="AJ512" s="30">
        <v>-5.4173486090000004E-4</v>
      </c>
      <c r="AK512" s="99">
        <f t="shared" si="198"/>
        <v>-4.5570888444999998E-4</v>
      </c>
      <c r="AL512" s="100">
        <f t="shared" si="212"/>
        <v>8.602597645000003E-5</v>
      </c>
      <c r="BW512" s="9"/>
      <c r="BX512" s="134"/>
      <c r="BY512" s="19"/>
      <c r="BZ512" s="19"/>
      <c r="CB512" s="100"/>
      <c r="CH512" s="30">
        <v>1.7984129929999999E-5</v>
      </c>
      <c r="CI512" s="30">
        <v>2.6354018309999999E-5</v>
      </c>
      <c r="CJ512" s="100">
        <f t="shared" si="202"/>
        <v>2.2169074119999998E-5</v>
      </c>
      <c r="CN512" s="19"/>
      <c r="CO512" s="30"/>
      <c r="CP512" s="30"/>
      <c r="CQ512" s="30"/>
      <c r="CR512" s="30"/>
      <c r="CS512" s="100" t="e">
        <f t="shared" si="204"/>
        <v>#DIV/0!</v>
      </c>
      <c r="CW512" s="30"/>
    </row>
    <row r="513" spans="5:101" ht="15.75" thickBot="1">
      <c r="E513" t="s">
        <v>69</v>
      </c>
      <c r="F513">
        <v>5.55E+18</v>
      </c>
      <c r="G513" s="30"/>
      <c r="H513" s="30"/>
      <c r="I513" s="30">
        <v>1.5399999999999999E-3</v>
      </c>
      <c r="J513" s="30">
        <v>2.8603268949999998E-4</v>
      </c>
      <c r="K513" s="30">
        <v>-1.83E-3</v>
      </c>
      <c r="L513" s="30">
        <v>-3.1820552950000001E-4</v>
      </c>
      <c r="Q513">
        <f t="shared" si="195"/>
        <v>-1.6086420000000011E-5</v>
      </c>
      <c r="R513" s="100">
        <f>_xlfn.STDEV.S(H513,J513,L513,N513,P513)</f>
        <v>4.2726094210698222E-4</v>
      </c>
      <c r="AE513" t="s">
        <v>69</v>
      </c>
      <c r="AF513">
        <v>5.35E+18</v>
      </c>
      <c r="AG513" s="30">
        <v>-1.06E-3</v>
      </c>
      <c r="AH513" s="30">
        <v>-1.6395978339999999E-4</v>
      </c>
      <c r="AI513" s="30">
        <v>-8.1999999999999998E-4</v>
      </c>
      <c r="AJ513" s="30">
        <v>-1.342062193E-4</v>
      </c>
      <c r="AK513" s="99">
        <f t="shared" si="198"/>
        <v>-1.4908300135E-4</v>
      </c>
      <c r="AL513" s="100">
        <f t="shared" si="212"/>
        <v>1.4876782049999993E-5</v>
      </c>
      <c r="BW513" s="9"/>
      <c r="BX513" s="133">
        <v>2.4086621169999999E-5</v>
      </c>
      <c r="BY513" s="30">
        <v>1.39147603E-5</v>
      </c>
      <c r="BZ513" s="30">
        <v>1.5479886850000001E-5</v>
      </c>
      <c r="CA513" s="120"/>
      <c r="CB513" s="100">
        <f t="shared" ref="CB513" si="221">AVERAGE(BX513:CA513)</f>
        <v>1.7827089440000003E-5</v>
      </c>
      <c r="CH513" s="30">
        <v>7.9762249889999999E-6</v>
      </c>
      <c r="CI513" s="30">
        <v>6.5287900340000001E-6</v>
      </c>
      <c r="CJ513" s="100">
        <f t="shared" si="202"/>
        <v>7.2525075114999996E-6</v>
      </c>
      <c r="CN513" s="30"/>
      <c r="CO513" s="30"/>
      <c r="CP513" s="30"/>
      <c r="CQ513" s="30"/>
      <c r="CR513" s="30"/>
      <c r="CS513" s="100" t="e">
        <f t="shared" si="204"/>
        <v>#DIV/0!</v>
      </c>
      <c r="CW513" s="30"/>
    </row>
    <row r="530" spans="1:108">
      <c r="A530" s="187" t="s">
        <v>139</v>
      </c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  <c r="AJ530" s="187"/>
      <c r="AK530" s="187"/>
      <c r="AL530" s="187"/>
      <c r="AM530" s="187"/>
      <c r="AN530" s="187"/>
      <c r="AO530" s="187"/>
      <c r="AP530" s="187"/>
      <c r="AQ530" s="187"/>
      <c r="AR530" s="187"/>
      <c r="AS530" s="187"/>
      <c r="AT530" s="187"/>
      <c r="AU530" s="187"/>
      <c r="AV530" s="187"/>
      <c r="AW530" s="187"/>
      <c r="AX530" s="187"/>
      <c r="AY530" s="187"/>
      <c r="AZ530" s="187"/>
      <c r="BA530" s="187"/>
      <c r="BB530" s="187"/>
      <c r="BC530" s="187"/>
      <c r="BD530" s="187"/>
      <c r="BE530" s="187"/>
      <c r="BF530" s="187"/>
      <c r="BG530" s="187"/>
      <c r="BH530" s="187"/>
      <c r="BI530" s="187"/>
      <c r="BJ530" s="187"/>
      <c r="BK530" s="187"/>
      <c r="BL530" s="187"/>
      <c r="BM530" s="187"/>
      <c r="BN530" s="187"/>
      <c r="BO530" s="187"/>
      <c r="BP530" s="187"/>
      <c r="BQ530" s="187"/>
      <c r="BR530" s="187"/>
      <c r="BS530" s="187"/>
      <c r="BT530" s="187"/>
    </row>
    <row r="531" spans="1:108" ht="15.75" thickBot="1">
      <c r="A531" s="188" t="s">
        <v>70</v>
      </c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9" t="s">
        <v>89</v>
      </c>
      <c r="AN531" s="189"/>
      <c r="AO531" s="189"/>
      <c r="AP531" s="189"/>
      <c r="AQ531" s="189"/>
      <c r="AR531" s="189"/>
      <c r="AS531" s="189"/>
      <c r="AT531" s="189"/>
      <c r="AU531" s="189"/>
      <c r="AV531" s="189"/>
      <c r="AW531" s="189"/>
      <c r="AX531" s="189"/>
      <c r="AY531" s="189"/>
      <c r="AZ531" s="189"/>
      <c r="BA531" s="189"/>
      <c r="BB531" s="189"/>
      <c r="BC531" s="189"/>
      <c r="BD531" s="189"/>
      <c r="BE531" s="189"/>
      <c r="BF531" s="189"/>
      <c r="BG531" s="189"/>
      <c r="BH531" s="189"/>
      <c r="BI531" s="189"/>
      <c r="BJ531" s="189"/>
      <c r="BK531" s="189"/>
      <c r="BL531" s="189"/>
      <c r="BM531" s="189"/>
      <c r="BN531" s="189"/>
      <c r="BO531" s="189"/>
      <c r="BP531" s="189"/>
      <c r="BQ531" s="189"/>
      <c r="BR531" s="189"/>
      <c r="BS531" s="189"/>
      <c r="BT531" s="189"/>
      <c r="BW531" t="s">
        <v>143</v>
      </c>
    </row>
    <row r="532" spans="1:108" ht="15.75" thickBot="1">
      <c r="A532" s="169" t="s">
        <v>6</v>
      </c>
      <c r="B532" s="147"/>
      <c r="C532" s="190"/>
      <c r="D532" s="190"/>
      <c r="E532" s="144" t="s">
        <v>4</v>
      </c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6"/>
      <c r="S532" s="170" t="s">
        <v>7</v>
      </c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44" t="s">
        <v>8</v>
      </c>
      <c r="AF532" s="145"/>
      <c r="AG532" s="145"/>
      <c r="AH532" s="145"/>
      <c r="AI532" s="145"/>
      <c r="AJ532" s="145"/>
      <c r="AK532" s="145"/>
      <c r="AL532" s="146"/>
      <c r="AM532" s="144" t="s">
        <v>72</v>
      </c>
      <c r="AN532" s="145"/>
      <c r="AO532" s="145"/>
      <c r="AP532" s="145"/>
      <c r="AQ532" s="145"/>
      <c r="AR532" s="145"/>
      <c r="AS532" s="145"/>
      <c r="AT532" s="145"/>
      <c r="AU532" s="144" t="s">
        <v>73</v>
      </c>
      <c r="AV532" s="145"/>
      <c r="AW532" s="145"/>
      <c r="AX532" s="145"/>
      <c r="AY532" s="145"/>
      <c r="AZ532" s="145"/>
      <c r="BA532" s="145"/>
      <c r="BB532" s="145"/>
      <c r="BC532" s="145"/>
      <c r="BD532" s="145"/>
      <c r="BE532" s="145"/>
      <c r="BF532" s="145"/>
      <c r="BG532" s="145"/>
      <c r="BH532" s="146"/>
      <c r="BI532" s="144" t="s">
        <v>7</v>
      </c>
      <c r="BJ532" s="145"/>
      <c r="BK532" s="145"/>
      <c r="BL532" s="145"/>
      <c r="BM532" s="145"/>
      <c r="BN532" s="145"/>
      <c r="BO532" s="145"/>
      <c r="BP532" s="145"/>
      <c r="BQ532" s="144" t="s">
        <v>8</v>
      </c>
      <c r="BR532" s="145"/>
      <c r="BS532" s="145"/>
      <c r="BT532" s="146"/>
      <c r="BW532" s="86" t="s">
        <v>121</v>
      </c>
      <c r="BX532" s="86" t="s">
        <v>122</v>
      </c>
      <c r="BY532" s="88"/>
      <c r="BZ532" s="88"/>
      <c r="CA532" s="88"/>
      <c r="CB532" s="87"/>
      <c r="CC532" s="86" t="s">
        <v>124</v>
      </c>
      <c r="CD532" s="88"/>
      <c r="CE532" s="88"/>
      <c r="CF532" s="88"/>
      <c r="CG532" s="88"/>
      <c r="CH532" s="86" t="s">
        <v>125</v>
      </c>
      <c r="CI532" s="88"/>
      <c r="CJ532" s="87"/>
      <c r="CK532" s="86" t="s">
        <v>126</v>
      </c>
      <c r="CL532" s="88"/>
      <c r="CM532" s="88"/>
      <c r="CN532" s="86" t="s">
        <v>128</v>
      </c>
      <c r="CO532" s="88"/>
      <c r="CP532" s="88"/>
      <c r="CQ532" s="88"/>
      <c r="CR532" s="88"/>
      <c r="CS532" s="87"/>
      <c r="CT532" s="88" t="s">
        <v>129</v>
      </c>
      <c r="CU532" s="88"/>
      <c r="CV532" s="88"/>
      <c r="CW532" s="89" t="s">
        <v>130</v>
      </c>
    </row>
    <row r="533" spans="1:108" ht="15.75" thickBot="1">
      <c r="A533" s="26"/>
      <c r="B533" s="90"/>
      <c r="C533" s="183">
        <v>110923</v>
      </c>
      <c r="D533" s="184"/>
      <c r="E533" s="91"/>
      <c r="F533" s="40"/>
      <c r="G533" s="157">
        <v>101223</v>
      </c>
      <c r="H533" s="158"/>
      <c r="I533" s="157" t="s">
        <v>91</v>
      </c>
      <c r="J533" s="158"/>
      <c r="K533" s="157">
        <v>91523</v>
      </c>
      <c r="L533" s="158"/>
      <c r="M533" s="157">
        <v>83123</v>
      </c>
      <c r="N533" s="158"/>
      <c r="O533" s="185">
        <v>102824</v>
      </c>
      <c r="P533" s="186"/>
      <c r="Q533" s="92" t="s">
        <v>101</v>
      </c>
      <c r="R533" s="93" t="s">
        <v>102</v>
      </c>
      <c r="S533" s="41"/>
      <c r="T533" s="40"/>
      <c r="U533" s="149" t="s">
        <v>76</v>
      </c>
      <c r="V533" s="150"/>
      <c r="W533" s="136" t="s">
        <v>80</v>
      </c>
      <c r="X533" s="137"/>
      <c r="Y533" s="136" t="s">
        <v>84</v>
      </c>
      <c r="Z533" s="137"/>
      <c r="AA533" s="138" t="s">
        <v>86</v>
      </c>
      <c r="AB533" s="182"/>
      <c r="AC533" s="94" t="s">
        <v>101</v>
      </c>
      <c r="AD533" s="95" t="s">
        <v>102</v>
      </c>
      <c r="AE533" s="96"/>
      <c r="AF533" s="40"/>
      <c r="AG533" s="149" t="s">
        <v>99</v>
      </c>
      <c r="AH533" s="150"/>
      <c r="AI533" s="136" t="s">
        <v>81</v>
      </c>
      <c r="AJ533" s="137"/>
      <c r="AK533" s="94" t="s">
        <v>101</v>
      </c>
      <c r="AL533" s="97" t="s">
        <v>102</v>
      </c>
      <c r="AM533" s="96"/>
      <c r="AN533" s="40"/>
      <c r="AO533" s="149">
        <v>81524</v>
      </c>
      <c r="AP533" s="150"/>
      <c r="AQ533" s="149">
        <v>81624</v>
      </c>
      <c r="AR533" s="150"/>
      <c r="AS533" s="94" t="s">
        <v>101</v>
      </c>
      <c r="AT533" s="95" t="s">
        <v>102</v>
      </c>
      <c r="AU533" s="96"/>
      <c r="AV533" s="40"/>
      <c r="AW533" s="149">
        <v>71824</v>
      </c>
      <c r="AX533" s="150"/>
      <c r="AY533" s="136" t="s">
        <v>82</v>
      </c>
      <c r="AZ533" s="137"/>
      <c r="BA533" s="149">
        <v>92424</v>
      </c>
      <c r="BB533" s="150"/>
      <c r="BC533" s="136" t="s">
        <v>87</v>
      </c>
      <c r="BD533" s="137"/>
      <c r="BE533" s="149">
        <v>101524</v>
      </c>
      <c r="BF533" s="150"/>
      <c r="BG533" s="94" t="s">
        <v>101</v>
      </c>
      <c r="BH533" s="97" t="s">
        <v>102</v>
      </c>
      <c r="BI533" s="96"/>
      <c r="BJ533" s="40"/>
      <c r="BK533" s="149">
        <v>82724</v>
      </c>
      <c r="BL533" s="150"/>
      <c r="BM533" s="136" t="s">
        <v>83</v>
      </c>
      <c r="BN533" s="137"/>
      <c r="BO533" s="94" t="s">
        <v>101</v>
      </c>
      <c r="BP533" s="95" t="s">
        <v>102</v>
      </c>
      <c r="BQ533" s="96"/>
      <c r="BR533" s="40"/>
      <c r="BS533" s="149">
        <v>91724</v>
      </c>
      <c r="BT533" s="181"/>
      <c r="BW533" s="98">
        <v>110923</v>
      </c>
      <c r="BX533" s="99">
        <v>101223</v>
      </c>
      <c r="BY533">
        <v>92823</v>
      </c>
      <c r="BZ533">
        <v>91523</v>
      </c>
      <c r="CA533">
        <v>83123</v>
      </c>
      <c r="CB533" s="100" t="s">
        <v>123</v>
      </c>
      <c r="CC533" s="99">
        <v>10324</v>
      </c>
      <c r="CD533">
        <v>122123</v>
      </c>
      <c r="CE533">
        <v>122723</v>
      </c>
      <c r="CF533">
        <v>121823</v>
      </c>
      <c r="CG533" t="s">
        <v>123</v>
      </c>
      <c r="CH533" s="99">
        <v>10524</v>
      </c>
      <c r="CI533">
        <v>122923</v>
      </c>
      <c r="CJ533" s="100" t="s">
        <v>123</v>
      </c>
      <c r="CK533" s="99">
        <v>81524</v>
      </c>
      <c r="CL533">
        <v>81624</v>
      </c>
      <c r="CM533" t="s">
        <v>123</v>
      </c>
      <c r="CN533" s="99">
        <v>71824</v>
      </c>
      <c r="CO533">
        <v>90324</v>
      </c>
      <c r="CP533">
        <v>92424</v>
      </c>
      <c r="CQ533">
        <v>100824</v>
      </c>
      <c r="CR533">
        <v>101524</v>
      </c>
      <c r="CS533" s="100" t="s">
        <v>123</v>
      </c>
      <c r="CT533">
        <v>82724</v>
      </c>
      <c r="CU533">
        <v>83024</v>
      </c>
      <c r="CV533" t="s">
        <v>123</v>
      </c>
      <c r="CW533" s="101">
        <v>91724</v>
      </c>
      <c r="DA533" s="128">
        <v>1</v>
      </c>
    </row>
    <row r="534" spans="1:108" ht="52.5" thickBot="1">
      <c r="A534" s="20" t="s">
        <v>92</v>
      </c>
      <c r="B534" s="21" t="s">
        <v>93</v>
      </c>
      <c r="C534" s="102" t="s">
        <v>94</v>
      </c>
      <c r="D534" s="102" t="s">
        <v>95</v>
      </c>
      <c r="E534" s="26" t="s">
        <v>96</v>
      </c>
      <c r="F534" s="21" t="s">
        <v>93</v>
      </c>
      <c r="G534" s="21" t="s">
        <v>94</v>
      </c>
      <c r="H534" s="21" t="s">
        <v>95</v>
      </c>
      <c r="I534" s="21" t="s">
        <v>94</v>
      </c>
      <c r="J534" s="21" t="s">
        <v>95</v>
      </c>
      <c r="K534" s="21" t="s">
        <v>94</v>
      </c>
      <c r="L534" s="21" t="s">
        <v>95</v>
      </c>
      <c r="M534" s="21" t="s">
        <v>94</v>
      </c>
      <c r="N534" s="90" t="s">
        <v>95</v>
      </c>
      <c r="O534" s="103" t="s">
        <v>94</v>
      </c>
      <c r="P534" s="104" t="s">
        <v>95</v>
      </c>
      <c r="Q534" s="105" t="s">
        <v>95</v>
      </c>
      <c r="R534" s="106" t="s">
        <v>95</v>
      </c>
      <c r="S534" s="107" t="s">
        <v>92</v>
      </c>
      <c r="T534" s="21" t="s">
        <v>93</v>
      </c>
      <c r="U534" s="21" t="s">
        <v>94</v>
      </c>
      <c r="V534" s="21" t="s">
        <v>95</v>
      </c>
      <c r="W534" s="21" t="s">
        <v>94</v>
      </c>
      <c r="X534" s="21" t="s">
        <v>95</v>
      </c>
      <c r="Y534" s="21" t="s">
        <v>94</v>
      </c>
      <c r="Z534" s="21" t="s">
        <v>95</v>
      </c>
      <c r="AA534" s="21" t="s">
        <v>94</v>
      </c>
      <c r="AB534" s="90" t="s">
        <v>95</v>
      </c>
      <c r="AC534" s="108" t="s">
        <v>95</v>
      </c>
      <c r="AD534" s="109" t="s">
        <v>95</v>
      </c>
      <c r="AE534" s="110" t="s">
        <v>96</v>
      </c>
      <c r="AF534" s="21" t="s">
        <v>93</v>
      </c>
      <c r="AG534" s="21" t="s">
        <v>94</v>
      </c>
      <c r="AH534" s="21" t="s">
        <v>95</v>
      </c>
      <c r="AI534" s="21" t="s">
        <v>94</v>
      </c>
      <c r="AJ534" s="90" t="s">
        <v>95</v>
      </c>
      <c r="AK534" s="108" t="s">
        <v>95</v>
      </c>
      <c r="AL534" s="109" t="s">
        <v>95</v>
      </c>
      <c r="AM534" s="103" t="s">
        <v>92</v>
      </c>
      <c r="AN534" s="21" t="s">
        <v>93</v>
      </c>
      <c r="AO534" s="21" t="s">
        <v>94</v>
      </c>
      <c r="AP534" s="21" t="s">
        <v>95</v>
      </c>
      <c r="AQ534" s="21" t="s">
        <v>94</v>
      </c>
      <c r="AR534" s="21" t="s">
        <v>95</v>
      </c>
      <c r="AS534" s="108" t="s">
        <v>95</v>
      </c>
      <c r="AT534" s="111" t="s">
        <v>95</v>
      </c>
      <c r="AU534" s="110" t="s">
        <v>96</v>
      </c>
      <c r="AV534" s="21" t="s">
        <v>93</v>
      </c>
      <c r="AW534" s="21" t="s">
        <v>94</v>
      </c>
      <c r="AX534" s="21" t="s">
        <v>95</v>
      </c>
      <c r="AY534" s="21" t="s">
        <v>94</v>
      </c>
      <c r="AZ534" s="21" t="s">
        <v>95</v>
      </c>
      <c r="BA534" s="21" t="s">
        <v>94</v>
      </c>
      <c r="BB534" s="21" t="s">
        <v>95</v>
      </c>
      <c r="BC534" s="21" t="s">
        <v>94</v>
      </c>
      <c r="BD534" s="21" t="s">
        <v>95</v>
      </c>
      <c r="BE534" s="21" t="s">
        <v>94</v>
      </c>
      <c r="BF534" s="21" t="s">
        <v>95</v>
      </c>
      <c r="BG534" s="108" t="s">
        <v>95</v>
      </c>
      <c r="BH534" s="109" t="s">
        <v>95</v>
      </c>
      <c r="BI534" s="103" t="s">
        <v>92</v>
      </c>
      <c r="BJ534" s="21" t="s">
        <v>93</v>
      </c>
      <c r="BK534" s="21" t="s">
        <v>94</v>
      </c>
      <c r="BL534" s="21" t="s">
        <v>95</v>
      </c>
      <c r="BM534" s="21" t="s">
        <v>94</v>
      </c>
      <c r="BN534" s="21" t="s">
        <v>95</v>
      </c>
      <c r="BO534" s="108" t="s">
        <v>95</v>
      </c>
      <c r="BP534" s="111" t="s">
        <v>95</v>
      </c>
      <c r="BQ534" s="110" t="s">
        <v>96</v>
      </c>
      <c r="BR534" s="21" t="s">
        <v>93</v>
      </c>
      <c r="BS534" s="112" t="s">
        <v>94</v>
      </c>
      <c r="BT534" s="113" t="s">
        <v>95</v>
      </c>
      <c r="BW534" s="114" t="s">
        <v>169</v>
      </c>
      <c r="BX534" s="114" t="s">
        <v>169</v>
      </c>
      <c r="BY534" s="115" t="s">
        <v>169</v>
      </c>
      <c r="BZ534" s="115" t="s">
        <v>169</v>
      </c>
      <c r="CA534" s="115" t="s">
        <v>169</v>
      </c>
      <c r="CB534" s="116" t="s">
        <v>169</v>
      </c>
      <c r="CC534" s="114" t="s">
        <v>169</v>
      </c>
      <c r="CD534" s="115" t="s">
        <v>169</v>
      </c>
      <c r="CE534" s="115" t="s">
        <v>169</v>
      </c>
      <c r="CF534" s="115" t="s">
        <v>169</v>
      </c>
      <c r="CG534" s="115" t="s">
        <v>169</v>
      </c>
      <c r="CH534" s="114" t="s">
        <v>169</v>
      </c>
      <c r="CI534" s="115" t="s">
        <v>169</v>
      </c>
      <c r="CJ534" s="116" t="s">
        <v>169</v>
      </c>
      <c r="CK534" s="114" t="s">
        <v>169</v>
      </c>
      <c r="CL534" s="115" t="s">
        <v>169</v>
      </c>
      <c r="CM534" s="115" t="s">
        <v>169</v>
      </c>
      <c r="CN534" s="114" t="s">
        <v>169</v>
      </c>
      <c r="CO534" s="115" t="s">
        <v>169</v>
      </c>
      <c r="CP534" s="115" t="s">
        <v>169</v>
      </c>
      <c r="CQ534" s="115" t="s">
        <v>169</v>
      </c>
      <c r="CR534" s="115" t="s">
        <v>169</v>
      </c>
      <c r="CS534" s="116" t="s">
        <v>169</v>
      </c>
      <c r="CT534" s="115" t="s">
        <v>169</v>
      </c>
      <c r="CU534" s="115" t="s">
        <v>169</v>
      </c>
      <c r="CV534" s="115" t="s">
        <v>169</v>
      </c>
      <c r="CW534" s="117" t="s">
        <v>169</v>
      </c>
      <c r="CY534" t="s">
        <v>108</v>
      </c>
      <c r="CZ534" t="s">
        <v>137</v>
      </c>
      <c r="DA534" t="s">
        <v>155</v>
      </c>
      <c r="DB534" t="s">
        <v>108</v>
      </c>
      <c r="DC534" s="115" t="s">
        <v>157</v>
      </c>
      <c r="DD534" t="s">
        <v>156</v>
      </c>
    </row>
    <row r="535" spans="1:108" ht="15.75" thickBot="1">
      <c r="R535" s="100"/>
      <c r="AC535" s="99"/>
      <c r="AK535" s="99"/>
      <c r="AL535" s="100"/>
      <c r="AM535" t="s">
        <v>39</v>
      </c>
      <c r="BH535" s="100"/>
      <c r="BW535" s="30"/>
      <c r="BX535" s="30"/>
      <c r="BY535" s="30"/>
      <c r="BZ535" s="30"/>
      <c r="CA535" s="30"/>
      <c r="CB535" s="100"/>
      <c r="CC535" s="30"/>
      <c r="CD535" s="30"/>
      <c r="CE535" s="30"/>
      <c r="CF535" s="30"/>
      <c r="CH535" s="30"/>
      <c r="CI535" s="30"/>
      <c r="CJ535" s="100"/>
      <c r="CK535" s="30"/>
      <c r="CL535" s="30"/>
      <c r="CN535" s="118"/>
      <c r="CO535" s="30"/>
      <c r="CP535" s="30"/>
      <c r="CQ535" s="30"/>
      <c r="CR535" s="30"/>
      <c r="CS535" s="100"/>
      <c r="CT535" s="125"/>
      <c r="CU535" s="30"/>
      <c r="CW535" s="30"/>
      <c r="DA535">
        <v>20</v>
      </c>
      <c r="DB535">
        <v>1.54E+17</v>
      </c>
      <c r="DC535" s="18">
        <v>3.0675808030000001E-3</v>
      </c>
      <c r="DD535" s="18">
        <v>1.492299767E-4</v>
      </c>
    </row>
    <row r="536" spans="1:108" ht="15.75" thickBot="1">
      <c r="A536" t="s">
        <v>40</v>
      </c>
      <c r="B536">
        <v>1.54E+17</v>
      </c>
      <c r="C536" s="30">
        <v>1.264E-2</v>
      </c>
      <c r="D536" s="30">
        <v>1.953330243E-3</v>
      </c>
      <c r="E536">
        <v>10</v>
      </c>
      <c r="F536">
        <v>1.54E+17</v>
      </c>
      <c r="G536" s="30">
        <v>3.62E-3</v>
      </c>
      <c r="H536" s="30">
        <v>5.601114034E-4</v>
      </c>
      <c r="I536" s="30">
        <v>9.5300000000000003E-3</v>
      </c>
      <c r="J536" s="30">
        <v>1.770059435E-3</v>
      </c>
      <c r="K536" s="30">
        <v>7.6400000000000003E-4</v>
      </c>
      <c r="L536" s="30">
        <v>1.3284646149999999E-4</v>
      </c>
      <c r="M536" s="30">
        <v>3.8700000000000002E-3</v>
      </c>
      <c r="N536" s="30">
        <v>1.4368456230000001E-3</v>
      </c>
      <c r="Q536">
        <f>AVERAGE(J536,L536,N536)</f>
        <v>1.1132505065E-3</v>
      </c>
      <c r="R536" s="100">
        <f t="shared" ref="R536:R541" si="222">_xlfn.STDEV.S(H536,J536,L536,N536,P536)</f>
        <v>7.5867779941290699E-4</v>
      </c>
      <c r="S536" t="s">
        <v>40</v>
      </c>
      <c r="T536">
        <v>1.49E+17</v>
      </c>
      <c r="U536" s="30">
        <v>1.328E-2</v>
      </c>
      <c r="V536" s="30">
        <v>1.926033358E-3</v>
      </c>
      <c r="W536" s="30">
        <v>8.26E-3</v>
      </c>
      <c r="X536" s="30">
        <v>1.2938596490000001E-3</v>
      </c>
      <c r="Y536" s="30">
        <v>1.149E-2</v>
      </c>
      <c r="Z536" s="30">
        <v>1.6986989949999999E-3</v>
      </c>
      <c r="AA536" s="30">
        <v>1.242E-2</v>
      </c>
      <c r="AB536" s="30">
        <v>1.865144917E-3</v>
      </c>
      <c r="AC536" s="99">
        <f>AVERAGE(V536,X536,Z536,AB536)</f>
        <v>1.6959342297500001E-3</v>
      </c>
      <c r="AD536">
        <f>_xlfn.STDEV.S(V536,X536,Z536,AB536)</f>
        <v>2.8475104794258623E-4</v>
      </c>
      <c r="AE536">
        <v>12.5</v>
      </c>
      <c r="AF536">
        <v>1.49E+17</v>
      </c>
      <c r="AG536" s="30">
        <v>9.6500000000000006E-3</v>
      </c>
      <c r="AH536" s="30">
        <v>1.492652746E-3</v>
      </c>
      <c r="AI536" s="30">
        <v>8.09E-3</v>
      </c>
      <c r="AJ536" s="30">
        <v>1.3240589199999999E-3</v>
      </c>
      <c r="AK536" s="99">
        <f>AVERAGE(AH536,AJ536)</f>
        <v>1.4083558329999999E-3</v>
      </c>
      <c r="AL536" s="100">
        <f>_xlfn.STDEV.P(AH536,AJ536)</f>
        <v>8.4296913000000018E-5</v>
      </c>
      <c r="AM536" t="s">
        <v>40</v>
      </c>
      <c r="AO536" s="30"/>
      <c r="AP536" s="30"/>
      <c r="BW536" s="135">
        <v>9.50245308E-5</v>
      </c>
      <c r="BX536" s="131">
        <v>2.72479902E-5</v>
      </c>
      <c r="BY536" s="30">
        <v>8.6108873790000001E-5</v>
      </c>
      <c r="BZ536" s="30">
        <v>6.4626412859999998E-6</v>
      </c>
      <c r="CA536" s="30">
        <v>6.9898872270000005E-5</v>
      </c>
      <c r="CB536" s="100">
        <f>AVERAGE(BX536:CA536)</f>
        <v>4.7429594386500003E-5</v>
      </c>
      <c r="CC536" s="135">
        <v>9.3696607009999996E-5</v>
      </c>
      <c r="CD536" s="135">
        <v>6.2942969600000002E-5</v>
      </c>
      <c r="CE536" s="135">
        <v>8.2637370489999995E-5</v>
      </c>
      <c r="CF536" s="135">
        <v>6.4159008359999996E-5</v>
      </c>
      <c r="CG536">
        <f>AVERAGE(CC536:CF536)</f>
        <v>7.5858988864999994E-5</v>
      </c>
      <c r="CH536" s="30">
        <v>7.2613746359999999E-5</v>
      </c>
      <c r="CI536" s="30">
        <v>6.4412087039999997E-5</v>
      </c>
      <c r="CJ536" s="100">
        <f>AVERAGE(CH536:CI536)</f>
        <v>6.8512916699999991E-5</v>
      </c>
      <c r="CK536" s="30"/>
      <c r="CL536" s="30"/>
      <c r="CM536" t="e">
        <f>AVERAGE(CK536:CL536)</f>
        <v>#DIV/0!</v>
      </c>
      <c r="CN536" s="30"/>
      <c r="CO536" s="30"/>
      <c r="CP536" s="30"/>
      <c r="CQ536" s="30"/>
      <c r="CR536" s="30"/>
      <c r="CS536" s="100" t="e">
        <f>AVERAGE(CN536:CR536)</f>
        <v>#DIV/0!</v>
      </c>
      <c r="CT536" s="30"/>
      <c r="CU536" s="30"/>
      <c r="CV536" t="e">
        <f>AVERAGE(CT536:CU536)</f>
        <v>#DIV/0!</v>
      </c>
      <c r="CW536" s="30"/>
      <c r="CY536">
        <v>1.54E+17</v>
      </c>
      <c r="CZ536">
        <f t="shared" ref="CZ536:CZ541" si="223">Q536</f>
        <v>1.1132505065E-3</v>
      </c>
      <c r="DA536">
        <v>50</v>
      </c>
      <c r="DB536">
        <v>6.17E+17</v>
      </c>
      <c r="DC536" s="18">
        <v>3.8489208630000001E-3</v>
      </c>
      <c r="DD536" s="18">
        <v>1.872401764E-4</v>
      </c>
    </row>
    <row r="537" spans="1:108" ht="15.75" thickBot="1">
      <c r="A537" t="s">
        <v>41</v>
      </c>
      <c r="B537">
        <v>3.09E+17</v>
      </c>
      <c r="C537" s="30">
        <v>2.035E-2</v>
      </c>
      <c r="D537" s="30">
        <v>3.1447998760000002E-3</v>
      </c>
      <c r="E537">
        <v>20</v>
      </c>
      <c r="F537">
        <v>3.09E+17</v>
      </c>
      <c r="G537" s="30">
        <v>6.2100000000000002E-3</v>
      </c>
      <c r="H537" s="30">
        <v>9.6085409249999998E-4</v>
      </c>
      <c r="I537" s="30">
        <v>1.189E-2</v>
      </c>
      <c r="J537" s="30">
        <v>2.208395245E-3</v>
      </c>
      <c r="K537" s="30">
        <v>1.069E-2</v>
      </c>
      <c r="L537" s="30">
        <v>1.8588071640000001E-3</v>
      </c>
      <c r="M537" s="30">
        <v>6.11E-3</v>
      </c>
      <c r="N537" s="30">
        <v>2.2685082049999999E-3</v>
      </c>
      <c r="Q537">
        <f t="shared" ref="Q537:Q571" si="224">AVERAGE(J537,L537,N537)</f>
        <v>2.1119035380000001E-3</v>
      </c>
      <c r="R537" s="100">
        <f t="shared" si="222"/>
        <v>6.0320797001457011E-4</v>
      </c>
      <c r="S537" t="s">
        <v>41</v>
      </c>
      <c r="T537">
        <v>2.97E+17</v>
      </c>
      <c r="U537" s="30">
        <v>2.0729999999999998E-2</v>
      </c>
      <c r="V537" s="30">
        <v>3.0065264680000001E-3</v>
      </c>
      <c r="W537" s="30">
        <v>1.507E-2</v>
      </c>
      <c r="X537" s="30">
        <v>2.3605889719999999E-3</v>
      </c>
      <c r="Y537" s="30">
        <v>1.9650000000000001E-2</v>
      </c>
      <c r="Z537" s="30">
        <v>2.905085748E-3</v>
      </c>
      <c r="AA537" s="30">
        <v>1.9599999999999999E-2</v>
      </c>
      <c r="AB537" s="30">
        <v>2.9433848930000002E-3</v>
      </c>
      <c r="AC537" s="99">
        <f t="shared" ref="AC537:AC565" si="225">AVERAGE(V537,X537,Z537,AB537)</f>
        <v>2.8038965202500004E-3</v>
      </c>
      <c r="AD537">
        <f t="shared" ref="AD537:AD565" si="226">_xlfn.STDEV.S(V537,X537,Z537,AB537)</f>
        <v>2.9848324576413462E-4</v>
      </c>
      <c r="AE537">
        <v>25</v>
      </c>
      <c r="AF537">
        <v>2.97E+17</v>
      </c>
      <c r="AG537" s="30">
        <v>1.47E-2</v>
      </c>
      <c r="AH537" s="30">
        <v>2.2737819030000002E-3</v>
      </c>
      <c r="AI537" s="30">
        <v>1.201E-2</v>
      </c>
      <c r="AJ537" s="30">
        <v>1.9656301149999999E-3</v>
      </c>
      <c r="AK537" s="99">
        <f t="shared" ref="AK537:AK571" si="227">AVERAGE(AH537,AJ537)</f>
        <v>2.1197060090000002E-3</v>
      </c>
      <c r="AL537" s="100">
        <f t="shared" ref="AL537:AL553" si="228">_xlfn.STDEV.P(AH537,AJ537)</f>
        <v>1.5407589400000016E-4</v>
      </c>
      <c r="AM537" t="s">
        <v>41</v>
      </c>
      <c r="AO537" s="30"/>
      <c r="AP537" s="30"/>
      <c r="BW537" s="133">
        <v>1.5298648750000001E-4</v>
      </c>
      <c r="BX537" s="132">
        <v>4.674309921E-5</v>
      </c>
      <c r="BY537" s="30">
        <v>1.074327922E-4</v>
      </c>
      <c r="BZ537" s="30">
        <v>9.0426224279999999E-5</v>
      </c>
      <c r="CA537" s="30">
        <v>1.103571343E-4</v>
      </c>
      <c r="CB537" s="100">
        <f t="shared" ref="CB537:CB541" si="229">AVERAGE(BX537:CA537)</f>
        <v>8.8739812497500004E-5</v>
      </c>
      <c r="CC537" s="133">
        <v>1.462598391E-4</v>
      </c>
      <c r="CD537" s="133">
        <v>1.148366286E-4</v>
      </c>
      <c r="CE537" s="133">
        <v>1.4132500700000001E-4</v>
      </c>
      <c r="CF537" s="133">
        <v>1.012493208E-4</v>
      </c>
      <c r="CG537">
        <f t="shared" ref="CG537:CG565" si="230">AVERAGE(CC537:CF537)</f>
        <v>1.2591769887499999E-4</v>
      </c>
      <c r="CH537" s="30">
        <v>1.106136862E-4</v>
      </c>
      <c r="CI537" s="30">
        <v>9.5622888180000006E-5</v>
      </c>
      <c r="CJ537" s="100">
        <f t="shared" ref="CJ537:CJ571" si="231">AVERAGE(CH537:CI537)</f>
        <v>1.0311828719E-4</v>
      </c>
      <c r="CK537" s="30"/>
      <c r="CL537" s="30"/>
      <c r="CM537" t="e">
        <f t="shared" ref="CM537:CM565" si="232">AVERAGE(CK537:CL537)</f>
        <v>#DIV/0!</v>
      </c>
      <c r="CN537" s="30"/>
      <c r="CO537" s="30"/>
      <c r="CP537" s="30"/>
      <c r="CQ537" s="30"/>
      <c r="CR537" s="30"/>
      <c r="CS537" s="100" t="e">
        <f t="shared" ref="CS537:CS571" si="233">AVERAGE(CN537:CR537)</f>
        <v>#DIV/0!</v>
      </c>
      <c r="CT537" s="30"/>
      <c r="CU537" s="30"/>
      <c r="CV537" t="e">
        <f t="shared" ref="CV537:CV565" si="234">AVERAGE(CT537:CU537)</f>
        <v>#DIV/0!</v>
      </c>
      <c r="CW537" s="30"/>
      <c r="CY537">
        <v>3.09E+17</v>
      </c>
      <c r="CZ537">
        <f t="shared" si="223"/>
        <v>2.1119035380000001E-3</v>
      </c>
      <c r="DA537">
        <v>100</v>
      </c>
      <c r="DB537">
        <v>1.39E+18</v>
      </c>
      <c r="DC537" s="18">
        <v>3.7357428529999999E-3</v>
      </c>
      <c r="DD537" s="18">
        <v>1.8173435500000001E-4</v>
      </c>
    </row>
    <row r="538" spans="1:108" ht="15.75" thickBot="1">
      <c r="A538" t="s">
        <v>42</v>
      </c>
      <c r="B538">
        <v>4.63E+17</v>
      </c>
      <c r="C538" s="30">
        <v>2.462E-2</v>
      </c>
      <c r="D538" s="30">
        <v>3.804666976E-3</v>
      </c>
      <c r="E538">
        <v>30</v>
      </c>
      <c r="F538">
        <v>4.63E+17</v>
      </c>
      <c r="G538" s="30">
        <v>7.3400000000000002E-3</v>
      </c>
      <c r="H538" s="30">
        <v>1.1356954969999999E-3</v>
      </c>
      <c r="I538" s="30">
        <v>1.359E-2</v>
      </c>
      <c r="J538" s="30">
        <v>2.5241456169999999E-3</v>
      </c>
      <c r="K538" s="30">
        <v>1.357E-2</v>
      </c>
      <c r="L538" s="30">
        <v>2.3595896370000001E-3</v>
      </c>
      <c r="M538" s="30">
        <v>7.8200000000000006E-3</v>
      </c>
      <c r="N538" s="30">
        <v>2.90339348E-3</v>
      </c>
      <c r="Q538">
        <f t="shared" si="224"/>
        <v>2.5957095780000002E-3</v>
      </c>
      <c r="R538" s="100">
        <f t="shared" si="222"/>
        <v>7.6469476440832365E-4</v>
      </c>
      <c r="S538" t="s">
        <v>42</v>
      </c>
      <c r="T538">
        <v>4.46E+17</v>
      </c>
      <c r="U538" s="30">
        <v>2.6280000000000001E-2</v>
      </c>
      <c r="V538" s="30">
        <v>3.8114575780000002E-3</v>
      </c>
      <c r="W538" s="30">
        <v>1.942E-2</v>
      </c>
      <c r="X538" s="30">
        <v>3.0419799499999999E-3</v>
      </c>
      <c r="Y538" s="30">
        <v>2.435E-2</v>
      </c>
      <c r="Z538" s="30">
        <v>3.5999408629999998E-3</v>
      </c>
      <c r="AA538" s="30">
        <v>2.4080000000000001E-2</v>
      </c>
      <c r="AB538" s="30">
        <v>3.6161585819999998E-3</v>
      </c>
      <c r="AC538" s="99">
        <f t="shared" si="225"/>
        <v>3.5173842432499997E-3</v>
      </c>
      <c r="AD538">
        <f t="shared" si="226"/>
        <v>3.3118994233499082E-4</v>
      </c>
      <c r="AE538">
        <v>37.5</v>
      </c>
      <c r="AF538">
        <v>4.46E+17</v>
      </c>
      <c r="AG538" s="30">
        <v>1.7090000000000001E-2</v>
      </c>
      <c r="AH538" s="30">
        <v>2.6434648110000001E-3</v>
      </c>
      <c r="AI538" s="30">
        <v>1.41E-2</v>
      </c>
      <c r="AJ538" s="30">
        <v>2.3076923080000001E-3</v>
      </c>
      <c r="AK538" s="99">
        <f t="shared" si="227"/>
        <v>2.4755785595000001E-3</v>
      </c>
      <c r="AL538" s="100">
        <f t="shared" si="228"/>
        <v>1.6788625149999998E-4</v>
      </c>
      <c r="AM538" t="s">
        <v>42</v>
      </c>
      <c r="AO538" s="30"/>
      <c r="AP538" s="30"/>
      <c r="BW538" s="133">
        <v>1.850873377E-4</v>
      </c>
      <c r="BX538" s="132">
        <v>5.5248687310000001E-5</v>
      </c>
      <c r="BY538" s="30">
        <v>1.2279324190000001E-4</v>
      </c>
      <c r="BZ538" s="30">
        <v>1.1478801339999999E-4</v>
      </c>
      <c r="CA538" s="30">
        <v>1.4124268250000001E-4</v>
      </c>
      <c r="CB538" s="100">
        <f t="shared" si="229"/>
        <v>1.0851815627750001E-4</v>
      </c>
      <c r="CC538" s="133">
        <v>1.854176832E-4</v>
      </c>
      <c r="CD538" s="133">
        <v>1.4798456049999999E-4</v>
      </c>
      <c r="CE538" s="133">
        <v>1.7512793479999999E-4</v>
      </c>
      <c r="CF538" s="133">
        <v>1.2439202259999999E-4</v>
      </c>
      <c r="CG538">
        <f t="shared" si="230"/>
        <v>1.5823055027499997E-4</v>
      </c>
      <c r="CH538" s="30">
        <v>1.2859781610000001E-4</v>
      </c>
      <c r="CI538" s="30">
        <v>1.122633408E-4</v>
      </c>
      <c r="CJ538" s="100">
        <f t="shared" si="231"/>
        <v>1.2043057845000001E-4</v>
      </c>
      <c r="CK538" s="30"/>
      <c r="CL538" s="30"/>
      <c r="CM538" t="e">
        <f t="shared" si="232"/>
        <v>#DIV/0!</v>
      </c>
      <c r="CN538" s="30"/>
      <c r="CO538" s="30"/>
      <c r="CP538" s="30"/>
      <c r="CQ538" s="30"/>
      <c r="CR538" s="30"/>
      <c r="CS538" s="100" t="e">
        <f t="shared" si="233"/>
        <v>#DIV/0!</v>
      </c>
      <c r="CT538" s="30"/>
      <c r="CU538" s="30"/>
      <c r="CV538" t="e">
        <f t="shared" si="234"/>
        <v>#DIV/0!</v>
      </c>
      <c r="CW538" s="30"/>
      <c r="CY538">
        <v>4.63E+17</v>
      </c>
      <c r="CZ538">
        <f t="shared" si="223"/>
        <v>2.5957095780000002E-3</v>
      </c>
      <c r="DA538">
        <v>130</v>
      </c>
      <c r="DB538">
        <v>1.85E+18</v>
      </c>
      <c r="DC538" s="18">
        <v>2.0692744099999999E-3</v>
      </c>
      <c r="DD538" s="18">
        <v>1.006649186E-4</v>
      </c>
    </row>
    <row r="539" spans="1:108" ht="15.75" thickBot="1">
      <c r="A539" t="s">
        <v>43</v>
      </c>
      <c r="B539">
        <v>6.17E+17</v>
      </c>
      <c r="C539" s="30">
        <v>2.7629999999999998E-2</v>
      </c>
      <c r="D539" s="30">
        <v>4.2698191929999999E-3</v>
      </c>
      <c r="E539">
        <v>40</v>
      </c>
      <c r="F539">
        <v>6.17E+17</v>
      </c>
      <c r="G539" s="30">
        <v>9.11E-3</v>
      </c>
      <c r="H539" s="30">
        <v>1.409562123E-3</v>
      </c>
      <c r="I539" s="30">
        <v>1.542E-2</v>
      </c>
      <c r="J539" s="30">
        <v>2.8640416050000001E-3</v>
      </c>
      <c r="K539" s="30">
        <v>1.4160000000000001E-2</v>
      </c>
      <c r="L539" s="30">
        <v>2.4621804899999998E-3</v>
      </c>
      <c r="M539" s="30">
        <v>9.0900000000000009E-3</v>
      </c>
      <c r="N539" s="30">
        <v>3.3749164619999998E-3</v>
      </c>
      <c r="Q539">
        <f t="shared" si="224"/>
        <v>2.9003795189999995E-3</v>
      </c>
      <c r="R539" s="100">
        <f t="shared" si="222"/>
        <v>8.3375186645355602E-4</v>
      </c>
      <c r="S539" t="s">
        <v>43</v>
      </c>
      <c r="T539">
        <v>5.95E+17</v>
      </c>
      <c r="U539" s="30">
        <v>2.9829999999999999E-2</v>
      </c>
      <c r="V539" s="30">
        <v>4.3263234229999996E-3</v>
      </c>
      <c r="W539" s="30">
        <v>2.3640000000000001E-2</v>
      </c>
      <c r="X539" s="30">
        <v>3.703007519E-3</v>
      </c>
      <c r="Y539" s="30">
        <v>2.7890000000000002E-2</v>
      </c>
      <c r="Z539" s="30">
        <v>4.1232998230000002E-3</v>
      </c>
      <c r="AA539" s="30">
        <v>2.7859999999999999E-2</v>
      </c>
      <c r="AB539" s="30">
        <v>4.1838113829999997E-3</v>
      </c>
      <c r="AC539" s="99">
        <f t="shared" si="225"/>
        <v>4.0841105370000002E-3</v>
      </c>
      <c r="AD539">
        <f t="shared" si="226"/>
        <v>2.679444291287919E-4</v>
      </c>
      <c r="AE539">
        <v>50</v>
      </c>
      <c r="AF539">
        <v>5.95E+17</v>
      </c>
      <c r="AG539" s="30">
        <v>1.916E-2</v>
      </c>
      <c r="AH539" s="30">
        <v>2.963650425E-3</v>
      </c>
      <c r="AI539" s="30">
        <v>1.5869999999999999E-2</v>
      </c>
      <c r="AJ539" s="30">
        <v>2.5973813420000001E-3</v>
      </c>
      <c r="AK539" s="99">
        <f t="shared" si="227"/>
        <v>2.7805158835000001E-3</v>
      </c>
      <c r="AL539" s="100">
        <f t="shared" si="228"/>
        <v>1.8313454149999995E-4</v>
      </c>
      <c r="AM539" t="s">
        <v>43</v>
      </c>
      <c r="AO539" s="30"/>
      <c r="AP539" s="30"/>
      <c r="BW539" s="133">
        <v>2.077158059E-4</v>
      </c>
      <c r="BX539" s="132">
        <v>6.8571599639999999E-5</v>
      </c>
      <c r="BY539" s="30">
        <v>1.3932831420000001E-4</v>
      </c>
      <c r="BZ539" s="30">
        <v>1.197787966E-4</v>
      </c>
      <c r="CA539" s="30">
        <v>1.6418107209999999E-4</v>
      </c>
      <c r="CB539" s="100">
        <f t="shared" si="229"/>
        <v>1.22964945635E-4</v>
      </c>
      <c r="CC539" s="133">
        <v>2.1046459240000001E-4</v>
      </c>
      <c r="CD539" s="133">
        <v>1.801418646E-4</v>
      </c>
      <c r="CE539" s="133">
        <v>2.005880124E-4</v>
      </c>
      <c r="CF539" s="133">
        <v>1.4391867740000001E-4</v>
      </c>
      <c r="CG539">
        <f t="shared" si="230"/>
        <v>1.837782867E-4</v>
      </c>
      <c r="CH539" s="30">
        <v>1.44174029E-4</v>
      </c>
      <c r="CI539" s="30">
        <v>1.2635597299999999E-4</v>
      </c>
      <c r="CJ539" s="100">
        <f t="shared" si="231"/>
        <v>1.35265001E-4</v>
      </c>
      <c r="CK539" s="30"/>
      <c r="CL539" s="30"/>
      <c r="CM539" t="e">
        <f t="shared" si="232"/>
        <v>#DIV/0!</v>
      </c>
      <c r="CN539" s="30"/>
      <c r="CO539" s="30"/>
      <c r="CP539" s="30"/>
      <c r="CQ539" s="30"/>
      <c r="CR539" s="30"/>
      <c r="CS539" s="100" t="e">
        <f t="shared" si="233"/>
        <v>#DIV/0!</v>
      </c>
      <c r="CT539" s="30"/>
      <c r="CU539" s="30"/>
      <c r="CV539" t="e">
        <f t="shared" si="234"/>
        <v>#DIV/0!</v>
      </c>
      <c r="CW539" s="30"/>
      <c r="CY539">
        <v>6.17E+17</v>
      </c>
      <c r="CZ539">
        <f t="shared" si="223"/>
        <v>2.9003795189999995E-3</v>
      </c>
      <c r="DA539">
        <v>150</v>
      </c>
      <c r="DB539">
        <v>2.16E+18</v>
      </c>
      <c r="DC539" s="18">
        <v>3.5462184869999999E-4</v>
      </c>
      <c r="DD539" s="18">
        <v>1.725144784E-5</v>
      </c>
    </row>
    <row r="540" spans="1:108" ht="15.75" thickBot="1">
      <c r="A540" t="s">
        <v>44</v>
      </c>
      <c r="B540">
        <v>7.71E+17</v>
      </c>
      <c r="C540" s="30">
        <v>2.9819999999999999E-2</v>
      </c>
      <c r="D540" s="30">
        <v>4.6082522020000002E-3</v>
      </c>
      <c r="E540">
        <v>50</v>
      </c>
      <c r="F540">
        <v>7.71E+17</v>
      </c>
      <c r="G540" s="19"/>
      <c r="H540" s="19"/>
      <c r="I540" s="30">
        <v>1.5939999999999999E-2</v>
      </c>
      <c r="J540" s="30">
        <v>2.960624071E-3</v>
      </c>
      <c r="K540" s="30">
        <v>1.4590000000000001E-2</v>
      </c>
      <c r="L540" s="30">
        <v>2.5369500960000001E-3</v>
      </c>
      <c r="M540" s="30">
        <v>8.7299999999999999E-3</v>
      </c>
      <c r="N540" s="30">
        <v>3.2412564050000002E-3</v>
      </c>
      <c r="Q540">
        <f t="shared" si="224"/>
        <v>2.9129435240000004E-3</v>
      </c>
      <c r="R540" s="100">
        <f t="shared" si="222"/>
        <v>3.5456581920140765E-4</v>
      </c>
      <c r="S540" t="s">
        <v>44</v>
      </c>
      <c r="T540">
        <v>7.44E+17</v>
      </c>
      <c r="U540" s="30">
        <v>3.2250000000000001E-2</v>
      </c>
      <c r="V540" s="30">
        <v>4.6773023930000001E-3</v>
      </c>
      <c r="W540" s="30">
        <v>2.5690000000000001E-2</v>
      </c>
      <c r="X540" s="30">
        <v>4.0241228069999996E-3</v>
      </c>
      <c r="Y540" s="30">
        <v>3.0210000000000001E-2</v>
      </c>
      <c r="Z540" s="30">
        <v>4.4662921350000001E-3</v>
      </c>
      <c r="AA540" s="30">
        <v>2.8799999999999999E-2</v>
      </c>
      <c r="AB540" s="30">
        <v>4.3249737199999999E-3</v>
      </c>
      <c r="AC540" s="99">
        <f t="shared" si="225"/>
        <v>4.3731727637499997E-3</v>
      </c>
      <c r="AD540">
        <f t="shared" si="226"/>
        <v>2.7405903793120283E-4</v>
      </c>
      <c r="AE540">
        <v>62.5</v>
      </c>
      <c r="AF540">
        <v>7.44E+17</v>
      </c>
      <c r="AG540" s="30">
        <v>1.9040000000000001E-2</v>
      </c>
      <c r="AH540" s="30">
        <v>2.9450889399999999E-3</v>
      </c>
      <c r="AI540" s="30">
        <v>1.6400000000000001E-2</v>
      </c>
      <c r="AJ540" s="30">
        <v>2.6841243860000002E-3</v>
      </c>
      <c r="AK540" s="99">
        <f t="shared" si="227"/>
        <v>2.8146066630000003E-3</v>
      </c>
      <c r="AL540" s="100">
        <f t="shared" si="228"/>
        <v>1.3048227699999988E-4</v>
      </c>
      <c r="AM540" t="s">
        <v>44</v>
      </c>
      <c r="AO540" s="30"/>
      <c r="AP540" s="30"/>
      <c r="BW540" s="133">
        <v>2.2417970800000001E-4</v>
      </c>
      <c r="BX540" s="134"/>
      <c r="BY540" s="30">
        <v>1.440268046E-4</v>
      </c>
      <c r="BZ540" s="30">
        <v>1.2341614710000001E-4</v>
      </c>
      <c r="CA540" s="30">
        <v>1.576788514E-4</v>
      </c>
      <c r="CB540" s="100">
        <f t="shared" si="229"/>
        <v>1.417072677E-4</v>
      </c>
      <c r="CC540" s="133">
        <v>2.2753882349999999E-4</v>
      </c>
      <c r="CD540" s="133">
        <v>1.957633038E-4</v>
      </c>
      <c r="CE540" s="133">
        <v>2.17273713E-4</v>
      </c>
      <c r="CF540" s="133">
        <v>1.487745121E-4</v>
      </c>
      <c r="CG540">
        <f t="shared" si="230"/>
        <v>1.9733758809999997E-4</v>
      </c>
      <c r="CH540" s="30">
        <v>1.4327106020000001E-4</v>
      </c>
      <c r="CI540" s="30">
        <v>1.305758007E-4</v>
      </c>
      <c r="CJ540" s="100">
        <f t="shared" si="231"/>
        <v>1.3692343045E-4</v>
      </c>
      <c r="CK540" s="30"/>
      <c r="CL540" s="30"/>
      <c r="CM540" t="e">
        <f t="shared" si="232"/>
        <v>#DIV/0!</v>
      </c>
      <c r="CN540" s="30"/>
      <c r="CO540" s="30"/>
      <c r="CP540" s="30"/>
      <c r="CQ540" s="30"/>
      <c r="CR540" s="30"/>
      <c r="CS540" s="100" t="e">
        <f t="shared" si="233"/>
        <v>#DIV/0!</v>
      </c>
      <c r="CT540" s="30"/>
      <c r="CU540" s="30"/>
      <c r="CV540" t="e">
        <f t="shared" si="234"/>
        <v>#DIV/0!</v>
      </c>
      <c r="CW540" s="30"/>
      <c r="CY540">
        <v>7.71E+17</v>
      </c>
      <c r="CZ540">
        <f t="shared" si="223"/>
        <v>2.9129435240000004E-3</v>
      </c>
    </row>
    <row r="541" spans="1:108" ht="15.75" thickBot="1">
      <c r="A541" t="s">
        <v>45</v>
      </c>
      <c r="B541">
        <v>9.26E+17</v>
      </c>
      <c r="C541" s="30">
        <v>3.065E-2</v>
      </c>
      <c r="D541" s="30">
        <v>4.7365167669999996E-3</v>
      </c>
      <c r="E541">
        <v>60</v>
      </c>
      <c r="F541">
        <v>9.26E+17</v>
      </c>
      <c r="G541" s="30">
        <v>9.1000000000000004E-3</v>
      </c>
      <c r="H541" s="30">
        <v>1.408014854E-3</v>
      </c>
      <c r="I541" s="30">
        <v>1.6799999999999999E-2</v>
      </c>
      <c r="J541" s="30">
        <v>3.1203566120000001E-3</v>
      </c>
      <c r="K541" s="30">
        <v>1.6029999999999999E-2</v>
      </c>
      <c r="L541" s="30">
        <v>2.787341332E-3</v>
      </c>
      <c r="M541" s="30">
        <v>9.9900000000000006E-3</v>
      </c>
      <c r="N541" s="30">
        <v>3.7090666070000002E-3</v>
      </c>
      <c r="Q541">
        <f t="shared" si="224"/>
        <v>3.2055881836666662E-3</v>
      </c>
      <c r="R541" s="100">
        <f t="shared" si="222"/>
        <v>9.7624071129114953E-4</v>
      </c>
      <c r="S541" t="s">
        <v>45</v>
      </c>
      <c r="T541">
        <v>8.92E+17</v>
      </c>
      <c r="U541" s="30">
        <v>3.2779999999999997E-2</v>
      </c>
      <c r="V541" s="30">
        <v>4.7541696879999998E-3</v>
      </c>
      <c r="W541" s="30">
        <v>2.6499999999999999E-2</v>
      </c>
      <c r="X541" s="30">
        <v>4.1510025059999997E-3</v>
      </c>
      <c r="Y541" s="30">
        <v>3.1269999999999999E-2</v>
      </c>
      <c r="Z541" s="30">
        <v>4.6230041400000003E-3</v>
      </c>
      <c r="AA541" s="30">
        <v>2.9790000000000001E-2</v>
      </c>
      <c r="AB541" s="30">
        <v>4.473644691E-3</v>
      </c>
      <c r="AC541" s="99">
        <f t="shared" si="225"/>
        <v>4.5004552562499999E-3</v>
      </c>
      <c r="AD541">
        <f t="shared" si="226"/>
        <v>2.5963132377335239E-4</v>
      </c>
      <c r="AE541">
        <v>75</v>
      </c>
      <c r="AF541">
        <v>8.92E+17</v>
      </c>
      <c r="AG541" s="30">
        <v>1.9810000000000001E-2</v>
      </c>
      <c r="AH541" s="30">
        <v>3.0641918019999998E-3</v>
      </c>
      <c r="AI541" s="30">
        <v>1.7319999999999999E-2</v>
      </c>
      <c r="AJ541" s="30">
        <v>2.8346972180000002E-3</v>
      </c>
      <c r="AK541" s="99">
        <f t="shared" si="227"/>
        <v>2.94944451E-3</v>
      </c>
      <c r="AL541" s="100">
        <f t="shared" si="228"/>
        <v>1.1474729199999981E-4</v>
      </c>
      <c r="AM541" t="s">
        <v>45</v>
      </c>
      <c r="AO541" s="30"/>
      <c r="AP541" s="30"/>
      <c r="BW541" s="133">
        <v>2.3041945170000001E-4</v>
      </c>
      <c r="BX541" s="132">
        <v>6.849632895E-5</v>
      </c>
      <c r="BY541" s="30">
        <v>1.517973851E-4</v>
      </c>
      <c r="BZ541" s="30">
        <v>1.355970416E-4</v>
      </c>
      <c r="CA541" s="30">
        <v>1.8043662380000001E-4</v>
      </c>
      <c r="CB541" s="100">
        <f t="shared" si="229"/>
        <v>1.3408184486250001E-4</v>
      </c>
      <c r="CC541" s="133">
        <v>2.3127822120000001E-4</v>
      </c>
      <c r="CD541" s="133">
        <v>2.019356773E-4</v>
      </c>
      <c r="CE541" s="133">
        <v>2.2489735210000001E-4</v>
      </c>
      <c r="CF541" s="133">
        <v>1.5388863600000001E-4</v>
      </c>
      <c r="CG541">
        <f t="shared" si="230"/>
        <v>2.0299997165E-4</v>
      </c>
      <c r="CH541" s="30">
        <v>1.490651104E-4</v>
      </c>
      <c r="CI541" s="30">
        <v>1.3790078460000001E-4</v>
      </c>
      <c r="CJ541" s="100">
        <f t="shared" si="231"/>
        <v>1.4348294750000001E-4</v>
      </c>
      <c r="CK541" s="30"/>
      <c r="CL541" s="30"/>
      <c r="CM541" t="e">
        <f t="shared" si="232"/>
        <v>#DIV/0!</v>
      </c>
      <c r="CN541" s="30"/>
      <c r="CO541" s="30"/>
      <c r="CP541" s="30"/>
      <c r="CQ541" s="30"/>
      <c r="CR541" s="30"/>
      <c r="CS541" s="100" t="e">
        <f t="shared" si="233"/>
        <v>#DIV/0!</v>
      </c>
      <c r="CT541" s="30"/>
      <c r="CU541" s="30"/>
      <c r="CV541" t="e">
        <f t="shared" si="234"/>
        <v>#DIV/0!</v>
      </c>
      <c r="CW541" s="30"/>
      <c r="CY541">
        <v>9.26E+17</v>
      </c>
      <c r="CZ541">
        <f t="shared" si="223"/>
        <v>3.2055881836666662E-3</v>
      </c>
    </row>
    <row r="542" spans="1:108" ht="15.75" thickBot="1">
      <c r="A542" t="s">
        <v>46</v>
      </c>
      <c r="B542">
        <v>1.08E+18</v>
      </c>
      <c r="C542" s="30">
        <v>3.0710000000000001E-2</v>
      </c>
      <c r="D542" s="30">
        <v>4.7457889039999998E-3</v>
      </c>
      <c r="E542" t="s">
        <v>40</v>
      </c>
      <c r="F542">
        <v>1.08E+18</v>
      </c>
      <c r="G542" s="19"/>
      <c r="H542" s="19"/>
      <c r="I542" s="19"/>
      <c r="J542" s="19"/>
      <c r="K542" s="19"/>
      <c r="L542" s="19"/>
      <c r="M542" s="19"/>
      <c r="N542" s="19"/>
      <c r="R542" s="100"/>
      <c r="S542" t="s">
        <v>46</v>
      </c>
      <c r="T542">
        <v>1.04E+18</v>
      </c>
      <c r="U542" s="30">
        <v>3.3270000000000001E-2</v>
      </c>
      <c r="V542" s="30">
        <v>4.8252356779999997E-3</v>
      </c>
      <c r="W542" s="30">
        <v>2.7969999999999998E-2</v>
      </c>
      <c r="X542" s="30">
        <v>4.3812656639999996E-3</v>
      </c>
      <c r="Y542" s="30">
        <v>3.0929999999999999E-2</v>
      </c>
      <c r="Z542" s="30">
        <v>4.5727380250000001E-3</v>
      </c>
      <c r="AA542" s="30">
        <v>2.9829999999999999E-2</v>
      </c>
      <c r="AB542" s="30">
        <v>4.4796515990000001E-3</v>
      </c>
      <c r="AC542" s="99">
        <f t="shared" si="225"/>
        <v>4.5647227415000005E-3</v>
      </c>
      <c r="AD542">
        <f t="shared" si="226"/>
        <v>1.9045982378140775E-4</v>
      </c>
      <c r="AE542" t="s">
        <v>40</v>
      </c>
      <c r="AF542">
        <v>1.04E+18</v>
      </c>
      <c r="AG542" s="30">
        <v>2.232E-2</v>
      </c>
      <c r="AH542" s="30">
        <v>3.4524361949999998E-3</v>
      </c>
      <c r="AI542" s="30">
        <v>1.917E-2</v>
      </c>
      <c r="AJ542" s="30">
        <v>3.1374795419999999E-3</v>
      </c>
      <c r="AK542" s="99">
        <f t="shared" si="227"/>
        <v>3.2949578684999996E-3</v>
      </c>
      <c r="AL542" s="100">
        <f t="shared" si="228"/>
        <v>1.5747832649999995E-4</v>
      </c>
      <c r="AM542" t="s">
        <v>46</v>
      </c>
      <c r="AO542" s="30"/>
      <c r="AP542" s="30"/>
      <c r="BW542" s="133">
        <v>2.3087051750000001E-4</v>
      </c>
      <c r="BX542" s="134"/>
      <c r="BY542" s="19"/>
      <c r="BZ542" s="19"/>
      <c r="CA542" s="19"/>
      <c r="CB542" s="100"/>
      <c r="CC542" s="133">
        <v>2.3473540020000001E-4</v>
      </c>
      <c r="CD542" s="133">
        <v>2.131373922E-4</v>
      </c>
      <c r="CE542" s="133">
        <v>2.2245203390000001E-4</v>
      </c>
      <c r="CF542" s="133">
        <v>1.5409526730000001E-4</v>
      </c>
      <c r="CG542">
        <f t="shared" si="230"/>
        <v>2.061050234E-4</v>
      </c>
      <c r="CH542" s="30">
        <v>1.6795220920000001E-4</v>
      </c>
      <c r="CI542" s="30">
        <v>1.5263037190000001E-4</v>
      </c>
      <c r="CJ542" s="100">
        <f t="shared" si="231"/>
        <v>1.6029129055000001E-4</v>
      </c>
      <c r="CK542" s="30"/>
      <c r="CL542" s="30"/>
      <c r="CM542" t="e">
        <f t="shared" si="232"/>
        <v>#DIV/0!</v>
      </c>
      <c r="CN542" s="19"/>
      <c r="CO542" s="30"/>
      <c r="CP542" s="30"/>
      <c r="CQ542" s="30"/>
      <c r="CR542" s="30"/>
      <c r="CS542" s="100" t="e">
        <f t="shared" si="233"/>
        <v>#DIV/0!</v>
      </c>
      <c r="CT542" s="30"/>
      <c r="CU542" s="30"/>
      <c r="CV542" t="e">
        <f t="shared" si="234"/>
        <v>#DIV/0!</v>
      </c>
      <c r="CW542" s="30"/>
      <c r="CY542">
        <v>1.23E+18</v>
      </c>
      <c r="CZ542">
        <f>Q543</f>
        <v>3.9133417503333335E-3</v>
      </c>
    </row>
    <row r="543" spans="1:108" ht="15.75" thickBot="1">
      <c r="A543" t="s">
        <v>47</v>
      </c>
      <c r="B543">
        <v>1.23E+18</v>
      </c>
      <c r="C543" s="30">
        <v>3.0079999999999999E-2</v>
      </c>
      <c r="D543" s="30">
        <v>4.6484314630000001E-3</v>
      </c>
      <c r="E543" t="s">
        <v>41</v>
      </c>
      <c r="F543">
        <v>1.23E+18</v>
      </c>
      <c r="G543" s="30">
        <v>1.137E-2</v>
      </c>
      <c r="H543" s="30">
        <v>1.759244933E-3</v>
      </c>
      <c r="I543" s="30">
        <v>1.9990000000000001E-2</v>
      </c>
      <c r="J543" s="30">
        <v>3.7128528969999999E-3</v>
      </c>
      <c r="K543" s="30">
        <v>2.0199999999999999E-2</v>
      </c>
      <c r="L543" s="30">
        <v>3.5124326199999999E-3</v>
      </c>
      <c r="M543" s="30">
        <v>1.2160000000000001E-2</v>
      </c>
      <c r="N543" s="30">
        <v>4.5147397339999999E-3</v>
      </c>
      <c r="Q543">
        <f t="shared" si="224"/>
        <v>3.9133417503333335E-3</v>
      </c>
      <c r="R543" s="100">
        <f>_xlfn.STDEV.S(H543,J543,L543,N543,P543)</f>
        <v>1.1608478610751242E-3</v>
      </c>
      <c r="S543" t="s">
        <v>47</v>
      </c>
      <c r="T543">
        <v>1.19E+18</v>
      </c>
      <c r="U543" s="30">
        <v>3.3050000000000003E-2</v>
      </c>
      <c r="V543" s="30">
        <v>4.7933284989999997E-3</v>
      </c>
      <c r="W543" s="30">
        <v>2.7529999999999999E-2</v>
      </c>
      <c r="X543" s="30">
        <v>4.312343358E-3</v>
      </c>
      <c r="Y543" s="30">
        <v>3.218E-2</v>
      </c>
      <c r="Z543" s="30">
        <v>4.7575399170000001E-3</v>
      </c>
      <c r="AA543" s="30">
        <v>2.9819999999999999E-2</v>
      </c>
      <c r="AB543" s="30">
        <v>4.4781498719999998E-3</v>
      </c>
      <c r="AC543" s="99">
        <f t="shared" si="225"/>
        <v>4.5853404115000001E-3</v>
      </c>
      <c r="AD543">
        <f t="shared" si="226"/>
        <v>2.3016582226323626E-4</v>
      </c>
      <c r="AE543" t="s">
        <v>41</v>
      </c>
      <c r="AF543">
        <v>1.19E+18</v>
      </c>
      <c r="AG543" s="30">
        <v>2.4070000000000001E-2</v>
      </c>
      <c r="AH543" s="30">
        <v>3.7231245170000001E-3</v>
      </c>
      <c r="AI543" s="30">
        <v>2.2020000000000001E-2</v>
      </c>
      <c r="AJ543" s="30">
        <v>3.6039279869999998E-3</v>
      </c>
      <c r="AK543" s="99">
        <f t="shared" si="227"/>
        <v>3.6635262520000001E-3</v>
      </c>
      <c r="AL543" s="100">
        <f t="shared" si="228"/>
        <v>5.9598265000000141E-5</v>
      </c>
      <c r="AM543" t="s">
        <v>47</v>
      </c>
      <c r="AO543" s="30"/>
      <c r="AP543" s="30"/>
      <c r="BW543" s="133">
        <v>2.2613432650000001E-4</v>
      </c>
      <c r="BX543" s="132">
        <v>8.558277584E-5</v>
      </c>
      <c r="BY543" s="30">
        <v>1.8062081710000001E-4</v>
      </c>
      <c r="BZ543" s="30">
        <v>1.708708822E-4</v>
      </c>
      <c r="CA543" s="30">
        <v>2.1963056510000001E-4</v>
      </c>
      <c r="CB543" s="100">
        <f t="shared" ref="CB543" si="235">AVERAGE(BX543:CA543)</f>
        <v>1.6417626005999999E-4</v>
      </c>
      <c r="CC543" s="133">
        <v>2.331831974E-4</v>
      </c>
      <c r="CD543" s="133">
        <v>2.0978449800000001E-4</v>
      </c>
      <c r="CE543" s="133">
        <v>2.3144217429999999E-4</v>
      </c>
      <c r="CF543" s="133">
        <v>1.540436094E-4</v>
      </c>
      <c r="CG543">
        <f t="shared" si="230"/>
        <v>2.0711336977499999E-4</v>
      </c>
      <c r="CH543" s="30">
        <v>1.811205052E-4</v>
      </c>
      <c r="CI543" s="30">
        <v>1.7532189820000001E-4</v>
      </c>
      <c r="CJ543" s="100">
        <f t="shared" si="231"/>
        <v>1.7822120170000002E-4</v>
      </c>
      <c r="CK543" s="30"/>
      <c r="CL543" s="30"/>
      <c r="CM543" t="e">
        <f t="shared" si="232"/>
        <v>#DIV/0!</v>
      </c>
      <c r="CN543" s="30"/>
      <c r="CO543" s="30"/>
      <c r="CP543" s="30"/>
      <c r="CQ543" s="30"/>
      <c r="CR543" s="30"/>
      <c r="CS543" s="100" t="e">
        <f t="shared" si="233"/>
        <v>#DIV/0!</v>
      </c>
      <c r="CT543" s="30"/>
      <c r="CU543" s="30"/>
      <c r="CV543" t="e">
        <f t="shared" si="234"/>
        <v>#DIV/0!</v>
      </c>
      <c r="CW543" s="30"/>
      <c r="CY543">
        <v>1.54E+18</v>
      </c>
      <c r="CZ543">
        <f>Q545</f>
        <v>4.3573292086666665E-3</v>
      </c>
    </row>
    <row r="544" spans="1:108" ht="15.75" thickBot="1">
      <c r="A544" t="s">
        <v>48</v>
      </c>
      <c r="B544">
        <v>1.39E+18</v>
      </c>
      <c r="C544" s="30">
        <v>2.9420000000000002E-2</v>
      </c>
      <c r="D544" s="30">
        <v>4.5464379540000001E-3</v>
      </c>
      <c r="E544" t="s">
        <v>42</v>
      </c>
      <c r="F544">
        <v>1.39E+18</v>
      </c>
      <c r="G544" s="19"/>
      <c r="H544" s="19"/>
      <c r="I544" s="19"/>
      <c r="J544" s="19"/>
      <c r="K544" s="19"/>
      <c r="L544" s="19"/>
      <c r="M544" s="19"/>
      <c r="N544" s="19"/>
      <c r="R544" s="100"/>
      <c r="S544" t="s">
        <v>48</v>
      </c>
      <c r="T544">
        <v>1.34E+18</v>
      </c>
      <c r="U544" s="30">
        <v>3.1910000000000001E-2</v>
      </c>
      <c r="V544" s="30">
        <v>4.6279912980000002E-3</v>
      </c>
      <c r="W544" s="30">
        <v>2.7869999999999999E-2</v>
      </c>
      <c r="X544" s="30">
        <v>4.3656015039999999E-3</v>
      </c>
      <c r="Y544" s="30">
        <v>3.1009999999999999E-2</v>
      </c>
      <c r="Z544" s="30">
        <v>4.584565346E-3</v>
      </c>
      <c r="AA544" s="30">
        <v>2.903E-2</v>
      </c>
      <c r="AB544" s="30">
        <v>4.3595134399999997E-3</v>
      </c>
      <c r="AC544" s="99">
        <f t="shared" si="225"/>
        <v>4.4844178969999995E-3</v>
      </c>
      <c r="AD544">
        <f t="shared" si="226"/>
        <v>1.4184650346990094E-4</v>
      </c>
      <c r="AE544" t="s">
        <v>42</v>
      </c>
      <c r="AF544">
        <v>1.34E+18</v>
      </c>
      <c r="AG544" s="30">
        <v>2.581E-2</v>
      </c>
      <c r="AH544" s="30">
        <v>3.9922660480000002E-3</v>
      </c>
      <c r="AI544" s="30">
        <v>2.444E-2</v>
      </c>
      <c r="AJ544" s="30">
        <v>4.0000000000000001E-3</v>
      </c>
      <c r="AK544" s="99">
        <f t="shared" si="227"/>
        <v>3.9961330240000006E-3</v>
      </c>
      <c r="AL544" s="100">
        <f t="shared" si="228"/>
        <v>3.8669759999999422E-6</v>
      </c>
      <c r="AM544" t="s">
        <v>48</v>
      </c>
      <c r="AO544" s="30"/>
      <c r="AP544" s="30"/>
      <c r="BW544" s="133">
        <v>2.2117260250000001E-4</v>
      </c>
      <c r="BX544" s="134"/>
      <c r="BY544" s="19"/>
      <c r="BZ544" s="19"/>
      <c r="CA544" s="19"/>
      <c r="CB544" s="100"/>
      <c r="CC544" s="133">
        <v>2.2513996459999999E-4</v>
      </c>
      <c r="CD544" s="133">
        <v>2.123753708E-4</v>
      </c>
      <c r="CE544" s="133">
        <v>2.230274029E-4</v>
      </c>
      <c r="CF544" s="133">
        <v>1.4996264189999999E-4</v>
      </c>
      <c r="CG544">
        <f t="shared" si="230"/>
        <v>2.0262634504999999E-4</v>
      </c>
      <c r="CH544" s="30">
        <v>1.9421355370000001E-4</v>
      </c>
      <c r="CI544" s="30">
        <v>1.945897908E-4</v>
      </c>
      <c r="CJ544" s="100">
        <f t="shared" si="231"/>
        <v>1.9440167224999999E-4</v>
      </c>
      <c r="CK544" s="30"/>
      <c r="CL544" s="30"/>
      <c r="CM544" t="e">
        <f t="shared" si="232"/>
        <v>#DIV/0!</v>
      </c>
      <c r="CN544" s="19"/>
      <c r="CO544" s="30"/>
      <c r="CP544" s="30"/>
      <c r="CQ544" s="30"/>
      <c r="CR544" s="30"/>
      <c r="CS544" s="100" t="e">
        <f t="shared" si="233"/>
        <v>#DIV/0!</v>
      </c>
      <c r="CT544" s="30"/>
      <c r="CU544" s="30"/>
      <c r="CV544" t="e">
        <f t="shared" si="234"/>
        <v>#DIV/0!</v>
      </c>
      <c r="CW544" s="30"/>
      <c r="CY544">
        <v>1.85E+18</v>
      </c>
      <c r="CZ544">
        <f>Q547</f>
        <v>4.5645203566666665E-3</v>
      </c>
    </row>
    <row r="545" spans="1:104" ht="15.75" thickBot="1">
      <c r="A545" t="s">
        <v>49</v>
      </c>
      <c r="B545">
        <v>1.54E+18</v>
      </c>
      <c r="C545" s="30">
        <v>2.6950000000000002E-2</v>
      </c>
      <c r="D545" s="30">
        <v>4.1647349709999998E-3</v>
      </c>
      <c r="E545" t="s">
        <v>43</v>
      </c>
      <c r="F545">
        <v>1.54E+18</v>
      </c>
      <c r="G545" s="30">
        <v>1.391E-2</v>
      </c>
      <c r="H545" s="30">
        <v>2.1522512760000002E-3</v>
      </c>
      <c r="I545" s="30">
        <v>2.2749999999999999E-2</v>
      </c>
      <c r="J545" s="30">
        <v>4.2254829119999998E-3</v>
      </c>
      <c r="K545" s="30">
        <v>2.2669999999999999E-2</v>
      </c>
      <c r="L545" s="30">
        <v>3.9419231440000002E-3</v>
      </c>
      <c r="M545" s="30">
        <v>1.321E-2</v>
      </c>
      <c r="N545" s="30">
        <v>4.9045815700000002E-3</v>
      </c>
      <c r="Q545">
        <f t="shared" si="224"/>
        <v>4.3573292086666665E-3</v>
      </c>
      <c r="R545" s="100">
        <f>_xlfn.STDEV.S(H545,J545,L545,N545,P545)</f>
        <v>1.1741957968955598E-3</v>
      </c>
      <c r="S545" t="s">
        <v>49</v>
      </c>
      <c r="T545">
        <v>1.49E+18</v>
      </c>
      <c r="U545" s="30">
        <v>3.0290000000000001E-2</v>
      </c>
      <c r="V545" s="30">
        <v>4.3930384340000002E-3</v>
      </c>
      <c r="W545" s="30">
        <v>2.5530000000000001E-2</v>
      </c>
      <c r="X545" s="30">
        <v>3.9990601499999999E-3</v>
      </c>
      <c r="Y545" s="30">
        <v>2.9610000000000001E-2</v>
      </c>
      <c r="Z545" s="30">
        <v>4.3775872259999996E-3</v>
      </c>
      <c r="AA545" s="30">
        <v>2.7519999999999999E-2</v>
      </c>
      <c r="AB545" s="30">
        <v>4.1327526659999999E-3</v>
      </c>
      <c r="AC545" s="99">
        <f t="shared" si="225"/>
        <v>4.2256096190000005E-3</v>
      </c>
      <c r="AD545">
        <f t="shared" si="226"/>
        <v>1.9242026638444025E-4</v>
      </c>
      <c r="AE545" t="s">
        <v>43</v>
      </c>
      <c r="AF545">
        <v>1.49E+18</v>
      </c>
      <c r="AG545" s="30">
        <v>2.8080000000000001E-2</v>
      </c>
      <c r="AH545" s="30">
        <v>4.3433874710000001E-3</v>
      </c>
      <c r="AI545" s="30">
        <v>2.5479999999999999E-2</v>
      </c>
      <c r="AJ545" s="30">
        <v>4.1702127659999999E-3</v>
      </c>
      <c r="AK545" s="99">
        <f t="shared" si="227"/>
        <v>4.2568001184999996E-3</v>
      </c>
      <c r="AL545" s="100">
        <f t="shared" si="228"/>
        <v>8.6587352500000058E-5</v>
      </c>
      <c r="AM545" t="s">
        <v>49</v>
      </c>
      <c r="AO545" s="30"/>
      <c r="AP545" s="30"/>
      <c r="BW545" s="133">
        <v>2.0260372669999999E-4</v>
      </c>
      <c r="BX545" s="132">
        <v>1.047015314E-4</v>
      </c>
      <c r="BY545" s="30">
        <v>2.0555895890000001E-4</v>
      </c>
      <c r="BZ545" s="30">
        <v>1.9176449990000001E-4</v>
      </c>
      <c r="CA545" s="30">
        <v>2.3859537539999999E-4</v>
      </c>
      <c r="CB545" s="100">
        <f t="shared" ref="CB545" si="236">AVERAGE(BX545:CA545)</f>
        <v>1.8515509140000001E-4</v>
      </c>
      <c r="CC545" s="133">
        <v>2.1371010740000001E-4</v>
      </c>
      <c r="CD545" s="133">
        <v>1.9454406949999999E-4</v>
      </c>
      <c r="CE545" s="133">
        <v>2.129584456E-4</v>
      </c>
      <c r="CF545" s="133">
        <v>1.4216231159999999E-4</v>
      </c>
      <c r="CG545">
        <f t="shared" si="230"/>
        <v>1.9084373352499999E-4</v>
      </c>
      <c r="CH545" s="30">
        <v>2.1129471480000001E-4</v>
      </c>
      <c r="CI545" s="30">
        <v>2.0287020739999999E-4</v>
      </c>
      <c r="CJ545" s="100">
        <f t="shared" si="231"/>
        <v>2.0708246110000001E-4</v>
      </c>
      <c r="CK545" s="30"/>
      <c r="CL545" s="30"/>
      <c r="CM545" t="e">
        <f t="shared" si="232"/>
        <v>#DIV/0!</v>
      </c>
      <c r="CN545" s="30"/>
      <c r="CO545" s="30"/>
      <c r="CP545" s="30"/>
      <c r="CQ545" s="30"/>
      <c r="CR545" s="30"/>
      <c r="CS545" s="100" t="e">
        <f t="shared" si="233"/>
        <v>#DIV/0!</v>
      </c>
      <c r="CT545" s="30"/>
      <c r="CU545" s="30"/>
      <c r="CV545" t="e">
        <f t="shared" si="234"/>
        <v>#DIV/0!</v>
      </c>
      <c r="CW545" s="30"/>
      <c r="CY545">
        <v>2.16E+18</v>
      </c>
      <c r="CZ545">
        <f>Q549</f>
        <v>4.3744582136666663E-3</v>
      </c>
    </row>
    <row r="546" spans="1:104" ht="15.75" thickBot="1">
      <c r="A546" t="s">
        <v>50</v>
      </c>
      <c r="B546">
        <v>1.7E+18</v>
      </c>
      <c r="C546" s="30">
        <v>2.206E-2</v>
      </c>
      <c r="D546" s="30">
        <v>3.4090557870000001E-3</v>
      </c>
      <c r="E546" t="s">
        <v>44</v>
      </c>
      <c r="F546">
        <v>1.7E+18</v>
      </c>
      <c r="G546" s="19"/>
      <c r="H546" s="19"/>
      <c r="I546" s="19"/>
      <c r="J546" s="19"/>
      <c r="K546" s="19"/>
      <c r="L546" s="19"/>
      <c r="M546" s="19"/>
      <c r="N546" s="19"/>
      <c r="R546" s="100"/>
      <c r="S546" t="s">
        <v>50</v>
      </c>
      <c r="T546">
        <v>1.64E+18</v>
      </c>
      <c r="U546" s="30">
        <v>2.4150000000000001E-2</v>
      </c>
      <c r="V546" s="30">
        <v>3.5025380710000001E-3</v>
      </c>
      <c r="W546" s="30">
        <v>2.0729999999999998E-2</v>
      </c>
      <c r="X546" s="30">
        <v>3.2471804510000001E-3</v>
      </c>
      <c r="Y546" s="30">
        <v>2.4879999999999999E-2</v>
      </c>
      <c r="Z546" s="30">
        <v>3.6782968660000002E-3</v>
      </c>
      <c r="AA546" s="30">
        <v>2.3390000000000001E-2</v>
      </c>
      <c r="AB546" s="30">
        <v>3.5125394199999999E-3</v>
      </c>
      <c r="AC546" s="99">
        <f t="shared" si="225"/>
        <v>3.4851387020000003E-3</v>
      </c>
      <c r="AD546">
        <f t="shared" si="226"/>
        <v>1.7793982402987028E-4</v>
      </c>
      <c r="AE546" t="s">
        <v>44</v>
      </c>
      <c r="AF546">
        <v>1.64E+18</v>
      </c>
      <c r="AG546" s="30">
        <v>2.887E-2</v>
      </c>
      <c r="AH546" s="30">
        <v>4.4655839129999998E-3</v>
      </c>
      <c r="AI546" s="30">
        <v>2.5919999999999999E-2</v>
      </c>
      <c r="AJ546" s="30">
        <v>4.2422258590000001E-3</v>
      </c>
      <c r="AK546" s="99">
        <f t="shared" si="227"/>
        <v>4.3539048859999995E-3</v>
      </c>
      <c r="AL546" s="100">
        <f t="shared" si="228"/>
        <v>1.1167902699999984E-4</v>
      </c>
      <c r="AM546" t="s">
        <v>50</v>
      </c>
      <c r="AO546" s="30"/>
      <c r="AP546" s="30"/>
      <c r="BW546" s="133">
        <v>1.6584186310000001E-4</v>
      </c>
      <c r="BX546" s="134"/>
      <c r="BY546" s="19"/>
      <c r="BZ546" s="19"/>
      <c r="CA546" s="19"/>
      <c r="CB546" s="100"/>
      <c r="CC546" s="133">
        <v>1.7038953760000001E-4</v>
      </c>
      <c r="CD546" s="133">
        <v>1.5796704109999999E-4</v>
      </c>
      <c r="CE546" s="133">
        <v>1.7893975439999999E-4</v>
      </c>
      <c r="CF546" s="133">
        <v>1.2082763329999999E-4</v>
      </c>
      <c r="CG546">
        <f t="shared" si="230"/>
        <v>1.5703099160000001E-4</v>
      </c>
      <c r="CH546" s="30">
        <v>2.1723925979999999E-4</v>
      </c>
      <c r="CI546" s="30">
        <v>2.0637346059999999E-4</v>
      </c>
      <c r="CJ546" s="100">
        <f t="shared" si="231"/>
        <v>2.1180636019999999E-4</v>
      </c>
      <c r="CK546" s="30"/>
      <c r="CL546" s="30"/>
      <c r="CM546" t="e">
        <f t="shared" si="232"/>
        <v>#DIV/0!</v>
      </c>
      <c r="CN546" s="19"/>
      <c r="CO546" s="30"/>
      <c r="CP546" s="30"/>
      <c r="CQ546" s="30"/>
      <c r="CR546" s="30"/>
      <c r="CS546" s="100" t="e">
        <f t="shared" si="233"/>
        <v>#DIV/0!</v>
      </c>
      <c r="CT546" s="30"/>
      <c r="CU546" s="30"/>
      <c r="CV546" t="e">
        <f t="shared" si="234"/>
        <v>#DIV/0!</v>
      </c>
      <c r="CW546" s="30"/>
      <c r="CY546">
        <v>2.47E+18</v>
      </c>
      <c r="CZ546">
        <f>Q551</f>
        <v>3.6698372369999999E-3</v>
      </c>
    </row>
    <row r="547" spans="1:104" ht="15.75" thickBot="1">
      <c r="A547" t="s">
        <v>51</v>
      </c>
      <c r="B547">
        <v>1.85E+18</v>
      </c>
      <c r="C547" s="30">
        <v>1.8519999999999998E-2</v>
      </c>
      <c r="D547" s="30">
        <v>2.8619996909999999E-3</v>
      </c>
      <c r="E547" t="s">
        <v>45</v>
      </c>
      <c r="F547">
        <v>1.85E+18</v>
      </c>
      <c r="G547" s="30">
        <v>1.5949999999999999E-2</v>
      </c>
      <c r="H547" s="30">
        <v>2.4678941670000002E-3</v>
      </c>
      <c r="I547" s="30">
        <v>2.4250000000000001E-2</v>
      </c>
      <c r="J547" s="30">
        <v>4.5040861809999997E-3</v>
      </c>
      <c r="K547" s="30">
        <v>2.4920000000000001E-2</v>
      </c>
      <c r="L547" s="30">
        <v>4.333159451E-3</v>
      </c>
      <c r="M547" s="30">
        <v>1.308E-2</v>
      </c>
      <c r="N547" s="30">
        <v>4.8563154379999999E-3</v>
      </c>
      <c r="Q547">
        <f t="shared" si="224"/>
        <v>4.5645203566666665E-3</v>
      </c>
      <c r="R547" s="100">
        <f>_xlfn.STDEV.S(H547,J547,L547,N547,P547)</f>
        <v>1.0707015709566102E-3</v>
      </c>
      <c r="S547" t="s">
        <v>51</v>
      </c>
      <c r="T547">
        <v>1.78E+18</v>
      </c>
      <c r="U547" s="30">
        <v>1.8780000000000002E-2</v>
      </c>
      <c r="V547" s="30">
        <v>2.7237128349999998E-3</v>
      </c>
      <c r="W547" s="30">
        <v>1.502E-2</v>
      </c>
      <c r="X547" s="30">
        <v>2.352756892E-3</v>
      </c>
      <c r="Y547" s="30">
        <v>2.0590000000000001E-2</v>
      </c>
      <c r="Z547" s="30">
        <v>3.0440567709999998E-3</v>
      </c>
      <c r="AA547" s="30">
        <v>2.1260000000000001E-2</v>
      </c>
      <c r="AB547" s="30">
        <v>3.1926715720000001E-3</v>
      </c>
      <c r="AC547" s="99">
        <f t="shared" si="225"/>
        <v>2.8282995175000001E-3</v>
      </c>
      <c r="AD547">
        <f t="shared" si="226"/>
        <v>3.7255753442128612E-4</v>
      </c>
      <c r="AE547" t="s">
        <v>45</v>
      </c>
      <c r="AF547">
        <v>1.78E+18</v>
      </c>
      <c r="AG547" s="30">
        <v>2.8510000000000001E-2</v>
      </c>
      <c r="AH547" s="30">
        <v>4.4098994589999996E-3</v>
      </c>
      <c r="AI547" s="30">
        <v>2.613E-2</v>
      </c>
      <c r="AJ547" s="30">
        <v>4.2765957450000003E-3</v>
      </c>
      <c r="AK547" s="99">
        <f t="shared" si="227"/>
        <v>4.3432476019999999E-3</v>
      </c>
      <c r="AL547" s="100">
        <f t="shared" si="228"/>
        <v>6.6651856999999648E-5</v>
      </c>
      <c r="AM547" t="s">
        <v>51</v>
      </c>
      <c r="AO547" s="30"/>
      <c r="AP547" s="30"/>
      <c r="BW547" s="133">
        <v>1.392289803E-4</v>
      </c>
      <c r="BX547" s="132">
        <v>1.200567524E-4</v>
      </c>
      <c r="BY547" s="30">
        <v>2.1911229690000001E-4</v>
      </c>
      <c r="BZ547" s="30">
        <v>2.107971477E-4</v>
      </c>
      <c r="CA547" s="30">
        <v>2.3624735119999999E-4</v>
      </c>
      <c r="CB547" s="100">
        <f t="shared" ref="CB547" si="237">AVERAGE(BX547:CA547)</f>
        <v>1.9655338704999999E-4</v>
      </c>
      <c r="CC547" s="133">
        <v>1.325016777E-4</v>
      </c>
      <c r="CD547" s="133">
        <v>1.144556178E-4</v>
      </c>
      <c r="CE547" s="133">
        <v>1.4808559249999999E-4</v>
      </c>
      <c r="CF547" s="133">
        <v>1.098245183E-4</v>
      </c>
      <c r="CG547">
        <f t="shared" si="230"/>
        <v>1.2621685157500001E-4</v>
      </c>
      <c r="CH547" s="30">
        <v>2.145303532E-4</v>
      </c>
      <c r="CI547" s="30">
        <v>2.0804546780000001E-4</v>
      </c>
      <c r="CJ547" s="100">
        <f t="shared" si="231"/>
        <v>2.1128791049999999E-4</v>
      </c>
      <c r="CK547" s="30"/>
      <c r="CL547" s="30"/>
      <c r="CM547" t="e">
        <f t="shared" si="232"/>
        <v>#DIV/0!</v>
      </c>
      <c r="CN547" s="30"/>
      <c r="CO547" s="30"/>
      <c r="CP547" s="30"/>
      <c r="CQ547" s="30"/>
      <c r="CR547" s="30"/>
      <c r="CS547" s="100" t="e">
        <f t="shared" si="233"/>
        <v>#DIV/0!</v>
      </c>
      <c r="CT547" s="30"/>
      <c r="CU547" s="30"/>
      <c r="CV547" t="e">
        <f t="shared" si="234"/>
        <v>#DIV/0!</v>
      </c>
      <c r="CW547" s="30"/>
      <c r="CY547">
        <v>2.78E+18</v>
      </c>
      <c r="CZ547">
        <f>Q553</f>
        <v>2.2003781326666669E-3</v>
      </c>
    </row>
    <row r="548" spans="1:104" ht="15.75" thickBot="1">
      <c r="A548" t="s">
        <v>52</v>
      </c>
      <c r="B548">
        <v>2.01E+18</v>
      </c>
      <c r="C548" s="30">
        <v>1.1599999999999999E-2</v>
      </c>
      <c r="D548" s="30">
        <v>1.7926131970000001E-3</v>
      </c>
      <c r="E548" t="s">
        <v>46</v>
      </c>
      <c r="F548">
        <v>2.01E+18</v>
      </c>
      <c r="G548" s="19"/>
      <c r="H548" s="19"/>
      <c r="I548" s="19"/>
      <c r="J548" s="19"/>
      <c r="K548" s="19"/>
      <c r="L548" s="19"/>
      <c r="M548" s="19"/>
      <c r="N548" s="19"/>
      <c r="R548" s="100"/>
      <c r="S548" t="s">
        <v>52</v>
      </c>
      <c r="T548">
        <v>1.93E+18</v>
      </c>
      <c r="U548" s="30">
        <v>1.1180000000000001E-2</v>
      </c>
      <c r="V548" s="30">
        <v>1.6214648299999999E-3</v>
      </c>
      <c r="W548" s="30">
        <v>9.4999999999999998E-3</v>
      </c>
      <c r="X548" s="30">
        <v>1.488095238E-3</v>
      </c>
      <c r="Y548" s="30">
        <v>1.3599999999999999E-2</v>
      </c>
      <c r="Z548" s="30">
        <v>2.010644589E-3</v>
      </c>
      <c r="AA548" s="30">
        <v>1.4080000000000001E-2</v>
      </c>
      <c r="AB548" s="30">
        <v>2.1144315960000002E-3</v>
      </c>
      <c r="AC548" s="99">
        <f t="shared" si="225"/>
        <v>1.8086590632499999E-3</v>
      </c>
      <c r="AD548">
        <f t="shared" si="226"/>
        <v>3.0116321234939584E-4</v>
      </c>
      <c r="AE548" t="s">
        <v>46</v>
      </c>
      <c r="AF548">
        <v>1.93E+18</v>
      </c>
      <c r="AG548" s="30">
        <v>2.8469999999999999E-2</v>
      </c>
      <c r="AH548" s="30">
        <v>4.4037122969999998E-3</v>
      </c>
      <c r="AI548" s="30">
        <v>2.5989999999999999E-2</v>
      </c>
      <c r="AJ548" s="30">
        <v>4.2536824879999997E-3</v>
      </c>
      <c r="AK548" s="99">
        <f t="shared" si="227"/>
        <v>4.3286973924999998E-3</v>
      </c>
      <c r="AL548" s="100">
        <f t="shared" si="228"/>
        <v>7.5014904500000056E-5</v>
      </c>
      <c r="AM548" t="s">
        <v>52</v>
      </c>
      <c r="AO548" s="30"/>
      <c r="AP548" s="30"/>
      <c r="BW548" s="133">
        <v>8.7206056749999995E-5</v>
      </c>
      <c r="BX548" s="134"/>
      <c r="BY548" s="19"/>
      <c r="BZ548" s="19"/>
      <c r="CA548" s="19"/>
      <c r="CB548" s="100"/>
      <c r="CC548" s="133">
        <v>7.8880125479999997E-5</v>
      </c>
      <c r="CD548" s="133">
        <v>7.2392035260000005E-5</v>
      </c>
      <c r="CE548" s="133">
        <v>9.7812727470000002E-5</v>
      </c>
      <c r="CF548" s="133">
        <v>7.2734205930000007E-5</v>
      </c>
      <c r="CG548">
        <f t="shared" si="230"/>
        <v>8.045477353500001E-5</v>
      </c>
      <c r="CH548" s="30">
        <v>2.1422936359999999E-4</v>
      </c>
      <c r="CI548" s="30">
        <v>2.069307963E-4</v>
      </c>
      <c r="CJ548" s="100">
        <f t="shared" si="231"/>
        <v>2.1058007995E-4</v>
      </c>
      <c r="CK548" s="30"/>
      <c r="CL548" s="30"/>
      <c r="CM548" t="e">
        <f t="shared" si="232"/>
        <v>#DIV/0!</v>
      </c>
      <c r="CN548" s="19"/>
      <c r="CO548" s="30"/>
      <c r="CP548" s="30"/>
      <c r="CQ548" s="30"/>
      <c r="CR548" s="30"/>
      <c r="CS548" s="100" t="e">
        <f t="shared" si="233"/>
        <v>#DIV/0!</v>
      </c>
      <c r="CT548" s="30"/>
      <c r="CU548" s="30"/>
      <c r="CV548" t="e">
        <f t="shared" si="234"/>
        <v>#DIV/0!</v>
      </c>
      <c r="CW548" s="30"/>
      <c r="CY548">
        <v>3.09E+18</v>
      </c>
      <c r="CZ548">
        <f>Q555</f>
        <v>1.1847734850000001E-3</v>
      </c>
    </row>
    <row r="549" spans="1:104" ht="15.75" thickBot="1">
      <c r="A549" t="s">
        <v>53</v>
      </c>
      <c r="B549">
        <v>2.16E+18</v>
      </c>
      <c r="C549" s="30">
        <v>1.0710000000000001E-2</v>
      </c>
      <c r="D549" s="30">
        <v>1.6550764950000001E-3</v>
      </c>
      <c r="E549" t="s">
        <v>47</v>
      </c>
      <c r="F549">
        <v>2.16E+18</v>
      </c>
      <c r="G549" s="30">
        <v>1.4590000000000001E-2</v>
      </c>
      <c r="H549" s="30">
        <v>2.257465573E-3</v>
      </c>
      <c r="I549" s="30">
        <v>2.282E-2</v>
      </c>
      <c r="J549" s="30">
        <v>4.238484398E-3</v>
      </c>
      <c r="K549" s="30">
        <v>2.4299999999999999E-2</v>
      </c>
      <c r="L549" s="30">
        <v>4.2253521129999999E-3</v>
      </c>
      <c r="M549" s="30">
        <v>1.255E-2</v>
      </c>
      <c r="N549" s="30">
        <v>4.6595381299999999E-3</v>
      </c>
      <c r="Q549">
        <f t="shared" si="224"/>
        <v>4.3744582136666663E-3</v>
      </c>
      <c r="R549" s="100">
        <f>_xlfn.STDEV.S(H549,J549,L549,N549,P549)</f>
        <v>1.0775335179592962E-3</v>
      </c>
      <c r="S549" t="s">
        <v>53</v>
      </c>
      <c r="T549">
        <v>2.08E+18</v>
      </c>
      <c r="U549" s="30">
        <v>1.038E-2</v>
      </c>
      <c r="V549" s="30">
        <v>1.5054387239999999E-3</v>
      </c>
      <c r="W549" s="30">
        <v>7.3800000000000003E-3</v>
      </c>
      <c r="X549" s="30">
        <v>1.1560150380000001E-3</v>
      </c>
      <c r="Y549" s="30">
        <v>1.1520000000000001E-2</v>
      </c>
      <c r="Z549" s="30">
        <v>1.7031342399999999E-3</v>
      </c>
      <c r="AA549" s="30">
        <v>1.099E-2</v>
      </c>
      <c r="AB549" s="30">
        <v>1.6503979579999999E-3</v>
      </c>
      <c r="AC549" s="99">
        <f t="shared" si="225"/>
        <v>1.50374649E-3</v>
      </c>
      <c r="AD549">
        <f t="shared" si="226"/>
        <v>2.4642926928604111E-4</v>
      </c>
      <c r="AE549" t="s">
        <v>47</v>
      </c>
      <c r="AF549">
        <v>2.08E+18</v>
      </c>
      <c r="AG549" s="30">
        <v>2.794E-2</v>
      </c>
      <c r="AH549" s="30">
        <v>4.3217324049999997E-3</v>
      </c>
      <c r="AI549" s="30">
        <v>2.52E-2</v>
      </c>
      <c r="AJ549" s="30">
        <v>4.1243862519999997E-3</v>
      </c>
      <c r="AK549" s="99">
        <f t="shared" si="227"/>
        <v>4.2230593284999993E-3</v>
      </c>
      <c r="AL549" s="100">
        <f t="shared" si="228"/>
        <v>9.8673076499999988E-5</v>
      </c>
      <c r="AM549" t="s">
        <v>53</v>
      </c>
      <c r="AO549" s="30"/>
      <c r="AP549" s="30"/>
      <c r="BW549" s="133">
        <v>8.0515247220000003E-5</v>
      </c>
      <c r="BX549" s="132">
        <v>1.098199384E-4</v>
      </c>
      <c r="BY549" s="30">
        <v>2.061914481E-4</v>
      </c>
      <c r="BZ549" s="30">
        <v>2.0555259590000001E-4</v>
      </c>
      <c r="CA549" s="30">
        <v>2.2667463750000001E-4</v>
      </c>
      <c r="CB549" s="100">
        <f t="shared" ref="CB549" si="238">AVERAGE(BX549:CA549)</f>
        <v>1.8705965497500002E-4</v>
      </c>
      <c r="CC549" s="133">
        <v>7.3235751559999997E-5</v>
      </c>
      <c r="CD549" s="133">
        <v>5.6237181070000001E-5</v>
      </c>
      <c r="CE549" s="133">
        <v>8.2853133860000003E-5</v>
      </c>
      <c r="CF549" s="133">
        <v>5.6771940570000001E-5</v>
      </c>
      <c r="CG549">
        <f t="shared" si="230"/>
        <v>6.7274501764999999E-5</v>
      </c>
      <c r="CH549" s="30">
        <v>2.1024125109999999E-4</v>
      </c>
      <c r="CI549" s="30">
        <v>2.0064086449999999E-4</v>
      </c>
      <c r="CJ549" s="100">
        <f t="shared" si="231"/>
        <v>2.0544105779999998E-4</v>
      </c>
      <c r="CK549" s="30"/>
      <c r="CL549" s="30"/>
      <c r="CM549" t="e">
        <f t="shared" si="232"/>
        <v>#DIV/0!</v>
      </c>
      <c r="CN549" s="30"/>
      <c r="CO549" s="30"/>
      <c r="CP549" s="30"/>
      <c r="CQ549" s="30"/>
      <c r="CR549" s="30"/>
      <c r="CS549" s="100" t="e">
        <f t="shared" si="233"/>
        <v>#DIV/0!</v>
      </c>
      <c r="CT549" s="30"/>
      <c r="CU549" s="30"/>
      <c r="CV549" t="e">
        <f t="shared" si="234"/>
        <v>#DIV/0!</v>
      </c>
      <c r="CW549" s="30"/>
      <c r="CY549">
        <v>3.39E+18</v>
      </c>
      <c r="CZ549">
        <f>Q557</f>
        <v>3.7877877536666668E-4</v>
      </c>
    </row>
    <row r="550" spans="1:104" ht="15.75" thickBot="1">
      <c r="A550" t="s">
        <v>54</v>
      </c>
      <c r="B550">
        <v>2.31E+18</v>
      </c>
      <c r="C550" s="30">
        <v>6.9100000000000003E-3</v>
      </c>
      <c r="D550" s="30">
        <v>1.067841137E-3</v>
      </c>
      <c r="E550" t="s">
        <v>48</v>
      </c>
      <c r="F550">
        <v>2.31E+18</v>
      </c>
      <c r="G550" s="19"/>
      <c r="H550" s="19"/>
      <c r="I550" s="19"/>
      <c r="J550" s="19"/>
      <c r="K550" s="19"/>
      <c r="L550" s="19"/>
      <c r="M550" s="19"/>
      <c r="N550" s="19"/>
      <c r="R550" s="100"/>
      <c r="S550" t="s">
        <v>54</v>
      </c>
      <c r="T550">
        <v>2.23E+18</v>
      </c>
      <c r="U550" s="30">
        <v>7.0299999999999998E-3</v>
      </c>
      <c r="V550" s="30">
        <v>1.019579405E-3</v>
      </c>
      <c r="W550" s="30">
        <v>4.3499999999999997E-3</v>
      </c>
      <c r="X550" s="30">
        <v>6.8139097740000005E-4</v>
      </c>
      <c r="Y550" s="30">
        <v>8.1899999999999994E-3</v>
      </c>
      <c r="Z550" s="30">
        <v>1.2108219990000001E-3</v>
      </c>
      <c r="AA550" s="30">
        <v>6.7200000000000003E-3</v>
      </c>
      <c r="AB550" s="30">
        <v>1.0091605350000001E-3</v>
      </c>
      <c r="AC550" s="99">
        <f t="shared" si="225"/>
        <v>9.8023822910000007E-4</v>
      </c>
      <c r="AD550">
        <f t="shared" si="226"/>
        <v>2.197443838415499E-4</v>
      </c>
      <c r="AE550" t="s">
        <v>48</v>
      </c>
      <c r="AF550">
        <v>2.23E+18</v>
      </c>
      <c r="AG550" s="30">
        <v>2.6620000000000001E-2</v>
      </c>
      <c r="AH550" s="30">
        <v>4.1175560709999998E-3</v>
      </c>
      <c r="AI550" s="30">
        <v>2.5329999999999998E-2</v>
      </c>
      <c r="AJ550" s="30">
        <v>4.1456628479999997E-3</v>
      </c>
      <c r="AK550" s="99">
        <f t="shared" si="227"/>
        <v>4.1316094595000002E-3</v>
      </c>
      <c r="AL550" s="100">
        <f t="shared" si="228"/>
        <v>1.4053388499999948E-5</v>
      </c>
      <c r="AM550" t="s">
        <v>54</v>
      </c>
      <c r="AO550" s="30"/>
      <c r="AP550" s="30"/>
      <c r="BW550" s="133">
        <v>5.1947745870000002E-5</v>
      </c>
      <c r="BX550" s="134"/>
      <c r="BY550" s="19"/>
      <c r="BZ550" s="19"/>
      <c r="CA550" s="19"/>
      <c r="CB550" s="100"/>
      <c r="CC550" s="133">
        <v>4.9599935789999998E-5</v>
      </c>
      <c r="CD550" s="133">
        <v>3.314793193E-5</v>
      </c>
      <c r="CE550" s="133">
        <v>5.8903399850000002E-5</v>
      </c>
      <c r="CF550" s="133">
        <v>3.4714052829999998E-5</v>
      </c>
      <c r="CG550">
        <f t="shared" si="230"/>
        <v>4.4091330099999996E-5</v>
      </c>
      <c r="CH550" s="30">
        <v>2.003085936E-4</v>
      </c>
      <c r="CI550" s="30">
        <v>2.0167591650000001E-4</v>
      </c>
      <c r="CJ550" s="100">
        <f t="shared" si="231"/>
        <v>2.0099225504999999E-4</v>
      </c>
      <c r="CK550" s="30"/>
      <c r="CL550" s="30"/>
      <c r="CM550" t="e">
        <f t="shared" si="232"/>
        <v>#DIV/0!</v>
      </c>
      <c r="CN550" s="19"/>
      <c r="CO550" s="30"/>
      <c r="CP550" s="30"/>
      <c r="CQ550" s="30"/>
      <c r="CR550" s="30"/>
      <c r="CS550" s="100" t="e">
        <f t="shared" si="233"/>
        <v>#DIV/0!</v>
      </c>
      <c r="CT550" s="30"/>
      <c r="CU550" s="30"/>
      <c r="CV550" t="e">
        <f t="shared" si="234"/>
        <v>#DIV/0!</v>
      </c>
      <c r="CW550" s="30"/>
      <c r="CY550">
        <v>3.7E+18</v>
      </c>
      <c r="CZ550">
        <f>Q559</f>
        <v>6.5960614935E-5</v>
      </c>
    </row>
    <row r="551" spans="1:104" ht="15.75" thickBot="1">
      <c r="A551" t="s">
        <v>55</v>
      </c>
      <c r="B551">
        <v>2.47E+18</v>
      </c>
      <c r="C551" s="30">
        <v>3.0100000000000001E-3</v>
      </c>
      <c r="D551" s="30">
        <v>4.6515221760000001E-4</v>
      </c>
      <c r="E551" t="s">
        <v>49</v>
      </c>
      <c r="F551">
        <v>2.47E+18</v>
      </c>
      <c r="G551" s="30">
        <v>1.091E-2</v>
      </c>
      <c r="H551" s="30">
        <v>1.688070555E-3</v>
      </c>
      <c r="I551" s="30">
        <v>1.8960000000000001E-2</v>
      </c>
      <c r="J551" s="30">
        <v>3.5215453190000001E-3</v>
      </c>
      <c r="K551" s="30">
        <v>2.1219999999999999E-2</v>
      </c>
      <c r="L551" s="30">
        <v>3.6897930789999999E-3</v>
      </c>
      <c r="M551" s="30">
        <v>1.023E-2</v>
      </c>
      <c r="N551" s="30">
        <v>3.7981733129999998E-3</v>
      </c>
      <c r="Q551">
        <f t="shared" si="224"/>
        <v>3.6698372369999999E-3</v>
      </c>
      <c r="R551" s="100">
        <f>_xlfn.STDEV.S(H551,J551,L551,N551,P551)</f>
        <v>9.9739799200905619E-4</v>
      </c>
      <c r="S551" t="s">
        <v>55</v>
      </c>
      <c r="T551">
        <v>2.38E+18</v>
      </c>
      <c r="U551" s="30">
        <v>3.6700000000000001E-3</v>
      </c>
      <c r="V551" s="30">
        <v>5.3226976069999999E-4</v>
      </c>
      <c r="W551" s="30">
        <v>2.7000000000000001E-3</v>
      </c>
      <c r="X551" s="30">
        <v>4.2293233080000002E-4</v>
      </c>
      <c r="Y551" s="30">
        <v>5.3899999999999998E-3</v>
      </c>
      <c r="Z551" s="30">
        <v>7.9686575990000003E-4</v>
      </c>
      <c r="AA551" s="30">
        <v>9.8999999999999999E-4</v>
      </c>
      <c r="AB551" s="30">
        <v>1.486709716E-4</v>
      </c>
      <c r="AC551" s="99">
        <f t="shared" si="225"/>
        <v>4.7518470574999997E-4</v>
      </c>
      <c r="AD551">
        <f t="shared" si="226"/>
        <v>2.6837718070791839E-4</v>
      </c>
      <c r="AE551" t="s">
        <v>49</v>
      </c>
      <c r="AF551">
        <v>2.38E+18</v>
      </c>
      <c r="AG551" s="30">
        <v>2.3910000000000001E-2</v>
      </c>
      <c r="AH551" s="30">
        <v>3.6983758699999998E-3</v>
      </c>
      <c r="AI551" s="30">
        <v>2.3269999999999999E-2</v>
      </c>
      <c r="AJ551" s="30">
        <v>3.8085106379999998E-3</v>
      </c>
      <c r="AK551" s="99">
        <f t="shared" si="227"/>
        <v>3.7534432539999998E-3</v>
      </c>
      <c r="AL551" s="100">
        <f t="shared" si="228"/>
        <v>5.506738399999999E-5</v>
      </c>
      <c r="AM551" t="s">
        <v>55</v>
      </c>
      <c r="AO551" s="30"/>
      <c r="AP551" s="30"/>
      <c r="BW551" s="133">
        <v>2.2628468170000001E-5</v>
      </c>
      <c r="BX551" s="132">
        <v>8.2120324050000002E-5</v>
      </c>
      <c r="BY551" s="30">
        <v>1.713141917E-4</v>
      </c>
      <c r="BZ551" s="30">
        <v>1.7949901579999999E-4</v>
      </c>
      <c r="CA551" s="30">
        <v>1.8477143750000001E-4</v>
      </c>
      <c r="CB551" s="100">
        <f t="shared" ref="CB551" si="239">AVERAGE(BX551:CA551)</f>
        <v>1.5442624226249998E-4</v>
      </c>
      <c r="CC551" s="133">
        <v>2.5893565340000001E-5</v>
      </c>
      <c r="CD551" s="133">
        <v>2.057457844E-5</v>
      </c>
      <c r="CE551" s="133">
        <v>3.8765485370000003E-5</v>
      </c>
      <c r="CF551" s="133">
        <v>5.1141238549999997E-6</v>
      </c>
      <c r="CG551">
        <f t="shared" si="230"/>
        <v>2.2586938251250002E-5</v>
      </c>
      <c r="CH551" s="30">
        <v>1.7991654670000001E-4</v>
      </c>
      <c r="CI551" s="30">
        <v>1.8527432209999999E-4</v>
      </c>
      <c r="CJ551" s="100">
        <f t="shared" si="231"/>
        <v>1.8259543439999999E-4</v>
      </c>
      <c r="CK551" s="30"/>
      <c r="CL551" s="30"/>
      <c r="CM551" t="e">
        <f t="shared" si="232"/>
        <v>#DIV/0!</v>
      </c>
      <c r="CN551" s="30"/>
      <c r="CO551" s="30"/>
      <c r="CP551" s="30"/>
      <c r="CQ551" s="30"/>
      <c r="CR551" s="30"/>
      <c r="CS551" s="100" t="e">
        <f t="shared" si="233"/>
        <v>#DIV/0!</v>
      </c>
      <c r="CT551" s="30"/>
      <c r="CU551" s="30"/>
      <c r="CV551" t="e">
        <f t="shared" si="234"/>
        <v>#DIV/0!</v>
      </c>
      <c r="CW551" s="30"/>
      <c r="CY551">
        <v>4.01E+18</v>
      </c>
      <c r="CZ551">
        <f>Q561</f>
        <v>-8.933911711500001E-5</v>
      </c>
    </row>
    <row r="552" spans="1:104" ht="15.75" thickBot="1">
      <c r="A552" t="s">
        <v>56</v>
      </c>
      <c r="B552">
        <v>2.62E+18</v>
      </c>
      <c r="C552" s="30">
        <v>1.4999999999999999E-4</v>
      </c>
      <c r="D552" s="30">
        <v>2.3180343069999999E-5</v>
      </c>
      <c r="E552" t="s">
        <v>50</v>
      </c>
      <c r="F552">
        <v>2.62E+18</v>
      </c>
      <c r="G552" s="19"/>
      <c r="H552" s="19"/>
      <c r="I552" s="19"/>
      <c r="J552" s="19"/>
      <c r="K552" s="19"/>
      <c r="L552" s="19"/>
      <c r="M552" s="19"/>
      <c r="N552" s="19"/>
      <c r="R552" s="100"/>
      <c r="S552" t="s">
        <v>56</v>
      </c>
      <c r="T552">
        <v>2.53E+18</v>
      </c>
      <c r="U552" s="30">
        <v>8.8000000000000003E-4</v>
      </c>
      <c r="V552" s="30">
        <v>1.276287165E-4</v>
      </c>
      <c r="W552" s="30">
        <v>-6.9999999999999994E-5</v>
      </c>
      <c r="X552" s="30">
        <v>-1.096491228E-5</v>
      </c>
      <c r="Y552" s="30">
        <v>9.5E-4</v>
      </c>
      <c r="Z552" s="30">
        <v>1.404494382E-4</v>
      </c>
      <c r="AA552" s="30">
        <v>1.01E-3</v>
      </c>
      <c r="AB552" s="30">
        <v>1.5167442560000001E-4</v>
      </c>
      <c r="AC552" s="99">
        <f t="shared" si="225"/>
        <v>1.0219691700499999E-4</v>
      </c>
      <c r="AD552">
        <f t="shared" si="226"/>
        <v>7.6078151193851505E-5</v>
      </c>
      <c r="AE552" t="s">
        <v>50</v>
      </c>
      <c r="AF552">
        <v>2.53E+18</v>
      </c>
      <c r="AG552" s="30">
        <v>2.0920000000000001E-2</v>
      </c>
      <c r="AH552" s="30">
        <v>3.235885538E-3</v>
      </c>
      <c r="AI552" s="30">
        <v>2.095E-2</v>
      </c>
      <c r="AJ552" s="30">
        <v>3.428805237E-3</v>
      </c>
      <c r="AK552" s="99">
        <f t="shared" si="227"/>
        <v>3.3323453875E-3</v>
      </c>
      <c r="AL552" s="100">
        <f t="shared" si="228"/>
        <v>9.6459849499999986E-5</v>
      </c>
      <c r="AM552" t="s">
        <v>56</v>
      </c>
      <c r="AO552" s="30"/>
      <c r="AP552" s="30"/>
      <c r="BW552" s="133">
        <v>1.127664527E-6</v>
      </c>
      <c r="BX552" s="134"/>
      <c r="BY552" s="19"/>
      <c r="BZ552" s="19"/>
      <c r="CA552" s="19"/>
      <c r="CB552" s="100"/>
      <c r="CC552" s="133">
        <v>6.2088113079999997E-6</v>
      </c>
      <c r="CD552" s="133">
        <v>5.3341499660000005E-7</v>
      </c>
      <c r="CE552" s="133">
        <v>6.8325066979999997E-6</v>
      </c>
      <c r="CF552" s="133">
        <v>5.2174394880000003E-6</v>
      </c>
      <c r="CG552">
        <f t="shared" si="230"/>
        <v>4.6980431226499996E-6</v>
      </c>
      <c r="CH552" s="30">
        <v>1.5741757240000001E-4</v>
      </c>
      <c r="CI552" s="30">
        <v>1.6680262339999999E-4</v>
      </c>
      <c r="CJ552" s="100">
        <f t="shared" si="231"/>
        <v>1.6211009789999999E-4</v>
      </c>
      <c r="CK552" s="30"/>
      <c r="CL552" s="30"/>
      <c r="CM552" t="e">
        <f t="shared" si="232"/>
        <v>#DIV/0!</v>
      </c>
      <c r="CN552" s="19"/>
      <c r="CO552" s="30"/>
      <c r="CP552" s="30"/>
      <c r="CQ552" s="30"/>
      <c r="CR552" s="30"/>
      <c r="CS552" s="100" t="e">
        <f t="shared" si="233"/>
        <v>#DIV/0!</v>
      </c>
      <c r="CT552" s="30"/>
      <c r="CU552" s="30"/>
      <c r="CV552" t="e">
        <f t="shared" si="234"/>
        <v>#DIV/0!</v>
      </c>
      <c r="CW552" s="30"/>
      <c r="CY552">
        <v>4.32E+18</v>
      </c>
      <c r="CZ552">
        <f>Q563</f>
        <v>-3.4267481795E-4</v>
      </c>
    </row>
    <row r="553" spans="1:104" ht="15.75" thickBot="1">
      <c r="A553" t="s">
        <v>57</v>
      </c>
      <c r="B553">
        <v>2.78E+18</v>
      </c>
      <c r="C553" s="30">
        <v>-4.0999999999999999E-4</v>
      </c>
      <c r="D553" s="30">
        <v>-6.3359604390000003E-5</v>
      </c>
      <c r="E553" t="s">
        <v>51</v>
      </c>
      <c r="F553">
        <v>2.78E+18</v>
      </c>
      <c r="G553" s="30">
        <v>2.66E-3</v>
      </c>
      <c r="H553" s="30">
        <v>4.1157357260000001E-4</v>
      </c>
      <c r="I553" s="30">
        <v>1.1390000000000001E-2</v>
      </c>
      <c r="J553" s="30">
        <v>2.1155274890000001E-3</v>
      </c>
      <c r="K553" s="30">
        <v>1.29E-2</v>
      </c>
      <c r="L553" s="30">
        <v>2.2430881590000001E-3</v>
      </c>
      <c r="M553" s="30">
        <v>6.0400000000000002E-3</v>
      </c>
      <c r="N553" s="30">
        <v>2.2425187499999998E-3</v>
      </c>
      <c r="Q553">
        <f t="shared" si="224"/>
        <v>2.2003781326666669E-3</v>
      </c>
      <c r="R553" s="100">
        <f>_xlfn.STDEV.S(H553,J553,L553,N553,P553)</f>
        <v>8.9641246557146731E-4</v>
      </c>
      <c r="S553" t="s">
        <v>57</v>
      </c>
      <c r="T553">
        <v>2.68E+18</v>
      </c>
      <c r="U553" s="30">
        <v>-6.7000000000000002E-4</v>
      </c>
      <c r="V553" s="30">
        <v>-9.7171863670000001E-5</v>
      </c>
      <c r="W553" s="30">
        <v>-4.6000000000000001E-4</v>
      </c>
      <c r="X553" s="30">
        <v>-7.2055137839999994E-5</v>
      </c>
      <c r="Y553" s="30">
        <v>2.3000000000000001E-4</v>
      </c>
      <c r="Z553" s="30">
        <v>3.4003548200000002E-5</v>
      </c>
      <c r="AA553" s="30">
        <v>-5.5000000000000003E-4</v>
      </c>
      <c r="AB553" s="30">
        <v>-8.2594984229999993E-5</v>
      </c>
      <c r="AC553" s="99">
        <f t="shared" si="225"/>
        <v>-5.4454609384999998E-5</v>
      </c>
      <c r="AD553">
        <f t="shared" si="226"/>
        <v>5.9864482389517127E-5</v>
      </c>
      <c r="AE553" t="s">
        <v>51</v>
      </c>
      <c r="AF553">
        <v>2.68E+18</v>
      </c>
      <c r="AG553" s="30">
        <v>1.9E-2</v>
      </c>
      <c r="AH553" s="30">
        <v>2.9389017790000002E-3</v>
      </c>
      <c r="AI553" s="30">
        <v>1.9009999999999999E-2</v>
      </c>
      <c r="AJ553" s="30">
        <v>3.1112929619999999E-3</v>
      </c>
      <c r="AK553" s="99">
        <f t="shared" si="227"/>
        <v>3.0250973705000001E-3</v>
      </c>
      <c r="AL553" s="100">
        <f t="shared" si="228"/>
        <v>8.619559149999987E-5</v>
      </c>
      <c r="AM553" t="s">
        <v>57</v>
      </c>
      <c r="AO553" s="30"/>
      <c r="AP553" s="30"/>
      <c r="BW553" s="133">
        <v>3.08228304E-6</v>
      </c>
      <c r="BX553" s="132">
        <v>2.0022003849999999E-5</v>
      </c>
      <c r="BY553" s="30">
        <v>1.029150129E-4</v>
      </c>
      <c r="BZ553" s="30">
        <v>1.091205139E-4</v>
      </c>
      <c r="CA553" s="30">
        <v>1.090928136E-4</v>
      </c>
      <c r="CB553" s="100">
        <f t="shared" ref="CB553" si="240">AVERAGE(BX553:CA553)</f>
        <v>8.5287586062500001E-5</v>
      </c>
      <c r="CC553" s="133">
        <v>4.7271631549999997E-6</v>
      </c>
      <c r="CD553" s="133">
        <v>3.5052985489999998E-6</v>
      </c>
      <c r="CE553" s="133">
        <v>1.654185832E-6</v>
      </c>
      <c r="CF553" s="133">
        <v>2.8411799190000001E-6</v>
      </c>
      <c r="CG553">
        <f t="shared" si="230"/>
        <v>3.1819568637499999E-6</v>
      </c>
      <c r="CH553" s="30">
        <v>1.4297007059999999E-4</v>
      </c>
      <c r="CI553" s="30">
        <v>1.5135646160000001E-4</v>
      </c>
      <c r="CJ553" s="100">
        <f t="shared" si="231"/>
        <v>1.4716326610000001E-4</v>
      </c>
      <c r="CK553" s="30"/>
      <c r="CL553" s="30"/>
      <c r="CM553" t="e">
        <f t="shared" si="232"/>
        <v>#DIV/0!</v>
      </c>
      <c r="CN553" s="30"/>
      <c r="CO553" s="30"/>
      <c r="CP553" s="30"/>
      <c r="CQ553" s="30"/>
      <c r="CR553" s="30"/>
      <c r="CS553" s="100" t="e">
        <f t="shared" si="233"/>
        <v>#DIV/0!</v>
      </c>
      <c r="CT553" s="30"/>
      <c r="CU553" s="30"/>
      <c r="CV553" t="e">
        <f t="shared" si="234"/>
        <v>#DIV/0!</v>
      </c>
      <c r="CW553" s="30"/>
      <c r="CY553">
        <v>4.63E+18</v>
      </c>
      <c r="CZ553">
        <f>Q565</f>
        <v>-4.3945881236666671E-4</v>
      </c>
    </row>
    <row r="554" spans="1:104" ht="15.75" thickBot="1">
      <c r="A554" t="s">
        <v>58</v>
      </c>
      <c r="B554">
        <v>2.93E+18</v>
      </c>
      <c r="C554" s="30">
        <v>-9.0000000000000006E-5</v>
      </c>
      <c r="D554" s="30">
        <v>-1.3908205839999999E-5</v>
      </c>
      <c r="E554" t="s">
        <v>52</v>
      </c>
      <c r="F554">
        <v>2.93E+18</v>
      </c>
      <c r="G554" s="19"/>
      <c r="H554" s="19"/>
      <c r="I554" s="19"/>
      <c r="J554" s="19"/>
      <c r="K554" s="19"/>
      <c r="L554" s="19"/>
      <c r="M554" s="19"/>
      <c r="N554" s="19"/>
      <c r="R554" s="100"/>
      <c r="S554" t="s">
        <v>58</v>
      </c>
      <c r="T554">
        <v>2.83E+18</v>
      </c>
      <c r="U554" s="30">
        <v>-1.4E-3</v>
      </c>
      <c r="V554" s="30">
        <v>-2.0304568529999999E-4</v>
      </c>
      <c r="W554" s="30">
        <v>-2.0300000000000001E-3</v>
      </c>
      <c r="X554" s="30">
        <v>-3.1798245610000002E-4</v>
      </c>
      <c r="Y554" s="30">
        <v>-1.2600000000000001E-3</v>
      </c>
      <c r="Z554" s="30">
        <v>-1.862803075E-4</v>
      </c>
      <c r="AA554" s="30">
        <v>-1.2700000000000001E-3</v>
      </c>
      <c r="AB554" s="30">
        <v>-1.9071932720000001E-4</v>
      </c>
      <c r="AC554" s="99">
        <f t="shared" si="225"/>
        <v>-2.2450694402500001E-4</v>
      </c>
      <c r="AD554">
        <f t="shared" si="226"/>
        <v>6.2719310621403646E-5</v>
      </c>
      <c r="AE554" t="s">
        <v>52</v>
      </c>
      <c r="AF554">
        <v>2.83E+18</v>
      </c>
      <c r="AG554" s="30">
        <v>1.2619999999999999E-2</v>
      </c>
      <c r="AH554" s="30">
        <v>1.9520494969999999E-3</v>
      </c>
      <c r="AI554" s="19"/>
      <c r="AJ554" s="19"/>
      <c r="AK554" s="99">
        <f t="shared" si="227"/>
        <v>1.9520494969999999E-3</v>
      </c>
      <c r="AL554" s="100"/>
      <c r="AM554" t="s">
        <v>58</v>
      </c>
      <c r="AO554" s="30"/>
      <c r="AP554" s="30"/>
      <c r="BW554" s="133">
        <v>6.7659871619999995E-7</v>
      </c>
      <c r="BX554" s="134"/>
      <c r="BY554" s="19"/>
      <c r="BZ554" s="19"/>
      <c r="CA554" s="19"/>
      <c r="CB554" s="100"/>
      <c r="CC554" s="133">
        <v>9.8776543539999997E-6</v>
      </c>
      <c r="CD554" s="133">
        <v>1.5469034900000001E-5</v>
      </c>
      <c r="CE554" s="133">
        <v>9.0620615160000006E-6</v>
      </c>
      <c r="CF554" s="133">
        <v>6.5605427230000002E-6</v>
      </c>
      <c r="CG554">
        <f t="shared" si="230"/>
        <v>1.0242323373250001E-5</v>
      </c>
      <c r="CH554" s="30">
        <v>9.4962225810000001E-5</v>
      </c>
      <c r="CI554" s="19"/>
      <c r="CJ554" s="100">
        <f t="shared" si="231"/>
        <v>9.4962225810000001E-5</v>
      </c>
      <c r="CK554" s="30"/>
      <c r="CL554" s="30"/>
      <c r="CM554" t="e">
        <f t="shared" si="232"/>
        <v>#DIV/0!</v>
      </c>
      <c r="CN554" s="19"/>
      <c r="CO554" s="30"/>
      <c r="CP554" s="30"/>
      <c r="CQ554" s="30"/>
      <c r="CR554" s="30"/>
      <c r="CS554" s="100" t="e">
        <f t="shared" si="233"/>
        <v>#DIV/0!</v>
      </c>
      <c r="CT554" s="30"/>
      <c r="CU554" s="30"/>
      <c r="CV554" t="e">
        <f t="shared" si="234"/>
        <v>#DIV/0!</v>
      </c>
      <c r="CW554" s="30"/>
      <c r="CY554">
        <v>4.94E+18</v>
      </c>
      <c r="CZ554">
        <f>Q567</f>
        <v>-3.638462127E-4</v>
      </c>
    </row>
    <row r="555" spans="1:104" ht="15.75" thickBot="1">
      <c r="A555" t="s">
        <v>59</v>
      </c>
      <c r="B555">
        <v>3.09E+18</v>
      </c>
      <c r="C555" s="30">
        <v>-1.15E-3</v>
      </c>
      <c r="D555" s="30">
        <v>-1.777159635E-4</v>
      </c>
      <c r="E555" t="s">
        <v>53</v>
      </c>
      <c r="F555">
        <v>3.09E+18</v>
      </c>
      <c r="G555" s="30">
        <v>-8.0000000000000004E-4</v>
      </c>
      <c r="H555" s="30">
        <v>-1.2378152559999999E-4</v>
      </c>
      <c r="I555" s="30">
        <v>5.7299999999999999E-3</v>
      </c>
      <c r="J555" s="30">
        <v>1.0642644870000001E-3</v>
      </c>
      <c r="K555" s="30">
        <v>6.4200000000000004E-3</v>
      </c>
      <c r="L555" s="30">
        <v>1.1163275950000001E-3</v>
      </c>
      <c r="M555" s="30">
        <v>3.7000000000000002E-3</v>
      </c>
      <c r="N555" s="30">
        <v>1.3737283730000001E-3</v>
      </c>
      <c r="Q555">
        <f t="shared" si="224"/>
        <v>1.1847734850000001E-3</v>
      </c>
      <c r="R555" s="100">
        <f>_xlfn.STDEV.S(H555,J555,L555,N555,P555)</f>
        <v>6.6811884421379294E-4</v>
      </c>
      <c r="S555" t="s">
        <v>59</v>
      </c>
      <c r="T555">
        <v>2.97E+18</v>
      </c>
      <c r="U555" s="30">
        <v>-2.47E-3</v>
      </c>
      <c r="V555" s="30">
        <v>-3.5823060190000002E-4</v>
      </c>
      <c r="W555" s="30">
        <v>-2.9199999999999999E-3</v>
      </c>
      <c r="X555" s="30">
        <v>-4.5739348369999998E-4</v>
      </c>
      <c r="Y555" s="30">
        <v>-2.2100000000000002E-3</v>
      </c>
      <c r="Z555" s="30">
        <v>-3.2672974570000001E-4</v>
      </c>
      <c r="AA555" s="30">
        <v>-2.3400000000000001E-3</v>
      </c>
      <c r="AB555" s="30">
        <v>-3.5140411470000003E-4</v>
      </c>
      <c r="AC555" s="99">
        <f t="shared" si="225"/>
        <v>-3.7343948649999999E-4</v>
      </c>
      <c r="AD555">
        <f t="shared" si="226"/>
        <v>5.7581655969591386E-5</v>
      </c>
      <c r="AE555" t="s">
        <v>53</v>
      </c>
      <c r="AF555">
        <v>2.97E+18</v>
      </c>
      <c r="AG555" s="30">
        <v>8.3999999999999995E-3</v>
      </c>
      <c r="AH555" s="30">
        <v>1.299303944E-3</v>
      </c>
      <c r="AI555" s="30">
        <v>9.7099999999999999E-3</v>
      </c>
      <c r="AJ555" s="30">
        <v>1.5891980360000001E-3</v>
      </c>
      <c r="AK555" s="99">
        <f t="shared" si="227"/>
        <v>1.4442509900000002E-3</v>
      </c>
      <c r="AL555" s="100">
        <f t="shared" ref="AL555:AL571" si="241">_xlfn.STDEV.P(AH555,AJ555)</f>
        <v>1.4494704600000001E-4</v>
      </c>
      <c r="AM555" t="s">
        <v>59</v>
      </c>
      <c r="AO555" s="30"/>
      <c r="AP555" s="30"/>
      <c r="BW555" s="133">
        <v>8.6454280399999995E-6</v>
      </c>
      <c r="BX555" s="132">
        <v>6.0216552920000003E-6</v>
      </c>
      <c r="BY555" s="30">
        <v>5.1773750980000002E-5</v>
      </c>
      <c r="BZ555" s="30">
        <v>5.4306488289999998E-5</v>
      </c>
      <c r="CA555" s="30">
        <v>6.6828379169999995E-5</v>
      </c>
      <c r="CB555" s="100">
        <f t="shared" ref="CB555" si="242">AVERAGE(BX555:CA555)</f>
        <v>4.4732568433000002E-5</v>
      </c>
      <c r="CC555" s="133">
        <v>1.7427004470000001E-5</v>
      </c>
      <c r="CD555" s="133">
        <v>2.2251025569999999E-5</v>
      </c>
      <c r="CE555" s="133">
        <v>1.5894568210000001E-5</v>
      </c>
      <c r="CF555" s="133">
        <v>1.2087929110000001E-5</v>
      </c>
      <c r="CG555">
        <f t="shared" si="230"/>
        <v>1.691513184E-5</v>
      </c>
      <c r="CH555" s="30">
        <v>6.3207820669999995E-5</v>
      </c>
      <c r="CI555" s="30">
        <v>7.7310428329999999E-5</v>
      </c>
      <c r="CJ555" s="100">
        <f t="shared" si="231"/>
        <v>7.0259124499999997E-5</v>
      </c>
      <c r="CK555" s="30"/>
      <c r="CL555" s="30"/>
      <c r="CM555" t="e">
        <f t="shared" si="232"/>
        <v>#DIV/0!</v>
      </c>
      <c r="CN555" s="30"/>
      <c r="CO555" s="30"/>
      <c r="CP555" s="30"/>
      <c r="CQ555" s="30"/>
      <c r="CR555" s="30"/>
      <c r="CS555" s="100" t="e">
        <f t="shared" si="233"/>
        <v>#DIV/0!</v>
      </c>
      <c r="CT555" s="30"/>
      <c r="CU555" s="30"/>
      <c r="CV555" t="e">
        <f t="shared" si="234"/>
        <v>#DIV/0!</v>
      </c>
      <c r="CW555" s="30"/>
      <c r="CY555">
        <v>5.24E+18</v>
      </c>
      <c r="CZ555">
        <f>Q569</f>
        <v>-1.8142881279999999E-4</v>
      </c>
    </row>
    <row r="556" spans="1:104" ht="15.75" thickBot="1">
      <c r="A556" t="s">
        <v>60</v>
      </c>
      <c r="B556">
        <v>3.24E+18</v>
      </c>
      <c r="C556" s="30">
        <v>-1.65E-3</v>
      </c>
      <c r="D556" s="30">
        <v>-2.5498377380000001E-4</v>
      </c>
      <c r="E556" t="s">
        <v>54</v>
      </c>
      <c r="F556">
        <v>3.24E+18</v>
      </c>
      <c r="G556" s="19"/>
      <c r="H556" s="19"/>
      <c r="I556" s="19"/>
      <c r="J556" s="19"/>
      <c r="K556" s="19"/>
      <c r="L556" s="19"/>
      <c r="M556" s="19"/>
      <c r="N556" s="19"/>
      <c r="R556" s="100"/>
      <c r="S556" t="s">
        <v>60</v>
      </c>
      <c r="T556">
        <v>3.12E+18</v>
      </c>
      <c r="U556" s="30">
        <v>-3.7499999999999999E-3</v>
      </c>
      <c r="V556" s="30">
        <v>-5.4387237130000001E-4</v>
      </c>
      <c r="W556" s="30">
        <v>-3.0599999999999998E-3</v>
      </c>
      <c r="X556" s="30">
        <v>-4.7932330829999998E-4</v>
      </c>
      <c r="Y556" s="30">
        <v>-3.3400000000000001E-3</v>
      </c>
      <c r="Z556" s="30">
        <v>-4.9379065640000003E-4</v>
      </c>
      <c r="AA556" s="30">
        <v>-3.6900000000000001E-3</v>
      </c>
      <c r="AB556" s="30">
        <v>-5.541372578E-4</v>
      </c>
      <c r="AC556" s="99">
        <f t="shared" si="225"/>
        <v>-5.1778089844999996E-4</v>
      </c>
      <c r="AD556">
        <f t="shared" si="226"/>
        <v>3.6774392242571848E-5</v>
      </c>
      <c r="AE556" t="s">
        <v>54</v>
      </c>
      <c r="AF556">
        <v>3.12E+18</v>
      </c>
      <c r="AG556" s="30">
        <v>5.8599999999999998E-3</v>
      </c>
      <c r="AH556" s="30">
        <v>9.0641918019999999E-4</v>
      </c>
      <c r="AI556" s="30">
        <v>6.0499999999999998E-3</v>
      </c>
      <c r="AJ556" s="30">
        <v>9.9018003270000005E-4</v>
      </c>
      <c r="AK556" s="99">
        <f t="shared" si="227"/>
        <v>9.4829960645000002E-4</v>
      </c>
      <c r="AL556" s="100">
        <f t="shared" si="241"/>
        <v>4.188042625000003E-5</v>
      </c>
      <c r="AM556" t="s">
        <v>60</v>
      </c>
      <c r="AO556" s="30"/>
      <c r="AP556" s="30"/>
      <c r="BW556" s="133">
        <v>1.24043098E-5</v>
      </c>
      <c r="BX556" s="134"/>
      <c r="BY556" s="19"/>
      <c r="BZ556" s="19"/>
      <c r="CA556" s="19"/>
      <c r="CB556" s="100"/>
      <c r="CC556" s="133">
        <v>2.6458002729999999E-5</v>
      </c>
      <c r="CD556" s="133">
        <v>2.331785557E-5</v>
      </c>
      <c r="CE556" s="133">
        <v>2.4021655129999999E-5</v>
      </c>
      <c r="CF556" s="133">
        <v>1.9061734370000001E-5</v>
      </c>
      <c r="CG556">
        <f t="shared" si="230"/>
        <v>2.321481195E-5</v>
      </c>
      <c r="CH556" s="30">
        <v>4.4094979660000002E-5</v>
      </c>
      <c r="CI556" s="30">
        <v>4.8169731350000003E-5</v>
      </c>
      <c r="CJ556" s="100">
        <f t="shared" si="231"/>
        <v>4.6132355505000002E-5</v>
      </c>
      <c r="CK556" s="30"/>
      <c r="CL556" s="30"/>
      <c r="CM556" t="e">
        <f t="shared" si="232"/>
        <v>#DIV/0!</v>
      </c>
      <c r="CN556" s="19"/>
      <c r="CO556" s="30"/>
      <c r="CP556" s="30"/>
      <c r="CQ556" s="30"/>
      <c r="CR556" s="30"/>
      <c r="CS556" s="100" t="e">
        <f t="shared" si="233"/>
        <v>#DIV/0!</v>
      </c>
      <c r="CT556" s="30"/>
      <c r="CU556" s="30"/>
      <c r="CV556" t="e">
        <f t="shared" si="234"/>
        <v>#DIV/0!</v>
      </c>
      <c r="CW556" s="30"/>
      <c r="CY556">
        <v>5.55E+18</v>
      </c>
      <c r="CZ556">
        <f>Q571</f>
        <v>1.6044757899999999E-5</v>
      </c>
    </row>
    <row r="557" spans="1:104" ht="15.75" thickBot="1">
      <c r="A557" t="s">
        <v>61</v>
      </c>
      <c r="B557">
        <v>3.39E+18</v>
      </c>
      <c r="C557" s="30">
        <v>-2.2899999999999999E-3</v>
      </c>
      <c r="D557" s="30">
        <v>-3.538865709E-4</v>
      </c>
      <c r="E557" t="s">
        <v>55</v>
      </c>
      <c r="F557">
        <v>3.39E+18</v>
      </c>
      <c r="G557" s="30">
        <v>-1.98E-3</v>
      </c>
      <c r="H557" s="30">
        <v>-3.0635927589999998E-4</v>
      </c>
      <c r="I557" s="30">
        <v>1.2899999999999999E-3</v>
      </c>
      <c r="J557" s="30">
        <v>2.3959881129999999E-4</v>
      </c>
      <c r="K557" s="30">
        <v>2.3600000000000001E-3</v>
      </c>
      <c r="L557" s="30">
        <v>4.1036341510000001E-4</v>
      </c>
      <c r="M557" s="30">
        <v>1.31E-3</v>
      </c>
      <c r="N557" s="30">
        <v>4.8637409970000002E-4</v>
      </c>
      <c r="Q557">
        <f t="shared" si="224"/>
        <v>3.7877877536666668E-4</v>
      </c>
      <c r="R557" s="100">
        <f>_xlfn.STDEV.S(H557,J557,L557,N557,P557)</f>
        <v>3.5777367969765117E-4</v>
      </c>
      <c r="S557" t="s">
        <v>61</v>
      </c>
      <c r="T557">
        <v>3.27E+18</v>
      </c>
      <c r="U557" s="30">
        <v>-4.5799999999999999E-3</v>
      </c>
      <c r="V557" s="30">
        <v>-6.642494561E-4</v>
      </c>
      <c r="W557" s="30">
        <v>-4.13E-3</v>
      </c>
      <c r="X557" s="30">
        <v>-6.4692982460000002E-4</v>
      </c>
      <c r="Y557" s="30">
        <v>-4.8599999999999997E-3</v>
      </c>
      <c r="Z557" s="30">
        <v>-7.185097575E-4</v>
      </c>
      <c r="AA557" s="30">
        <v>-4.7099999999999998E-3</v>
      </c>
      <c r="AB557" s="30">
        <v>-7.073134104E-4</v>
      </c>
      <c r="AC557" s="99">
        <f t="shared" si="225"/>
        <v>-6.8425061214999992E-4</v>
      </c>
      <c r="AD557">
        <f t="shared" si="226"/>
        <v>3.4149031855097127E-5</v>
      </c>
      <c r="AE557" t="s">
        <v>55</v>
      </c>
      <c r="AF557">
        <v>3.27E+18</v>
      </c>
      <c r="AG557" s="30">
        <v>3.5599999999999998E-3</v>
      </c>
      <c r="AH557" s="30">
        <v>5.5065738589999997E-4</v>
      </c>
      <c r="AI557" s="30">
        <v>4.0699999999999998E-3</v>
      </c>
      <c r="AJ557" s="30">
        <v>6.6612111289999999E-4</v>
      </c>
      <c r="AK557" s="99">
        <f t="shared" si="227"/>
        <v>6.0838924939999998E-4</v>
      </c>
      <c r="AL557" s="100">
        <f t="shared" si="241"/>
        <v>5.7731863500000012E-5</v>
      </c>
      <c r="AM557" t="s">
        <v>61</v>
      </c>
      <c r="AO557" s="30"/>
      <c r="AP557" s="30"/>
      <c r="BW557" s="133">
        <v>1.7215678440000001E-5</v>
      </c>
      <c r="BX557" s="132">
        <v>1.490359685E-5</v>
      </c>
      <c r="BY557" s="30">
        <v>1.165587064E-5</v>
      </c>
      <c r="BZ557" s="30">
        <v>1.996313277E-5</v>
      </c>
      <c r="CA557" s="30">
        <v>2.3660858570000001E-5</v>
      </c>
      <c r="CB557" s="100">
        <f t="shared" ref="CB557" si="243">AVERAGE(BX557:CA557)</f>
        <v>1.7545864707500003E-5</v>
      </c>
      <c r="CC557" s="133">
        <v>3.2314040669999997E-5</v>
      </c>
      <c r="CD557" s="133">
        <v>3.1471484800000001E-5</v>
      </c>
      <c r="CE557" s="133">
        <v>3.4953665849999997E-5</v>
      </c>
      <c r="CF557" s="133">
        <v>2.4330831670000001E-5</v>
      </c>
      <c r="CG557">
        <f t="shared" si="230"/>
        <v>3.0767505747499996E-5</v>
      </c>
      <c r="CH557" s="30">
        <v>2.678807638E-5</v>
      </c>
      <c r="CI557" s="30">
        <v>3.2405091999999997E-5</v>
      </c>
      <c r="CJ557" s="100">
        <f t="shared" si="231"/>
        <v>2.9596584189999997E-5</v>
      </c>
      <c r="CK557" s="30"/>
      <c r="CL557" s="30"/>
      <c r="CM557" t="e">
        <f t="shared" si="232"/>
        <v>#DIV/0!</v>
      </c>
      <c r="CN557" s="30"/>
      <c r="CO557" s="30"/>
      <c r="CP557" s="30"/>
      <c r="CQ557" s="30"/>
      <c r="CR557" s="30"/>
      <c r="CS557" s="100" t="e">
        <f t="shared" si="233"/>
        <v>#DIV/0!</v>
      </c>
      <c r="CT557" s="30"/>
      <c r="CU557" s="30"/>
      <c r="CV557" t="e">
        <f t="shared" si="234"/>
        <v>#DIV/0!</v>
      </c>
      <c r="CW557" s="30"/>
    </row>
    <row r="558" spans="1:104" ht="15.75" thickBot="1">
      <c r="A558" t="s">
        <v>62</v>
      </c>
      <c r="B558">
        <v>3.55E+18</v>
      </c>
      <c r="C558" s="30">
        <v>-3.3E-3</v>
      </c>
      <c r="D558" s="30">
        <v>-5.0996754750000004E-4</v>
      </c>
      <c r="E558" t="s">
        <v>56</v>
      </c>
      <c r="F558">
        <v>3.55E+18</v>
      </c>
      <c r="G558" s="19"/>
      <c r="H558" s="19"/>
      <c r="I558" s="19"/>
      <c r="J558" s="19"/>
      <c r="K558" s="19"/>
      <c r="L558" s="19"/>
      <c r="M558" s="19"/>
      <c r="N558" s="19"/>
      <c r="R558" s="100"/>
      <c r="S558" t="s">
        <v>62</v>
      </c>
      <c r="T558">
        <v>3.42E+18</v>
      </c>
      <c r="U558" s="30">
        <v>-5.9199999999999999E-3</v>
      </c>
      <c r="V558" s="30">
        <v>-8.5859318349999997E-4</v>
      </c>
      <c r="W558" s="30">
        <v>-5.2900000000000004E-3</v>
      </c>
      <c r="X558" s="30">
        <v>-8.2863408520000002E-4</v>
      </c>
      <c r="Y558" s="30">
        <v>-5.6699999999999997E-3</v>
      </c>
      <c r="Z558" s="30">
        <v>-8.382613838E-4</v>
      </c>
      <c r="AA558" s="30">
        <v>-6.4599999999999996E-3</v>
      </c>
      <c r="AB558" s="30">
        <v>-9.7011563299999998E-4</v>
      </c>
      <c r="AC558" s="99">
        <f t="shared" si="225"/>
        <v>-8.7390107137499994E-4</v>
      </c>
      <c r="AD558">
        <f t="shared" si="226"/>
        <v>6.5347432154843807E-5</v>
      </c>
      <c r="AE558" t="s">
        <v>56</v>
      </c>
      <c r="AF558">
        <v>3.42E+18</v>
      </c>
      <c r="AG558" s="30">
        <v>4.0999999999999999E-4</v>
      </c>
      <c r="AH558" s="30">
        <v>6.3418406810000002E-5</v>
      </c>
      <c r="AI558" s="30">
        <v>8.4000000000000003E-4</v>
      </c>
      <c r="AJ558" s="30">
        <v>1.3747954169999999E-4</v>
      </c>
      <c r="AK558" s="99">
        <f t="shared" si="227"/>
        <v>1.00448974255E-4</v>
      </c>
      <c r="AL558" s="100">
        <f t="shared" si="241"/>
        <v>3.7030567444999994E-5</v>
      </c>
      <c r="AM558" t="s">
        <v>62</v>
      </c>
      <c r="AO558" s="30"/>
      <c r="AP558" s="30"/>
      <c r="BW558" s="133">
        <v>2.480861959E-5</v>
      </c>
      <c r="BX558" s="134"/>
      <c r="BY558" s="19"/>
      <c r="BZ558" s="19"/>
      <c r="CA558" s="19"/>
      <c r="CB558" s="100"/>
      <c r="CC558" s="133">
        <v>4.1768366980000002E-5</v>
      </c>
      <c r="CD558" s="133">
        <v>4.0310933319999999E-5</v>
      </c>
      <c r="CE558" s="133">
        <v>4.0779276819999998E-5</v>
      </c>
      <c r="CF558" s="133">
        <v>3.33709496E-5</v>
      </c>
      <c r="CG558">
        <f t="shared" si="230"/>
        <v>3.9057381679999999E-5</v>
      </c>
      <c r="CH558" s="30">
        <v>3.0851436280000002E-6</v>
      </c>
      <c r="CI558" s="30">
        <v>6.6880288150000002E-6</v>
      </c>
      <c r="CJ558" s="100">
        <f t="shared" si="231"/>
        <v>4.8865862215E-6</v>
      </c>
      <c r="CK558" s="30"/>
      <c r="CL558" s="30"/>
      <c r="CM558" t="e">
        <f t="shared" si="232"/>
        <v>#DIV/0!</v>
      </c>
      <c r="CN558" s="19"/>
      <c r="CO558" s="30"/>
      <c r="CP558" s="30"/>
      <c r="CQ558" s="30"/>
      <c r="CR558" s="30"/>
      <c r="CS558" s="100" t="e">
        <f t="shared" si="233"/>
        <v>#DIV/0!</v>
      </c>
      <c r="CT558" s="30"/>
      <c r="CU558" s="30"/>
      <c r="CV558" t="e">
        <f t="shared" si="234"/>
        <v>#DIV/0!</v>
      </c>
      <c r="CW558" s="30"/>
    </row>
    <row r="559" spans="1:104" ht="15.75" thickBot="1">
      <c r="A559" t="s">
        <v>63</v>
      </c>
      <c r="B559">
        <v>3.7E+18</v>
      </c>
      <c r="C559" s="30">
        <v>-3.5000000000000001E-3</v>
      </c>
      <c r="D559" s="30">
        <v>-5.408746716E-4</v>
      </c>
      <c r="E559" t="s">
        <v>57</v>
      </c>
      <c r="F559">
        <v>3.7E+18</v>
      </c>
      <c r="G559" s="30">
        <v>-2.8400000000000001E-3</v>
      </c>
      <c r="H559" s="30">
        <v>-4.3942441589999999E-4</v>
      </c>
      <c r="I559" s="30"/>
      <c r="J559" s="30"/>
      <c r="K559" s="30">
        <v>-1.0000000000000001E-5</v>
      </c>
      <c r="L559" s="30">
        <v>-1.73882803E-6</v>
      </c>
      <c r="M559" s="30">
        <v>3.6000000000000002E-4</v>
      </c>
      <c r="N559" s="30">
        <v>1.336600579E-4</v>
      </c>
      <c r="Q559">
        <f t="shared" si="224"/>
        <v>6.5960614935E-5</v>
      </c>
      <c r="R559" s="100">
        <f>_xlfn.STDEV.S(H559,J559,L559,N559,P559)</f>
        <v>2.9953501360464673E-4</v>
      </c>
      <c r="S559" t="s">
        <v>63</v>
      </c>
      <c r="T559">
        <v>3.57E+18</v>
      </c>
      <c r="U559" s="30">
        <v>-6.3800000000000003E-3</v>
      </c>
      <c r="V559" s="30">
        <v>-9.2530819430000004E-4</v>
      </c>
      <c r="W559" s="30">
        <v>-5.5599999999999998E-3</v>
      </c>
      <c r="X559" s="30">
        <v>-8.7092731830000004E-4</v>
      </c>
      <c r="Y559" s="30">
        <v>-6.2300000000000003E-3</v>
      </c>
      <c r="Z559" s="30">
        <v>-9.2105263159999995E-4</v>
      </c>
      <c r="AA559" s="30">
        <v>-6.8999999999999999E-3</v>
      </c>
      <c r="AB559" s="30">
        <v>-1.03619162E-3</v>
      </c>
      <c r="AC559" s="99">
        <f t="shared" si="225"/>
        <v>-9.3836994104999996E-4</v>
      </c>
      <c r="AD559">
        <f t="shared" si="226"/>
        <v>6.973303060182189E-5</v>
      </c>
      <c r="AE559" t="s">
        <v>57</v>
      </c>
      <c r="AF559">
        <v>3.57E+18</v>
      </c>
      <c r="AG559" s="30">
        <v>-7.9000000000000001E-4</v>
      </c>
      <c r="AH559" s="30">
        <v>-1.221964424E-4</v>
      </c>
      <c r="AI559" s="30">
        <v>1.2E-4</v>
      </c>
      <c r="AJ559" s="30">
        <v>1.9639934529999999E-5</v>
      </c>
      <c r="AK559" s="99">
        <f t="shared" si="227"/>
        <v>-5.1278253935E-5</v>
      </c>
      <c r="AL559" s="100">
        <f t="shared" si="241"/>
        <v>7.0918188464999995E-5</v>
      </c>
      <c r="AM559" t="s">
        <v>63</v>
      </c>
      <c r="AO559" s="30"/>
      <c r="AP559" s="30"/>
      <c r="BW559" s="133">
        <v>2.631217229E-5</v>
      </c>
      <c r="BX559" s="132">
        <v>2.1376876290000001E-5</v>
      </c>
      <c r="BY559" s="30">
        <v>4.8792016629999996E-6</v>
      </c>
      <c r="BZ559" s="30">
        <v>8.4589545629999994E-8</v>
      </c>
      <c r="CA559" s="30">
        <v>6.5022206760000002E-6</v>
      </c>
      <c r="CB559" s="100">
        <f t="shared" ref="CB559" si="244">AVERAGE(BX559:CA559)</f>
        <v>8.2107220436575005E-6</v>
      </c>
      <c r="CC559" s="133">
        <v>4.5013881979999997E-5</v>
      </c>
      <c r="CD559" s="133">
        <v>4.2368391159999998E-5</v>
      </c>
      <c r="CE559" s="133">
        <v>4.4806859720000002E-5</v>
      </c>
      <c r="CF559" s="133">
        <v>3.5643893530000001E-5</v>
      </c>
      <c r="CG559">
        <f t="shared" si="230"/>
        <v>4.1958256597499996E-5</v>
      </c>
      <c r="CH559" s="30">
        <v>5.944545039E-6</v>
      </c>
      <c r="CI559" s="30">
        <v>9.5543268789999991E-7</v>
      </c>
      <c r="CJ559" s="100">
        <f t="shared" si="231"/>
        <v>3.4499888634499997E-6</v>
      </c>
      <c r="CK559" s="30"/>
      <c r="CL559" s="30"/>
      <c r="CM559" t="e">
        <f t="shared" si="232"/>
        <v>#DIV/0!</v>
      </c>
      <c r="CN559" s="30"/>
      <c r="CO559" s="30"/>
      <c r="CP559" s="30"/>
      <c r="CQ559" s="30"/>
      <c r="CR559" s="30"/>
      <c r="CS559" s="100" t="e">
        <f t="shared" si="233"/>
        <v>#DIV/0!</v>
      </c>
      <c r="CT559" s="30"/>
      <c r="CU559" s="30"/>
      <c r="CV559" t="e">
        <f t="shared" si="234"/>
        <v>#DIV/0!</v>
      </c>
      <c r="CW559" s="30"/>
    </row>
    <row r="560" spans="1:104" ht="15.75" thickBot="1">
      <c r="A560" t="s">
        <v>64</v>
      </c>
      <c r="B560">
        <v>3.86E+18</v>
      </c>
      <c r="C560" s="30">
        <v>-2.8400000000000001E-3</v>
      </c>
      <c r="D560" s="30">
        <v>-4.388811621E-4</v>
      </c>
      <c r="E560" t="s">
        <v>58</v>
      </c>
      <c r="F560">
        <v>3.86E+18</v>
      </c>
      <c r="G560" s="19"/>
      <c r="H560" s="19"/>
      <c r="I560" s="19"/>
      <c r="J560" s="19"/>
      <c r="K560" s="19"/>
      <c r="L560" s="19"/>
      <c r="M560" s="19"/>
      <c r="N560" s="19"/>
      <c r="R560" s="100"/>
      <c r="S560" t="s">
        <v>64</v>
      </c>
      <c r="T560">
        <v>3.72E+18</v>
      </c>
      <c r="U560" s="30">
        <v>-5.5199999999999997E-3</v>
      </c>
      <c r="V560" s="30">
        <v>-8.0058013049999998E-4</v>
      </c>
      <c r="W560" s="30">
        <v>-5.1799999999999997E-3</v>
      </c>
      <c r="X560" s="30">
        <v>-8.114035088E-4</v>
      </c>
      <c r="Y560" s="30">
        <v>-5.4200000000000003E-3</v>
      </c>
      <c r="Z560" s="30">
        <v>-8.0130100530000005E-4</v>
      </c>
      <c r="AA560" s="30">
        <v>-5.45E-3</v>
      </c>
      <c r="AB560" s="30">
        <v>-8.184412074E-4</v>
      </c>
      <c r="AC560" s="99">
        <f t="shared" si="225"/>
        <v>-8.0793146300000001E-4</v>
      </c>
      <c r="AD560">
        <f t="shared" si="226"/>
        <v>8.5735035278792557E-6</v>
      </c>
      <c r="AE560" t="s">
        <v>58</v>
      </c>
      <c r="AF560">
        <v>3.72E+18</v>
      </c>
      <c r="AG560" s="30">
        <v>-1.06E-3</v>
      </c>
      <c r="AH560" s="30">
        <v>-1.6395978339999999E-4</v>
      </c>
      <c r="AI560" s="30">
        <v>-1.39E-3</v>
      </c>
      <c r="AJ560" s="30">
        <v>-2.2749590829999999E-4</v>
      </c>
      <c r="AK560" s="99">
        <f t="shared" si="227"/>
        <v>-1.9572784584999999E-4</v>
      </c>
      <c r="AL560" s="100">
        <f t="shared" si="241"/>
        <v>3.1768062450000003E-5</v>
      </c>
      <c r="AM560" t="s">
        <v>64</v>
      </c>
      <c r="AO560" s="30"/>
      <c r="AP560" s="30"/>
      <c r="BW560" s="133">
        <v>2.1350448379999999E-5</v>
      </c>
      <c r="BX560" s="134"/>
      <c r="BY560" s="19"/>
      <c r="BZ560" s="19"/>
      <c r="CA560" s="19"/>
      <c r="CB560" s="100"/>
      <c r="CC560" s="133">
        <v>3.8946180020000002E-5</v>
      </c>
      <c r="CD560" s="133">
        <v>3.9472709750000001E-5</v>
      </c>
      <c r="CE560" s="133">
        <v>3.8981248739999997E-5</v>
      </c>
      <c r="CF560" s="133">
        <v>2.815351011E-5</v>
      </c>
      <c r="CG560">
        <f t="shared" si="230"/>
        <v>3.6388412155000001E-5</v>
      </c>
      <c r="CH560" s="30">
        <v>7.9762249889999999E-6</v>
      </c>
      <c r="CI560" s="30">
        <v>1.1067095300000001E-5</v>
      </c>
      <c r="CJ560" s="100">
        <f t="shared" si="231"/>
        <v>9.5216601445000002E-6</v>
      </c>
      <c r="CK560" s="30"/>
      <c r="CL560" s="30"/>
      <c r="CM560" t="e">
        <f t="shared" si="232"/>
        <v>#DIV/0!</v>
      </c>
      <c r="CN560" s="19"/>
      <c r="CO560" s="30"/>
      <c r="CP560" s="30"/>
      <c r="CQ560" s="30"/>
      <c r="CR560" s="30"/>
      <c r="CS560" s="100" t="e">
        <f t="shared" si="233"/>
        <v>#DIV/0!</v>
      </c>
      <c r="CT560" s="30"/>
      <c r="CU560" s="30"/>
      <c r="CV560" t="e">
        <f t="shared" si="234"/>
        <v>#DIV/0!</v>
      </c>
      <c r="CW560" s="30"/>
    </row>
    <row r="561" spans="1:101" ht="15.75" thickBot="1">
      <c r="A561" t="s">
        <v>65</v>
      </c>
      <c r="B561">
        <v>4.01E+18</v>
      </c>
      <c r="C561" s="30">
        <v>-1.57E-3</v>
      </c>
      <c r="D561" s="30">
        <v>-2.426209241E-4</v>
      </c>
      <c r="E561" t="s">
        <v>59</v>
      </c>
      <c r="F561">
        <v>4.01E+18</v>
      </c>
      <c r="G561" s="30">
        <v>-1.89E-3</v>
      </c>
      <c r="H561" s="30">
        <v>-2.924338542E-4</v>
      </c>
      <c r="I561" s="30"/>
      <c r="J561" s="30"/>
      <c r="K561" s="30">
        <v>-7.5000000000000002E-4</v>
      </c>
      <c r="L561" s="30">
        <v>-1.3041210220000001E-4</v>
      </c>
      <c r="M561" s="30">
        <v>-1.2999999999999999E-4</v>
      </c>
      <c r="N561" s="30">
        <v>-4.8266132029999999E-5</v>
      </c>
      <c r="Q561">
        <f t="shared" si="224"/>
        <v>-8.933911711500001E-5</v>
      </c>
      <c r="R561" s="100">
        <f>_xlfn.STDEV.S(H561,J561,L561,N561,P561)</f>
        <v>1.2424229358126961E-4</v>
      </c>
      <c r="S561" t="s">
        <v>65</v>
      </c>
      <c r="T561">
        <v>3.87E+18</v>
      </c>
      <c r="U561" s="30">
        <v>-4.9399999999999999E-3</v>
      </c>
      <c r="V561" s="30">
        <v>-7.1646120380000004E-4</v>
      </c>
      <c r="W561" s="30">
        <v>-4.9500000000000004E-3</v>
      </c>
      <c r="X561" s="30">
        <v>-7.753759398E-4</v>
      </c>
      <c r="Y561" s="30">
        <v>-5.3200000000000001E-3</v>
      </c>
      <c r="Z561" s="30">
        <v>-7.8651685389999999E-4</v>
      </c>
      <c r="AA561" s="30">
        <v>-5.4099999999999999E-3</v>
      </c>
      <c r="AB561" s="30">
        <v>-8.1243429940000003E-4</v>
      </c>
      <c r="AC561" s="99">
        <f t="shared" si="225"/>
        <v>-7.7269707422499999E-4</v>
      </c>
      <c r="AD561">
        <f t="shared" si="226"/>
        <v>4.0577838032192334E-5</v>
      </c>
      <c r="AE561" t="s">
        <v>59</v>
      </c>
      <c r="AF561">
        <v>3.87E+18</v>
      </c>
      <c r="AG561" s="30">
        <v>-9.7999999999999997E-4</v>
      </c>
      <c r="AH561" s="30">
        <v>-1.5158546019999999E-4</v>
      </c>
      <c r="AI561" s="30">
        <v>-2.31E-3</v>
      </c>
      <c r="AJ561" s="30">
        <v>-3.7806873979999997E-4</v>
      </c>
      <c r="AK561" s="99">
        <f t="shared" si="227"/>
        <v>-2.6482709999999996E-4</v>
      </c>
      <c r="AL561" s="100">
        <f t="shared" si="241"/>
        <v>1.1324163979999999E-4</v>
      </c>
      <c r="AM561" t="s">
        <v>65</v>
      </c>
      <c r="AO561" s="30"/>
      <c r="AP561" s="30"/>
      <c r="BW561" s="133">
        <v>1.180288872E-5</v>
      </c>
      <c r="BX561" s="132">
        <v>1.4226160630000001E-5</v>
      </c>
      <c r="BY561" s="30">
        <v>2.710667591E-6</v>
      </c>
      <c r="BZ561" s="30">
        <v>6.3442159220000001E-6</v>
      </c>
      <c r="CA561" s="30">
        <v>2.348024133E-6</v>
      </c>
      <c r="CB561" s="100">
        <f t="shared" ref="CB561" si="245">AVERAGE(BX561:CA561)</f>
        <v>6.4072670690000003E-6</v>
      </c>
      <c r="CC561" s="133">
        <v>3.4854008929999998E-5</v>
      </c>
      <c r="CD561" s="133">
        <v>3.7720060469999997E-5</v>
      </c>
      <c r="CE561" s="133">
        <v>3.8262037510000003E-5</v>
      </c>
      <c r="CF561" s="133">
        <v>2.794687884E-5</v>
      </c>
      <c r="CG561">
        <f t="shared" si="230"/>
        <v>3.4695746437499998E-5</v>
      </c>
      <c r="CH561" s="30">
        <v>7.3742457440000004E-6</v>
      </c>
      <c r="CI561" s="30">
        <v>1.8392079240000001E-5</v>
      </c>
      <c r="CJ561" s="100">
        <f t="shared" si="231"/>
        <v>1.2883162492E-5</v>
      </c>
      <c r="CK561" s="30"/>
      <c r="CL561" s="30"/>
      <c r="CM561" t="e">
        <f t="shared" si="232"/>
        <v>#DIV/0!</v>
      </c>
      <c r="CN561" s="30"/>
      <c r="CO561" s="30"/>
      <c r="CP561" s="30"/>
      <c r="CQ561" s="30"/>
      <c r="CR561" s="30"/>
      <c r="CS561" s="100" t="e">
        <f t="shared" si="233"/>
        <v>#DIV/0!</v>
      </c>
      <c r="CT561" s="30"/>
      <c r="CU561" s="30"/>
      <c r="CV561" t="e">
        <f t="shared" si="234"/>
        <v>#DIV/0!</v>
      </c>
      <c r="CW561" s="30"/>
    </row>
    <row r="562" spans="1:101" ht="15.75" thickBot="1">
      <c r="A562" t="s">
        <v>66</v>
      </c>
      <c r="B562">
        <v>4.17E+18</v>
      </c>
      <c r="C562" s="30">
        <v>-9.3999999999999997E-4</v>
      </c>
      <c r="D562" s="30">
        <v>-1.452634832E-4</v>
      </c>
      <c r="E562" t="s">
        <v>60</v>
      </c>
      <c r="F562">
        <v>4.17E+18</v>
      </c>
      <c r="G562" s="19"/>
      <c r="H562" s="19"/>
      <c r="I562" s="19"/>
      <c r="J562" s="19"/>
      <c r="K562" s="19"/>
      <c r="L562" s="19"/>
      <c r="M562" s="19"/>
      <c r="N562" s="19"/>
      <c r="R562" s="100"/>
      <c r="S562" t="s">
        <v>66</v>
      </c>
      <c r="T562">
        <v>4.02E+18</v>
      </c>
      <c r="U562" s="30">
        <v>-3.9100000000000003E-3</v>
      </c>
      <c r="V562" s="30">
        <v>-5.6707759250000005E-4</v>
      </c>
      <c r="W562" s="30">
        <v>-3.8700000000000002E-3</v>
      </c>
      <c r="X562" s="30">
        <v>-6.0620300750000001E-4</v>
      </c>
      <c r="Y562" s="30">
        <v>-4.1599999999999996E-3</v>
      </c>
      <c r="Z562" s="30">
        <v>-6.1502069780000005E-4</v>
      </c>
      <c r="AA562" s="30">
        <v>-4.8799999999999998E-3</v>
      </c>
      <c r="AB562" s="30">
        <v>-7.3284276919999996E-4</v>
      </c>
      <c r="AC562" s="99">
        <f t="shared" si="225"/>
        <v>-6.3028601675000002E-4</v>
      </c>
      <c r="AD562">
        <f t="shared" si="226"/>
        <v>7.1475435562248394E-5</v>
      </c>
      <c r="AE562" t="s">
        <v>60</v>
      </c>
      <c r="AF562">
        <v>4.02E+18</v>
      </c>
      <c r="AG562" s="30">
        <v>-2.7699999999999999E-3</v>
      </c>
      <c r="AH562" s="30">
        <v>-4.284609435E-4</v>
      </c>
      <c r="AI562" s="30">
        <v>-3.62E-3</v>
      </c>
      <c r="AJ562" s="30">
        <v>-5.9247135840000001E-4</v>
      </c>
      <c r="AK562" s="99">
        <f t="shared" si="227"/>
        <v>-5.1046615095000001E-4</v>
      </c>
      <c r="AL562" s="100">
        <f t="shared" si="241"/>
        <v>8.2005207450000007E-5</v>
      </c>
      <c r="AM562" t="s">
        <v>66</v>
      </c>
      <c r="AO562" s="30"/>
      <c r="AP562" s="30"/>
      <c r="BW562" s="133">
        <v>7.066697702E-6</v>
      </c>
      <c r="BX562" s="134"/>
      <c r="BY562" s="19"/>
      <c r="BZ562" s="19"/>
      <c r="CA562" s="19"/>
      <c r="CB562" s="100"/>
      <c r="CC562" s="133">
        <v>2.758687752E-5</v>
      </c>
      <c r="CD562" s="133">
        <v>2.9490229099999999E-5</v>
      </c>
      <c r="CE562" s="133">
        <v>2.991918723E-5</v>
      </c>
      <c r="CF562" s="133">
        <v>2.5209014560000001E-5</v>
      </c>
      <c r="CG562">
        <f t="shared" si="230"/>
        <v>2.80513271025E-5</v>
      </c>
      <c r="CH562" s="30">
        <v>2.084353134E-5</v>
      </c>
      <c r="CI562" s="30">
        <v>2.8822219420000001E-5</v>
      </c>
      <c r="CJ562" s="100">
        <f t="shared" si="231"/>
        <v>2.4832875380000002E-5</v>
      </c>
      <c r="CK562" s="30"/>
      <c r="CL562" s="30"/>
      <c r="CM562" t="e">
        <f t="shared" si="232"/>
        <v>#DIV/0!</v>
      </c>
      <c r="CN562" s="19"/>
      <c r="CO562" s="30"/>
      <c r="CP562" s="30"/>
      <c r="CQ562" s="30"/>
      <c r="CR562" s="30"/>
      <c r="CS562" s="100" t="e">
        <f t="shared" si="233"/>
        <v>#DIV/0!</v>
      </c>
      <c r="CT562" s="30"/>
      <c r="CU562" s="30"/>
      <c r="CV562" t="e">
        <f t="shared" si="234"/>
        <v>#DIV/0!</v>
      </c>
      <c r="CW562" s="30"/>
    </row>
    <row r="563" spans="1:101" ht="15.75" thickBot="1">
      <c r="A563" t="s">
        <v>67</v>
      </c>
      <c r="B563">
        <v>4.32E+18</v>
      </c>
      <c r="C563" s="30">
        <v>-7.2999999999999996E-4</v>
      </c>
      <c r="D563" s="30">
        <v>-1.128110029E-4</v>
      </c>
      <c r="E563" t="s">
        <v>61</v>
      </c>
      <c r="F563">
        <v>4.32E+18</v>
      </c>
      <c r="G563" s="30">
        <v>-1.2800000000000001E-3</v>
      </c>
      <c r="H563" s="30">
        <v>-1.9805044099999999E-4</v>
      </c>
      <c r="I563" s="30"/>
      <c r="J563" s="30"/>
      <c r="K563" s="30">
        <v>-1.5499999999999999E-3</v>
      </c>
      <c r="L563" s="30">
        <v>-2.6951834460000001E-4</v>
      </c>
      <c r="M563" s="30">
        <v>-1.1199999999999999E-3</v>
      </c>
      <c r="N563" s="30">
        <v>-4.1583129129999999E-4</v>
      </c>
      <c r="Q563">
        <f t="shared" si="224"/>
        <v>-3.4267481795E-4</v>
      </c>
      <c r="R563" s="100">
        <f>_xlfn.STDEV.S(H563,J563,L563,N563,P563)</f>
        <v>1.1101324123305212E-4</v>
      </c>
      <c r="S563" t="s">
        <v>67</v>
      </c>
      <c r="T563">
        <v>4.16E+18</v>
      </c>
      <c r="U563" s="30">
        <v>-3.48E-3</v>
      </c>
      <c r="V563" s="30">
        <v>-5.0471356059999996E-4</v>
      </c>
      <c r="W563" s="30">
        <v>-3.1700000000000001E-3</v>
      </c>
      <c r="X563" s="30">
        <v>-4.9655388469999995E-4</v>
      </c>
      <c r="Y563" s="30">
        <v>-3.5999999999999999E-3</v>
      </c>
      <c r="Z563" s="30">
        <v>-5.3222944999999999E-4</v>
      </c>
      <c r="AA563" s="30">
        <v>-3.0999999999999999E-3</v>
      </c>
      <c r="AB563" s="30">
        <v>-4.6553536570000001E-4</v>
      </c>
      <c r="AC563" s="99">
        <f t="shared" si="225"/>
        <v>-4.9975806524999995E-4</v>
      </c>
      <c r="AD563">
        <f t="shared" si="226"/>
        <v>2.744939403844204E-5</v>
      </c>
      <c r="AE563" t="s">
        <v>61</v>
      </c>
      <c r="AF563">
        <v>4.16E+18</v>
      </c>
      <c r="AG563" s="30">
        <v>-3.46E-3</v>
      </c>
      <c r="AH563" s="30">
        <v>-5.351894818E-4</v>
      </c>
      <c r="AI563" s="30">
        <v>-5.1999999999999998E-3</v>
      </c>
      <c r="AJ563" s="30">
        <v>-8.5106382979999997E-4</v>
      </c>
      <c r="AK563" s="99">
        <f t="shared" si="227"/>
        <v>-6.9312665579999999E-4</v>
      </c>
      <c r="AL563" s="100">
        <f t="shared" si="241"/>
        <v>1.5793717399999998E-4</v>
      </c>
      <c r="AM563" t="s">
        <v>67</v>
      </c>
      <c r="AO563" s="30"/>
      <c r="AP563" s="30"/>
      <c r="BW563" s="133">
        <v>5.4879673639999996E-6</v>
      </c>
      <c r="BX563" s="132">
        <v>9.6346484669999998E-6</v>
      </c>
      <c r="BY563" s="30">
        <v>4.69849049E-5</v>
      </c>
      <c r="BZ563" s="30">
        <v>1.3111379570000001E-5</v>
      </c>
      <c r="CA563" s="30">
        <v>2.0229130990000001E-5</v>
      </c>
      <c r="CB563" s="100">
        <f t="shared" ref="CB563" si="246">AVERAGE(BX563:CA563)</f>
        <v>2.2490015981750001E-5</v>
      </c>
      <c r="CC563" s="133">
        <v>2.4553026539999999E-5</v>
      </c>
      <c r="CD563" s="133">
        <v>2.4156079130000001E-5</v>
      </c>
      <c r="CE563" s="133">
        <v>2.589160433E-5</v>
      </c>
      <c r="CF563" s="133">
        <v>1.6013923179999999E-5</v>
      </c>
      <c r="CG563">
        <f t="shared" si="230"/>
        <v>2.2653658294999998E-5</v>
      </c>
      <c r="CH563" s="30">
        <v>2.6035602319999998E-5</v>
      </c>
      <c r="CI563" s="30">
        <v>4.1402083139999999E-5</v>
      </c>
      <c r="CJ563" s="100">
        <f t="shared" si="231"/>
        <v>3.3718842729999999E-5</v>
      </c>
      <c r="CK563" s="30"/>
      <c r="CL563" s="30"/>
      <c r="CM563" t="e">
        <f t="shared" si="232"/>
        <v>#DIV/0!</v>
      </c>
      <c r="CN563" s="30"/>
      <c r="CO563" s="30"/>
      <c r="CP563" s="30"/>
      <c r="CQ563" s="30"/>
      <c r="CR563" s="30"/>
      <c r="CS563" s="100" t="e">
        <f t="shared" si="233"/>
        <v>#DIV/0!</v>
      </c>
      <c r="CT563" s="30"/>
      <c r="CU563" s="30"/>
      <c r="CV563" t="e">
        <f t="shared" si="234"/>
        <v>#DIV/0!</v>
      </c>
      <c r="CW563" s="30"/>
    </row>
    <row r="564" spans="1:101" ht="15.75" thickBot="1">
      <c r="A564" t="s">
        <v>68</v>
      </c>
      <c r="B564">
        <v>4.47E+18</v>
      </c>
      <c r="C564" s="30">
        <v>-1.6000000000000001E-4</v>
      </c>
      <c r="D564" s="30">
        <v>-2.4725699269999999E-5</v>
      </c>
      <c r="E564" t="s">
        <v>62</v>
      </c>
      <c r="F564">
        <v>4.47E+18</v>
      </c>
      <c r="G564" s="19"/>
      <c r="H564" s="19"/>
      <c r="I564" s="19"/>
      <c r="J564" s="19"/>
      <c r="K564" s="19"/>
      <c r="L564" s="19"/>
      <c r="M564" s="19"/>
      <c r="N564" s="19"/>
      <c r="R564" s="100"/>
      <c r="S564" t="s">
        <v>68</v>
      </c>
      <c r="T564">
        <v>4.31E+18</v>
      </c>
      <c r="U564" s="30">
        <v>-2.4299999999999999E-3</v>
      </c>
      <c r="V564" s="30">
        <v>-3.5242929660000001E-4</v>
      </c>
      <c r="W564" s="30">
        <v>-1.6299999999999999E-3</v>
      </c>
      <c r="X564" s="30">
        <v>-2.5532581449999998E-4</v>
      </c>
      <c r="Y564" s="30">
        <v>-2.6199999999999999E-3</v>
      </c>
      <c r="Z564" s="30">
        <v>-3.8734476640000002E-4</v>
      </c>
      <c r="AA564" s="30">
        <v>-3.4099999999999998E-3</v>
      </c>
      <c r="AB564" s="30">
        <v>-5.1208890219999999E-4</v>
      </c>
      <c r="AC564" s="99">
        <f t="shared" si="225"/>
        <v>-3.7679719492500003E-4</v>
      </c>
      <c r="AD564">
        <f t="shared" si="226"/>
        <v>1.0608830920910047E-4</v>
      </c>
      <c r="AE564" t="s">
        <v>62</v>
      </c>
      <c r="AF564">
        <v>4.31E+18</v>
      </c>
      <c r="AG564" s="30">
        <v>-4.6100000000000004E-3</v>
      </c>
      <c r="AH564" s="30">
        <v>-7.1307037900000001E-4</v>
      </c>
      <c r="AI564" s="30">
        <v>-5.79E-3</v>
      </c>
      <c r="AJ564" s="30">
        <v>-9.4762684119999998E-4</v>
      </c>
      <c r="AK564" s="99">
        <f t="shared" si="227"/>
        <v>-8.3034861009999999E-4</v>
      </c>
      <c r="AL564" s="100">
        <f t="shared" si="241"/>
        <v>1.1727823109999999E-4</v>
      </c>
      <c r="AM564" t="s">
        <v>68</v>
      </c>
      <c r="AO564" s="30"/>
      <c r="AP564" s="30"/>
      <c r="BW564" s="133">
        <v>1.202842162E-6</v>
      </c>
      <c r="BX564" s="134"/>
      <c r="BY564" s="19"/>
      <c r="BZ564" s="19"/>
      <c r="CA564" s="19"/>
      <c r="CB564" s="100"/>
      <c r="CC564" s="133">
        <v>1.7144785770000001E-5</v>
      </c>
      <c r="CD564" s="133">
        <v>1.242094921E-5</v>
      </c>
      <c r="CE564" s="133">
        <v>1.8843334260000002E-5</v>
      </c>
      <c r="CF564" s="133">
        <v>1.76153155E-5</v>
      </c>
      <c r="CG564">
        <f t="shared" si="230"/>
        <v>1.6506096185000002E-5</v>
      </c>
      <c r="CH564" s="30">
        <v>3.4689053960000001E-5</v>
      </c>
      <c r="CI564" s="30">
        <v>4.6099627190000002E-5</v>
      </c>
      <c r="CJ564" s="100">
        <f t="shared" si="231"/>
        <v>4.0394340574999998E-5</v>
      </c>
      <c r="CK564" s="30"/>
      <c r="CL564" s="30"/>
      <c r="CM564" t="e">
        <f t="shared" si="232"/>
        <v>#DIV/0!</v>
      </c>
      <c r="CN564" s="19"/>
      <c r="CO564" s="30"/>
      <c r="CP564" s="30"/>
      <c r="CQ564" s="30"/>
      <c r="CR564" s="30"/>
      <c r="CS564" s="100" t="e">
        <f t="shared" si="233"/>
        <v>#DIV/0!</v>
      </c>
      <c r="CT564" s="30"/>
      <c r="CU564" s="30"/>
      <c r="CV564" t="e">
        <f t="shared" si="234"/>
        <v>#DIV/0!</v>
      </c>
      <c r="CW564" s="30"/>
    </row>
    <row r="565" spans="1:101" ht="15.75" thickBot="1">
      <c r="A565" t="s">
        <v>69</v>
      </c>
      <c r="B565">
        <v>4.63E+18</v>
      </c>
      <c r="C565" s="30">
        <v>2.5000000000000001E-4</v>
      </c>
      <c r="D565" s="30">
        <v>3.8633905120000001E-5</v>
      </c>
      <c r="E565" t="s">
        <v>63</v>
      </c>
      <c r="F565">
        <v>4.63E+18</v>
      </c>
      <c r="G565" s="30">
        <v>-2.0500000000000002E-3</v>
      </c>
      <c r="H565" s="30">
        <v>-3.171901594E-4</v>
      </c>
      <c r="I565" s="30">
        <v>-2.47E-3</v>
      </c>
      <c r="J565" s="30">
        <v>-4.5876671620000001E-4</v>
      </c>
      <c r="K565" s="30">
        <v>-2.3600000000000001E-3</v>
      </c>
      <c r="L565" s="30">
        <v>-4.1036341510000001E-4</v>
      </c>
      <c r="M565" s="30">
        <v>-1.2099999999999999E-3</v>
      </c>
      <c r="N565" s="30">
        <v>-4.492463058E-4</v>
      </c>
      <c r="Q565">
        <f t="shared" si="224"/>
        <v>-4.3945881236666671E-4</v>
      </c>
      <c r="R565" s="100">
        <f>_xlfn.STDEV.S(H565,J565,L565,N565,P565)</f>
        <v>6.4620301103090718E-5</v>
      </c>
      <c r="S565" t="s">
        <v>69</v>
      </c>
      <c r="T565">
        <v>4.46E+18</v>
      </c>
      <c r="U565" s="30">
        <v>-1.3799999999999999E-3</v>
      </c>
      <c r="V565" s="30">
        <v>-2.001450326E-4</v>
      </c>
      <c r="W565" s="30">
        <v>-5.8E-4</v>
      </c>
      <c r="X565" s="30">
        <v>-9.0852130329999997E-5</v>
      </c>
      <c r="Y565" s="30">
        <v>-2.16E-3</v>
      </c>
      <c r="Z565" s="30">
        <v>-3.1933766999999997E-4</v>
      </c>
      <c r="AA565" s="30">
        <v>-2.63E-3</v>
      </c>
      <c r="AB565" s="30">
        <v>-3.949541973E-4</v>
      </c>
      <c r="AC565" s="99">
        <f t="shared" si="225"/>
        <v>-2.5132225755749996E-4</v>
      </c>
      <c r="AD565">
        <f t="shared" si="226"/>
        <v>1.3369866682291827E-4</v>
      </c>
      <c r="AE565" t="s">
        <v>63</v>
      </c>
      <c r="AF565">
        <v>4.46E+18</v>
      </c>
      <c r="AG565" s="30">
        <v>-4.8199999999999996E-3</v>
      </c>
      <c r="AH565" s="30">
        <v>-7.455529776E-4</v>
      </c>
      <c r="AI565" s="30">
        <v>-5.7600000000000004E-3</v>
      </c>
      <c r="AJ565" s="30">
        <v>-9.4271685760000004E-4</v>
      </c>
      <c r="AK565" s="99">
        <f t="shared" si="227"/>
        <v>-8.4413491759999996E-4</v>
      </c>
      <c r="AL565" s="100">
        <f t="shared" si="241"/>
        <v>9.8581940000000022E-5</v>
      </c>
      <c r="AM565" t="s">
        <v>69</v>
      </c>
      <c r="AO565" s="30"/>
      <c r="AP565" s="30"/>
      <c r="BW565" s="132">
        <v>1.879440878E-6</v>
      </c>
      <c r="BX565" s="132">
        <v>1.5430491690000001E-5</v>
      </c>
      <c r="BY565" s="30">
        <v>2.231782983E-5</v>
      </c>
      <c r="BZ565" s="30">
        <v>1.996313277E-5</v>
      </c>
      <c r="CA565" s="30">
        <v>2.1854686160000002E-5</v>
      </c>
      <c r="CB565" s="100">
        <f t="shared" ref="CB565" si="247">AVERAGE(BX565:CA565)</f>
        <v>1.9891535112500002E-5</v>
      </c>
      <c r="CC565" s="132">
        <v>9.7365450060000007E-6</v>
      </c>
      <c r="CD565" s="132">
        <v>4.4197242579999999E-6</v>
      </c>
      <c r="CE565" s="132">
        <v>1.5534962599999999E-5</v>
      </c>
      <c r="CF565" s="132">
        <v>1.35860058E-5</v>
      </c>
      <c r="CG565">
        <f t="shared" si="230"/>
        <v>1.0819309415999999E-5</v>
      </c>
      <c r="CH565" s="30">
        <v>3.6269249480000001E-5</v>
      </c>
      <c r="CI565" s="30">
        <v>4.5860769020000001E-5</v>
      </c>
      <c r="CJ565" s="100">
        <f t="shared" si="231"/>
        <v>4.1065009250000004E-5</v>
      </c>
      <c r="CK565" s="30"/>
      <c r="CL565" s="30"/>
      <c r="CM565" t="e">
        <f t="shared" si="232"/>
        <v>#DIV/0!</v>
      </c>
      <c r="CN565" s="30"/>
      <c r="CO565" s="30"/>
      <c r="CP565" s="30"/>
      <c r="CQ565" s="30"/>
      <c r="CR565" s="30"/>
      <c r="CS565" s="100" t="e">
        <f t="shared" si="233"/>
        <v>#DIV/0!</v>
      </c>
      <c r="CT565" s="30"/>
      <c r="CU565" s="30"/>
      <c r="CV565" t="e">
        <f t="shared" si="234"/>
        <v>#DIV/0!</v>
      </c>
      <c r="CW565" s="30"/>
    </row>
    <row r="566" spans="1:101" ht="15.75" thickBot="1">
      <c r="E566" t="s">
        <v>64</v>
      </c>
      <c r="F566">
        <v>4.78E+18</v>
      </c>
      <c r="G566" s="19"/>
      <c r="H566" s="19"/>
      <c r="I566" s="19"/>
      <c r="J566" s="19"/>
      <c r="K566" s="19"/>
      <c r="L566" s="19"/>
      <c r="R566" s="100"/>
      <c r="AE566" t="s">
        <v>64</v>
      </c>
      <c r="AF566">
        <v>4.61E+18</v>
      </c>
      <c r="AG566" s="30">
        <v>-4.7999999999999996E-3</v>
      </c>
      <c r="AH566" s="30">
        <v>-7.4245939679999998E-4</v>
      </c>
      <c r="AI566" s="30">
        <v>-5.8500000000000002E-3</v>
      </c>
      <c r="AJ566" s="30">
        <v>-9.5744680849999995E-4</v>
      </c>
      <c r="AK566" s="99">
        <f t="shared" si="227"/>
        <v>-8.4995310264999991E-4</v>
      </c>
      <c r="AL566" s="100">
        <f t="shared" si="241"/>
        <v>1.0749370584999999E-4</v>
      </c>
      <c r="BW566" s="9"/>
      <c r="BX566" s="134"/>
      <c r="BY566" s="19"/>
      <c r="BZ566" s="19"/>
      <c r="CB566" s="100"/>
      <c r="CH566" s="30">
        <v>3.6118754670000003E-5</v>
      </c>
      <c r="CI566" s="30">
        <v>4.6577343529999997E-5</v>
      </c>
      <c r="CJ566" s="100">
        <f t="shared" si="231"/>
        <v>4.1348049099999997E-5</v>
      </c>
      <c r="CN566" s="19"/>
      <c r="CO566" s="30"/>
      <c r="CP566" s="30"/>
      <c r="CQ566" s="30"/>
      <c r="CR566" s="30"/>
      <c r="CS566" s="100" t="e">
        <f t="shared" si="233"/>
        <v>#DIV/0!</v>
      </c>
      <c r="CW566" s="30"/>
    </row>
    <row r="567" spans="1:101" ht="15.75" thickBot="1">
      <c r="E567" t="s">
        <v>65</v>
      </c>
      <c r="F567">
        <v>4.94E+18</v>
      </c>
      <c r="G567" s="30">
        <v>-1.75E-3</v>
      </c>
      <c r="H567" s="30">
        <v>-2.7077208729999998E-4</v>
      </c>
      <c r="I567" s="30">
        <v>-2.4199999999999998E-3</v>
      </c>
      <c r="J567" s="30">
        <v>-4.4947994059999998E-4</v>
      </c>
      <c r="K567" s="30">
        <v>-1.6000000000000001E-3</v>
      </c>
      <c r="L567" s="30">
        <v>-2.7821248480000002E-4</v>
      </c>
      <c r="Q567">
        <f t="shared" si="224"/>
        <v>-3.638462127E-4</v>
      </c>
      <c r="R567" s="100">
        <f>_xlfn.STDEV.S(H567,J567,L567,N567,P567)</f>
        <v>1.0109764072606348E-4</v>
      </c>
      <c r="AE567" t="s">
        <v>65</v>
      </c>
      <c r="AF567">
        <v>4.76E+18</v>
      </c>
      <c r="AG567" s="30">
        <v>-3.96E-3</v>
      </c>
      <c r="AH567" s="30">
        <v>-6.1252900230000004E-4</v>
      </c>
      <c r="AI567" s="30">
        <v>-4.4299999999999999E-3</v>
      </c>
      <c r="AJ567" s="30">
        <v>-7.2504091649999995E-4</v>
      </c>
      <c r="AK567" s="99">
        <f t="shared" si="227"/>
        <v>-6.6878495939999994E-4</v>
      </c>
      <c r="AL567" s="100">
        <f t="shared" si="241"/>
        <v>5.6255957099999958E-5</v>
      </c>
      <c r="BW567" s="9"/>
      <c r="BX567" s="132">
        <v>1.3172370949999999E-5</v>
      </c>
      <c r="BY567" s="30">
        <v>2.1866051900000001E-5</v>
      </c>
      <c r="BZ567" s="30">
        <v>1.3534327300000001E-5</v>
      </c>
      <c r="CB567" s="100">
        <f t="shared" ref="CB567" si="248">AVERAGE(BX567:CA567)</f>
        <v>1.6190916716666667E-5</v>
      </c>
      <c r="CH567" s="30">
        <v>2.9797972600000001E-5</v>
      </c>
      <c r="CI567" s="30">
        <v>3.5271390060000001E-5</v>
      </c>
      <c r="CJ567" s="100">
        <f t="shared" si="231"/>
        <v>3.2534681329999998E-5</v>
      </c>
      <c r="CN567" s="30"/>
      <c r="CO567" s="30"/>
      <c r="CP567" s="30"/>
      <c r="CQ567" s="30"/>
      <c r="CR567" s="30"/>
      <c r="CS567" s="100" t="e">
        <f t="shared" si="233"/>
        <v>#DIV/0!</v>
      </c>
      <c r="CW567" s="30"/>
    </row>
    <row r="568" spans="1:101" ht="15.75" thickBot="1">
      <c r="E568" t="s">
        <v>66</v>
      </c>
      <c r="F568">
        <v>5.09E+18</v>
      </c>
      <c r="G568" s="19"/>
      <c r="H568" s="19"/>
      <c r="I568" s="19"/>
      <c r="J568" s="19"/>
      <c r="K568" s="19"/>
      <c r="L568" s="19"/>
      <c r="R568" s="100"/>
      <c r="AE568" t="s">
        <v>66</v>
      </c>
      <c r="AF568">
        <v>4.91E+18</v>
      </c>
      <c r="AG568" s="30">
        <v>-2.8500000000000001E-3</v>
      </c>
      <c r="AH568" s="30">
        <v>-4.408352668E-4</v>
      </c>
      <c r="AI568" s="30">
        <v>-4.2399999999999998E-3</v>
      </c>
      <c r="AJ568" s="30">
        <v>-6.9394435350000005E-4</v>
      </c>
      <c r="AK568" s="99">
        <f t="shared" si="227"/>
        <v>-5.6738981014999999E-4</v>
      </c>
      <c r="AL568" s="100">
        <f t="shared" si="241"/>
        <v>1.2655454335000002E-4</v>
      </c>
      <c r="BW568" s="9"/>
      <c r="BX568" s="134"/>
      <c r="BY568" s="19"/>
      <c r="BZ568" s="19"/>
      <c r="CB568" s="100"/>
      <c r="CH568" s="30">
        <v>2.1445510580000001E-5</v>
      </c>
      <c r="CI568" s="30">
        <v>3.3758621639999999E-5</v>
      </c>
      <c r="CJ568" s="100">
        <f t="shared" si="231"/>
        <v>2.760206611E-5</v>
      </c>
      <c r="CN568" s="19"/>
      <c r="CO568" s="30"/>
      <c r="CP568" s="30"/>
      <c r="CQ568" s="30"/>
      <c r="CR568" s="30"/>
      <c r="CS568" s="100" t="e">
        <f t="shared" si="233"/>
        <v>#DIV/0!</v>
      </c>
      <c r="CW568" s="30"/>
    </row>
    <row r="569" spans="1:101" ht="15.75" thickBot="1">
      <c r="E569" t="s">
        <v>67</v>
      </c>
      <c r="F569">
        <v>5.24E+18</v>
      </c>
      <c r="G569" s="30">
        <v>9.9999999999999995E-7</v>
      </c>
      <c r="H569" s="30">
        <v>1.5472690700000001E-7</v>
      </c>
      <c r="I569" s="30">
        <v>-1.42E-3</v>
      </c>
      <c r="J569" s="30">
        <v>-2.6374442789999999E-4</v>
      </c>
      <c r="K569" s="30">
        <v>-5.6999999999999998E-4</v>
      </c>
      <c r="L569" s="30">
        <v>-9.9113197700000005E-5</v>
      </c>
      <c r="Q569">
        <f t="shared" si="224"/>
        <v>-1.8142881279999999E-4</v>
      </c>
      <c r="R569" s="100">
        <f>_xlfn.STDEV.S(H569,J569,L569,N569,P569)</f>
        <v>1.3329186441839787E-4</v>
      </c>
      <c r="AE569" t="s">
        <v>67</v>
      </c>
      <c r="AF569">
        <v>5.06E+18</v>
      </c>
      <c r="AG569" s="30">
        <v>-2.7599999999999999E-3</v>
      </c>
      <c r="AH569" s="30">
        <v>-4.2691415309999999E-4</v>
      </c>
      <c r="AI569" s="30">
        <v>-3.65E-3</v>
      </c>
      <c r="AJ569" s="30">
        <v>-5.9738134210000004E-4</v>
      </c>
      <c r="AK569" s="99">
        <f t="shared" si="227"/>
        <v>-5.1214774760000004E-4</v>
      </c>
      <c r="AL569" s="100">
        <f t="shared" si="241"/>
        <v>8.5233594500000025E-5</v>
      </c>
      <c r="BW569" s="9"/>
      <c r="BX569" s="132">
        <v>7.5270691149999996E-9</v>
      </c>
      <c r="BY569" s="30">
        <v>1.283049326E-5</v>
      </c>
      <c r="BZ569" s="30">
        <v>4.8216041010000001E-6</v>
      </c>
      <c r="CB569" s="100">
        <f t="shared" ref="CB569" si="249">AVERAGE(BX569:CA569)</f>
        <v>5.8865414767050003E-6</v>
      </c>
      <c r="CH569" s="30">
        <v>2.076828393E-5</v>
      </c>
      <c r="CI569" s="30">
        <v>2.9061077589999999E-5</v>
      </c>
      <c r="CJ569" s="100">
        <f t="shared" si="231"/>
        <v>2.4914680759999999E-5</v>
      </c>
      <c r="CN569" s="30"/>
      <c r="CO569" s="30"/>
      <c r="CP569" s="30"/>
      <c r="CQ569" s="30"/>
      <c r="CR569" s="30"/>
      <c r="CS569" s="100" t="e">
        <f t="shared" si="233"/>
        <v>#DIV/0!</v>
      </c>
      <c r="CW569" s="30"/>
    </row>
    <row r="570" spans="1:101" ht="15.75" thickBot="1">
      <c r="E570" t="s">
        <v>68</v>
      </c>
      <c r="F570">
        <v>5.4E+18</v>
      </c>
      <c r="G570" s="19"/>
      <c r="H570" s="19"/>
      <c r="I570" s="19"/>
      <c r="J570" s="19"/>
      <c r="K570" s="19"/>
      <c r="L570" s="19"/>
      <c r="R570" s="100"/>
      <c r="AE570" t="s">
        <v>68</v>
      </c>
      <c r="AF570">
        <v>5.21E+18</v>
      </c>
      <c r="AG570" s="30">
        <v>-2.15E-3</v>
      </c>
      <c r="AH570" s="30">
        <v>-3.3255993809999998E-4</v>
      </c>
      <c r="AI570" s="30">
        <v>-2.65E-3</v>
      </c>
      <c r="AJ570" s="30">
        <v>-4.337152209E-4</v>
      </c>
      <c r="AK570" s="99">
        <f t="shared" si="227"/>
        <v>-3.8313757949999999E-4</v>
      </c>
      <c r="AL570" s="100">
        <f t="shared" si="241"/>
        <v>5.0577641400000007E-5</v>
      </c>
      <c r="BW570" s="9"/>
      <c r="BX570" s="134"/>
      <c r="BY570" s="19"/>
      <c r="BZ570" s="19"/>
      <c r="CB570" s="100"/>
      <c r="CH570" s="30">
        <v>1.6178192189999999E-5</v>
      </c>
      <c r="CI570" s="30">
        <v>2.1099138520000001E-5</v>
      </c>
      <c r="CJ570" s="100">
        <f t="shared" si="231"/>
        <v>1.8638665354999998E-5</v>
      </c>
      <c r="CN570" s="19"/>
      <c r="CO570" s="30"/>
      <c r="CP570" s="30"/>
      <c r="CQ570" s="30"/>
      <c r="CR570" s="30"/>
      <c r="CS570" s="100" t="e">
        <f t="shared" si="233"/>
        <v>#DIV/0!</v>
      </c>
      <c r="CW570" s="30"/>
    </row>
    <row r="571" spans="1:101" ht="15.75" thickBot="1">
      <c r="E571" t="s">
        <v>69</v>
      </c>
      <c r="F571">
        <v>5.55E+18</v>
      </c>
      <c r="G571" s="30">
        <v>1.9000000000000001E-4</v>
      </c>
      <c r="H571" s="30">
        <v>2.9398112329999999E-5</v>
      </c>
      <c r="I571" s="30">
        <v>-8.0000000000000007E-5</v>
      </c>
      <c r="J571" s="30">
        <v>-1.4858841009999999E-5</v>
      </c>
      <c r="K571" s="30">
        <v>2.7E-4</v>
      </c>
      <c r="L571" s="30">
        <v>4.6948356810000002E-5</v>
      </c>
      <c r="Q571">
        <f t="shared" si="224"/>
        <v>1.6044757899999999E-5</v>
      </c>
      <c r="R571" s="100">
        <f>_xlfn.STDEV.S(H571,J571,L571,N571,P571)</f>
        <v>3.1850742279700279E-5</v>
      </c>
      <c r="AE571" t="s">
        <v>69</v>
      </c>
      <c r="AF571">
        <v>5.35E+18</v>
      </c>
      <c r="AG571" s="30">
        <v>-2.33E-3</v>
      </c>
      <c r="AH571" s="30">
        <v>-3.604021655E-4</v>
      </c>
      <c r="AI571" s="30">
        <v>-2.1099999999999999E-3</v>
      </c>
      <c r="AJ571" s="30">
        <v>-3.453355155E-4</v>
      </c>
      <c r="AK571" s="99">
        <f t="shared" si="227"/>
        <v>-3.528688405E-4</v>
      </c>
      <c r="AL571" s="100">
        <f t="shared" si="241"/>
        <v>7.5333249999999996E-6</v>
      </c>
      <c r="BW571" s="9"/>
      <c r="BX571" s="133">
        <v>1.4301431320000001E-6</v>
      </c>
      <c r="BY571" s="30">
        <v>7.2284469079999996E-7</v>
      </c>
      <c r="BZ571" s="30">
        <v>2.2839177319999998E-6</v>
      </c>
      <c r="CA571" s="120"/>
      <c r="CB571" s="100">
        <f t="shared" ref="CB571" si="250">AVERAGE(BX571:CA571)</f>
        <v>1.4789685182666666E-6</v>
      </c>
      <c r="CH571" s="30">
        <v>1.753264549E-5</v>
      </c>
      <c r="CI571" s="30">
        <v>1.6799691429999999E-5</v>
      </c>
      <c r="CJ571" s="100">
        <f t="shared" si="231"/>
        <v>1.716616846E-5</v>
      </c>
      <c r="CN571" s="30"/>
      <c r="CO571" s="30"/>
      <c r="CP571" s="30"/>
      <c r="CQ571" s="30"/>
      <c r="CR571" s="30"/>
      <c r="CS571" s="100" t="e">
        <f t="shared" si="233"/>
        <v>#DIV/0!</v>
      </c>
      <c r="CW571" s="30"/>
    </row>
    <row r="588" spans="1:108">
      <c r="A588" s="187" t="s">
        <v>141</v>
      </c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  <c r="AJ588" s="187"/>
      <c r="AK588" s="187"/>
      <c r="AL588" s="187"/>
      <c r="AM588" s="187"/>
      <c r="AN588" s="187"/>
      <c r="AO588" s="187"/>
      <c r="AP588" s="187"/>
      <c r="AQ588" s="187"/>
      <c r="AR588" s="187"/>
      <c r="AS588" s="187"/>
      <c r="AT588" s="187"/>
      <c r="AU588" s="187"/>
      <c r="AV588" s="187"/>
      <c r="AW588" s="187"/>
      <c r="AX588" s="187"/>
      <c r="AY588" s="187"/>
      <c r="AZ588" s="187"/>
      <c r="BA588" s="187"/>
      <c r="BB588" s="187"/>
      <c r="BC588" s="187"/>
      <c r="BD588" s="187"/>
      <c r="BE588" s="187"/>
      <c r="BF588" s="187"/>
      <c r="BG588" s="187"/>
      <c r="BH588" s="187"/>
      <c r="BI588" s="187"/>
      <c r="BJ588" s="187"/>
      <c r="BK588" s="187"/>
      <c r="BL588" s="187"/>
      <c r="BM588" s="187"/>
      <c r="BN588" s="187"/>
      <c r="BO588" s="187"/>
      <c r="BP588" s="187"/>
      <c r="BQ588" s="187"/>
      <c r="BR588" s="187"/>
      <c r="BS588" s="187"/>
      <c r="BT588" s="187"/>
    </row>
    <row r="589" spans="1:108" ht="15.75" thickBot="1">
      <c r="A589" s="188" t="s">
        <v>70</v>
      </c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9" t="s">
        <v>89</v>
      </c>
      <c r="AN589" s="189"/>
      <c r="AO589" s="189"/>
      <c r="AP589" s="189"/>
      <c r="AQ589" s="189"/>
      <c r="AR589" s="189"/>
      <c r="AS589" s="189"/>
      <c r="AT589" s="189"/>
      <c r="AU589" s="189"/>
      <c r="AV589" s="189"/>
      <c r="AW589" s="189"/>
      <c r="AX589" s="189"/>
      <c r="AY589" s="189"/>
      <c r="AZ589" s="189"/>
      <c r="BA589" s="189"/>
      <c r="BB589" s="189"/>
      <c r="BC589" s="189"/>
      <c r="BD589" s="189"/>
      <c r="BE589" s="189"/>
      <c r="BF589" s="189"/>
      <c r="BG589" s="189"/>
      <c r="BH589" s="189"/>
      <c r="BI589" s="189"/>
      <c r="BJ589" s="189"/>
      <c r="BK589" s="189"/>
      <c r="BL589" s="189"/>
      <c r="BM589" s="189"/>
      <c r="BN589" s="189"/>
      <c r="BO589" s="189"/>
      <c r="BP589" s="189"/>
      <c r="BQ589" s="189"/>
      <c r="BR589" s="189"/>
      <c r="BS589" s="189"/>
      <c r="BT589" s="189"/>
      <c r="BW589" t="s">
        <v>142</v>
      </c>
    </row>
    <row r="590" spans="1:108" ht="15.75" thickBot="1">
      <c r="A590" s="169" t="s">
        <v>6</v>
      </c>
      <c r="B590" s="147"/>
      <c r="C590" s="190"/>
      <c r="D590" s="190"/>
      <c r="E590" s="144" t="s">
        <v>4</v>
      </c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6"/>
      <c r="S590" s="170" t="s">
        <v>7</v>
      </c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44" t="s">
        <v>8</v>
      </c>
      <c r="AF590" s="145"/>
      <c r="AG590" s="145"/>
      <c r="AH590" s="145"/>
      <c r="AI590" s="145"/>
      <c r="AJ590" s="145"/>
      <c r="AK590" s="145"/>
      <c r="AL590" s="146"/>
      <c r="AM590" s="144" t="s">
        <v>72</v>
      </c>
      <c r="AN590" s="145"/>
      <c r="AO590" s="145"/>
      <c r="AP590" s="145"/>
      <c r="AQ590" s="145"/>
      <c r="AR590" s="145"/>
      <c r="AS590" s="145"/>
      <c r="AT590" s="145"/>
      <c r="AU590" s="144" t="s">
        <v>73</v>
      </c>
      <c r="AV590" s="145"/>
      <c r="AW590" s="145"/>
      <c r="AX590" s="145"/>
      <c r="AY590" s="145"/>
      <c r="AZ590" s="145"/>
      <c r="BA590" s="145"/>
      <c r="BB590" s="145"/>
      <c r="BC590" s="145"/>
      <c r="BD590" s="145"/>
      <c r="BE590" s="145"/>
      <c r="BF590" s="145"/>
      <c r="BG590" s="145"/>
      <c r="BH590" s="146"/>
      <c r="BI590" s="144" t="s">
        <v>7</v>
      </c>
      <c r="BJ590" s="145"/>
      <c r="BK590" s="145"/>
      <c r="BL590" s="145"/>
      <c r="BM590" s="145"/>
      <c r="BN590" s="145"/>
      <c r="BO590" s="145"/>
      <c r="BP590" s="145"/>
      <c r="BQ590" s="144" t="s">
        <v>8</v>
      </c>
      <c r="BR590" s="145"/>
      <c r="BS590" s="145"/>
      <c r="BT590" s="146"/>
      <c r="BW590" s="86" t="s">
        <v>121</v>
      </c>
      <c r="BX590" s="86" t="s">
        <v>122</v>
      </c>
      <c r="BY590" s="88"/>
      <c r="BZ590" s="88"/>
      <c r="CA590" s="88"/>
      <c r="CB590" s="87"/>
      <c r="CC590" s="86" t="s">
        <v>124</v>
      </c>
      <c r="CD590" s="88"/>
      <c r="CE590" s="88"/>
      <c r="CF590" s="88"/>
      <c r="CG590" s="88"/>
      <c r="CH590" s="86" t="s">
        <v>125</v>
      </c>
      <c r="CI590" s="88"/>
      <c r="CJ590" s="87"/>
      <c r="CK590" s="86" t="s">
        <v>126</v>
      </c>
      <c r="CL590" s="88"/>
      <c r="CM590" s="88"/>
      <c r="CN590" s="86" t="s">
        <v>128</v>
      </c>
      <c r="CO590" s="88"/>
      <c r="CP590" s="88"/>
      <c r="CQ590" s="88"/>
      <c r="CR590" s="88"/>
      <c r="CS590" s="87"/>
      <c r="CT590" s="88" t="s">
        <v>129</v>
      </c>
      <c r="CU590" s="88"/>
      <c r="CV590" s="88"/>
      <c r="CW590" s="89" t="s">
        <v>130</v>
      </c>
    </row>
    <row r="591" spans="1:108" ht="15.75" thickBot="1">
      <c r="A591" s="26"/>
      <c r="B591" s="90"/>
      <c r="C591" s="183">
        <v>110923</v>
      </c>
      <c r="D591" s="184"/>
      <c r="E591" s="91"/>
      <c r="F591" s="40"/>
      <c r="G591" s="157">
        <v>101223</v>
      </c>
      <c r="H591" s="158"/>
      <c r="I591" s="157" t="s">
        <v>91</v>
      </c>
      <c r="J591" s="158"/>
      <c r="K591" s="157">
        <v>91523</v>
      </c>
      <c r="L591" s="158"/>
      <c r="M591" s="157">
        <v>83123</v>
      </c>
      <c r="N591" s="158"/>
      <c r="O591" s="185">
        <v>102824</v>
      </c>
      <c r="P591" s="186"/>
      <c r="Q591" s="92" t="s">
        <v>101</v>
      </c>
      <c r="R591" s="93" t="s">
        <v>102</v>
      </c>
      <c r="S591" s="41"/>
      <c r="T591" s="40"/>
      <c r="U591" s="149" t="s">
        <v>76</v>
      </c>
      <c r="V591" s="150"/>
      <c r="W591" s="136" t="s">
        <v>80</v>
      </c>
      <c r="X591" s="137"/>
      <c r="Y591" s="136" t="s">
        <v>84</v>
      </c>
      <c r="Z591" s="137"/>
      <c r="AA591" s="138" t="s">
        <v>86</v>
      </c>
      <c r="AB591" s="182"/>
      <c r="AC591" s="94" t="s">
        <v>101</v>
      </c>
      <c r="AD591" s="95" t="s">
        <v>102</v>
      </c>
      <c r="AE591" s="96"/>
      <c r="AF591" s="40"/>
      <c r="AG591" s="149" t="s">
        <v>99</v>
      </c>
      <c r="AH591" s="150"/>
      <c r="AI591" s="136" t="s">
        <v>81</v>
      </c>
      <c r="AJ591" s="137"/>
      <c r="AK591" s="94" t="s">
        <v>101</v>
      </c>
      <c r="AL591" s="97" t="s">
        <v>102</v>
      </c>
      <c r="AM591" s="96"/>
      <c r="AN591" s="40"/>
      <c r="AO591" s="149">
        <v>81524</v>
      </c>
      <c r="AP591" s="150"/>
      <c r="AQ591" s="149">
        <v>81624</v>
      </c>
      <c r="AR591" s="150"/>
      <c r="AS591" s="94" t="s">
        <v>101</v>
      </c>
      <c r="AT591" s="95" t="s">
        <v>102</v>
      </c>
      <c r="AU591" s="96"/>
      <c r="AV591" s="40"/>
      <c r="AW591" s="149">
        <v>71824</v>
      </c>
      <c r="AX591" s="150"/>
      <c r="AY591" s="136" t="s">
        <v>82</v>
      </c>
      <c r="AZ591" s="137"/>
      <c r="BA591" s="149">
        <v>92424</v>
      </c>
      <c r="BB591" s="150"/>
      <c r="BC591" s="136" t="s">
        <v>87</v>
      </c>
      <c r="BD591" s="137"/>
      <c r="BE591" s="149">
        <v>101524</v>
      </c>
      <c r="BF591" s="150"/>
      <c r="BG591" s="94" t="s">
        <v>101</v>
      </c>
      <c r="BH591" s="97" t="s">
        <v>102</v>
      </c>
      <c r="BI591" s="96"/>
      <c r="BJ591" s="40"/>
      <c r="BK591" s="149">
        <v>82724</v>
      </c>
      <c r="BL591" s="150"/>
      <c r="BM591" s="136" t="s">
        <v>83</v>
      </c>
      <c r="BN591" s="137"/>
      <c r="BO591" s="94" t="s">
        <v>101</v>
      </c>
      <c r="BP591" s="95" t="s">
        <v>102</v>
      </c>
      <c r="BQ591" s="96"/>
      <c r="BR591" s="40"/>
      <c r="BS591" s="149">
        <v>91724</v>
      </c>
      <c r="BT591" s="181"/>
      <c r="BW591" s="98">
        <v>110923</v>
      </c>
      <c r="BX591" s="99">
        <v>101223</v>
      </c>
      <c r="BY591">
        <v>92823</v>
      </c>
      <c r="BZ591">
        <v>91523</v>
      </c>
      <c r="CA591">
        <v>83123</v>
      </c>
      <c r="CB591" s="100" t="s">
        <v>123</v>
      </c>
      <c r="CC591" s="99">
        <v>10324</v>
      </c>
      <c r="CD591">
        <v>122123</v>
      </c>
      <c r="CE591">
        <v>122723</v>
      </c>
      <c r="CF591">
        <v>121823</v>
      </c>
      <c r="CG591" t="s">
        <v>123</v>
      </c>
      <c r="CH591" s="99">
        <v>10524</v>
      </c>
      <c r="CI591">
        <v>122923</v>
      </c>
      <c r="CJ591" s="100" t="s">
        <v>123</v>
      </c>
      <c r="CK591" s="99">
        <v>81524</v>
      </c>
      <c r="CL591">
        <v>81624</v>
      </c>
      <c r="CM591" t="s">
        <v>123</v>
      </c>
      <c r="CN591" s="99">
        <v>71824</v>
      </c>
      <c r="CO591">
        <v>90324</v>
      </c>
      <c r="CP591">
        <v>92424</v>
      </c>
      <c r="CQ591">
        <v>100824</v>
      </c>
      <c r="CR591">
        <v>101524</v>
      </c>
      <c r="CS591" s="100" t="s">
        <v>123</v>
      </c>
      <c r="CT591">
        <v>82724</v>
      </c>
      <c r="CU591">
        <v>83024</v>
      </c>
      <c r="CV591" t="s">
        <v>123</v>
      </c>
      <c r="CW591" s="101">
        <v>91724</v>
      </c>
      <c r="DA591" s="128">
        <v>1</v>
      </c>
    </row>
    <row r="592" spans="1:108" ht="52.5" thickBot="1">
      <c r="A592" s="20" t="s">
        <v>92</v>
      </c>
      <c r="B592" s="21" t="s">
        <v>93</v>
      </c>
      <c r="C592" s="102" t="s">
        <v>94</v>
      </c>
      <c r="D592" s="102" t="s">
        <v>95</v>
      </c>
      <c r="E592" s="26" t="s">
        <v>96</v>
      </c>
      <c r="F592" s="21" t="s">
        <v>93</v>
      </c>
      <c r="G592" s="21" t="s">
        <v>94</v>
      </c>
      <c r="H592" s="21" t="s">
        <v>95</v>
      </c>
      <c r="I592" s="21" t="s">
        <v>94</v>
      </c>
      <c r="J592" s="21" t="s">
        <v>95</v>
      </c>
      <c r="K592" s="21" t="s">
        <v>94</v>
      </c>
      <c r="L592" s="21" t="s">
        <v>95</v>
      </c>
      <c r="M592" s="21" t="s">
        <v>94</v>
      </c>
      <c r="N592" s="90" t="s">
        <v>95</v>
      </c>
      <c r="O592" s="103" t="s">
        <v>94</v>
      </c>
      <c r="P592" s="104" t="s">
        <v>95</v>
      </c>
      <c r="Q592" s="105" t="s">
        <v>95</v>
      </c>
      <c r="R592" s="106" t="s">
        <v>95</v>
      </c>
      <c r="S592" s="107" t="s">
        <v>92</v>
      </c>
      <c r="T592" s="21" t="s">
        <v>93</v>
      </c>
      <c r="U592" s="21" t="s">
        <v>94</v>
      </c>
      <c r="V592" s="21" t="s">
        <v>95</v>
      </c>
      <c r="W592" s="21" t="s">
        <v>94</v>
      </c>
      <c r="X592" s="21" t="s">
        <v>95</v>
      </c>
      <c r="Y592" s="21" t="s">
        <v>94</v>
      </c>
      <c r="Z592" s="21" t="s">
        <v>95</v>
      </c>
      <c r="AA592" s="21" t="s">
        <v>94</v>
      </c>
      <c r="AB592" s="90" t="s">
        <v>95</v>
      </c>
      <c r="AC592" s="108" t="s">
        <v>95</v>
      </c>
      <c r="AD592" s="109" t="s">
        <v>95</v>
      </c>
      <c r="AE592" s="110" t="s">
        <v>96</v>
      </c>
      <c r="AF592" s="21" t="s">
        <v>93</v>
      </c>
      <c r="AG592" s="21" t="s">
        <v>94</v>
      </c>
      <c r="AH592" s="21" t="s">
        <v>95</v>
      </c>
      <c r="AI592" s="21" t="s">
        <v>94</v>
      </c>
      <c r="AJ592" s="90" t="s">
        <v>95</v>
      </c>
      <c r="AK592" s="108" t="s">
        <v>95</v>
      </c>
      <c r="AL592" s="109" t="s">
        <v>95</v>
      </c>
      <c r="AM592" s="103" t="s">
        <v>92</v>
      </c>
      <c r="AN592" s="21" t="s">
        <v>93</v>
      </c>
      <c r="AO592" s="21" t="s">
        <v>94</v>
      </c>
      <c r="AP592" s="21" t="s">
        <v>95</v>
      </c>
      <c r="AQ592" s="21" t="s">
        <v>94</v>
      </c>
      <c r="AR592" s="21" t="s">
        <v>95</v>
      </c>
      <c r="AS592" s="108" t="s">
        <v>95</v>
      </c>
      <c r="AT592" s="111" t="s">
        <v>95</v>
      </c>
      <c r="AU592" s="110" t="s">
        <v>96</v>
      </c>
      <c r="AV592" s="21" t="s">
        <v>93</v>
      </c>
      <c r="AW592" s="21" t="s">
        <v>94</v>
      </c>
      <c r="AX592" s="21" t="s">
        <v>95</v>
      </c>
      <c r="AY592" s="21" t="s">
        <v>94</v>
      </c>
      <c r="AZ592" s="21" t="s">
        <v>95</v>
      </c>
      <c r="BA592" s="21" t="s">
        <v>94</v>
      </c>
      <c r="BB592" s="21" t="s">
        <v>95</v>
      </c>
      <c r="BC592" s="21" t="s">
        <v>94</v>
      </c>
      <c r="BD592" s="21" t="s">
        <v>95</v>
      </c>
      <c r="BE592" s="21" t="s">
        <v>94</v>
      </c>
      <c r="BF592" s="21" t="s">
        <v>95</v>
      </c>
      <c r="BG592" s="108" t="s">
        <v>95</v>
      </c>
      <c r="BH592" s="109" t="s">
        <v>95</v>
      </c>
      <c r="BI592" s="103" t="s">
        <v>92</v>
      </c>
      <c r="BJ592" s="21" t="s">
        <v>93</v>
      </c>
      <c r="BK592" s="21" t="s">
        <v>94</v>
      </c>
      <c r="BL592" s="21" t="s">
        <v>95</v>
      </c>
      <c r="BM592" s="21" t="s">
        <v>94</v>
      </c>
      <c r="BN592" s="21" t="s">
        <v>95</v>
      </c>
      <c r="BO592" s="108" t="s">
        <v>95</v>
      </c>
      <c r="BP592" s="111" t="s">
        <v>95</v>
      </c>
      <c r="BQ592" s="110" t="s">
        <v>96</v>
      </c>
      <c r="BR592" s="21" t="s">
        <v>93</v>
      </c>
      <c r="BS592" s="112" t="s">
        <v>94</v>
      </c>
      <c r="BT592" s="113" t="s">
        <v>95</v>
      </c>
      <c r="BW592" s="114" t="s">
        <v>169</v>
      </c>
      <c r="BX592" s="114" t="s">
        <v>169</v>
      </c>
      <c r="BY592" s="115" t="s">
        <v>169</v>
      </c>
      <c r="BZ592" s="115" t="s">
        <v>169</v>
      </c>
      <c r="CA592" s="115" t="s">
        <v>169</v>
      </c>
      <c r="CB592" s="116" t="s">
        <v>169</v>
      </c>
      <c r="CC592" s="114" t="s">
        <v>169</v>
      </c>
      <c r="CD592" s="115" t="s">
        <v>169</v>
      </c>
      <c r="CE592" s="115" t="s">
        <v>169</v>
      </c>
      <c r="CF592" s="115" t="s">
        <v>169</v>
      </c>
      <c r="CG592" s="115" t="s">
        <v>169</v>
      </c>
      <c r="CH592" s="114" t="s">
        <v>169</v>
      </c>
      <c r="CI592" s="115" t="s">
        <v>169</v>
      </c>
      <c r="CJ592" s="116" t="s">
        <v>169</v>
      </c>
      <c r="CK592" s="114" t="s">
        <v>169</v>
      </c>
      <c r="CL592" s="115" t="s">
        <v>169</v>
      </c>
      <c r="CM592" s="115" t="s">
        <v>169</v>
      </c>
      <c r="CN592" s="114" t="s">
        <v>169</v>
      </c>
      <c r="CO592" s="115" t="s">
        <v>169</v>
      </c>
      <c r="CP592" s="115" t="s">
        <v>169</v>
      </c>
      <c r="CQ592" s="115" t="s">
        <v>169</v>
      </c>
      <c r="CR592" s="115" t="s">
        <v>169</v>
      </c>
      <c r="CS592" s="116" t="s">
        <v>169</v>
      </c>
      <c r="CT592" s="115" t="s">
        <v>169</v>
      </c>
      <c r="CU592" s="115" t="s">
        <v>169</v>
      </c>
      <c r="CV592" s="115" t="s">
        <v>169</v>
      </c>
      <c r="CW592" s="117" t="s">
        <v>169</v>
      </c>
      <c r="CY592" t="s">
        <v>108</v>
      </c>
      <c r="CZ592" t="s">
        <v>137</v>
      </c>
      <c r="DA592" t="s">
        <v>155</v>
      </c>
      <c r="DB592" t="s">
        <v>108</v>
      </c>
      <c r="DC592" s="115" t="s">
        <v>157</v>
      </c>
      <c r="DD592" t="s">
        <v>156</v>
      </c>
    </row>
    <row r="593" spans="1:108" ht="15.75" thickBot="1">
      <c r="R593" s="100"/>
      <c r="AC593" s="99"/>
      <c r="AK593" s="99"/>
      <c r="AL593" s="100"/>
      <c r="AM593" t="s">
        <v>39</v>
      </c>
      <c r="BH593" s="100"/>
      <c r="BW593" s="30"/>
      <c r="BX593" s="30"/>
      <c r="BY593" s="30"/>
      <c r="BZ593" s="30"/>
      <c r="CA593" s="30"/>
      <c r="CB593" s="100"/>
      <c r="CC593" s="30"/>
      <c r="CD593" s="30"/>
      <c r="CE593" s="30"/>
      <c r="CF593" s="30"/>
      <c r="CH593" s="30"/>
      <c r="CI593" s="30"/>
      <c r="CJ593" s="100"/>
      <c r="CK593" s="30"/>
      <c r="CL593" s="30"/>
      <c r="CN593" s="118"/>
      <c r="CO593" s="30"/>
      <c r="CP593" s="30"/>
      <c r="CQ593" s="30"/>
      <c r="CR593" s="30"/>
      <c r="CS593" s="100"/>
      <c r="CT593" s="125"/>
      <c r="CU593" s="30"/>
      <c r="CW593" s="30"/>
      <c r="DA593">
        <v>20</v>
      </c>
      <c r="DB593">
        <v>1.54E+17</v>
      </c>
      <c r="DC593" s="18">
        <v>6.7600391770000004E-3</v>
      </c>
      <c r="DD593" s="18">
        <v>3.288586523E-4</v>
      </c>
    </row>
    <row r="594" spans="1:108" ht="15.75" thickBot="1">
      <c r="A594" t="s">
        <v>40</v>
      </c>
      <c r="B594">
        <v>1.54E+17</v>
      </c>
      <c r="C594" s="30">
        <v>4.5650000000000003E-2</v>
      </c>
      <c r="D594" s="30">
        <v>7.0545510739999998E-3</v>
      </c>
      <c r="E594">
        <v>10</v>
      </c>
      <c r="F594">
        <v>1.54E+17</v>
      </c>
      <c r="G594" s="30">
        <v>3.9230000000000001E-2</v>
      </c>
      <c r="H594" s="30">
        <v>6.0699365620000001E-3</v>
      </c>
      <c r="I594" s="30">
        <v>3.977E-2</v>
      </c>
      <c r="J594" s="30">
        <v>7.3867013369999998E-3</v>
      </c>
      <c r="K594" s="30">
        <v>4.3099999999999999E-2</v>
      </c>
      <c r="L594" s="30">
        <v>7.4943488090000003E-3</v>
      </c>
      <c r="M594" s="30">
        <v>2.2270000000000002E-2</v>
      </c>
      <c r="N594" s="30">
        <v>8.2683596939999993E-3</v>
      </c>
      <c r="Q594">
        <f>AVERAGE(J594,L594,N594)</f>
        <v>7.7164699466666662E-3</v>
      </c>
      <c r="R594" s="100">
        <f t="shared" ref="R594:R599" si="251">_xlfn.STDEV.S(H594,J594,L594,N594,P594)</f>
        <v>9.1213514514898355E-4</v>
      </c>
      <c r="S594" t="s">
        <v>40</v>
      </c>
      <c r="T594">
        <v>1.49E+17</v>
      </c>
      <c r="U594" s="30">
        <v>5.0360000000000002E-2</v>
      </c>
      <c r="V594" s="30">
        <v>7.3038433649999998E-3</v>
      </c>
      <c r="W594" s="30">
        <v>4.385E-2</v>
      </c>
      <c r="X594" s="30">
        <v>6.868734336E-3</v>
      </c>
      <c r="Y594" s="30">
        <v>4.727E-2</v>
      </c>
      <c r="Z594" s="30">
        <v>6.9884683619999997E-3</v>
      </c>
      <c r="AA594" s="30">
        <v>4.7649999999999998E-2</v>
      </c>
      <c r="AB594" s="30">
        <v>7.1557290880000001E-3</v>
      </c>
      <c r="AC594" s="99">
        <f>AVERAGE(V594,X594,Z594,AB594)</f>
        <v>7.0791937877499999E-3</v>
      </c>
      <c r="AD594">
        <f>_xlfn.STDEV.S(V594,X594,Z594,AB594)</f>
        <v>1.9048129256472992E-4</v>
      </c>
      <c r="AE594">
        <v>12.5</v>
      </c>
      <c r="AF594">
        <v>1.49E+17</v>
      </c>
      <c r="AG594" s="30">
        <v>4.8079999999999998E-2</v>
      </c>
      <c r="AH594" s="30">
        <v>7.4369682909999997E-3</v>
      </c>
      <c r="AI594" s="30">
        <v>4.6550000000000001E-2</v>
      </c>
      <c r="AJ594" s="30">
        <v>7.6186579379999998E-3</v>
      </c>
      <c r="AK594" s="99">
        <f>AVERAGE(AH594,AJ594)</f>
        <v>7.5278131144999993E-3</v>
      </c>
      <c r="AL594" s="100">
        <f>_xlfn.STDEV.P(AH594,AJ594)</f>
        <v>9.0844823500000043E-5</v>
      </c>
      <c r="AM594" t="s">
        <v>40</v>
      </c>
      <c r="AO594" s="30"/>
      <c r="AP594" s="30"/>
      <c r="BW594" s="135">
        <v>3.4318590440000001E-4</v>
      </c>
      <c r="BX594" s="131">
        <v>2.9528692139999999E-4</v>
      </c>
      <c r="BY594" s="30">
        <v>3.593441669E-4</v>
      </c>
      <c r="BZ594" s="30">
        <v>3.6458094170000002E-4</v>
      </c>
      <c r="CA594" s="30">
        <v>4.0223459569999997E-4</v>
      </c>
      <c r="CB594" s="100">
        <f>AVERAGE(BX594:CA594)</f>
        <v>3.5536165642500002E-4</v>
      </c>
      <c r="CC594" s="135">
        <v>3.5531333800000001E-4</v>
      </c>
      <c r="CD594" s="135">
        <v>3.3414639429999999E-4</v>
      </c>
      <c r="CE594" s="135">
        <v>3.3997114909999998E-4</v>
      </c>
      <c r="CF594" s="135">
        <v>2.4614949659999998E-4</v>
      </c>
      <c r="CG594">
        <f>AVERAGE(CC594:CF594)</f>
        <v>3.1889509450000003E-4</v>
      </c>
      <c r="CH594" s="30">
        <v>3.6178952589999998E-4</v>
      </c>
      <c r="CI594" s="30">
        <v>3.7062826349999999E-4</v>
      </c>
      <c r="CJ594" s="100">
        <f>AVERAGE(CH594:CI594)</f>
        <v>3.6620889469999999E-4</v>
      </c>
      <c r="CK594" s="30"/>
      <c r="CL594" s="30"/>
      <c r="CM594" t="e">
        <f>AVERAGE(CK594:CL594)</f>
        <v>#DIV/0!</v>
      </c>
      <c r="CN594" s="30"/>
      <c r="CO594" s="30"/>
      <c r="CP594" s="30"/>
      <c r="CQ594" s="30"/>
      <c r="CR594" s="30"/>
      <c r="CS594" s="100" t="e">
        <f>AVERAGE(CN594:CR594)</f>
        <v>#DIV/0!</v>
      </c>
      <c r="CT594" s="30"/>
      <c r="CU594" s="30"/>
      <c r="CV594" t="e">
        <f>AVERAGE(CT594:CU594)</f>
        <v>#DIV/0!</v>
      </c>
      <c r="CW594" s="30"/>
      <c r="CY594">
        <v>1.54E+17</v>
      </c>
      <c r="CZ594">
        <f t="shared" ref="CZ594:CZ599" si="252">Q594</f>
        <v>7.7164699466666662E-3</v>
      </c>
      <c r="DA594">
        <v>50</v>
      </c>
      <c r="DB594">
        <v>6.17E+17</v>
      </c>
      <c r="DC594" s="18">
        <v>5.8075539570000001E-3</v>
      </c>
      <c r="DD594" s="18">
        <v>2.825226773E-4</v>
      </c>
    </row>
    <row r="595" spans="1:108" ht="15.75" thickBot="1">
      <c r="A595" t="s">
        <v>41</v>
      </c>
      <c r="B595">
        <v>3.09E+17</v>
      </c>
      <c r="C595" s="30">
        <v>4.5010000000000001E-2</v>
      </c>
      <c r="D595" s="30">
        <v>6.9556482770000002E-3</v>
      </c>
      <c r="E595">
        <v>20</v>
      </c>
      <c r="F595">
        <v>3.09E+17</v>
      </c>
      <c r="G595" s="30">
        <v>4.2529999999999998E-2</v>
      </c>
      <c r="H595" s="30">
        <v>6.5805353550000001E-3</v>
      </c>
      <c r="I595" s="30">
        <v>3.9910000000000001E-2</v>
      </c>
      <c r="J595" s="30">
        <v>7.4127043090000001E-3</v>
      </c>
      <c r="K595" s="30">
        <v>4.4229999999999998E-2</v>
      </c>
      <c r="L595" s="30">
        <v>7.6908363759999997E-3</v>
      </c>
      <c r="M595" s="30">
        <v>2.4740000000000002E-2</v>
      </c>
      <c r="N595" s="30">
        <v>9.1854162030000006E-3</v>
      </c>
      <c r="Q595">
        <f t="shared" ref="Q595:Q627" si="253">AVERAGE(J595,L595,N595)</f>
        <v>8.0963189626666668E-3</v>
      </c>
      <c r="R595" s="100">
        <f t="shared" si="251"/>
        <v>1.0864434147947455E-3</v>
      </c>
      <c r="S595" t="s">
        <v>41</v>
      </c>
      <c r="T595">
        <v>2.97E+17</v>
      </c>
      <c r="U595" s="30">
        <v>4.6350000000000002E-2</v>
      </c>
      <c r="V595" s="30">
        <v>6.7222625089999998E-3</v>
      </c>
      <c r="W595" s="30">
        <v>4.215E-2</v>
      </c>
      <c r="X595" s="30">
        <v>6.6024436090000001E-3</v>
      </c>
      <c r="Y595" s="30">
        <v>4.539E-2</v>
      </c>
      <c r="Z595" s="30">
        <v>6.7105263160000001E-3</v>
      </c>
      <c r="AA595" s="30">
        <v>4.6429999999999999E-2</v>
      </c>
      <c r="AB595" s="30">
        <v>6.9725183959999998E-3</v>
      </c>
      <c r="AC595" s="99">
        <f t="shared" ref="AC595:AC623" si="254">AVERAGE(V595,X595,Z595,AB595)</f>
        <v>6.7519377075000008E-3</v>
      </c>
      <c r="AD595">
        <f t="shared" ref="AD595:AD623" si="255">_xlfn.STDEV.S(V595,X595,Z595,AB595)</f>
        <v>1.5663103819426753E-4</v>
      </c>
      <c r="AE595">
        <v>25</v>
      </c>
      <c r="AF595">
        <v>2.97E+17</v>
      </c>
      <c r="AG595" s="30">
        <v>4.9200000000000001E-2</v>
      </c>
      <c r="AH595" s="30">
        <v>7.610208817E-3</v>
      </c>
      <c r="AI595" s="30">
        <v>4.8399999999999999E-2</v>
      </c>
      <c r="AJ595" s="30">
        <v>7.9214402619999999E-3</v>
      </c>
      <c r="AK595" s="99">
        <f t="shared" ref="AK595:AK629" si="256">AVERAGE(AH595,AJ595)</f>
        <v>7.7658245394999995E-3</v>
      </c>
      <c r="AL595" s="100">
        <f t="shared" ref="AL595:AL611" si="257">_xlfn.STDEV.P(AH595,AJ595)</f>
        <v>1.5561572249999994E-4</v>
      </c>
      <c r="AM595" t="s">
        <v>41</v>
      </c>
      <c r="AO595" s="30"/>
      <c r="AP595" s="30"/>
      <c r="BW595" s="133">
        <v>3.3837453569999999E-4</v>
      </c>
      <c r="BX595" s="132">
        <v>3.2012624949999998E-4</v>
      </c>
      <c r="BY595" s="30">
        <v>3.6060914510000001E-4</v>
      </c>
      <c r="BZ595" s="30">
        <v>3.7413956029999998E-4</v>
      </c>
      <c r="CA595" s="30">
        <v>4.4684705420000001E-4</v>
      </c>
      <c r="CB595" s="100">
        <f t="shared" ref="CB595:CB599" si="258">AVERAGE(BX595:CA595)</f>
        <v>3.7543050227500002E-4</v>
      </c>
      <c r="CC595" s="133">
        <v>3.2702091379999999E-4</v>
      </c>
      <c r="CD595" s="133">
        <v>3.211920301E-4</v>
      </c>
      <c r="CE595" s="133">
        <v>3.2644997789999999E-4</v>
      </c>
      <c r="CF595" s="133">
        <v>2.3984724299999999E-4</v>
      </c>
      <c r="CG595">
        <f t="shared" ref="CG595:CG623" si="259">AVERAGE(CC595:CF595)</f>
        <v>3.0362754120000002E-4</v>
      </c>
      <c r="CH595" s="30">
        <v>3.7021723530000002E-4</v>
      </c>
      <c r="CI595" s="30">
        <v>3.8535785080000002E-4</v>
      </c>
      <c r="CJ595" s="100">
        <f t="shared" ref="CJ595:CJ629" si="260">AVERAGE(CH595:CI595)</f>
        <v>3.7778754305000002E-4</v>
      </c>
      <c r="CK595" s="30"/>
      <c r="CL595" s="30"/>
      <c r="CM595" t="e">
        <f t="shared" ref="CM595:CM623" si="261">AVERAGE(CK595:CL595)</f>
        <v>#DIV/0!</v>
      </c>
      <c r="CN595" s="30"/>
      <c r="CO595" s="30"/>
      <c r="CP595" s="30"/>
      <c r="CQ595" s="30"/>
      <c r="CR595" s="30"/>
      <c r="CS595" s="100" t="e">
        <f t="shared" ref="CS595:CS629" si="262">AVERAGE(CN595:CR595)</f>
        <v>#DIV/0!</v>
      </c>
      <c r="CT595" s="30"/>
      <c r="CU595" s="30"/>
      <c r="CV595" t="e">
        <f t="shared" ref="CV595:CV623" si="263">AVERAGE(CT595:CU595)</f>
        <v>#DIV/0!</v>
      </c>
      <c r="CW595" s="30"/>
      <c r="CY595">
        <v>3.09E+17</v>
      </c>
      <c r="CZ595">
        <f t="shared" si="252"/>
        <v>8.0963189626666668E-3</v>
      </c>
      <c r="DA595">
        <v>100</v>
      </c>
      <c r="DB595">
        <v>1.39E+18</v>
      </c>
      <c r="DC595" s="18">
        <v>4.6007998810000004E-3</v>
      </c>
      <c r="DD595" s="18">
        <v>2.2381717160000001E-4</v>
      </c>
    </row>
    <row r="596" spans="1:108" ht="15.75" thickBot="1">
      <c r="A596" t="s">
        <v>42</v>
      </c>
      <c r="B596">
        <v>4.63E+17</v>
      </c>
      <c r="C596" s="30">
        <v>3.8100000000000002E-2</v>
      </c>
      <c r="D596" s="30">
        <v>5.8878071400000004E-3</v>
      </c>
      <c r="E596">
        <v>30</v>
      </c>
      <c r="F596">
        <v>4.63E+17</v>
      </c>
      <c r="G596" s="30">
        <v>4.3950000000000003E-2</v>
      </c>
      <c r="H596" s="30">
        <v>6.8002475629999996E-3</v>
      </c>
      <c r="I596" s="30">
        <v>3.9579999999999997E-2</v>
      </c>
      <c r="J596" s="30">
        <v>7.3514115899999998E-3</v>
      </c>
      <c r="K596" s="30">
        <v>4.5440000000000001E-2</v>
      </c>
      <c r="L596" s="30">
        <v>7.9012345679999995E-3</v>
      </c>
      <c r="M596" s="30">
        <v>2.3529999999999999E-2</v>
      </c>
      <c r="N596" s="30">
        <v>8.7361698970000005E-3</v>
      </c>
      <c r="Q596">
        <f t="shared" si="253"/>
        <v>7.9962720183333336E-3</v>
      </c>
      <c r="R596" s="100">
        <f t="shared" si="251"/>
        <v>8.2566777684653402E-4</v>
      </c>
      <c r="S596" t="s">
        <v>42</v>
      </c>
      <c r="T596">
        <v>4.46E+17</v>
      </c>
      <c r="U596" s="30">
        <v>4.0230000000000002E-2</v>
      </c>
      <c r="V596" s="30">
        <v>5.8346627989999999E-3</v>
      </c>
      <c r="W596" s="30">
        <v>3.9379999999999998E-2</v>
      </c>
      <c r="X596" s="30">
        <v>6.1685463659999999E-3</v>
      </c>
      <c r="Y596" s="30">
        <v>4.1610000000000001E-2</v>
      </c>
      <c r="Z596" s="30">
        <v>6.1516853930000002E-3</v>
      </c>
      <c r="AA596" s="30">
        <v>4.0649999999999999E-2</v>
      </c>
      <c r="AB596" s="30">
        <v>6.1045201979999996E-3</v>
      </c>
      <c r="AC596" s="99">
        <f t="shared" si="254"/>
        <v>6.0648536890000005E-3</v>
      </c>
      <c r="AD596">
        <f t="shared" si="255"/>
        <v>1.5583452105594702E-4</v>
      </c>
      <c r="AE596">
        <v>37.5</v>
      </c>
      <c r="AF596">
        <v>4.46E+17</v>
      </c>
      <c r="AG596" s="30">
        <v>4.931E-2</v>
      </c>
      <c r="AH596" s="30">
        <v>7.6272235109999999E-3</v>
      </c>
      <c r="AI596" s="30">
        <v>4.6149999999999997E-2</v>
      </c>
      <c r="AJ596" s="30">
        <v>7.5531914890000001E-3</v>
      </c>
      <c r="AK596" s="99">
        <f t="shared" si="256"/>
        <v>7.5902074999999996E-3</v>
      </c>
      <c r="AL596" s="100">
        <f t="shared" si="257"/>
        <v>3.7016010999999915E-5</v>
      </c>
      <c r="AM596" t="s">
        <v>42</v>
      </c>
      <c r="AO596" s="30"/>
      <c r="AP596" s="30"/>
      <c r="BW596" s="133">
        <v>2.8642678979999998E-4</v>
      </c>
      <c r="BX596" s="132">
        <v>3.3081468760000002E-4</v>
      </c>
      <c r="BY596" s="30">
        <v>3.5762741079999998E-4</v>
      </c>
      <c r="BZ596" s="30">
        <v>3.8437489529999998E-4</v>
      </c>
      <c r="CA596" s="30">
        <v>4.2499236809999998E-4</v>
      </c>
      <c r="CB596" s="100">
        <f t="shared" si="258"/>
        <v>3.7445234045E-4</v>
      </c>
      <c r="CC596" s="133">
        <v>2.8384145329999998E-4</v>
      </c>
      <c r="CD596" s="133">
        <v>3.0008403670000002E-4</v>
      </c>
      <c r="CE596" s="133">
        <v>2.9926379340000002E-4</v>
      </c>
      <c r="CF596" s="133">
        <v>2.099890249E-4</v>
      </c>
      <c r="CG596">
        <f t="shared" si="259"/>
        <v>2.7329457707500003E-4</v>
      </c>
      <c r="CH596" s="30">
        <v>3.7104495680000002E-4</v>
      </c>
      <c r="CI596" s="30">
        <v>3.6744348789999998E-4</v>
      </c>
      <c r="CJ596" s="100">
        <f t="shared" si="260"/>
        <v>3.6924422234999997E-4</v>
      </c>
      <c r="CK596" s="30"/>
      <c r="CL596" s="30"/>
      <c r="CM596" t="e">
        <f t="shared" si="261"/>
        <v>#DIV/0!</v>
      </c>
      <c r="CN596" s="30"/>
      <c r="CO596" s="30"/>
      <c r="CP596" s="30"/>
      <c r="CQ596" s="30"/>
      <c r="CR596" s="30"/>
      <c r="CS596" s="100" t="e">
        <f t="shared" si="262"/>
        <v>#DIV/0!</v>
      </c>
      <c r="CT596" s="30"/>
      <c r="CU596" s="30"/>
      <c r="CV596" t="e">
        <f t="shared" si="263"/>
        <v>#DIV/0!</v>
      </c>
      <c r="CW596" s="30"/>
      <c r="CY596">
        <v>4.63E+17</v>
      </c>
      <c r="CZ596">
        <f t="shared" si="252"/>
        <v>7.9962720183333336E-3</v>
      </c>
      <c r="DA596">
        <v>130</v>
      </c>
      <c r="DB596">
        <v>1.85E+18</v>
      </c>
      <c r="DC596" s="18">
        <v>5.1328754849999996E-3</v>
      </c>
      <c r="DD596" s="18">
        <v>2.497012917E-4</v>
      </c>
    </row>
    <row r="597" spans="1:108" ht="15.75" thickBot="1">
      <c r="A597" t="s">
        <v>43</v>
      </c>
      <c r="B597">
        <v>6.17E+17</v>
      </c>
      <c r="C597" s="30">
        <v>3.3820000000000003E-2</v>
      </c>
      <c r="D597" s="30">
        <v>5.2263946840000004E-3</v>
      </c>
      <c r="E597">
        <v>40</v>
      </c>
      <c r="F597">
        <v>6.17E+17</v>
      </c>
      <c r="G597" s="30">
        <v>4.4350000000000001E-2</v>
      </c>
      <c r="H597" s="30">
        <v>6.8621383259999998E-3</v>
      </c>
      <c r="I597" s="30">
        <v>3.7839999999999999E-2</v>
      </c>
      <c r="J597" s="30">
        <v>7.0282317979999996E-3</v>
      </c>
      <c r="K597" s="30">
        <v>4.3799999999999999E-2</v>
      </c>
      <c r="L597" s="30">
        <v>7.6160667710000003E-3</v>
      </c>
      <c r="M597" s="30">
        <v>2.4309999999999998E-2</v>
      </c>
      <c r="N597" s="30">
        <v>9.0257666890000005E-3</v>
      </c>
      <c r="Q597">
        <f t="shared" si="253"/>
        <v>7.8900217526666674E-3</v>
      </c>
      <c r="R597" s="100">
        <f t="shared" si="251"/>
        <v>9.8320192440535408E-4</v>
      </c>
      <c r="S597" t="s">
        <v>43</v>
      </c>
      <c r="T597">
        <v>5.95E+17</v>
      </c>
      <c r="U597" s="30">
        <v>3.3390000000000003E-2</v>
      </c>
      <c r="V597" s="30">
        <v>4.8426395940000004E-3</v>
      </c>
      <c r="W597" s="30">
        <v>3.3930000000000002E-2</v>
      </c>
      <c r="X597" s="30">
        <v>5.3148496240000001E-3</v>
      </c>
      <c r="Y597" s="30">
        <v>3.5270000000000003E-2</v>
      </c>
      <c r="Z597" s="30">
        <v>5.2143701949999999E-3</v>
      </c>
      <c r="AA597" s="30">
        <v>3.5090000000000003E-2</v>
      </c>
      <c r="AB597" s="30">
        <v>5.2695599940000004E-3</v>
      </c>
      <c r="AC597" s="99">
        <f t="shared" si="254"/>
        <v>5.1603548517500002E-3</v>
      </c>
      <c r="AD597">
        <f t="shared" si="255"/>
        <v>2.1575838342923181E-4</v>
      </c>
      <c r="AE597">
        <v>50</v>
      </c>
      <c r="AF597">
        <v>5.95E+17</v>
      </c>
      <c r="AG597" s="30">
        <v>4.6760000000000003E-2</v>
      </c>
      <c r="AH597" s="30">
        <v>7.2327919569999998E-3</v>
      </c>
      <c r="AI597" s="30">
        <v>4.6350000000000002E-2</v>
      </c>
      <c r="AJ597" s="30">
        <v>7.5859247139999997E-3</v>
      </c>
      <c r="AK597" s="99">
        <f t="shared" si="256"/>
        <v>7.4093583354999997E-3</v>
      </c>
      <c r="AL597" s="100">
        <f t="shared" si="257"/>
        <v>1.7656637849999997E-4</v>
      </c>
      <c r="AM597" t="s">
        <v>43</v>
      </c>
      <c r="AO597" s="30"/>
      <c r="AP597" s="30"/>
      <c r="BW597" s="133">
        <v>2.5425076200000002E-4</v>
      </c>
      <c r="BX597" s="132">
        <v>3.3382551529999999E-4</v>
      </c>
      <c r="BY597" s="30">
        <v>3.4190553879999999E-4</v>
      </c>
      <c r="BZ597" s="30">
        <v>3.7050220989999998E-4</v>
      </c>
      <c r="CA597" s="30">
        <v>4.3908051289999998E-4</v>
      </c>
      <c r="CB597" s="100">
        <f t="shared" si="258"/>
        <v>3.7132844422499997E-4</v>
      </c>
      <c r="CC597" s="133">
        <v>2.355820563E-4</v>
      </c>
      <c r="CD597" s="133">
        <v>2.5855386909999999E-4</v>
      </c>
      <c r="CE597" s="133">
        <v>2.5366580130000002E-4</v>
      </c>
      <c r="CF597" s="133">
        <v>1.812672789E-4</v>
      </c>
      <c r="CG597">
        <f t="shared" si="259"/>
        <v>2.3226725140000002E-4</v>
      </c>
      <c r="CH597" s="30">
        <v>3.5185686840000002E-4</v>
      </c>
      <c r="CI597" s="30">
        <v>3.6903587570000001E-4</v>
      </c>
      <c r="CJ597" s="100">
        <f t="shared" si="260"/>
        <v>3.6044637205000002E-4</v>
      </c>
      <c r="CK597" s="30"/>
      <c r="CL597" s="30"/>
      <c r="CM597" t="e">
        <f t="shared" si="261"/>
        <v>#DIV/0!</v>
      </c>
      <c r="CN597" s="30"/>
      <c r="CO597" s="30"/>
      <c r="CP597" s="30"/>
      <c r="CQ597" s="30"/>
      <c r="CR597" s="30"/>
      <c r="CS597" s="100" t="e">
        <f t="shared" si="262"/>
        <v>#DIV/0!</v>
      </c>
      <c r="CT597" s="30"/>
      <c r="CU597" s="30"/>
      <c r="CV597" t="e">
        <f t="shared" si="263"/>
        <v>#DIV/0!</v>
      </c>
      <c r="CW597" s="30"/>
      <c r="CY597">
        <v>6.17E+17</v>
      </c>
      <c r="CZ597">
        <f t="shared" si="252"/>
        <v>7.8900217526666674E-3</v>
      </c>
      <c r="DA597">
        <v>150</v>
      </c>
      <c r="DB597">
        <v>2.16E+18</v>
      </c>
      <c r="DC597" s="18">
        <v>5.304201681E-3</v>
      </c>
      <c r="DD597" s="18">
        <v>2.5803587380000001E-4</v>
      </c>
    </row>
    <row r="598" spans="1:108" ht="15.75" thickBot="1">
      <c r="A598" t="s">
        <v>44</v>
      </c>
      <c r="B598">
        <v>7.71E+17</v>
      </c>
      <c r="C598" s="30">
        <v>2.7349999999999999E-2</v>
      </c>
      <c r="D598" s="30">
        <v>4.2265492199999996E-3</v>
      </c>
      <c r="E598">
        <v>50</v>
      </c>
      <c r="F598">
        <v>7.71E+17</v>
      </c>
      <c r="G598" s="19"/>
      <c r="H598" s="19"/>
      <c r="I598" s="30">
        <v>3.9039999999999998E-2</v>
      </c>
      <c r="J598" s="30">
        <v>7.251114413E-3</v>
      </c>
      <c r="K598" s="30">
        <v>4.4540000000000003E-2</v>
      </c>
      <c r="L598" s="30">
        <v>7.7447400450000002E-3</v>
      </c>
      <c r="M598" s="30">
        <v>2.1770000000000001E-2</v>
      </c>
      <c r="N598" s="30">
        <v>8.0827207250000008E-3</v>
      </c>
      <c r="Q598">
        <f t="shared" si="253"/>
        <v>7.6928583943333337E-3</v>
      </c>
      <c r="R598" s="100">
        <f t="shared" si="251"/>
        <v>4.1822367675262503E-4</v>
      </c>
      <c r="S598" t="s">
        <v>44</v>
      </c>
      <c r="T598">
        <v>7.44E+17</v>
      </c>
      <c r="U598" s="30">
        <v>2.8709999999999999E-2</v>
      </c>
      <c r="V598" s="30">
        <v>4.1638868749999999E-3</v>
      </c>
      <c r="W598" s="30">
        <v>2.682E-2</v>
      </c>
      <c r="X598" s="30">
        <v>4.20112782E-3</v>
      </c>
      <c r="Y598" s="30">
        <v>2.8969999999999999E-2</v>
      </c>
      <c r="Z598" s="30">
        <v>4.2829686579999998E-3</v>
      </c>
      <c r="AA598" s="30">
        <v>2.7029999999999998E-2</v>
      </c>
      <c r="AB598" s="30">
        <v>4.0591680430000004E-3</v>
      </c>
      <c r="AC598" s="99">
        <f t="shared" si="254"/>
        <v>4.176787849E-3</v>
      </c>
      <c r="AD598">
        <f t="shared" si="255"/>
        <v>9.2857690907110653E-5</v>
      </c>
      <c r="AE598">
        <v>62.5</v>
      </c>
      <c r="AF598">
        <v>7.44E+17</v>
      </c>
      <c r="AG598" s="30">
        <v>4.3900000000000002E-2</v>
      </c>
      <c r="AH598" s="30">
        <v>6.7904098990000002E-3</v>
      </c>
      <c r="AI598" s="30">
        <v>4.7140000000000001E-2</v>
      </c>
      <c r="AJ598" s="30">
        <v>7.7152209490000002E-3</v>
      </c>
      <c r="AK598" s="99">
        <f t="shared" si="256"/>
        <v>7.2528154240000002E-3</v>
      </c>
      <c r="AL598" s="100">
        <f t="shared" si="257"/>
        <v>4.62405525E-4</v>
      </c>
      <c r="AM598" t="s">
        <v>44</v>
      </c>
      <c r="AO598" s="30"/>
      <c r="AP598" s="30"/>
      <c r="BW598" s="133">
        <v>2.0561083209999999E-4</v>
      </c>
      <c r="BX598" s="134"/>
      <c r="BY598" s="30">
        <v>3.5274820910000001E-4</v>
      </c>
      <c r="BZ598" s="30">
        <v>3.7676183620000001E-4</v>
      </c>
      <c r="CA598" s="30">
        <v>3.9320373370000002E-4</v>
      </c>
      <c r="CB598" s="100">
        <f t="shared" si="258"/>
        <v>3.7423792633333331E-4</v>
      </c>
      <c r="CC598" s="133">
        <v>2.0256246890000001E-4</v>
      </c>
      <c r="CD598" s="133">
        <v>2.0437414580000001E-4</v>
      </c>
      <c r="CE598" s="133">
        <v>2.0835549370000001E-4</v>
      </c>
      <c r="CF598" s="133">
        <v>1.3963107859999999E-4</v>
      </c>
      <c r="CG598">
        <f t="shared" si="259"/>
        <v>1.8873079675000001E-4</v>
      </c>
      <c r="CH598" s="30">
        <v>3.3033611039999999E-4</v>
      </c>
      <c r="CI598" s="30">
        <v>3.7532580759999998E-4</v>
      </c>
      <c r="CJ598" s="100">
        <f t="shared" si="260"/>
        <v>3.5283095900000001E-4</v>
      </c>
      <c r="CK598" s="30"/>
      <c r="CL598" s="30"/>
      <c r="CM598" t="e">
        <f t="shared" si="261"/>
        <v>#DIV/0!</v>
      </c>
      <c r="CN598" s="30"/>
      <c r="CO598" s="30"/>
      <c r="CP598" s="30"/>
      <c r="CQ598" s="30"/>
      <c r="CR598" s="30"/>
      <c r="CS598" s="100" t="e">
        <f t="shared" si="262"/>
        <v>#DIV/0!</v>
      </c>
      <c r="CT598" s="30"/>
      <c r="CU598" s="30"/>
      <c r="CV598" t="e">
        <f t="shared" si="263"/>
        <v>#DIV/0!</v>
      </c>
      <c r="CW598" s="30"/>
      <c r="CY598">
        <v>7.71E+17</v>
      </c>
      <c r="CZ598">
        <f t="shared" si="252"/>
        <v>7.6928583943333337E-3</v>
      </c>
    </row>
    <row r="599" spans="1:108" ht="15.75" thickBot="1">
      <c r="A599" t="s">
        <v>45</v>
      </c>
      <c r="B599">
        <v>9.26E+17</v>
      </c>
      <c r="C599" s="30">
        <v>2.912E-2</v>
      </c>
      <c r="D599" s="30">
        <v>4.5000772679999997E-3</v>
      </c>
      <c r="E599">
        <v>60</v>
      </c>
      <c r="F599">
        <v>9.26E+17</v>
      </c>
      <c r="G599" s="30">
        <v>4.2979999999999997E-2</v>
      </c>
      <c r="H599" s="30">
        <v>6.6501624629999997E-3</v>
      </c>
      <c r="I599" s="30">
        <v>3.7269999999999998E-2</v>
      </c>
      <c r="J599" s="30">
        <v>6.922362556E-3</v>
      </c>
      <c r="K599" s="30">
        <v>4.2900000000000001E-2</v>
      </c>
      <c r="L599" s="30">
        <v>7.4595722480000001E-3</v>
      </c>
      <c r="M599" s="30">
        <v>2.213E-2</v>
      </c>
      <c r="N599" s="30">
        <v>8.2163807830000005E-3</v>
      </c>
      <c r="Q599">
        <f t="shared" si="253"/>
        <v>7.5327718623333338E-3</v>
      </c>
      <c r="R599" s="100">
        <f t="shared" si="251"/>
        <v>6.9029664518369604E-4</v>
      </c>
      <c r="S599" t="s">
        <v>45</v>
      </c>
      <c r="T599">
        <v>8.92E+17</v>
      </c>
      <c r="U599" s="30">
        <v>2.9739999999999999E-2</v>
      </c>
      <c r="V599" s="30">
        <v>4.3132704859999999E-3</v>
      </c>
      <c r="W599" s="30">
        <v>2.3349999999999999E-2</v>
      </c>
      <c r="X599" s="30">
        <v>3.6575814539999999E-3</v>
      </c>
      <c r="Y599" s="30">
        <v>2.945E-2</v>
      </c>
      <c r="Z599" s="30">
        <v>4.3539325839999999E-3</v>
      </c>
      <c r="AA599" s="30">
        <v>2.877E-2</v>
      </c>
      <c r="AB599" s="30">
        <v>4.3204685390000001E-3</v>
      </c>
      <c r="AC599" s="99">
        <f t="shared" si="254"/>
        <v>4.1613132657499999E-3</v>
      </c>
      <c r="AD599">
        <f t="shared" si="255"/>
        <v>3.3628823833205024E-4</v>
      </c>
      <c r="AE599">
        <v>75</v>
      </c>
      <c r="AF599">
        <v>8.92E+17</v>
      </c>
      <c r="AG599" s="30">
        <v>4.3839999999999997E-2</v>
      </c>
      <c r="AH599" s="30">
        <v>6.7811291570000001E-3</v>
      </c>
      <c r="AI599" s="30">
        <v>4.53E-2</v>
      </c>
      <c r="AJ599" s="30">
        <v>7.4140752859999997E-3</v>
      </c>
      <c r="AK599" s="99">
        <f t="shared" si="256"/>
        <v>7.0976022215000004E-3</v>
      </c>
      <c r="AL599" s="100">
        <f t="shared" si="257"/>
        <v>3.164730644999998E-4</v>
      </c>
      <c r="AM599" t="s">
        <v>45</v>
      </c>
      <c r="AO599" s="30"/>
      <c r="AP599" s="30"/>
      <c r="BW599" s="133">
        <v>2.189172735E-4</v>
      </c>
      <c r="BX599" s="132">
        <v>3.2351343059999998E-4</v>
      </c>
      <c r="BY599" s="30">
        <v>3.3675527029999999E-4</v>
      </c>
      <c r="BZ599" s="30">
        <v>3.6288915069999998E-4</v>
      </c>
      <c r="CA599" s="30">
        <v>3.9970595430000001E-4</v>
      </c>
      <c r="CB599" s="100">
        <f t="shared" si="258"/>
        <v>3.5571595147499996E-4</v>
      </c>
      <c r="CC599" s="133">
        <v>2.098296003E-4</v>
      </c>
      <c r="CD599" s="133">
        <v>1.7793200239999999E-4</v>
      </c>
      <c r="CE599" s="133">
        <v>2.118077076E-4</v>
      </c>
      <c r="CF599" s="133">
        <v>1.4861953870000001E-4</v>
      </c>
      <c r="CG599">
        <f t="shared" si="259"/>
        <v>1.8704721224999999E-4</v>
      </c>
      <c r="CH599" s="30">
        <v>3.2988462600000001E-4</v>
      </c>
      <c r="CI599" s="30">
        <v>3.6067583969999999E-4</v>
      </c>
      <c r="CJ599" s="100">
        <f t="shared" si="260"/>
        <v>3.4528023285000002E-4</v>
      </c>
      <c r="CK599" s="30"/>
      <c r="CL599" s="30"/>
      <c r="CM599" t="e">
        <f t="shared" si="261"/>
        <v>#DIV/0!</v>
      </c>
      <c r="CN599" s="30"/>
      <c r="CO599" s="30"/>
      <c r="CP599" s="30"/>
      <c r="CQ599" s="30"/>
      <c r="CR599" s="30"/>
      <c r="CS599" s="100" t="e">
        <f t="shared" si="262"/>
        <v>#DIV/0!</v>
      </c>
      <c r="CT599" s="30"/>
      <c r="CU599" s="30"/>
      <c r="CV599" t="e">
        <f t="shared" si="263"/>
        <v>#DIV/0!</v>
      </c>
      <c r="CW599" s="30"/>
      <c r="CY599">
        <v>9.26E+17</v>
      </c>
      <c r="CZ599">
        <f t="shared" si="252"/>
        <v>7.5327718623333338E-3</v>
      </c>
    </row>
    <row r="600" spans="1:108" ht="15.75" thickBot="1">
      <c r="A600" t="s">
        <v>46</v>
      </c>
      <c r="B600">
        <v>1.08E+18</v>
      </c>
      <c r="C600" s="30">
        <v>3.0269999999999998E-2</v>
      </c>
      <c r="D600" s="30">
        <v>4.6777932309999999E-3</v>
      </c>
      <c r="E600" t="s">
        <v>40</v>
      </c>
      <c r="F600">
        <v>1.08E+18</v>
      </c>
      <c r="G600" s="19"/>
      <c r="H600" s="19"/>
      <c r="I600" s="19"/>
      <c r="J600" s="19"/>
      <c r="K600" s="19"/>
      <c r="L600" s="19"/>
      <c r="M600" s="19"/>
      <c r="N600" s="19"/>
      <c r="R600" s="100"/>
      <c r="S600" t="s">
        <v>46</v>
      </c>
      <c r="T600">
        <v>1.04E+18</v>
      </c>
      <c r="U600" s="30">
        <v>3.1870000000000002E-2</v>
      </c>
      <c r="V600" s="30">
        <v>4.6221899929999996E-3</v>
      </c>
      <c r="W600" s="30">
        <v>2.4840000000000001E-2</v>
      </c>
      <c r="X600" s="30">
        <v>3.8909774439999999E-3</v>
      </c>
      <c r="Y600" s="30">
        <v>2.9819999999999999E-2</v>
      </c>
      <c r="Z600" s="30">
        <v>4.408633944E-3</v>
      </c>
      <c r="AA600" s="30">
        <v>2.9499999999999998E-2</v>
      </c>
      <c r="AB600" s="30">
        <v>4.4300946089999996E-3</v>
      </c>
      <c r="AC600" s="99">
        <f t="shared" si="254"/>
        <v>4.3379739974999994E-3</v>
      </c>
      <c r="AD600">
        <f t="shared" si="255"/>
        <v>3.1308342128014962E-4</v>
      </c>
      <c r="AE600" t="s">
        <v>40</v>
      </c>
      <c r="AF600">
        <v>1.04E+18</v>
      </c>
      <c r="AG600" s="30">
        <v>4.0329999999999998E-2</v>
      </c>
      <c r="AH600" s="30">
        <v>6.2382057230000003E-3</v>
      </c>
      <c r="AI600" s="30">
        <v>4.317E-2</v>
      </c>
      <c r="AJ600" s="30">
        <v>7.0654664480000002E-3</v>
      </c>
      <c r="AK600" s="99">
        <f t="shared" si="256"/>
        <v>6.6518360855000007E-3</v>
      </c>
      <c r="AL600" s="100">
        <f t="shared" si="257"/>
        <v>4.1363036249999997E-4</v>
      </c>
      <c r="AM600" t="s">
        <v>46</v>
      </c>
      <c r="AO600" s="30"/>
      <c r="AP600" s="30"/>
      <c r="BW600" s="133">
        <v>2.2756270149999999E-4</v>
      </c>
      <c r="BX600" s="134"/>
      <c r="BY600" s="19"/>
      <c r="BZ600" s="19"/>
      <c r="CA600" s="19"/>
      <c r="CB600" s="100"/>
      <c r="CC600" s="133">
        <v>2.2485774589999999E-4</v>
      </c>
      <c r="CD600" s="133">
        <v>1.892861217E-4</v>
      </c>
      <c r="CE600" s="133">
        <v>2.144687892E-4</v>
      </c>
      <c r="CF600" s="133">
        <v>1.523905593E-4</v>
      </c>
      <c r="CG600">
        <f t="shared" si="259"/>
        <v>1.9525080402500001E-4</v>
      </c>
      <c r="CH600" s="30">
        <v>3.0347278659999998E-4</v>
      </c>
      <c r="CI600" s="30">
        <v>3.4371690949999998E-4</v>
      </c>
      <c r="CJ600" s="100">
        <f t="shared" si="260"/>
        <v>3.2359484804999998E-4</v>
      </c>
      <c r="CK600" s="30"/>
      <c r="CL600" s="30"/>
      <c r="CM600" t="e">
        <f t="shared" si="261"/>
        <v>#DIV/0!</v>
      </c>
      <c r="CN600" s="19"/>
      <c r="CO600" s="30"/>
      <c r="CP600" s="30"/>
      <c r="CQ600" s="30"/>
      <c r="CR600" s="30"/>
      <c r="CS600" s="100" t="e">
        <f t="shared" si="262"/>
        <v>#DIV/0!</v>
      </c>
      <c r="CT600" s="30"/>
      <c r="CU600" s="30"/>
      <c r="CV600" t="e">
        <f t="shared" si="263"/>
        <v>#DIV/0!</v>
      </c>
      <c r="CW600" s="30"/>
      <c r="CY600">
        <v>1.23E+18</v>
      </c>
      <c r="CZ600">
        <f>Q601</f>
        <v>6.2828153753333336E-3</v>
      </c>
    </row>
    <row r="601" spans="1:108" ht="15.75" thickBot="1">
      <c r="A601" t="s">
        <v>47</v>
      </c>
      <c r="B601">
        <v>1.23E+18</v>
      </c>
      <c r="C601" s="30">
        <v>3.159E-2</v>
      </c>
      <c r="D601" s="30">
        <v>4.8817802500000004E-3</v>
      </c>
      <c r="E601" t="s">
        <v>41</v>
      </c>
      <c r="F601">
        <v>1.23E+18</v>
      </c>
      <c r="G601" s="30">
        <v>2.6280000000000001E-2</v>
      </c>
      <c r="H601" s="30">
        <v>4.0662231160000003E-3</v>
      </c>
      <c r="I601" s="30">
        <v>3.1519999999999999E-2</v>
      </c>
      <c r="J601" s="30">
        <v>5.8543833579999998E-3</v>
      </c>
      <c r="K601" s="30">
        <v>3.5270000000000003E-2</v>
      </c>
      <c r="L601" s="30">
        <v>6.1328464610000003E-3</v>
      </c>
      <c r="M601" s="30">
        <v>1.848E-2</v>
      </c>
      <c r="N601" s="30">
        <v>6.8612163069999999E-3</v>
      </c>
      <c r="Q601">
        <f t="shared" si="253"/>
        <v>6.2828153753333336E-3</v>
      </c>
      <c r="R601" s="100">
        <f>_xlfn.STDEV.S(H601,J601,L601,N601,P601)</f>
        <v>1.1868099032838455E-3</v>
      </c>
      <c r="S601" t="s">
        <v>47</v>
      </c>
      <c r="T601">
        <v>1.19E+18</v>
      </c>
      <c r="U601" s="30">
        <v>3.3790000000000001E-2</v>
      </c>
      <c r="V601" s="30">
        <v>4.9006526469999997E-3</v>
      </c>
      <c r="W601" s="30">
        <v>2.6290000000000001E-2</v>
      </c>
      <c r="X601" s="30">
        <v>4.1181077690000002E-3</v>
      </c>
      <c r="Y601" s="30">
        <v>3.1489999999999997E-2</v>
      </c>
      <c r="Z601" s="30">
        <v>4.6555292729999996E-3</v>
      </c>
      <c r="AA601" s="30">
        <v>3.2219999999999999E-2</v>
      </c>
      <c r="AB601" s="30">
        <v>4.838564349E-3</v>
      </c>
      <c r="AC601" s="99">
        <f t="shared" si="254"/>
        <v>4.6282135094999994E-3</v>
      </c>
      <c r="AD601">
        <f t="shared" si="255"/>
        <v>3.5563303968498186E-4</v>
      </c>
      <c r="AE601" t="s">
        <v>41</v>
      </c>
      <c r="AF601">
        <v>1.19E+18</v>
      </c>
      <c r="AG601" s="30">
        <v>3.789E-2</v>
      </c>
      <c r="AH601" s="30">
        <v>5.860788863E-3</v>
      </c>
      <c r="AI601" s="30">
        <v>3.7589999999999998E-2</v>
      </c>
      <c r="AJ601" s="30">
        <v>6.1522094929999998E-3</v>
      </c>
      <c r="AK601" s="99">
        <f t="shared" si="256"/>
        <v>6.0064991780000004E-3</v>
      </c>
      <c r="AL601" s="100">
        <f t="shared" si="257"/>
        <v>1.4571031499999989E-4</v>
      </c>
      <c r="AM601" t="s">
        <v>47</v>
      </c>
      <c r="AO601" s="30"/>
      <c r="AP601" s="30"/>
      <c r="BW601" s="133">
        <v>2.3748614939999999E-4</v>
      </c>
      <c r="BX601" s="132">
        <v>1.978113763E-4</v>
      </c>
      <c r="BY601" s="30">
        <v>2.8480080820000002E-4</v>
      </c>
      <c r="BZ601" s="30">
        <v>2.9834732739999998E-4</v>
      </c>
      <c r="CA601" s="30">
        <v>3.3378066139999997E-4</v>
      </c>
      <c r="CB601" s="100">
        <f t="shared" ref="CB601" si="264">AVERAGE(BX601:CA601)</f>
        <v>2.7868504332499998E-4</v>
      </c>
      <c r="CC601" s="133">
        <v>2.384042433E-4</v>
      </c>
      <c r="CD601" s="133">
        <v>2.003354323E-4</v>
      </c>
      <c r="CE601" s="133">
        <v>2.2647961679999999E-4</v>
      </c>
      <c r="CF601" s="133">
        <v>1.6644148550000001E-4</v>
      </c>
      <c r="CG601">
        <f t="shared" si="259"/>
        <v>2.0791519447499999E-4</v>
      </c>
      <c r="CH601" s="30">
        <v>2.851124196E-4</v>
      </c>
      <c r="CI601" s="30">
        <v>2.9928928949999998E-4</v>
      </c>
      <c r="CJ601" s="100">
        <f t="shared" si="260"/>
        <v>2.9220085454999999E-4</v>
      </c>
      <c r="CK601" s="30"/>
      <c r="CL601" s="30"/>
      <c r="CM601" t="e">
        <f t="shared" si="261"/>
        <v>#DIV/0!</v>
      </c>
      <c r="CN601" s="30"/>
      <c r="CO601" s="30"/>
      <c r="CP601" s="30"/>
      <c r="CQ601" s="30"/>
      <c r="CR601" s="30"/>
      <c r="CS601" s="100" t="e">
        <f t="shared" si="262"/>
        <v>#DIV/0!</v>
      </c>
      <c r="CT601" s="30"/>
      <c r="CU601" s="30"/>
      <c r="CV601" t="e">
        <f t="shared" si="263"/>
        <v>#DIV/0!</v>
      </c>
      <c r="CW601" s="30"/>
      <c r="CY601">
        <v>1.54E+18</v>
      </c>
      <c r="CZ601">
        <f>Q603</f>
        <v>5.0489251030000001E-3</v>
      </c>
    </row>
    <row r="602" spans="1:108" ht="15.75" thickBot="1">
      <c r="A602" t="s">
        <v>48</v>
      </c>
      <c r="B602">
        <v>1.39E+18</v>
      </c>
      <c r="C602" s="30">
        <v>3.4779999999999998E-2</v>
      </c>
      <c r="D602" s="30">
        <v>5.3747488800000003E-3</v>
      </c>
      <c r="E602" t="s">
        <v>42</v>
      </c>
      <c r="F602">
        <v>1.39E+18</v>
      </c>
      <c r="G602" s="19"/>
      <c r="H602" s="19"/>
      <c r="I602" s="19"/>
      <c r="J602" s="19"/>
      <c r="K602" s="19"/>
      <c r="L602" s="19"/>
      <c r="M602" s="19"/>
      <c r="N602" s="19"/>
      <c r="R602" s="100"/>
      <c r="S602" t="s">
        <v>48</v>
      </c>
      <c r="T602">
        <v>1.34E+18</v>
      </c>
      <c r="U602" s="30">
        <v>3.5110000000000002E-2</v>
      </c>
      <c r="V602" s="30">
        <v>5.0920957220000002E-3</v>
      </c>
      <c r="W602" s="30">
        <v>2.853E-2</v>
      </c>
      <c r="X602" s="30">
        <v>4.4689849620000001E-3</v>
      </c>
      <c r="Y602" s="30">
        <v>3.4680000000000002E-2</v>
      </c>
      <c r="Z602" s="30">
        <v>5.1271437019999996E-3</v>
      </c>
      <c r="AA602" s="30">
        <v>3.6229999999999998E-2</v>
      </c>
      <c r="AB602" s="30">
        <v>5.4407568699999997E-3</v>
      </c>
      <c r="AC602" s="99">
        <f t="shared" si="254"/>
        <v>5.0322453139999999E-3</v>
      </c>
      <c r="AD602">
        <f t="shared" si="255"/>
        <v>4.0691182128460779E-4</v>
      </c>
      <c r="AE602" t="s">
        <v>42</v>
      </c>
      <c r="AF602">
        <v>1.34E+18</v>
      </c>
      <c r="AG602" s="30">
        <v>3.09E-2</v>
      </c>
      <c r="AH602" s="30">
        <v>4.7795823669999999E-3</v>
      </c>
      <c r="AI602" s="30">
        <v>3.3599999999999998E-2</v>
      </c>
      <c r="AJ602" s="30">
        <v>5.4991816690000001E-3</v>
      </c>
      <c r="AK602" s="99">
        <f t="shared" si="256"/>
        <v>5.1393820180000004E-3</v>
      </c>
      <c r="AL602" s="100">
        <f t="shared" si="257"/>
        <v>3.5979965100000006E-4</v>
      </c>
      <c r="AM602" t="s">
        <v>48</v>
      </c>
      <c r="AO602" s="30"/>
      <c r="AP602" s="30"/>
      <c r="BW602" s="133">
        <v>2.6146781499999998E-4</v>
      </c>
      <c r="BX602" s="134"/>
      <c r="BY602" s="19"/>
      <c r="BZ602" s="19"/>
      <c r="CA602" s="19"/>
      <c r="CB602" s="100"/>
      <c r="CC602" s="133">
        <v>2.4771746029999999E-4</v>
      </c>
      <c r="CD602" s="133">
        <v>2.1740471219999999E-4</v>
      </c>
      <c r="CE602" s="133">
        <v>2.4942245499999998E-4</v>
      </c>
      <c r="CF602" s="133">
        <v>1.8715626999999999E-4</v>
      </c>
      <c r="CG602">
        <f t="shared" si="259"/>
        <v>2.2542522437499999E-4</v>
      </c>
      <c r="CH602" s="30">
        <v>2.3251448319999999E-4</v>
      </c>
      <c r="CI602" s="30">
        <v>2.6752115260000002E-4</v>
      </c>
      <c r="CJ602" s="100">
        <f t="shared" si="260"/>
        <v>2.5001781790000001E-4</v>
      </c>
      <c r="CK602" s="30"/>
      <c r="CL602" s="30"/>
      <c r="CM602" t="e">
        <f t="shared" si="261"/>
        <v>#DIV/0!</v>
      </c>
      <c r="CN602" s="19"/>
      <c r="CO602" s="30"/>
      <c r="CP602" s="30"/>
      <c r="CQ602" s="30"/>
      <c r="CR602" s="30"/>
      <c r="CS602" s="100" t="e">
        <f t="shared" si="262"/>
        <v>#DIV/0!</v>
      </c>
      <c r="CT602" s="30"/>
      <c r="CU602" s="30"/>
      <c r="CV602" t="e">
        <f t="shared" si="263"/>
        <v>#DIV/0!</v>
      </c>
      <c r="CW602" s="30"/>
      <c r="CY602">
        <v>1.85E+18</v>
      </c>
      <c r="CZ602">
        <f>Q605</f>
        <v>5.2827652210000004E-3</v>
      </c>
    </row>
    <row r="603" spans="1:108" ht="15.75" thickBot="1">
      <c r="A603" t="s">
        <v>49</v>
      </c>
      <c r="B603">
        <v>1.54E+18</v>
      </c>
      <c r="C603" s="30">
        <v>3.7949999999999998E-2</v>
      </c>
      <c r="D603" s="30">
        <v>5.8646267959999998E-3</v>
      </c>
      <c r="E603" t="s">
        <v>43</v>
      </c>
      <c r="F603">
        <v>1.54E+18</v>
      </c>
      <c r="G603" s="30">
        <v>1.302E-2</v>
      </c>
      <c r="H603" s="30">
        <v>2.014544329E-3</v>
      </c>
      <c r="I603" s="30">
        <v>2.4760000000000001E-2</v>
      </c>
      <c r="J603" s="30">
        <v>4.5988112929999997E-3</v>
      </c>
      <c r="K603" s="30">
        <v>2.6689999999999998E-2</v>
      </c>
      <c r="L603" s="30">
        <v>4.6409320120000003E-3</v>
      </c>
      <c r="M603" s="30">
        <v>1.5910000000000001E-2</v>
      </c>
      <c r="N603" s="30">
        <v>5.9070320040000004E-3</v>
      </c>
      <c r="Q603">
        <f t="shared" si="253"/>
        <v>5.0489251030000001E-3</v>
      </c>
      <c r="R603" s="100">
        <f>_xlfn.STDEV.S(H603,J603,L603,N603,P603)</f>
        <v>1.6341163023701735E-3</v>
      </c>
      <c r="S603" t="s">
        <v>49</v>
      </c>
      <c r="T603">
        <v>1.49E+18</v>
      </c>
      <c r="U603" s="30">
        <v>3.9399999999999998E-2</v>
      </c>
      <c r="V603" s="30">
        <v>5.7142857140000001E-3</v>
      </c>
      <c r="W603" s="30">
        <v>3.4549999999999997E-2</v>
      </c>
      <c r="X603" s="30">
        <v>5.4119674189999998E-3</v>
      </c>
      <c r="Y603" s="30">
        <v>3.8010000000000002E-2</v>
      </c>
      <c r="Z603" s="30">
        <v>5.6194559429999999E-3</v>
      </c>
      <c r="AA603" s="30">
        <v>3.7839999999999999E-2</v>
      </c>
      <c r="AB603" s="30">
        <v>5.6825349149999997E-3</v>
      </c>
      <c r="AC603" s="99">
        <f t="shared" si="254"/>
        <v>5.6070609977499995E-3</v>
      </c>
      <c r="AD603">
        <f t="shared" si="255"/>
        <v>1.3590265032635906E-4</v>
      </c>
      <c r="AE603" t="s">
        <v>43</v>
      </c>
      <c r="AF603">
        <v>1.49E+18</v>
      </c>
      <c r="AG603" s="30">
        <v>2.835E-2</v>
      </c>
      <c r="AH603" s="30">
        <v>4.3851508120000002E-3</v>
      </c>
      <c r="AI603" s="30">
        <v>2.937E-2</v>
      </c>
      <c r="AJ603" s="30">
        <v>4.8068739769999997E-3</v>
      </c>
      <c r="AK603" s="99">
        <f t="shared" si="256"/>
        <v>4.5960123945000004E-3</v>
      </c>
      <c r="AL603" s="100">
        <f t="shared" si="257"/>
        <v>2.1086158249999975E-4</v>
      </c>
      <c r="AM603" t="s">
        <v>49</v>
      </c>
      <c r="AO603" s="30"/>
      <c r="AP603" s="30"/>
      <c r="BW603" s="133">
        <v>2.8529912530000001E-4</v>
      </c>
      <c r="BX603" s="132">
        <v>9.8002439879999993E-5</v>
      </c>
      <c r="BY603" s="30">
        <v>2.237204318E-4</v>
      </c>
      <c r="BZ603" s="30">
        <v>2.2576949729999999E-4</v>
      </c>
      <c r="CA603" s="30">
        <v>2.873620304E-4</v>
      </c>
      <c r="CB603" s="100">
        <f t="shared" ref="CB603" si="265">AVERAGE(BX603:CA603)</f>
        <v>2.08713599845E-4</v>
      </c>
      <c r="CC603" s="133">
        <v>2.779854154E-4</v>
      </c>
      <c r="CD603" s="133">
        <v>2.6327840190000002E-4</v>
      </c>
      <c r="CE603" s="133">
        <v>2.7337218910000001E-4</v>
      </c>
      <c r="CF603" s="133">
        <v>1.954731784E-4</v>
      </c>
      <c r="CG603">
        <f t="shared" si="259"/>
        <v>2.5252729619999997E-4</v>
      </c>
      <c r="CH603" s="30">
        <v>2.1332639469999999E-4</v>
      </c>
      <c r="CI603" s="30">
        <v>2.3384215039999999E-4</v>
      </c>
      <c r="CJ603" s="100">
        <f t="shared" si="260"/>
        <v>2.2358427254999999E-4</v>
      </c>
      <c r="CK603" s="30"/>
      <c r="CL603" s="30"/>
      <c r="CM603" t="e">
        <f t="shared" si="261"/>
        <v>#DIV/0!</v>
      </c>
      <c r="CN603" s="30"/>
      <c r="CO603" s="30"/>
      <c r="CP603" s="30"/>
      <c r="CQ603" s="30"/>
      <c r="CR603" s="30"/>
      <c r="CS603" s="100" t="e">
        <f t="shared" si="262"/>
        <v>#DIV/0!</v>
      </c>
      <c r="CT603" s="30"/>
      <c r="CU603" s="30"/>
      <c r="CV603" t="e">
        <f t="shared" si="263"/>
        <v>#DIV/0!</v>
      </c>
      <c r="CW603" s="30"/>
      <c r="CY603">
        <v>2.16E+18</v>
      </c>
      <c r="CZ603">
        <f>Q607</f>
        <v>5.569960995666666E-3</v>
      </c>
    </row>
    <row r="604" spans="1:108" ht="15.75" thickBot="1">
      <c r="A604" t="s">
        <v>50</v>
      </c>
      <c r="B604">
        <v>1.7E+18</v>
      </c>
      <c r="C604" s="30">
        <v>4.061E-2</v>
      </c>
      <c r="D604" s="30">
        <v>6.2756915469999999E-3</v>
      </c>
      <c r="E604" t="s">
        <v>44</v>
      </c>
      <c r="F604">
        <v>1.7E+18</v>
      </c>
      <c r="G604" s="19"/>
      <c r="H604" s="19"/>
      <c r="I604" s="19"/>
      <c r="J604" s="19"/>
      <c r="K604" s="19"/>
      <c r="L604" s="19"/>
      <c r="M604" s="19"/>
      <c r="N604" s="19"/>
      <c r="R604" s="100"/>
      <c r="S604" t="s">
        <v>50</v>
      </c>
      <c r="T604">
        <v>1.64E+18</v>
      </c>
      <c r="U604" s="30">
        <v>3.8980000000000001E-2</v>
      </c>
      <c r="V604" s="30">
        <v>5.6533720089999998E-3</v>
      </c>
      <c r="W604" s="30">
        <v>3.5680000000000003E-2</v>
      </c>
      <c r="X604" s="30">
        <v>5.5889724309999998E-3</v>
      </c>
      <c r="Y604" s="30">
        <v>4.0599999999999997E-2</v>
      </c>
      <c r="Z604" s="30">
        <v>6.0023654639999998E-3</v>
      </c>
      <c r="AA604" s="30">
        <v>4.095E-2</v>
      </c>
      <c r="AB604" s="30">
        <v>6.1495720079999998E-3</v>
      </c>
      <c r="AC604" s="99">
        <f t="shared" si="254"/>
        <v>5.8485704779999998E-3</v>
      </c>
      <c r="AD604">
        <f t="shared" si="255"/>
        <v>2.7064639112517233E-4</v>
      </c>
      <c r="AE604" t="s">
        <v>44</v>
      </c>
      <c r="AF604">
        <v>1.64E+18</v>
      </c>
      <c r="AG604" s="30">
        <v>2.639E-2</v>
      </c>
      <c r="AH604" s="30">
        <v>4.0819798920000002E-3</v>
      </c>
      <c r="AI604" s="30">
        <v>2.6429999999999999E-2</v>
      </c>
      <c r="AJ604" s="30">
        <v>4.3256955809999999E-3</v>
      </c>
      <c r="AK604" s="99">
        <f t="shared" si="256"/>
        <v>4.2038377365000001E-3</v>
      </c>
      <c r="AL604" s="100">
        <f t="shared" si="257"/>
        <v>1.2185784449999983E-4</v>
      </c>
      <c r="AM604" t="s">
        <v>50</v>
      </c>
      <c r="AO604" s="30"/>
      <c r="AP604" s="30"/>
      <c r="BW604" s="133">
        <v>3.0529637629999999E-4</v>
      </c>
      <c r="BX604" s="134"/>
      <c r="BY604" s="19"/>
      <c r="BZ604" s="19"/>
      <c r="CA604" s="19"/>
      <c r="CB604" s="100"/>
      <c r="CC604" s="133">
        <v>2.7502211909999997E-4</v>
      </c>
      <c r="CD604" s="133">
        <v>2.7188924399999999E-4</v>
      </c>
      <c r="CE604" s="133">
        <v>2.919997599E-4</v>
      </c>
      <c r="CF604" s="133">
        <v>2.1153875939999999E-4</v>
      </c>
      <c r="CG604">
        <f t="shared" si="259"/>
        <v>2.6261247059999995E-4</v>
      </c>
      <c r="CH604" s="30">
        <v>1.985779033E-4</v>
      </c>
      <c r="CI604" s="30">
        <v>2.104340495E-4</v>
      </c>
      <c r="CJ604" s="100">
        <f t="shared" si="260"/>
        <v>2.045059764E-4</v>
      </c>
      <c r="CK604" s="30"/>
      <c r="CL604" s="30"/>
      <c r="CM604" t="e">
        <f t="shared" si="261"/>
        <v>#DIV/0!</v>
      </c>
      <c r="CN604" s="19"/>
      <c r="CO604" s="30"/>
      <c r="CP604" s="30"/>
      <c r="CQ604" s="30"/>
      <c r="CR604" s="30"/>
      <c r="CS604" s="100" t="e">
        <f t="shared" si="262"/>
        <v>#DIV/0!</v>
      </c>
      <c r="CT604" s="30"/>
      <c r="CU604" s="30"/>
      <c r="CV604" t="e">
        <f t="shared" si="263"/>
        <v>#DIV/0!</v>
      </c>
      <c r="CW604" s="30"/>
      <c r="CY604">
        <v>2.47E+18</v>
      </c>
      <c r="CZ604">
        <f>Q609</f>
        <v>6.2138250606666662E-3</v>
      </c>
    </row>
    <row r="605" spans="1:108" ht="15.75" thickBot="1">
      <c r="A605" t="s">
        <v>51</v>
      </c>
      <c r="B605">
        <v>1.85E+18</v>
      </c>
      <c r="C605" s="30">
        <v>4.1349999999999998E-2</v>
      </c>
      <c r="D605" s="30">
        <v>6.3900479060000001E-3</v>
      </c>
      <c r="E605" t="s">
        <v>45</v>
      </c>
      <c r="F605">
        <v>1.85E+18</v>
      </c>
      <c r="G605" s="30">
        <v>1.8759999999999999E-2</v>
      </c>
      <c r="H605" s="30">
        <v>2.9026767749999998E-3</v>
      </c>
      <c r="I605" s="30">
        <v>2.6450000000000001E-2</v>
      </c>
      <c r="J605" s="30">
        <v>4.9127043089999996E-3</v>
      </c>
      <c r="K605" s="30">
        <v>2.751E-2</v>
      </c>
      <c r="L605" s="30">
        <v>4.7835159100000002E-3</v>
      </c>
      <c r="M605" s="30">
        <v>1.6570000000000001E-2</v>
      </c>
      <c r="N605" s="30">
        <v>6.1520754439999999E-3</v>
      </c>
      <c r="Q605">
        <f t="shared" si="253"/>
        <v>5.2827652210000004E-3</v>
      </c>
      <c r="R605" s="100">
        <f>_xlfn.STDEV.S(H605,J605,L605,N605,P605)</f>
        <v>1.3404614845919766E-3</v>
      </c>
      <c r="S605" t="s">
        <v>51</v>
      </c>
      <c r="T605">
        <v>1.78E+18</v>
      </c>
      <c r="U605" s="30">
        <v>3.986E-2</v>
      </c>
      <c r="V605" s="30">
        <v>5.7810007249999998E-3</v>
      </c>
      <c r="W605" s="30">
        <v>3.5310000000000001E-2</v>
      </c>
      <c r="X605" s="30">
        <v>5.5310150380000001E-3</v>
      </c>
      <c r="Y605" s="30">
        <v>3.9919999999999997E-2</v>
      </c>
      <c r="Z605" s="30">
        <v>5.9018332349999999E-3</v>
      </c>
      <c r="AA605" s="30">
        <v>4.2779999999999999E-2</v>
      </c>
      <c r="AB605" s="30">
        <v>6.4243880460000003E-3</v>
      </c>
      <c r="AC605" s="99">
        <f t="shared" si="254"/>
        <v>5.9095592609999994E-3</v>
      </c>
      <c r="AD605">
        <f t="shared" si="255"/>
        <v>3.7635594645116932E-4</v>
      </c>
      <c r="AE605" t="s">
        <v>45</v>
      </c>
      <c r="AF605">
        <v>1.78E+18</v>
      </c>
      <c r="AG605" s="30">
        <v>2.7969999999999998E-2</v>
      </c>
      <c r="AH605" s="30">
        <v>4.3263727759999997E-3</v>
      </c>
      <c r="AI605" s="30">
        <v>2.7289999999999998E-2</v>
      </c>
      <c r="AJ605" s="30">
        <v>4.466448445E-3</v>
      </c>
      <c r="AK605" s="99">
        <f t="shared" si="256"/>
        <v>4.3964106104999994E-3</v>
      </c>
      <c r="AL605" s="100">
        <f t="shared" si="257"/>
        <v>7.0037834500000142E-5</v>
      </c>
      <c r="AM605" t="s">
        <v>51</v>
      </c>
      <c r="AO605" s="30"/>
      <c r="AP605" s="30"/>
      <c r="BW605" s="133">
        <v>3.1085952129999999E-4</v>
      </c>
      <c r="BX605" s="132">
        <v>1.4120781659999999E-4</v>
      </c>
      <c r="BY605" s="30">
        <v>2.3899052589999999E-4</v>
      </c>
      <c r="BZ605" s="30">
        <v>2.3270583999999999E-4</v>
      </c>
      <c r="CA605" s="30">
        <v>2.9928276830000001E-4</v>
      </c>
      <c r="CB605" s="100">
        <f t="shared" ref="CB605" si="266">AVERAGE(BX605:CA605)</f>
        <v>2.280467377E-4</v>
      </c>
      <c r="CC605" s="133">
        <v>2.8123093039999998E-4</v>
      </c>
      <c r="CD605" s="133">
        <v>2.6906976470000003E-4</v>
      </c>
      <c r="CE605" s="133">
        <v>2.8710912359999999E-4</v>
      </c>
      <c r="CF605" s="133">
        <v>2.2099213989999999E-4</v>
      </c>
      <c r="CG605">
        <f t="shared" si="259"/>
        <v>2.6460048965E-4</v>
      </c>
      <c r="CH605" s="30">
        <v>2.1046699330000001E-4</v>
      </c>
      <c r="CI605" s="30">
        <v>2.1728131710000001E-4</v>
      </c>
      <c r="CJ605" s="100">
        <f t="shared" si="260"/>
        <v>2.1387415520000001E-4</v>
      </c>
      <c r="CK605" s="30"/>
      <c r="CL605" s="30"/>
      <c r="CM605" t="e">
        <f t="shared" si="261"/>
        <v>#DIV/0!</v>
      </c>
      <c r="CN605" s="30"/>
      <c r="CO605" s="30"/>
      <c r="CP605" s="30"/>
      <c r="CQ605" s="30"/>
      <c r="CR605" s="30"/>
      <c r="CS605" s="100" t="e">
        <f t="shared" si="262"/>
        <v>#DIV/0!</v>
      </c>
      <c r="CT605" s="30"/>
      <c r="CU605" s="30"/>
      <c r="CV605" t="e">
        <f t="shared" si="263"/>
        <v>#DIV/0!</v>
      </c>
      <c r="CW605" s="30"/>
      <c r="CY605">
        <v>2.78E+18</v>
      </c>
      <c r="CZ605">
        <f>Q611</f>
        <v>6.1594626120000003E-3</v>
      </c>
    </row>
    <row r="606" spans="1:108" ht="15.75" thickBot="1">
      <c r="A606" t="s">
        <v>52</v>
      </c>
      <c r="B606">
        <v>2.01E+18</v>
      </c>
      <c r="C606" s="30">
        <v>4.2410000000000003E-2</v>
      </c>
      <c r="D606" s="30">
        <v>6.5538556639999999E-3</v>
      </c>
      <c r="E606" t="s">
        <v>46</v>
      </c>
      <c r="F606">
        <v>2.01E+18</v>
      </c>
      <c r="G606" s="19"/>
      <c r="H606" s="19"/>
      <c r="I606" s="19"/>
      <c r="J606" s="19"/>
      <c r="K606" s="19"/>
      <c r="L606" s="19"/>
      <c r="M606" s="19"/>
      <c r="N606" s="19"/>
      <c r="R606" s="100"/>
      <c r="S606" t="s">
        <v>52</v>
      </c>
      <c r="T606">
        <v>1.93E+18</v>
      </c>
      <c r="U606" s="30">
        <v>4.0329999999999998E-2</v>
      </c>
      <c r="V606" s="30">
        <v>5.849166062E-3</v>
      </c>
      <c r="W606" s="30">
        <v>3.5069999999999997E-2</v>
      </c>
      <c r="X606" s="30">
        <v>5.4934210530000003E-3</v>
      </c>
      <c r="Y606" s="30">
        <v>3.9899999999999998E-2</v>
      </c>
      <c r="Z606" s="30">
        <v>5.8988764040000001E-3</v>
      </c>
      <c r="AA606" s="30">
        <v>4.1570000000000003E-2</v>
      </c>
      <c r="AB606" s="30">
        <v>6.2426790810000002E-3</v>
      </c>
      <c r="AC606" s="99">
        <f t="shared" si="254"/>
        <v>5.8710356500000001E-3</v>
      </c>
      <c r="AD606">
        <f t="shared" si="255"/>
        <v>3.0657517301933325E-4</v>
      </c>
      <c r="AE606" t="s">
        <v>46</v>
      </c>
      <c r="AF606">
        <v>1.93E+18</v>
      </c>
      <c r="AG606" s="30">
        <v>2.9270000000000001E-2</v>
      </c>
      <c r="AH606" s="30">
        <v>4.5274555300000002E-3</v>
      </c>
      <c r="AI606" s="30">
        <v>2.8400000000000002E-2</v>
      </c>
      <c r="AJ606" s="30">
        <v>4.6481178400000003E-3</v>
      </c>
      <c r="AK606" s="99">
        <f t="shared" si="256"/>
        <v>4.5877866850000002E-3</v>
      </c>
      <c r="AL606" s="100">
        <f t="shared" si="257"/>
        <v>6.0331155000000088E-5</v>
      </c>
      <c r="AM606" t="s">
        <v>52</v>
      </c>
      <c r="AO606" s="30"/>
      <c r="AP606" s="30"/>
      <c r="BW606" s="133">
        <v>3.1882835059999999E-4</v>
      </c>
      <c r="BX606" s="134"/>
      <c r="BY606" s="19"/>
      <c r="BZ606" s="19"/>
      <c r="CA606" s="19"/>
      <c r="CB606" s="100"/>
      <c r="CC606" s="133">
        <v>2.8454700009999999E-4</v>
      </c>
      <c r="CD606" s="133">
        <v>2.6724091329999999E-4</v>
      </c>
      <c r="CE606" s="133">
        <v>2.8696528129999998E-4</v>
      </c>
      <c r="CF606" s="133">
        <v>2.1474154410000001E-4</v>
      </c>
      <c r="CG606">
        <f t="shared" si="259"/>
        <v>2.6337368469999995E-4</v>
      </c>
      <c r="CH606" s="30">
        <v>2.202491561E-4</v>
      </c>
      <c r="CI606" s="30">
        <v>2.2611906949999999E-4</v>
      </c>
      <c r="CJ606" s="100">
        <f t="shared" si="260"/>
        <v>2.231841128E-4</v>
      </c>
      <c r="CK606" s="30"/>
      <c r="CL606" s="30"/>
      <c r="CM606" t="e">
        <f t="shared" si="261"/>
        <v>#DIV/0!</v>
      </c>
      <c r="CN606" s="19"/>
      <c r="CO606" s="30"/>
      <c r="CP606" s="30"/>
      <c r="CQ606" s="30"/>
      <c r="CR606" s="30"/>
      <c r="CS606" s="100" t="e">
        <f t="shared" si="262"/>
        <v>#DIV/0!</v>
      </c>
      <c r="CT606" s="30"/>
      <c r="CU606" s="30"/>
      <c r="CV606" t="e">
        <f t="shared" si="263"/>
        <v>#DIV/0!</v>
      </c>
      <c r="CW606" s="30"/>
      <c r="CY606">
        <v>3.09E+18</v>
      </c>
      <c r="CZ606">
        <f>Q613</f>
        <v>6.074873951333333E-3</v>
      </c>
    </row>
    <row r="607" spans="1:108" ht="15.75" thickBot="1">
      <c r="A607" t="s">
        <v>53</v>
      </c>
      <c r="B607">
        <v>2.16E+18</v>
      </c>
      <c r="C607" s="30">
        <v>4.1950000000000001E-2</v>
      </c>
      <c r="D607" s="30">
        <v>6.482769278E-3</v>
      </c>
      <c r="E607" t="s">
        <v>47</v>
      </c>
      <c r="F607">
        <v>2.16E+18</v>
      </c>
      <c r="G607" s="30">
        <v>2.036E-2</v>
      </c>
      <c r="H607" s="30">
        <v>3.1502398270000002E-3</v>
      </c>
      <c r="I607" s="30">
        <v>2.9829999999999999E-2</v>
      </c>
      <c r="J607" s="30">
        <v>5.5404903419999998E-3</v>
      </c>
      <c r="K607" s="30">
        <v>2.894E-2</v>
      </c>
      <c r="L607" s="30">
        <v>5.0321683190000001E-3</v>
      </c>
      <c r="M607" s="30">
        <v>1.653E-2</v>
      </c>
      <c r="N607" s="30">
        <v>6.1372243259999997E-3</v>
      </c>
      <c r="Q607">
        <f t="shared" si="253"/>
        <v>5.569960995666666E-3</v>
      </c>
      <c r="R607" s="100">
        <f>_xlfn.STDEV.S(H607,J607,L607,N607,P607)</f>
        <v>1.2914029927453433E-3</v>
      </c>
      <c r="S607" t="s">
        <v>53</v>
      </c>
      <c r="T607">
        <v>2.08E+18</v>
      </c>
      <c r="U607" s="30">
        <v>4.1000000000000002E-2</v>
      </c>
      <c r="V607" s="30">
        <v>5.9463379260000001E-3</v>
      </c>
      <c r="W607" s="30">
        <v>3.7100000000000001E-2</v>
      </c>
      <c r="X607" s="30">
        <v>5.8114035089999998E-3</v>
      </c>
      <c r="Y607" s="30">
        <v>4.138E-2</v>
      </c>
      <c r="Z607" s="30">
        <v>6.1176818450000003E-3</v>
      </c>
      <c r="AA607" s="30">
        <v>4.1050000000000003E-2</v>
      </c>
      <c r="AB607" s="30">
        <v>6.1645892779999996E-3</v>
      </c>
      <c r="AC607" s="99">
        <f t="shared" si="254"/>
        <v>6.0100031395E-3</v>
      </c>
      <c r="AD607">
        <f t="shared" si="255"/>
        <v>1.6226177458994465E-4</v>
      </c>
      <c r="AE607" t="s">
        <v>47</v>
      </c>
      <c r="AF607">
        <v>2.08E+18</v>
      </c>
      <c r="AG607" s="30">
        <v>3.1350000000000003E-2</v>
      </c>
      <c r="AH607" s="30">
        <v>4.8491879349999998E-3</v>
      </c>
      <c r="AI607" s="30">
        <v>2.971E-2</v>
      </c>
      <c r="AJ607" s="30">
        <v>4.8625204580000003E-3</v>
      </c>
      <c r="AK607" s="99">
        <f t="shared" si="256"/>
        <v>4.8558541965E-3</v>
      </c>
      <c r="AL607" s="100">
        <f t="shared" si="257"/>
        <v>6.6662615000002631E-6</v>
      </c>
      <c r="AM607" t="s">
        <v>53</v>
      </c>
      <c r="AO607" s="30"/>
      <c r="AP607" s="30"/>
      <c r="BW607" s="133">
        <v>3.1537017939999999E-4</v>
      </c>
      <c r="BX607" s="132">
        <v>1.5325112719999999E-4</v>
      </c>
      <c r="BY607" s="30">
        <v>2.6953071409999997E-4</v>
      </c>
      <c r="BZ607" s="30">
        <v>2.4480214510000001E-4</v>
      </c>
      <c r="CA607" s="30">
        <v>2.9856029939999998E-4</v>
      </c>
      <c r="CB607" s="100">
        <f t="shared" ref="CB607" si="267">AVERAGE(BX607:CA607)</f>
        <v>2.4153607144999998E-4</v>
      </c>
      <c r="CC607" s="133">
        <v>2.8927416320000002E-4</v>
      </c>
      <c r="CD607" s="133">
        <v>2.8270994819999998E-4</v>
      </c>
      <c r="CE607" s="133">
        <v>2.9760960759999999E-4</v>
      </c>
      <c r="CF607" s="133">
        <v>2.1205533760000001E-4</v>
      </c>
      <c r="CG607">
        <f t="shared" si="259"/>
        <v>2.7041226415000004E-4</v>
      </c>
      <c r="CH607" s="30">
        <v>2.3590061640000001E-4</v>
      </c>
      <c r="CI607" s="30">
        <v>2.365492096E-4</v>
      </c>
      <c r="CJ607" s="100">
        <f t="shared" si="260"/>
        <v>2.36224913E-4</v>
      </c>
      <c r="CK607" s="30"/>
      <c r="CL607" s="30"/>
      <c r="CM607" t="e">
        <f t="shared" si="261"/>
        <v>#DIV/0!</v>
      </c>
      <c r="CN607" s="30"/>
      <c r="CO607" s="30"/>
      <c r="CP607" s="30"/>
      <c r="CQ607" s="30"/>
      <c r="CR607" s="30"/>
      <c r="CS607" s="100" t="e">
        <f t="shared" si="262"/>
        <v>#DIV/0!</v>
      </c>
      <c r="CT607" s="30"/>
      <c r="CU607" s="30"/>
      <c r="CV607" t="e">
        <f t="shared" si="263"/>
        <v>#DIV/0!</v>
      </c>
      <c r="CW607" s="30"/>
      <c r="CY607">
        <v>3.39E+18</v>
      </c>
      <c r="CZ607">
        <f>Q615</f>
        <v>4.6284356760000001E-3</v>
      </c>
    </row>
    <row r="608" spans="1:108" ht="15.75" thickBot="1">
      <c r="A608" t="s">
        <v>54</v>
      </c>
      <c r="B608">
        <v>2.31E+18</v>
      </c>
      <c r="C608" s="30">
        <v>3.9780000000000003E-2</v>
      </c>
      <c r="D608" s="30">
        <v>6.1474269819999997E-3</v>
      </c>
      <c r="E608" t="s">
        <v>48</v>
      </c>
      <c r="F608">
        <v>2.31E+18</v>
      </c>
      <c r="G608" s="19"/>
      <c r="H608" s="19"/>
      <c r="I608" s="19"/>
      <c r="J608" s="19"/>
      <c r="K608" s="19"/>
      <c r="L608" s="19"/>
      <c r="M608" s="19"/>
      <c r="N608" s="19"/>
      <c r="R608" s="100"/>
      <c r="S608" t="s">
        <v>54</v>
      </c>
      <c r="T608">
        <v>2.23E+18</v>
      </c>
      <c r="U608" s="30">
        <v>3.9759999999999997E-2</v>
      </c>
      <c r="V608" s="30">
        <v>5.7664974619999997E-3</v>
      </c>
      <c r="W608" s="30">
        <v>3.456E-2</v>
      </c>
      <c r="X608" s="30">
        <v>5.4135338349999996E-3</v>
      </c>
      <c r="Y608" s="30">
        <v>3.9129999999999998E-2</v>
      </c>
      <c r="Z608" s="30">
        <v>5.7850384389999997E-3</v>
      </c>
      <c r="AA608" s="30">
        <v>4.0800000000000003E-2</v>
      </c>
      <c r="AB608" s="30">
        <v>6.1270461029999997E-3</v>
      </c>
      <c r="AC608" s="99">
        <f t="shared" si="254"/>
        <v>5.7730289597499995E-3</v>
      </c>
      <c r="AD608">
        <f t="shared" si="255"/>
        <v>2.9140565682488252E-4</v>
      </c>
      <c r="AE608" t="s">
        <v>48</v>
      </c>
      <c r="AF608">
        <v>2.23E+18</v>
      </c>
      <c r="AG608" s="30">
        <v>3.347E-2</v>
      </c>
      <c r="AH608" s="30">
        <v>5.177107502E-3</v>
      </c>
      <c r="AI608" s="30">
        <v>3.1629999999999998E-2</v>
      </c>
      <c r="AJ608" s="30">
        <v>5.1767594110000001E-3</v>
      </c>
      <c r="AK608" s="99">
        <f t="shared" si="256"/>
        <v>5.1769334565E-3</v>
      </c>
      <c r="AL608" s="100">
        <f t="shared" si="257"/>
        <v>1.7404549999995578E-7</v>
      </c>
      <c r="AM608" t="s">
        <v>54</v>
      </c>
      <c r="AO608" s="30"/>
      <c r="AP608" s="30"/>
      <c r="BW608" s="133">
        <v>2.9905663249999998E-4</v>
      </c>
      <c r="BX608" s="134"/>
      <c r="BY608" s="19"/>
      <c r="BZ608" s="19"/>
      <c r="CA608" s="19"/>
      <c r="CB608" s="100"/>
      <c r="CC608" s="133">
        <v>2.8052538360000002E-4</v>
      </c>
      <c r="CD608" s="133">
        <v>2.6335460400000001E-4</v>
      </c>
      <c r="CE608" s="133">
        <v>2.8142735479999998E-4</v>
      </c>
      <c r="CF608" s="133">
        <v>2.1076389220000001E-4</v>
      </c>
      <c r="CG608">
        <f t="shared" si="259"/>
        <v>2.5901780864999999E-4</v>
      </c>
      <c r="CH608" s="30">
        <v>2.5185306639999999E-4</v>
      </c>
      <c r="CI608" s="30">
        <v>2.5183613260000001E-4</v>
      </c>
      <c r="CJ608" s="100">
        <f t="shared" si="260"/>
        <v>2.5184459949999997E-4</v>
      </c>
      <c r="CK608" s="30"/>
      <c r="CL608" s="30"/>
      <c r="CM608" t="e">
        <f t="shared" si="261"/>
        <v>#DIV/0!</v>
      </c>
      <c r="CN608" s="19"/>
      <c r="CO608" s="30"/>
      <c r="CP608" s="30"/>
      <c r="CQ608" s="30"/>
      <c r="CR608" s="30"/>
      <c r="CS608" s="100" t="e">
        <f t="shared" si="262"/>
        <v>#DIV/0!</v>
      </c>
      <c r="CT608" s="30"/>
      <c r="CU608" s="30"/>
      <c r="CV608" t="e">
        <f t="shared" si="263"/>
        <v>#DIV/0!</v>
      </c>
      <c r="CW608" s="30"/>
      <c r="CY608">
        <v>3.7E+18</v>
      </c>
      <c r="CZ608">
        <f>Q617</f>
        <v>3.9395794640000002E-3</v>
      </c>
    </row>
    <row r="609" spans="1:104" ht="15.75" thickBot="1">
      <c r="A609" t="s">
        <v>55</v>
      </c>
      <c r="B609">
        <v>2.47E+18</v>
      </c>
      <c r="C609" s="30">
        <v>3.5389999999999998E-2</v>
      </c>
      <c r="D609" s="30">
        <v>5.469015608E-3</v>
      </c>
      <c r="E609" t="s">
        <v>49</v>
      </c>
      <c r="F609">
        <v>2.47E+18</v>
      </c>
      <c r="G609" s="30">
        <v>2.282E-2</v>
      </c>
      <c r="H609" s="30">
        <v>3.5308680179999999E-3</v>
      </c>
      <c r="I609" s="30">
        <v>3.3009999999999998E-2</v>
      </c>
      <c r="J609" s="30">
        <v>6.1311292719999997E-3</v>
      </c>
      <c r="K609" s="30">
        <v>3.1570000000000001E-2</v>
      </c>
      <c r="L609" s="30">
        <v>5.4894800900000002E-3</v>
      </c>
      <c r="M609" s="30">
        <v>1.891E-2</v>
      </c>
      <c r="N609" s="30">
        <v>7.0208658199999996E-3</v>
      </c>
      <c r="Q609">
        <f t="shared" si="253"/>
        <v>6.2138250606666662E-3</v>
      </c>
      <c r="R609" s="100">
        <f>_xlfn.STDEV.S(H609,J609,L609,N609,P609)</f>
        <v>1.4811620310659936E-3</v>
      </c>
      <c r="S609" t="s">
        <v>55</v>
      </c>
      <c r="T609">
        <v>2.38E+18</v>
      </c>
      <c r="U609" s="30">
        <v>3.644E-2</v>
      </c>
      <c r="V609" s="30">
        <v>5.2849891230000003E-3</v>
      </c>
      <c r="W609" s="30">
        <v>3.117E-2</v>
      </c>
      <c r="X609" s="30">
        <v>4.8825187969999996E-3</v>
      </c>
      <c r="Y609" s="30">
        <v>3.5569999999999997E-2</v>
      </c>
      <c r="Z609" s="30">
        <v>5.258722649E-3</v>
      </c>
      <c r="AA609" s="30">
        <v>3.6850000000000001E-2</v>
      </c>
      <c r="AB609" s="30">
        <v>5.5338639439999997E-3</v>
      </c>
      <c r="AC609" s="99">
        <f t="shared" si="254"/>
        <v>5.2400236282499997E-3</v>
      </c>
      <c r="AD609">
        <f t="shared" si="255"/>
        <v>2.6865305049590882E-4</v>
      </c>
      <c r="AE609" t="s">
        <v>49</v>
      </c>
      <c r="AF609">
        <v>2.38E+18</v>
      </c>
      <c r="AG609" s="30">
        <v>3.5450000000000002E-2</v>
      </c>
      <c r="AH609" s="30">
        <v>5.4833720029999998E-3</v>
      </c>
      <c r="AI609" s="30">
        <v>3.4419999999999999E-2</v>
      </c>
      <c r="AJ609" s="30">
        <v>5.6333878889999996E-3</v>
      </c>
      <c r="AK609" s="99">
        <f t="shared" si="256"/>
        <v>5.5583799459999993E-3</v>
      </c>
      <c r="AL609" s="100">
        <f t="shared" si="257"/>
        <v>7.50079429999999E-5</v>
      </c>
      <c r="AM609" t="s">
        <v>55</v>
      </c>
      <c r="AO609" s="30"/>
      <c r="AP609" s="30"/>
      <c r="BW609" s="133">
        <v>2.6605365069999999E-4</v>
      </c>
      <c r="BX609" s="132">
        <v>1.7176771719999999E-4</v>
      </c>
      <c r="BY609" s="30">
        <v>2.9826379049999999E-4</v>
      </c>
      <c r="BZ609" s="30">
        <v>2.6704919560000001E-4</v>
      </c>
      <c r="CA609" s="30">
        <v>3.415472027E-4</v>
      </c>
      <c r="CB609" s="100">
        <f t="shared" ref="CB609" si="268">AVERAGE(BX609:CA609)</f>
        <v>2.6965697650000001E-4</v>
      </c>
      <c r="CC609" s="133">
        <v>2.5710123189999999E-4</v>
      </c>
      <c r="CD609" s="133">
        <v>2.375220778E-4</v>
      </c>
      <c r="CE609" s="133">
        <v>2.5582343500000002E-4</v>
      </c>
      <c r="CF609" s="133">
        <v>1.903590546E-4</v>
      </c>
      <c r="CG609">
        <f t="shared" si="259"/>
        <v>2.3520144982500004E-4</v>
      </c>
      <c r="CH609" s="30">
        <v>2.667520527E-4</v>
      </c>
      <c r="CI609" s="30">
        <v>2.7404994260000001E-4</v>
      </c>
      <c r="CJ609" s="100">
        <f t="shared" si="260"/>
        <v>2.7040099765000001E-4</v>
      </c>
      <c r="CK609" s="30"/>
      <c r="CL609" s="30"/>
      <c r="CM609" t="e">
        <f t="shared" si="261"/>
        <v>#DIV/0!</v>
      </c>
      <c r="CN609" s="30"/>
      <c r="CO609" s="30"/>
      <c r="CP609" s="30"/>
      <c r="CQ609" s="30"/>
      <c r="CR609" s="30"/>
      <c r="CS609" s="100" t="e">
        <f t="shared" si="262"/>
        <v>#DIV/0!</v>
      </c>
      <c r="CT609" s="30"/>
      <c r="CU609" s="30"/>
      <c r="CV609" t="e">
        <f t="shared" si="263"/>
        <v>#DIV/0!</v>
      </c>
      <c r="CW609" s="30"/>
      <c r="CY609">
        <v>4.01E+18</v>
      </c>
      <c r="CZ609">
        <f>Q619</f>
        <v>2.4952807805E-3</v>
      </c>
    </row>
    <row r="610" spans="1:104" ht="15.75" thickBot="1">
      <c r="A610" t="s">
        <v>56</v>
      </c>
      <c r="B610">
        <v>2.62E+18</v>
      </c>
      <c r="C610" s="30">
        <v>3.1480000000000001E-2</v>
      </c>
      <c r="D610" s="30">
        <v>4.8647813319999999E-3</v>
      </c>
      <c r="E610" t="s">
        <v>50</v>
      </c>
      <c r="F610">
        <v>2.62E+18</v>
      </c>
      <c r="G610" s="19"/>
      <c r="H610" s="19"/>
      <c r="I610" s="19"/>
      <c r="J610" s="19"/>
      <c r="K610" s="19"/>
      <c r="L610" s="19"/>
      <c r="M610" s="19"/>
      <c r="N610" s="19"/>
      <c r="R610" s="100"/>
      <c r="S610" t="s">
        <v>56</v>
      </c>
      <c r="T610">
        <v>2.53E+18</v>
      </c>
      <c r="U610" s="30">
        <v>3.3930000000000002E-2</v>
      </c>
      <c r="V610" s="30">
        <v>4.9209572149999997E-3</v>
      </c>
      <c r="W610" s="30">
        <v>2.9149999999999999E-2</v>
      </c>
      <c r="X610" s="30">
        <v>4.5661027569999998E-3</v>
      </c>
      <c r="Y610" s="30">
        <v>3.1489999999999997E-2</v>
      </c>
      <c r="Z610" s="30">
        <v>4.6555292729999996E-3</v>
      </c>
      <c r="AA610" s="30">
        <v>3.4320000000000003E-2</v>
      </c>
      <c r="AB610" s="30">
        <v>5.1539270159999999E-3</v>
      </c>
      <c r="AC610" s="99">
        <f t="shared" si="254"/>
        <v>4.8241290652499998E-3</v>
      </c>
      <c r="AD610">
        <f t="shared" si="255"/>
        <v>2.6654946045013558E-4</v>
      </c>
      <c r="AE610" t="s">
        <v>50</v>
      </c>
      <c r="AF610">
        <v>2.53E+18</v>
      </c>
      <c r="AG610" s="30">
        <v>3.7069999999999999E-2</v>
      </c>
      <c r="AH610" s="30">
        <v>5.7339520489999999E-3</v>
      </c>
      <c r="AI610" s="30">
        <v>3.6490000000000002E-2</v>
      </c>
      <c r="AJ610" s="30">
        <v>5.9721767590000001E-3</v>
      </c>
      <c r="AK610" s="99">
        <f t="shared" si="256"/>
        <v>5.853064404E-3</v>
      </c>
      <c r="AL610" s="100">
        <f t="shared" si="257"/>
        <v>1.1911235500000009E-4</v>
      </c>
      <c r="AM610" t="s">
        <v>56</v>
      </c>
      <c r="AO610" s="30"/>
      <c r="AP610" s="30"/>
      <c r="BW610" s="133">
        <v>2.3665919540000001E-4</v>
      </c>
      <c r="BX610" s="134"/>
      <c r="BY610" s="19"/>
      <c r="BZ610" s="19"/>
      <c r="CA610" s="19"/>
      <c r="CB610" s="100"/>
      <c r="CC610" s="133">
        <v>2.393920087E-4</v>
      </c>
      <c r="CD610" s="133">
        <v>2.22129245E-4</v>
      </c>
      <c r="CE610" s="133">
        <v>2.2647961679999999E-4</v>
      </c>
      <c r="CF610" s="133">
        <v>1.77289627E-4</v>
      </c>
      <c r="CG610">
        <f t="shared" si="259"/>
        <v>2.1632262437500002E-4</v>
      </c>
      <c r="CH610" s="30">
        <v>2.7894213239999999E-4</v>
      </c>
      <c r="CI610" s="30">
        <v>2.9053115649999999E-4</v>
      </c>
      <c r="CJ610" s="100">
        <f t="shared" si="260"/>
        <v>2.8473664444999999E-4</v>
      </c>
      <c r="CK610" s="30"/>
      <c r="CL610" s="30"/>
      <c r="CM610" t="e">
        <f t="shared" si="261"/>
        <v>#DIV/0!</v>
      </c>
      <c r="CN610" s="19"/>
      <c r="CO610" s="30"/>
      <c r="CP610" s="30"/>
      <c r="CQ610" s="30"/>
      <c r="CR610" s="30"/>
      <c r="CS610" s="100" t="e">
        <f t="shared" si="262"/>
        <v>#DIV/0!</v>
      </c>
      <c r="CT610" s="30"/>
      <c r="CU610" s="30"/>
      <c r="CV610" t="e">
        <f t="shared" si="263"/>
        <v>#DIV/0!</v>
      </c>
      <c r="CW610" s="30"/>
      <c r="CY610">
        <v>4.32E+18</v>
      </c>
      <c r="CZ610">
        <f>Q621</f>
        <v>1.1062335608000001E-3</v>
      </c>
    </row>
    <row r="611" spans="1:104" ht="15.75" thickBot="1">
      <c r="A611" t="s">
        <v>57</v>
      </c>
      <c r="B611">
        <v>2.78E+18</v>
      </c>
      <c r="C611" s="30">
        <v>2.9690000000000001E-2</v>
      </c>
      <c r="D611" s="30">
        <v>4.5881625709999997E-3</v>
      </c>
      <c r="E611" t="s">
        <v>51</v>
      </c>
      <c r="F611">
        <v>2.78E+18</v>
      </c>
      <c r="G611" s="30">
        <v>2.1309999999999999E-2</v>
      </c>
      <c r="H611" s="30">
        <v>3.2972303880000001E-3</v>
      </c>
      <c r="I611" s="30">
        <v>3.1949999999999999E-2</v>
      </c>
      <c r="J611" s="30">
        <v>5.9342496289999996E-3</v>
      </c>
      <c r="K611" s="30">
        <v>3.1379999999999998E-2</v>
      </c>
      <c r="L611" s="30">
        <v>5.456442358E-3</v>
      </c>
      <c r="M611" s="30">
        <v>1.9089999999999999E-2</v>
      </c>
      <c r="N611" s="30">
        <v>7.0876958490000003E-3</v>
      </c>
      <c r="Q611">
        <f t="shared" si="253"/>
        <v>6.1594626120000003E-3</v>
      </c>
      <c r="R611" s="100">
        <f>_xlfn.STDEV.S(H611,J611,L611,N611,P611)</f>
        <v>1.5864903913560765E-3</v>
      </c>
      <c r="S611" t="s">
        <v>57</v>
      </c>
      <c r="T611">
        <v>2.68E+18</v>
      </c>
      <c r="U611" s="30">
        <v>3.202E-2</v>
      </c>
      <c r="V611" s="30">
        <v>4.6439448879999996E-3</v>
      </c>
      <c r="W611" s="30">
        <v>2.6429999999999999E-2</v>
      </c>
      <c r="X611" s="30">
        <v>4.1400375940000003E-3</v>
      </c>
      <c r="Y611" s="30">
        <v>3.0079999999999999E-2</v>
      </c>
      <c r="Z611" s="30">
        <v>4.4470727380000004E-3</v>
      </c>
      <c r="AA611" s="30">
        <v>3.2660000000000002E-2</v>
      </c>
      <c r="AB611" s="30">
        <v>4.9046403360000004E-3</v>
      </c>
      <c r="AC611" s="99">
        <f t="shared" si="254"/>
        <v>4.533923889E-3</v>
      </c>
      <c r="AD611">
        <f t="shared" si="255"/>
        <v>3.2260648893872422E-4</v>
      </c>
      <c r="AE611" t="s">
        <v>51</v>
      </c>
      <c r="AF611">
        <v>2.68E+18</v>
      </c>
      <c r="AG611" s="30">
        <v>3.8629999999999998E-2</v>
      </c>
      <c r="AH611" s="30">
        <v>5.9752513529999999E-3</v>
      </c>
      <c r="AI611" s="30">
        <v>3.8089999999999999E-2</v>
      </c>
      <c r="AJ611" s="30">
        <v>6.2340425530000004E-3</v>
      </c>
      <c r="AK611" s="99">
        <f t="shared" si="256"/>
        <v>6.1046469530000001E-3</v>
      </c>
      <c r="AL611" s="100">
        <f t="shared" si="257"/>
        <v>1.2939560000000024E-4</v>
      </c>
      <c r="AM611" t="s">
        <v>57</v>
      </c>
      <c r="AO611" s="30"/>
      <c r="AP611" s="30"/>
      <c r="BW611" s="133">
        <v>2.232023987E-4</v>
      </c>
      <c r="BX611" s="132">
        <v>1.6040184279999999E-4</v>
      </c>
      <c r="BY611" s="30">
        <v>2.8868609839999997E-4</v>
      </c>
      <c r="BZ611" s="30">
        <v>2.6544199419999999E-4</v>
      </c>
      <c r="CA611" s="30">
        <v>3.4479831309999998E-4</v>
      </c>
      <c r="CB611" s="100">
        <f t="shared" ref="CB611" si="269">AVERAGE(BX611:CA611)</f>
        <v>2.6483206212499997E-4</v>
      </c>
      <c r="CC611" s="133">
        <v>2.25916066E-4</v>
      </c>
      <c r="CD611" s="133">
        <v>2.0140226229999999E-4</v>
      </c>
      <c r="CE611" s="133">
        <v>2.163387384E-4</v>
      </c>
      <c r="CF611" s="133">
        <v>1.687144294E-4</v>
      </c>
      <c r="CG611">
        <f t="shared" si="259"/>
        <v>2.0309287402500001E-4</v>
      </c>
      <c r="CH611" s="30">
        <v>2.9068072770000001E-4</v>
      </c>
      <c r="CI611" s="30">
        <v>3.0327025900000001E-4</v>
      </c>
      <c r="CJ611" s="100">
        <f t="shared" si="260"/>
        <v>2.9697549335000001E-4</v>
      </c>
      <c r="CK611" s="30"/>
      <c r="CL611" s="30"/>
      <c r="CM611" t="e">
        <f t="shared" si="261"/>
        <v>#DIV/0!</v>
      </c>
      <c r="CN611" s="30"/>
      <c r="CO611" s="30"/>
      <c r="CP611" s="30"/>
      <c r="CQ611" s="30"/>
      <c r="CR611" s="30"/>
      <c r="CS611" s="100" t="e">
        <f t="shared" si="262"/>
        <v>#DIV/0!</v>
      </c>
      <c r="CT611" s="30"/>
      <c r="CU611" s="30"/>
      <c r="CV611" t="e">
        <f t="shared" si="263"/>
        <v>#DIV/0!</v>
      </c>
      <c r="CW611" s="30"/>
      <c r="CY611">
        <v>4.63E+18</v>
      </c>
      <c r="CZ611">
        <f>Q623</f>
        <v>-1.344182947E-4</v>
      </c>
    </row>
    <row r="612" spans="1:104" ht="15.75" thickBot="1">
      <c r="A612" t="s">
        <v>58</v>
      </c>
      <c r="B612">
        <v>2.93E+18</v>
      </c>
      <c r="C612" s="30">
        <v>2.7390000000000001E-2</v>
      </c>
      <c r="D612" s="30">
        <v>4.2327306439999997E-3</v>
      </c>
      <c r="E612" t="s">
        <v>52</v>
      </c>
      <c r="F612">
        <v>2.93E+18</v>
      </c>
      <c r="G612" s="19"/>
      <c r="H612" s="19"/>
      <c r="I612" s="19"/>
      <c r="J612" s="19"/>
      <c r="K612" s="19"/>
      <c r="L612" s="19"/>
      <c r="M612" s="19"/>
      <c r="N612" s="19"/>
      <c r="R612" s="100"/>
      <c r="S612" t="s">
        <v>58</v>
      </c>
      <c r="T612">
        <v>2.83E+18</v>
      </c>
      <c r="U612" s="30">
        <v>2.9819999999999999E-2</v>
      </c>
      <c r="V612" s="30">
        <v>4.3248730960000004E-3</v>
      </c>
      <c r="W612" s="30">
        <v>2.5510000000000001E-2</v>
      </c>
      <c r="X612" s="30">
        <v>3.9959273180000003E-3</v>
      </c>
      <c r="Y612" s="30">
        <v>2.9389999999999999E-2</v>
      </c>
      <c r="Z612" s="30">
        <v>4.3450620930000003E-3</v>
      </c>
      <c r="AA612" s="30">
        <v>3.2300000000000002E-2</v>
      </c>
      <c r="AB612" s="30">
        <v>4.8505781650000001E-3</v>
      </c>
      <c r="AC612" s="99">
        <f t="shared" si="254"/>
        <v>4.3791101680000005E-3</v>
      </c>
      <c r="AD612">
        <f t="shared" si="255"/>
        <v>3.5270955951493253E-4</v>
      </c>
      <c r="AE612" t="s">
        <v>52</v>
      </c>
      <c r="AF612">
        <v>2.83E+18</v>
      </c>
      <c r="AG612" s="30">
        <v>3.7179999999999998E-2</v>
      </c>
      <c r="AH612" s="30">
        <v>5.7509667440000002E-3</v>
      </c>
      <c r="AI612" s="19"/>
      <c r="AJ612" s="19"/>
      <c r="AK612" s="99">
        <f t="shared" si="256"/>
        <v>5.7509667440000002E-3</v>
      </c>
      <c r="AL612" s="100"/>
      <c r="AM612" t="s">
        <v>58</v>
      </c>
      <c r="AO612" s="30"/>
      <c r="AP612" s="30"/>
      <c r="BW612" s="133">
        <v>2.0591154260000001E-4</v>
      </c>
      <c r="BX612" s="134"/>
      <c r="BY612" s="19"/>
      <c r="BZ612" s="19"/>
      <c r="CA612" s="19"/>
      <c r="CB612" s="100"/>
      <c r="CC612" s="133">
        <v>2.103940377E-4</v>
      </c>
      <c r="CD612" s="133">
        <v>1.9439166520000001E-4</v>
      </c>
      <c r="CE612" s="133">
        <v>2.1137618089999999E-4</v>
      </c>
      <c r="CF612" s="133">
        <v>1.6685474799999999E-4</v>
      </c>
      <c r="CG612">
        <f t="shared" si="259"/>
        <v>1.9575415795E-4</v>
      </c>
      <c r="CH612" s="30">
        <v>2.797698539E-4</v>
      </c>
      <c r="CI612" s="19"/>
      <c r="CJ612" s="100">
        <f t="shared" si="260"/>
        <v>2.797698539E-4</v>
      </c>
      <c r="CK612" s="30"/>
      <c r="CL612" s="30"/>
      <c r="CM612" t="e">
        <f t="shared" si="261"/>
        <v>#DIV/0!</v>
      </c>
      <c r="CN612" s="19"/>
      <c r="CO612" s="30"/>
      <c r="CP612" s="30"/>
      <c r="CQ612" s="30"/>
      <c r="CR612" s="30"/>
      <c r="CS612" s="100" t="e">
        <f t="shared" si="262"/>
        <v>#DIV/0!</v>
      </c>
      <c r="CT612" s="30"/>
      <c r="CU612" s="30"/>
      <c r="CV612" t="e">
        <f t="shared" si="263"/>
        <v>#DIV/0!</v>
      </c>
      <c r="CW612" s="30"/>
      <c r="CY612">
        <v>4.94E+18</v>
      </c>
      <c r="CZ612">
        <f>Q625</f>
        <v>-6.5733044549999998E-4</v>
      </c>
    </row>
    <row r="613" spans="1:104" ht="15.75" thickBot="1">
      <c r="A613" t="s">
        <v>59</v>
      </c>
      <c r="B613">
        <v>3.09E+18</v>
      </c>
      <c r="C613" s="30">
        <v>2.4510000000000001E-2</v>
      </c>
      <c r="D613" s="30">
        <v>3.7876680569999999E-3</v>
      </c>
      <c r="E613" t="s">
        <v>53</v>
      </c>
      <c r="F613">
        <v>3.09E+18</v>
      </c>
      <c r="G613" s="30">
        <v>2.2100000000000002E-2</v>
      </c>
      <c r="H613" s="30">
        <v>3.4194646450000001E-3</v>
      </c>
      <c r="I613" s="30">
        <v>3.1060000000000001E-2</v>
      </c>
      <c r="J613" s="30">
        <v>5.7689450220000001E-3</v>
      </c>
      <c r="K613" s="30">
        <v>3.322E-2</v>
      </c>
      <c r="L613" s="30">
        <v>5.7763867149999999E-3</v>
      </c>
      <c r="M613" s="30">
        <v>1.7989999999999999E-2</v>
      </c>
      <c r="N613" s="30">
        <v>6.679290117E-3</v>
      </c>
      <c r="Q613">
        <f t="shared" si="253"/>
        <v>6.074873951333333E-3</v>
      </c>
      <c r="R613" s="100">
        <f>_xlfn.STDEV.S(H613,J613,L613,N613,P613)</f>
        <v>1.3948004611768431E-3</v>
      </c>
      <c r="S613" t="s">
        <v>59</v>
      </c>
      <c r="T613">
        <v>2.97E+18</v>
      </c>
      <c r="U613" s="30">
        <v>2.8049999999999999E-2</v>
      </c>
      <c r="V613" s="30">
        <v>4.0681653370000003E-3</v>
      </c>
      <c r="W613" s="30">
        <v>2.2579999999999999E-2</v>
      </c>
      <c r="X613" s="30">
        <v>3.5369674189999999E-3</v>
      </c>
      <c r="Y613" s="30">
        <v>2.681E-2</v>
      </c>
      <c r="Z613" s="30">
        <v>3.9636309879999996E-3</v>
      </c>
      <c r="AA613" s="30">
        <v>2.683E-2</v>
      </c>
      <c r="AB613" s="30">
        <v>4.0291335039999996E-3</v>
      </c>
      <c r="AC613" s="99">
        <f t="shared" si="254"/>
        <v>3.8994743119999996E-3</v>
      </c>
      <c r="AD613">
        <f t="shared" si="255"/>
        <v>2.4548964304937318E-4</v>
      </c>
      <c r="AE613" t="s">
        <v>53</v>
      </c>
      <c r="AF613">
        <v>2.97E+18</v>
      </c>
      <c r="AG613" s="30">
        <v>3.6600000000000001E-2</v>
      </c>
      <c r="AH613" s="30">
        <v>5.6612529000000002E-3</v>
      </c>
      <c r="AI613" s="30">
        <v>3.5450000000000002E-2</v>
      </c>
      <c r="AJ613" s="30">
        <v>5.8019639930000002E-3</v>
      </c>
      <c r="AK613" s="99">
        <f t="shared" si="256"/>
        <v>5.7316084465000002E-3</v>
      </c>
      <c r="AL613" s="100">
        <f t="shared" ref="AL613:AL629" si="270">_xlfn.STDEV.P(AH613,AJ613)</f>
        <v>7.0355546500000012E-5</v>
      </c>
      <c r="AM613" t="s">
        <v>59</v>
      </c>
      <c r="AO613" s="30"/>
      <c r="AP613" s="30"/>
      <c r="BW613" s="133">
        <v>1.842603837E-4</v>
      </c>
      <c r="BX613" s="132">
        <v>1.6634822740000001E-4</v>
      </c>
      <c r="BY613" s="30">
        <v>2.8064445119999997E-4</v>
      </c>
      <c r="BZ613" s="30">
        <v>2.8100647059999998E-4</v>
      </c>
      <c r="CA613" s="30">
        <v>3.2493041660000002E-4</v>
      </c>
      <c r="CB613" s="100">
        <f t="shared" ref="CB613" si="271">AVERAGE(BX613:CA613)</f>
        <v>2.6323239144999998E-4</v>
      </c>
      <c r="CC613" s="133">
        <v>1.9790586040000001E-4</v>
      </c>
      <c r="CD613" s="133">
        <v>1.720644375E-4</v>
      </c>
      <c r="CE613" s="133">
        <v>1.9282053110000001E-4</v>
      </c>
      <c r="CF613" s="133">
        <v>1.385979222E-4</v>
      </c>
      <c r="CG613">
        <f t="shared" si="259"/>
        <v>1.7534718780000001E-4</v>
      </c>
      <c r="CH613" s="30">
        <v>2.7540550429999998E-4</v>
      </c>
      <c r="CI613" s="30">
        <v>2.822507399E-4</v>
      </c>
      <c r="CJ613" s="100">
        <f t="shared" si="260"/>
        <v>2.7882812209999999E-4</v>
      </c>
      <c r="CK613" s="30"/>
      <c r="CL613" s="30"/>
      <c r="CM613" t="e">
        <f t="shared" si="261"/>
        <v>#DIV/0!</v>
      </c>
      <c r="CN613" s="30"/>
      <c r="CO613" s="30"/>
      <c r="CP613" s="30"/>
      <c r="CQ613" s="30"/>
      <c r="CR613" s="30"/>
      <c r="CS613" s="100" t="e">
        <f t="shared" si="262"/>
        <v>#DIV/0!</v>
      </c>
      <c r="CT613" s="30"/>
      <c r="CU613" s="30"/>
      <c r="CV613" t="e">
        <f t="shared" si="263"/>
        <v>#DIV/0!</v>
      </c>
      <c r="CW613" s="30"/>
      <c r="CY613">
        <v>5.24E+18</v>
      </c>
      <c r="CZ613">
        <f>Q627</f>
        <v>-9.8561142415000001E-4</v>
      </c>
    </row>
    <row r="614" spans="1:104" ht="15.75" thickBot="1">
      <c r="A614" t="s">
        <v>60</v>
      </c>
      <c r="B614">
        <v>3.24E+18</v>
      </c>
      <c r="C614" s="30">
        <v>2.172E-2</v>
      </c>
      <c r="D614" s="30">
        <v>3.3565136760000001E-3</v>
      </c>
      <c r="E614" t="s">
        <v>54</v>
      </c>
      <c r="F614">
        <v>3.24E+18</v>
      </c>
      <c r="G614" s="19"/>
      <c r="H614" s="19"/>
      <c r="I614" s="19"/>
      <c r="J614" s="19"/>
      <c r="K614" s="19"/>
      <c r="L614" s="19"/>
      <c r="M614" s="19"/>
      <c r="N614" s="19"/>
      <c r="R614" s="100"/>
      <c r="S614" t="s">
        <v>60</v>
      </c>
      <c r="T614">
        <v>3.12E+18</v>
      </c>
      <c r="U614" s="30">
        <v>2.146E-2</v>
      </c>
      <c r="V614" s="30">
        <v>3.1124002900000001E-3</v>
      </c>
      <c r="W614" s="30">
        <v>1.8630000000000001E-2</v>
      </c>
      <c r="X614" s="30">
        <v>2.9182330830000002E-3</v>
      </c>
      <c r="Y614" s="30">
        <v>1.9279999999999999E-2</v>
      </c>
      <c r="Z614" s="30">
        <v>2.8503843879999998E-3</v>
      </c>
      <c r="AA614" s="30">
        <v>2.2329999999999999E-2</v>
      </c>
      <c r="AB614" s="30">
        <v>3.3533563599999999E-3</v>
      </c>
      <c r="AC614" s="99">
        <f t="shared" si="254"/>
        <v>3.0585935302500002E-3</v>
      </c>
      <c r="AD614">
        <f t="shared" si="255"/>
        <v>2.2570806754575881E-4</v>
      </c>
      <c r="AE614" t="s">
        <v>54</v>
      </c>
      <c r="AF614">
        <v>3.12E+18</v>
      </c>
      <c r="AG614" s="30">
        <v>3.5900000000000001E-2</v>
      </c>
      <c r="AH614" s="30">
        <v>5.5529775720000001E-3</v>
      </c>
      <c r="AI614" s="30">
        <v>3.4160000000000003E-2</v>
      </c>
      <c r="AJ614" s="30">
        <v>5.5908346969999996E-3</v>
      </c>
      <c r="AK614" s="99">
        <f t="shared" si="256"/>
        <v>5.5719061344999994E-3</v>
      </c>
      <c r="AL614" s="100">
        <f t="shared" si="270"/>
        <v>1.8928562499999791E-5</v>
      </c>
      <c r="AM614" t="s">
        <v>60</v>
      </c>
      <c r="AO614" s="30"/>
      <c r="AP614" s="30"/>
      <c r="BW614" s="133">
        <v>1.6328582350000001E-4</v>
      </c>
      <c r="BX614" s="134"/>
      <c r="BY614" s="19"/>
      <c r="BZ614" s="19"/>
      <c r="CA614" s="19"/>
      <c r="CB614" s="100"/>
      <c r="CC614" s="133">
        <v>1.5141033030000001E-4</v>
      </c>
      <c r="CD614" s="133">
        <v>1.4196459119999999E-4</v>
      </c>
      <c r="CE614" s="133">
        <v>1.3866392540000001E-4</v>
      </c>
      <c r="CF614" s="133">
        <v>1.153519047E-4</v>
      </c>
      <c r="CG614">
        <f t="shared" si="259"/>
        <v>1.3684768790000001E-4</v>
      </c>
      <c r="CH614" s="30">
        <v>2.7013818589999999E-4</v>
      </c>
      <c r="CI614" s="30">
        <v>2.719798385E-4</v>
      </c>
      <c r="CJ614" s="100">
        <f t="shared" si="260"/>
        <v>2.710590122E-4</v>
      </c>
      <c r="CK614" s="30"/>
      <c r="CL614" s="30"/>
      <c r="CM614" t="e">
        <f t="shared" si="261"/>
        <v>#DIV/0!</v>
      </c>
      <c r="CN614" s="19"/>
      <c r="CO614" s="30"/>
      <c r="CP614" s="30"/>
      <c r="CQ614" s="30"/>
      <c r="CR614" s="30"/>
      <c r="CS614" s="100" t="e">
        <f t="shared" si="262"/>
        <v>#DIV/0!</v>
      </c>
      <c r="CT614" s="30"/>
      <c r="CU614" s="30"/>
      <c r="CV614" t="e">
        <f t="shared" si="263"/>
        <v>#DIV/0!</v>
      </c>
      <c r="CW614" s="30"/>
      <c r="CY614">
        <v>5.55E+18</v>
      </c>
      <c r="CZ614">
        <f>Q629</f>
        <v>-5.8773167635000007E-4</v>
      </c>
    </row>
    <row r="615" spans="1:104" ht="15.75" thickBot="1">
      <c r="A615" t="s">
        <v>61</v>
      </c>
      <c r="B615">
        <v>3.39E+18</v>
      </c>
      <c r="C615" s="30">
        <v>1.915E-2</v>
      </c>
      <c r="D615" s="30">
        <v>2.959357132E-3</v>
      </c>
      <c r="E615" t="s">
        <v>55</v>
      </c>
      <c r="F615">
        <v>3.39E+18</v>
      </c>
      <c r="G615" s="30">
        <v>2.1069999999999998E-2</v>
      </c>
      <c r="H615" s="30">
        <v>3.2600959309999999E-3</v>
      </c>
      <c r="I615" s="30">
        <v>2.1690000000000001E-2</v>
      </c>
      <c r="J615" s="30">
        <v>4.0286032689999998E-3</v>
      </c>
      <c r="K615" s="30">
        <v>3.0380000000000001E-2</v>
      </c>
      <c r="L615" s="30">
        <v>5.282559555E-3</v>
      </c>
      <c r="M615" s="30">
        <v>1.2319999999999999E-2</v>
      </c>
      <c r="N615" s="30">
        <v>4.5741442039999997E-3</v>
      </c>
      <c r="Q615">
        <f t="shared" si="253"/>
        <v>4.6284356760000001E-3</v>
      </c>
      <c r="R615" s="100">
        <f>_xlfn.STDEV.S(H615,J615,L615,N615,P615)</f>
        <v>8.5535368372920172E-4</v>
      </c>
      <c r="S615" t="s">
        <v>61</v>
      </c>
      <c r="T615">
        <v>3.27E+18</v>
      </c>
      <c r="U615" s="30">
        <v>1.337E-2</v>
      </c>
      <c r="V615" s="30">
        <v>1.9390862939999999E-3</v>
      </c>
      <c r="W615" s="30">
        <v>1.3679999999999999E-2</v>
      </c>
      <c r="X615" s="30">
        <v>2.142857143E-3</v>
      </c>
      <c r="Y615" s="30">
        <v>1.244E-2</v>
      </c>
      <c r="Z615" s="30">
        <v>1.8391484330000001E-3</v>
      </c>
      <c r="AA615" s="30">
        <v>1.3950000000000001E-2</v>
      </c>
      <c r="AB615" s="30">
        <v>2.0949091460000001E-3</v>
      </c>
      <c r="AC615" s="99">
        <f t="shared" si="254"/>
        <v>2.004000254E-3</v>
      </c>
      <c r="AD615">
        <f t="shared" si="255"/>
        <v>1.4016134435871117E-4</v>
      </c>
      <c r="AE615" t="s">
        <v>55</v>
      </c>
      <c r="AF615">
        <v>3.27E+18</v>
      </c>
      <c r="AG615" s="30">
        <v>3.3009999999999998E-2</v>
      </c>
      <c r="AH615" s="30">
        <v>5.1059551430000004E-3</v>
      </c>
      <c r="AI615" s="30">
        <v>3.1719999999999998E-2</v>
      </c>
      <c r="AJ615" s="30">
        <v>5.1914893619999999E-3</v>
      </c>
      <c r="AK615" s="99">
        <f t="shared" si="256"/>
        <v>5.1487222524999997E-3</v>
      </c>
      <c r="AL615" s="100">
        <f t="shared" si="270"/>
        <v>4.2767109499999758E-5</v>
      </c>
      <c r="AM615" t="s">
        <v>61</v>
      </c>
      <c r="AO615" s="30"/>
      <c r="AP615" s="30"/>
      <c r="BW615" s="133">
        <v>1.439651713E-4</v>
      </c>
      <c r="BX615" s="132">
        <v>1.585953463E-4</v>
      </c>
      <c r="BY615" s="30">
        <v>1.959812668E-4</v>
      </c>
      <c r="BZ615" s="30">
        <v>2.569830396E-4</v>
      </c>
      <c r="CA615" s="30">
        <v>2.225204409E-4</v>
      </c>
      <c r="CB615" s="100">
        <f t="shared" ref="CB615" si="272">AVERAGE(BX615:CA615)</f>
        <v>2.085200234E-4</v>
      </c>
      <c r="CC615" s="133">
        <v>9.4331599080000006E-5</v>
      </c>
      <c r="CD615" s="133">
        <v>1.042445308E-4</v>
      </c>
      <c r="CE615" s="133">
        <v>8.9469877190000006E-5</v>
      </c>
      <c r="CF615" s="133">
        <v>7.2062654319999999E-5</v>
      </c>
      <c r="CG615">
        <f t="shared" si="259"/>
        <v>9.0027165347499998E-5</v>
      </c>
      <c r="CH615" s="30">
        <v>2.4839168570000002E-4</v>
      </c>
      <c r="CI615" s="30">
        <v>2.5255270720000002E-4</v>
      </c>
      <c r="CJ615" s="100">
        <f t="shared" si="260"/>
        <v>2.5047219644999999E-4</v>
      </c>
      <c r="CK615" s="30"/>
      <c r="CL615" s="30"/>
      <c r="CM615" t="e">
        <f t="shared" si="261"/>
        <v>#DIV/0!</v>
      </c>
      <c r="CN615" s="30"/>
      <c r="CO615" s="30"/>
      <c r="CP615" s="30"/>
      <c r="CQ615" s="30"/>
      <c r="CR615" s="30"/>
      <c r="CS615" s="100" t="e">
        <f t="shared" si="262"/>
        <v>#DIV/0!</v>
      </c>
      <c r="CT615" s="30"/>
      <c r="CU615" s="30"/>
      <c r="CV615" t="e">
        <f t="shared" si="263"/>
        <v>#DIV/0!</v>
      </c>
      <c r="CW615" s="30"/>
    </row>
    <row r="616" spans="1:104" ht="15.75" thickBot="1">
      <c r="A616" t="s">
        <v>62</v>
      </c>
      <c r="B616">
        <v>3.55E+18</v>
      </c>
      <c r="C616" s="30">
        <v>1.4149999999999999E-2</v>
      </c>
      <c r="D616" s="30">
        <v>2.1866790299999998E-3</v>
      </c>
      <c r="E616" t="s">
        <v>56</v>
      </c>
      <c r="F616">
        <v>3.55E+18</v>
      </c>
      <c r="G616" s="19"/>
      <c r="H616" s="19"/>
      <c r="I616" s="19"/>
      <c r="J616" s="19"/>
      <c r="K616" s="19"/>
      <c r="L616" s="19"/>
      <c r="M616" s="19"/>
      <c r="N616" s="19"/>
      <c r="R616" s="100"/>
      <c r="S616" t="s">
        <v>62</v>
      </c>
      <c r="T616">
        <v>3.42E+18</v>
      </c>
      <c r="U616" s="30">
        <v>7.4900000000000001E-3</v>
      </c>
      <c r="V616" s="30">
        <v>1.0862944160000001E-3</v>
      </c>
      <c r="W616" s="30">
        <v>7.1900000000000002E-3</v>
      </c>
      <c r="X616" s="30">
        <v>1.1262531329999999E-3</v>
      </c>
      <c r="Y616" s="30">
        <v>4.4000000000000003E-3</v>
      </c>
      <c r="Z616" s="30">
        <v>6.5050266110000001E-4</v>
      </c>
      <c r="AA616" s="30">
        <v>8.43E-3</v>
      </c>
      <c r="AB616" s="30">
        <v>1.2659558489999999E-3</v>
      </c>
      <c r="AC616" s="99">
        <f t="shared" si="254"/>
        <v>1.0322515147750001E-3</v>
      </c>
      <c r="AD616">
        <f t="shared" si="255"/>
        <v>2.6589900496207247E-4</v>
      </c>
      <c r="AE616" t="s">
        <v>56</v>
      </c>
      <c r="AF616">
        <v>3.42E+18</v>
      </c>
      <c r="AG616" s="30">
        <v>2.9520000000000001E-2</v>
      </c>
      <c r="AH616" s="30">
        <v>4.5661252899999996E-3</v>
      </c>
      <c r="AI616" s="30">
        <v>2.9360000000000001E-2</v>
      </c>
      <c r="AJ616" s="30">
        <v>4.805237316E-3</v>
      </c>
      <c r="AK616" s="99">
        <f t="shared" si="256"/>
        <v>4.6856813029999998E-3</v>
      </c>
      <c r="AL616" s="100">
        <f t="shared" si="270"/>
        <v>1.1955601300000021E-4</v>
      </c>
      <c r="AM616" t="s">
        <v>62</v>
      </c>
      <c r="AO616" s="30"/>
      <c r="AP616" s="30"/>
      <c r="BW616" s="133">
        <v>1.0637635370000001E-4</v>
      </c>
      <c r="BX616" s="134"/>
      <c r="BY616" s="19"/>
      <c r="BZ616" s="19"/>
      <c r="CA616" s="19"/>
      <c r="CB616" s="100"/>
      <c r="CC616" s="133">
        <v>5.284545079E-5</v>
      </c>
      <c r="CD616" s="133">
        <v>5.478934037E-5</v>
      </c>
      <c r="CE616" s="133">
        <v>3.1645294180000001E-5</v>
      </c>
      <c r="CF616" s="133">
        <v>4.3547539489999998E-5</v>
      </c>
      <c r="CG616">
        <f t="shared" si="259"/>
        <v>4.5706906207499996E-5</v>
      </c>
      <c r="CH616" s="30">
        <v>2.2213034119999999E-4</v>
      </c>
      <c r="CI616" s="30">
        <v>2.3376253100000001E-4</v>
      </c>
      <c r="CJ616" s="100">
        <f t="shared" si="260"/>
        <v>2.279464361E-4</v>
      </c>
      <c r="CK616" s="30"/>
      <c r="CL616" s="30"/>
      <c r="CM616" t="e">
        <f t="shared" si="261"/>
        <v>#DIV/0!</v>
      </c>
      <c r="CN616" s="19"/>
      <c r="CO616" s="30"/>
      <c r="CP616" s="30"/>
      <c r="CQ616" s="30"/>
      <c r="CR616" s="30"/>
      <c r="CS616" s="100" t="e">
        <f t="shared" si="262"/>
        <v>#DIV/0!</v>
      </c>
      <c r="CT616" s="30"/>
      <c r="CU616" s="30"/>
      <c r="CV616" t="e">
        <f t="shared" si="263"/>
        <v>#DIV/0!</v>
      </c>
      <c r="CW616" s="30"/>
    </row>
    <row r="617" spans="1:104" ht="15.75" thickBot="1">
      <c r="A617" t="s">
        <v>63</v>
      </c>
      <c r="B617">
        <v>3.7E+18</v>
      </c>
      <c r="C617" s="30">
        <v>6.0000000000000001E-3</v>
      </c>
      <c r="D617" s="30">
        <v>9.2721372279999995E-4</v>
      </c>
      <c r="E617" t="s">
        <v>57</v>
      </c>
      <c r="F617">
        <v>3.7E+18</v>
      </c>
      <c r="G617" s="30">
        <v>1.6930000000000001E-2</v>
      </c>
      <c r="H617" s="30">
        <v>2.6195265360000001E-3</v>
      </c>
      <c r="I617" s="30"/>
      <c r="J617" s="30"/>
      <c r="K617" s="30">
        <v>2.3E-2</v>
      </c>
      <c r="L617" s="30">
        <v>3.9993044689999998E-3</v>
      </c>
      <c r="M617" s="30">
        <v>1.0449999999999999E-2</v>
      </c>
      <c r="N617" s="30">
        <v>3.8798544590000002E-3</v>
      </c>
      <c r="Q617">
        <f t="shared" si="253"/>
        <v>3.9395794640000002E-3</v>
      </c>
      <c r="R617" s="100">
        <f>_xlfn.STDEV.S(H617,J617,L617,N617,P617)</f>
        <v>7.6446952443903282E-4</v>
      </c>
      <c r="S617" t="s">
        <v>63</v>
      </c>
      <c r="T617">
        <v>3.57E+18</v>
      </c>
      <c r="U617" s="30">
        <v>1.1999999999999999E-3</v>
      </c>
      <c r="V617" s="30">
        <v>1.740391588E-4</v>
      </c>
      <c r="W617" s="30">
        <v>1.9E-3</v>
      </c>
      <c r="X617" s="30">
        <v>2.976190476E-4</v>
      </c>
      <c r="Y617" s="30">
        <v>-2.1700000000000001E-3</v>
      </c>
      <c r="Z617" s="30">
        <v>-3.2081608520000002E-4</v>
      </c>
      <c r="AA617" s="30">
        <v>1.8500000000000001E-3</v>
      </c>
      <c r="AB617" s="30">
        <v>2.7781949240000001E-4</v>
      </c>
      <c r="AC617" s="99">
        <f t="shared" si="254"/>
        <v>1.0716540339999999E-4</v>
      </c>
      <c r="AD617">
        <f t="shared" si="255"/>
        <v>2.9042248674821485E-4</v>
      </c>
      <c r="AE617" t="s">
        <v>57</v>
      </c>
      <c r="AF617">
        <v>3.57E+18</v>
      </c>
      <c r="AG617" s="30">
        <v>2.9389999999999999E-2</v>
      </c>
      <c r="AH617" s="30">
        <v>4.5460170149999998E-3</v>
      </c>
      <c r="AI617" s="30">
        <v>2.8000000000000001E-2</v>
      </c>
      <c r="AJ617" s="30">
        <v>4.5826513909999998E-3</v>
      </c>
      <c r="AK617" s="99">
        <f t="shared" si="256"/>
        <v>4.5643342030000002E-3</v>
      </c>
      <c r="AL617" s="100">
        <f t="shared" si="270"/>
        <v>1.8317188000000015E-5</v>
      </c>
      <c r="AM617" t="s">
        <v>63</v>
      </c>
      <c r="AO617" s="30"/>
      <c r="AP617" s="30"/>
      <c r="BW617" s="133">
        <v>4.5106581079999999E-5</v>
      </c>
      <c r="BX617" s="132">
        <v>1.2743328010000001E-4</v>
      </c>
      <c r="BY617" s="30">
        <v>9.0897719870000002E-5</v>
      </c>
      <c r="BZ617" s="30">
        <v>1.9455595490000001E-4</v>
      </c>
      <c r="CA617" s="30">
        <v>1.8874501680000001E-4</v>
      </c>
      <c r="CB617" s="100">
        <f t="shared" ref="CB617" si="273">AVERAGE(BX617:CA617)</f>
        <v>1.5040799291750001E-4</v>
      </c>
      <c r="CC617" s="133">
        <v>8.4665608739999997E-6</v>
      </c>
      <c r="CD617" s="133">
        <v>1.447840705E-5</v>
      </c>
      <c r="CE617" s="133">
        <v>1.5606883719999999E-5</v>
      </c>
      <c r="CF617" s="133">
        <v>9.5566960919999993E-6</v>
      </c>
      <c r="CG617">
        <f t="shared" si="259"/>
        <v>1.2027136933999999E-5</v>
      </c>
      <c r="CH617" s="30">
        <v>2.211521249E-4</v>
      </c>
      <c r="CI617" s="30">
        <v>2.229342938E-4</v>
      </c>
      <c r="CJ617" s="100">
        <f t="shared" si="260"/>
        <v>2.2204320935000001E-4</v>
      </c>
      <c r="CK617" s="30"/>
      <c r="CL617" s="30"/>
      <c r="CM617" t="e">
        <f t="shared" si="261"/>
        <v>#DIV/0!</v>
      </c>
      <c r="CN617" s="30"/>
      <c r="CO617" s="30"/>
      <c r="CP617" s="30"/>
      <c r="CQ617" s="30"/>
      <c r="CR617" s="30"/>
      <c r="CS617" s="100" t="e">
        <f t="shared" si="262"/>
        <v>#DIV/0!</v>
      </c>
      <c r="CT617" s="30"/>
      <c r="CU617" s="30"/>
      <c r="CV617" t="e">
        <f t="shared" si="263"/>
        <v>#DIV/0!</v>
      </c>
      <c r="CW617" s="30"/>
    </row>
    <row r="618" spans="1:104" ht="15.75" thickBot="1">
      <c r="A618" t="s">
        <v>64</v>
      </c>
      <c r="B618">
        <v>3.86E+18</v>
      </c>
      <c r="C618" s="30">
        <v>-1.1999999999999999E-3</v>
      </c>
      <c r="D618" s="30">
        <v>-1.854427446E-4</v>
      </c>
      <c r="E618" t="s">
        <v>58</v>
      </c>
      <c r="F618">
        <v>3.86E+18</v>
      </c>
      <c r="G618" s="19"/>
      <c r="H618" s="19"/>
      <c r="I618" s="19"/>
      <c r="J618" s="19"/>
      <c r="K618" s="19"/>
      <c r="L618" s="19"/>
      <c r="M618" s="19"/>
      <c r="N618" s="19"/>
      <c r="R618" s="100"/>
      <c r="S618" t="s">
        <v>64</v>
      </c>
      <c r="T618">
        <v>3.72E+18</v>
      </c>
      <c r="U618" s="30">
        <v>-2.32E-3</v>
      </c>
      <c r="V618" s="30">
        <v>-3.3647570699999997E-4</v>
      </c>
      <c r="W618" s="30">
        <v>-1.4300000000000001E-3</v>
      </c>
      <c r="X618" s="30">
        <v>-2.2399749369999999E-4</v>
      </c>
      <c r="Y618" s="30">
        <v>-5.8199999999999997E-3</v>
      </c>
      <c r="Z618" s="30">
        <v>-8.6043761089999999E-4</v>
      </c>
      <c r="AA618" s="30">
        <v>-8.0000000000000004E-4</v>
      </c>
      <c r="AB618" s="30">
        <v>-1.201381589E-4</v>
      </c>
      <c r="AC618" s="99">
        <f t="shared" si="254"/>
        <v>-3.8526224262499999E-4</v>
      </c>
      <c r="AD618">
        <f t="shared" si="255"/>
        <v>3.2887122894857359E-4</v>
      </c>
      <c r="AE618" t="s">
        <v>58</v>
      </c>
      <c r="AF618">
        <v>3.72E+18</v>
      </c>
      <c r="AG618" s="30">
        <v>2.7629999999999998E-2</v>
      </c>
      <c r="AH618" s="30">
        <v>4.2737819030000002E-3</v>
      </c>
      <c r="AI618" s="30">
        <v>2.5930000000000002E-2</v>
      </c>
      <c r="AJ618" s="30">
        <v>4.2438625199999998E-3</v>
      </c>
      <c r="AK618" s="99">
        <f t="shared" si="256"/>
        <v>4.2588222115000005E-3</v>
      </c>
      <c r="AL618" s="100">
        <f t="shared" si="270"/>
        <v>1.4959691500000209E-5</v>
      </c>
      <c r="AM618" t="s">
        <v>64</v>
      </c>
      <c r="AO618" s="30"/>
      <c r="AP618" s="30"/>
      <c r="BW618" s="133">
        <v>9.0213162149999996E-6</v>
      </c>
      <c r="BX618" s="134"/>
      <c r="BY618" s="19"/>
      <c r="BZ618" s="19"/>
      <c r="CA618" s="19"/>
      <c r="CB618" s="100"/>
      <c r="CC618" s="133">
        <v>1.6368684360000001E-5</v>
      </c>
      <c r="CD618" s="133">
        <v>1.0896906359999999E-5</v>
      </c>
      <c r="CE618" s="133">
        <v>4.1858093669999998E-5</v>
      </c>
      <c r="CF618" s="133">
        <v>4.1326253369999999E-6</v>
      </c>
      <c r="CG618">
        <f t="shared" si="259"/>
        <v>1.8314077431750002E-5</v>
      </c>
      <c r="CH618" s="30">
        <v>2.0790858150000001E-4</v>
      </c>
      <c r="CI618" s="30">
        <v>2.0645308E-4</v>
      </c>
      <c r="CJ618" s="100">
        <f t="shared" si="260"/>
        <v>2.0718083074999999E-4</v>
      </c>
      <c r="CK618" s="30"/>
      <c r="CL618" s="30"/>
      <c r="CM618" t="e">
        <f t="shared" si="261"/>
        <v>#DIV/0!</v>
      </c>
      <c r="CN618" s="19"/>
      <c r="CO618" s="30"/>
      <c r="CP618" s="30"/>
      <c r="CQ618" s="30"/>
      <c r="CR618" s="30"/>
      <c r="CS618" s="100" t="e">
        <f t="shared" si="262"/>
        <v>#DIV/0!</v>
      </c>
      <c r="CT618" s="30"/>
      <c r="CU618" s="30"/>
      <c r="CV618" t="e">
        <f t="shared" si="263"/>
        <v>#DIV/0!</v>
      </c>
      <c r="CW618" s="30"/>
    </row>
    <row r="619" spans="1:104" ht="15.75" thickBot="1">
      <c r="A619" t="s">
        <v>65</v>
      </c>
      <c r="B619">
        <v>4.01E+18</v>
      </c>
      <c r="C619" s="30">
        <v>-3.5500000000000002E-3</v>
      </c>
      <c r="D619" s="30">
        <v>-5.4860145260000003E-4</v>
      </c>
      <c r="E619" t="s">
        <v>59</v>
      </c>
      <c r="F619">
        <v>4.01E+18</v>
      </c>
      <c r="G619" s="30">
        <v>1.0529999999999999E-2</v>
      </c>
      <c r="H619" s="30">
        <v>1.629274331E-3</v>
      </c>
      <c r="I619" s="30"/>
      <c r="J619" s="30"/>
      <c r="K619" s="30">
        <v>1.7319999999999999E-2</v>
      </c>
      <c r="L619" s="30">
        <v>3.0116501480000001E-3</v>
      </c>
      <c r="M619" s="30">
        <v>5.3299999999999997E-3</v>
      </c>
      <c r="N619" s="30">
        <v>1.9789114129999999E-3</v>
      </c>
      <c r="Q619">
        <f t="shared" si="253"/>
        <v>2.4952807805E-3</v>
      </c>
      <c r="R619" s="100">
        <f>_xlfn.STDEV.S(H619,J619,L619,N619,P619)</f>
        <v>7.1876726452369975E-4</v>
      </c>
      <c r="S619" t="s">
        <v>65</v>
      </c>
      <c r="T619">
        <v>3.87E+18</v>
      </c>
      <c r="U619" s="30">
        <v>-3.6600000000000001E-3</v>
      </c>
      <c r="V619" s="30">
        <v>-5.3081943439999999E-4</v>
      </c>
      <c r="W619" s="30">
        <v>-2.8E-3</v>
      </c>
      <c r="X619" s="30">
        <v>-4.3859649120000003E-4</v>
      </c>
      <c r="Y619" s="30">
        <v>-7.2199999999999999E-3</v>
      </c>
      <c r="Z619" s="30">
        <v>-1.0674157300000001E-3</v>
      </c>
      <c r="AA619" s="30">
        <v>-4.6100000000000004E-3</v>
      </c>
      <c r="AB619" s="30">
        <v>-6.9229614059999997E-4</v>
      </c>
      <c r="AC619" s="99">
        <f t="shared" si="254"/>
        <v>-6.8228194904999991E-4</v>
      </c>
      <c r="AD619">
        <f t="shared" si="255"/>
        <v>2.7733962871835698E-4</v>
      </c>
      <c r="AE619" t="s">
        <v>59</v>
      </c>
      <c r="AF619">
        <v>3.87E+18</v>
      </c>
      <c r="AG619" s="30">
        <v>2.3910000000000001E-2</v>
      </c>
      <c r="AH619" s="30">
        <v>3.6983758699999998E-3</v>
      </c>
      <c r="AI619" s="30">
        <v>2.2460000000000001E-2</v>
      </c>
      <c r="AJ619" s="30">
        <v>3.67594108E-3</v>
      </c>
      <c r="AK619" s="99">
        <f t="shared" si="256"/>
        <v>3.6871584749999997E-3</v>
      </c>
      <c r="AL619" s="100">
        <f t="shared" si="270"/>
        <v>1.1217394999999937E-5</v>
      </c>
      <c r="AM619" t="s">
        <v>65</v>
      </c>
      <c r="AO619" s="30"/>
      <c r="AP619" s="30"/>
      <c r="BW619" s="133">
        <v>2.6688060469999999E-5</v>
      </c>
      <c r="BX619" s="132">
        <v>7.9260037780000005E-5</v>
      </c>
      <c r="BY619" s="30">
        <v>1.3788262479999999E-4</v>
      </c>
      <c r="BZ619" s="30">
        <v>1.46509093E-4</v>
      </c>
      <c r="CA619" s="30">
        <v>9.6268989449999995E-5</v>
      </c>
      <c r="CB619" s="100">
        <f t="shared" ref="CB619" si="274">AVERAGE(BX619:CA619)</f>
        <v>1.1498018625750001E-4</v>
      </c>
      <c r="CC619" s="133">
        <v>2.5823010669999999E-5</v>
      </c>
      <c r="CD619" s="133">
        <v>2.1336599860000001E-5</v>
      </c>
      <c r="CE619" s="133">
        <v>5.1927050909999997E-5</v>
      </c>
      <c r="CF619" s="133">
        <v>2.3814253509999999E-5</v>
      </c>
      <c r="CG619">
        <f t="shared" si="259"/>
        <v>3.0725228737499998E-5</v>
      </c>
      <c r="CH619" s="30">
        <v>1.7991654670000001E-4</v>
      </c>
      <c r="CI619" s="30">
        <v>1.7882515140000001E-4</v>
      </c>
      <c r="CJ619" s="100">
        <f t="shared" si="260"/>
        <v>1.7937084905E-4</v>
      </c>
      <c r="CK619" s="30"/>
      <c r="CL619" s="30"/>
      <c r="CM619" t="e">
        <f t="shared" si="261"/>
        <v>#DIV/0!</v>
      </c>
      <c r="CN619" s="30"/>
      <c r="CO619" s="30"/>
      <c r="CP619" s="30"/>
      <c r="CQ619" s="30"/>
      <c r="CR619" s="30"/>
      <c r="CS619" s="100" t="e">
        <f t="shared" si="262"/>
        <v>#DIV/0!</v>
      </c>
      <c r="CT619" s="30"/>
      <c r="CU619" s="30"/>
      <c r="CV619" t="e">
        <f t="shared" si="263"/>
        <v>#DIV/0!</v>
      </c>
      <c r="CW619" s="30"/>
    </row>
    <row r="620" spans="1:104" ht="15.75" thickBot="1">
      <c r="A620" t="s">
        <v>66</v>
      </c>
      <c r="B620">
        <v>4.17E+18</v>
      </c>
      <c r="C620" s="30">
        <v>-5.5500000000000002E-3</v>
      </c>
      <c r="D620" s="30">
        <v>-8.576726936E-4</v>
      </c>
      <c r="E620" t="s">
        <v>60</v>
      </c>
      <c r="F620">
        <v>4.17E+18</v>
      </c>
      <c r="G620" s="19"/>
      <c r="H620" s="19"/>
      <c r="I620" s="19"/>
      <c r="J620" s="19"/>
      <c r="K620" s="19"/>
      <c r="L620" s="19"/>
      <c r="M620" s="19"/>
      <c r="N620" s="19"/>
      <c r="R620" s="100"/>
      <c r="S620" t="s">
        <v>66</v>
      </c>
      <c r="T620">
        <v>4.02E+18</v>
      </c>
      <c r="U620" s="30">
        <v>-6.3E-3</v>
      </c>
      <c r="V620" s="30">
        <v>-9.137055838E-4</v>
      </c>
      <c r="W620" s="30">
        <v>-4.15E-3</v>
      </c>
      <c r="X620" s="30">
        <v>-6.5006265660000004E-4</v>
      </c>
      <c r="Y620" s="30">
        <v>-7.1000000000000004E-3</v>
      </c>
      <c r="Z620" s="30">
        <v>-1.049674749E-3</v>
      </c>
      <c r="AA620" s="30">
        <v>-6.8700000000000002E-3</v>
      </c>
      <c r="AB620" s="30">
        <v>-1.031686439E-3</v>
      </c>
      <c r="AC620" s="99">
        <f t="shared" si="254"/>
        <v>-9.1128235709999998E-4</v>
      </c>
      <c r="AD620">
        <f t="shared" si="255"/>
        <v>1.8429252203217071E-4</v>
      </c>
      <c r="AE620" t="s">
        <v>60</v>
      </c>
      <c r="AF620">
        <v>4.02E+18</v>
      </c>
      <c r="AG620" s="30">
        <v>1.5389999999999999E-2</v>
      </c>
      <c r="AH620" s="30">
        <v>2.3805104410000002E-3</v>
      </c>
      <c r="AI620" s="30">
        <v>1.391E-2</v>
      </c>
      <c r="AJ620" s="30">
        <v>2.2765957449999998E-3</v>
      </c>
      <c r="AK620" s="99">
        <f t="shared" si="256"/>
        <v>2.3285530929999998E-3</v>
      </c>
      <c r="AL620" s="100">
        <f t="shared" si="270"/>
        <v>5.1957348000000172E-5</v>
      </c>
      <c r="AM620" t="s">
        <v>66</v>
      </c>
      <c r="AO620" s="30"/>
      <c r="AP620" s="30"/>
      <c r="BW620" s="133">
        <v>4.1723587499999997E-5</v>
      </c>
      <c r="BX620" s="134"/>
      <c r="BY620" s="19"/>
      <c r="BZ620" s="19"/>
      <c r="CA620" s="19"/>
      <c r="CB620" s="100"/>
      <c r="CC620" s="133">
        <v>4.4449444590000002E-5</v>
      </c>
      <c r="CD620" s="133">
        <v>3.1623889089999999E-5</v>
      </c>
      <c r="CE620" s="133">
        <v>5.1063997429999999E-5</v>
      </c>
      <c r="CF620" s="133">
        <v>3.5488920079999998E-5</v>
      </c>
      <c r="CG620">
        <f t="shared" si="259"/>
        <v>4.0656562797500001E-5</v>
      </c>
      <c r="CH620" s="30">
        <v>1.158057571E-4</v>
      </c>
      <c r="CI620" s="30">
        <v>1.1075057240000001E-4</v>
      </c>
      <c r="CJ620" s="100">
        <f t="shared" si="260"/>
        <v>1.1327816475E-4</v>
      </c>
      <c r="CK620" s="30"/>
      <c r="CL620" s="30"/>
      <c r="CM620" t="e">
        <f t="shared" si="261"/>
        <v>#DIV/0!</v>
      </c>
      <c r="CN620" s="19"/>
      <c r="CO620" s="30"/>
      <c r="CP620" s="30"/>
      <c r="CQ620" s="30"/>
      <c r="CR620" s="30"/>
      <c r="CS620" s="100" t="e">
        <f t="shared" si="262"/>
        <v>#DIV/0!</v>
      </c>
      <c r="CT620" s="30"/>
      <c r="CU620" s="30"/>
      <c r="CV620" t="e">
        <f t="shared" si="263"/>
        <v>#DIV/0!</v>
      </c>
      <c r="CW620" s="30"/>
    </row>
    <row r="621" spans="1:104" ht="15.75" thickBot="1">
      <c r="A621" t="s">
        <v>67</v>
      </c>
      <c r="B621">
        <v>4.32E+18</v>
      </c>
      <c r="C621" s="30">
        <v>-6.0800000000000003E-3</v>
      </c>
      <c r="D621" s="30">
        <v>-9.3957657240000003E-4</v>
      </c>
      <c r="E621" t="s">
        <v>61</v>
      </c>
      <c r="F621">
        <v>4.32E+18</v>
      </c>
      <c r="G621" s="30">
        <v>3.2499999999999999E-3</v>
      </c>
      <c r="H621" s="30">
        <v>5.0286244779999996E-4</v>
      </c>
      <c r="I621" s="30"/>
      <c r="J621" s="30"/>
      <c r="K621" s="30">
        <v>9.8200000000000006E-3</v>
      </c>
      <c r="L621" s="30">
        <v>1.7075291250000001E-3</v>
      </c>
      <c r="M621" s="30">
        <v>1.3600000000000001E-3</v>
      </c>
      <c r="N621" s="30">
        <v>5.0493799660000002E-4</v>
      </c>
      <c r="Q621">
        <f t="shared" si="253"/>
        <v>1.1062335608000001E-3</v>
      </c>
      <c r="R621" s="100">
        <f>_xlfn.STDEV.S(H621,J621,L621,N621,P621)</f>
        <v>6.94916245932474E-4</v>
      </c>
      <c r="S621" t="s">
        <v>67</v>
      </c>
      <c r="T621">
        <v>4.16E+18</v>
      </c>
      <c r="U621" s="30">
        <v>-6.1500000000000001E-3</v>
      </c>
      <c r="V621" s="30">
        <v>-8.9195068889999995E-4</v>
      </c>
      <c r="W621" s="30">
        <v>-5.4299999999999999E-3</v>
      </c>
      <c r="X621" s="30">
        <v>-8.5056390980000002E-4</v>
      </c>
      <c r="Y621" s="30">
        <v>-7.92E-3</v>
      </c>
      <c r="Z621" s="30">
        <v>-1.1709047900000001E-3</v>
      </c>
      <c r="AA621" s="30">
        <v>-5.3800000000000002E-3</v>
      </c>
      <c r="AB621" s="30">
        <v>-8.0792911850000005E-4</v>
      </c>
      <c r="AC621" s="99">
        <f t="shared" si="254"/>
        <v>-9.3033712679999991E-4</v>
      </c>
      <c r="AD621">
        <f t="shared" si="255"/>
        <v>1.6400590013640888E-4</v>
      </c>
      <c r="AE621" t="s">
        <v>61</v>
      </c>
      <c r="AF621">
        <v>4.16E+18</v>
      </c>
      <c r="AG621" s="30">
        <v>7.4200000000000004E-3</v>
      </c>
      <c r="AH621" s="30">
        <v>1.1477184840000001E-3</v>
      </c>
      <c r="AI621" s="30">
        <v>8.6899999999999998E-3</v>
      </c>
      <c r="AJ621" s="30">
        <v>1.422258592E-3</v>
      </c>
      <c r="AK621" s="99">
        <f t="shared" si="256"/>
        <v>1.2849885379999999E-3</v>
      </c>
      <c r="AL621" s="100">
        <f t="shared" si="270"/>
        <v>1.3727005399999999E-4</v>
      </c>
      <c r="AM621" t="s">
        <v>67</v>
      </c>
      <c r="AO621" s="30"/>
      <c r="AP621" s="30"/>
      <c r="BW621" s="133">
        <v>4.5708002159999999E-5</v>
      </c>
      <c r="BX621" s="132">
        <v>2.4462974620000001E-5</v>
      </c>
      <c r="BY621" s="30">
        <v>2.1594985140000001E-4</v>
      </c>
      <c r="BZ621" s="30">
        <v>8.3066933809999995E-5</v>
      </c>
      <c r="CA621" s="30">
        <v>2.4563944780000001E-5</v>
      </c>
      <c r="CB621" s="100">
        <f t="shared" ref="CB621" si="275">AVERAGE(BX621:CA621)</f>
        <v>8.701092615250001E-5</v>
      </c>
      <c r="CC621" s="133">
        <v>4.3391124480000003E-5</v>
      </c>
      <c r="CD621" s="133">
        <v>4.1377763309999999E-5</v>
      </c>
      <c r="CE621" s="133">
        <v>5.696152953E-5</v>
      </c>
      <c r="CF621" s="133">
        <v>2.7791905390000001E-5</v>
      </c>
      <c r="CG621">
        <f t="shared" si="259"/>
        <v>4.2380580677499998E-5</v>
      </c>
      <c r="CH621" s="30">
        <v>5.583357492E-5</v>
      </c>
      <c r="CI621" s="30">
        <v>6.918925048E-5</v>
      </c>
      <c r="CJ621" s="100">
        <f t="shared" si="260"/>
        <v>6.25114127E-5</v>
      </c>
      <c r="CK621" s="30"/>
      <c r="CL621" s="30"/>
      <c r="CM621" t="e">
        <f t="shared" si="261"/>
        <v>#DIV/0!</v>
      </c>
      <c r="CN621" s="30"/>
      <c r="CO621" s="30"/>
      <c r="CP621" s="30"/>
      <c r="CQ621" s="30"/>
      <c r="CR621" s="30"/>
      <c r="CS621" s="100" t="e">
        <f t="shared" si="262"/>
        <v>#DIV/0!</v>
      </c>
      <c r="CT621" s="30"/>
      <c r="CU621" s="30"/>
      <c r="CV621" t="e">
        <f t="shared" si="263"/>
        <v>#DIV/0!</v>
      </c>
      <c r="CW621" s="30"/>
    </row>
    <row r="622" spans="1:104" ht="15.75" thickBot="1">
      <c r="A622" t="s">
        <v>68</v>
      </c>
      <c r="B622">
        <v>4.47E+18</v>
      </c>
      <c r="C622" s="30">
        <v>-5.4099999999999999E-3</v>
      </c>
      <c r="D622" s="30">
        <v>-8.3603770670000004E-4</v>
      </c>
      <c r="E622" t="s">
        <v>62</v>
      </c>
      <c r="F622">
        <v>4.47E+18</v>
      </c>
      <c r="G622" s="19"/>
      <c r="H622" s="19"/>
      <c r="I622" s="19"/>
      <c r="J622" s="19"/>
      <c r="K622" s="19"/>
      <c r="L622" s="19"/>
      <c r="M622" s="19"/>
      <c r="N622" s="19"/>
      <c r="R622" s="100"/>
      <c r="S622" t="s">
        <v>68</v>
      </c>
      <c r="T622">
        <v>4.31E+18</v>
      </c>
      <c r="U622" s="30">
        <v>-6.2500000000000003E-3</v>
      </c>
      <c r="V622" s="30">
        <v>-9.0645395209999996E-4</v>
      </c>
      <c r="W622" s="30">
        <v>-5.1799999999999997E-3</v>
      </c>
      <c r="X622" s="30">
        <v>-8.114035088E-4</v>
      </c>
      <c r="Y622" s="30">
        <v>-8.5500000000000003E-3</v>
      </c>
      <c r="Z622" s="30">
        <v>-1.2640449440000001E-3</v>
      </c>
      <c r="AA622" s="30">
        <v>-8.4100000000000008E-3</v>
      </c>
      <c r="AB622" s="30">
        <v>-1.2629523950000001E-3</v>
      </c>
      <c r="AC622" s="99">
        <f t="shared" si="254"/>
        <v>-1.0612136999749999E-3</v>
      </c>
      <c r="AD622">
        <f t="shared" si="255"/>
        <v>2.3678029605546627E-4</v>
      </c>
      <c r="AE622" t="s">
        <v>62</v>
      </c>
      <c r="AF622">
        <v>4.31E+18</v>
      </c>
      <c r="AG622" s="30">
        <v>1.09E-3</v>
      </c>
      <c r="AH622" s="30">
        <v>1.6860015469999999E-4</v>
      </c>
      <c r="AI622" s="30">
        <v>1.82E-3</v>
      </c>
      <c r="AJ622" s="30">
        <v>2.9787234039999999E-4</v>
      </c>
      <c r="AK622" s="99">
        <f t="shared" si="256"/>
        <v>2.3323624754999998E-4</v>
      </c>
      <c r="AL622" s="100">
        <f t="shared" si="270"/>
        <v>6.4636092849999996E-5</v>
      </c>
      <c r="AM622" t="s">
        <v>68</v>
      </c>
      <c r="AO622" s="30"/>
      <c r="AP622" s="30"/>
      <c r="BW622" s="133">
        <v>4.0671100600000001E-5</v>
      </c>
      <c r="BX622" s="134"/>
      <c r="BY622" s="19"/>
      <c r="BZ622" s="19"/>
      <c r="CA622" s="19"/>
      <c r="CB622" s="100"/>
      <c r="CC622" s="133">
        <v>4.4096671219999998E-5</v>
      </c>
      <c r="CD622" s="133">
        <v>3.9472709750000001E-5</v>
      </c>
      <c r="CE622" s="133">
        <v>6.1492560279999994E-5</v>
      </c>
      <c r="CF622" s="133">
        <v>4.3444223860000001E-5</v>
      </c>
      <c r="CG622">
        <f t="shared" si="259"/>
        <v>4.7126541277499997E-5</v>
      </c>
      <c r="CH622" s="30">
        <v>8.2019672060000003E-6</v>
      </c>
      <c r="CI622" s="30">
        <v>1.4490729099999999E-5</v>
      </c>
      <c r="CJ622" s="100">
        <f t="shared" si="260"/>
        <v>1.1346348153E-5</v>
      </c>
      <c r="CK622" s="30"/>
      <c r="CL622" s="30"/>
      <c r="CM622" t="e">
        <f t="shared" si="261"/>
        <v>#DIV/0!</v>
      </c>
      <c r="CN622" s="19"/>
      <c r="CO622" s="30"/>
      <c r="CP622" s="30"/>
      <c r="CQ622" s="30"/>
      <c r="CR622" s="30"/>
      <c r="CS622" s="100" t="e">
        <f t="shared" si="262"/>
        <v>#DIV/0!</v>
      </c>
      <c r="CT622" s="30"/>
      <c r="CU622" s="30"/>
      <c r="CV622" t="e">
        <f t="shared" si="263"/>
        <v>#DIV/0!</v>
      </c>
      <c r="CW622" s="30"/>
    </row>
    <row r="623" spans="1:104" ht="15.75" thickBot="1">
      <c r="A623" t="s">
        <v>69</v>
      </c>
      <c r="B623">
        <v>4.63E+18</v>
      </c>
      <c r="C623" s="30">
        <v>-6.0299999999999998E-3</v>
      </c>
      <c r="D623" s="30">
        <v>-9.3184979140000001E-4</v>
      </c>
      <c r="E623" t="s">
        <v>63</v>
      </c>
      <c r="F623">
        <v>4.63E+18</v>
      </c>
      <c r="G623" s="30">
        <v>-1.7799999999999999E-3</v>
      </c>
      <c r="H623" s="30">
        <v>-2.7541389450000002E-4</v>
      </c>
      <c r="I623" s="30">
        <v>-2.0400000000000001E-3</v>
      </c>
      <c r="J623" s="30">
        <v>-3.7890044579999999E-4</v>
      </c>
      <c r="K623" s="30">
        <v>1.4400000000000001E-3</v>
      </c>
      <c r="L623" s="30">
        <v>2.503912363E-4</v>
      </c>
      <c r="M623" s="30">
        <v>-7.3999999999999999E-4</v>
      </c>
      <c r="N623" s="30">
        <v>-2.7474567460000001E-4</v>
      </c>
      <c r="Q623">
        <f t="shared" si="253"/>
        <v>-1.344182947E-4</v>
      </c>
      <c r="R623" s="100">
        <f>_xlfn.STDEV.S(H623,J623,L623,N623,P623)</f>
        <v>2.8428359682820456E-4</v>
      </c>
      <c r="S623" t="s">
        <v>69</v>
      </c>
      <c r="T623">
        <v>4.46E+18</v>
      </c>
      <c r="U623" s="30">
        <v>-5.77E-3</v>
      </c>
      <c r="V623" s="30">
        <v>-8.3683828860000003E-4</v>
      </c>
      <c r="W623" s="30">
        <v>-5.5999999999999999E-3</v>
      </c>
      <c r="X623" s="30">
        <v>-8.7719298250000003E-4</v>
      </c>
      <c r="Y623" s="30">
        <v>-8.2100000000000003E-3</v>
      </c>
      <c r="Z623" s="30">
        <v>-1.2137788289999999E-3</v>
      </c>
      <c r="AA623" s="30">
        <v>-8.0300000000000007E-3</v>
      </c>
      <c r="AB623" s="30">
        <v>-1.2058867699999999E-3</v>
      </c>
      <c r="AC623" s="99">
        <f t="shared" si="254"/>
        <v>-1.033424217525E-3</v>
      </c>
      <c r="AD623">
        <f t="shared" si="255"/>
        <v>2.0438961498017472E-4</v>
      </c>
      <c r="AE623" t="s">
        <v>63</v>
      </c>
      <c r="AF623">
        <v>4.46E+18</v>
      </c>
      <c r="AG623" s="30">
        <v>-3.0500000000000002E-3</v>
      </c>
      <c r="AH623" s="30">
        <v>-4.7177107499999998E-4</v>
      </c>
      <c r="AI623" s="30">
        <v>-2.5500000000000002E-3</v>
      </c>
      <c r="AJ623" s="30">
        <v>-4.173486088E-4</v>
      </c>
      <c r="AK623" s="99">
        <f t="shared" si="256"/>
        <v>-4.4455984189999999E-4</v>
      </c>
      <c r="AL623" s="100">
        <f t="shared" si="270"/>
        <v>2.721123309999999E-5</v>
      </c>
      <c r="AM623" t="s">
        <v>69</v>
      </c>
      <c r="AO623" s="30"/>
      <c r="AP623" s="30"/>
      <c r="BW623" s="132">
        <v>4.5332113979999998E-5</v>
      </c>
      <c r="BX623" s="132">
        <v>1.339818303E-5</v>
      </c>
      <c r="BY623" s="30">
        <v>1.8432539619999999E-5</v>
      </c>
      <c r="BZ623" s="30">
        <v>1.2180894569999999E-5</v>
      </c>
      <c r="CA623" s="30">
        <v>1.336567583E-5</v>
      </c>
      <c r="CB623" s="100">
        <f t="shared" ref="CB623" si="276">AVERAGE(BX623:CA623)</f>
        <v>1.43443232625E-5</v>
      </c>
      <c r="CC623" s="132">
        <v>4.0710046870000002E-5</v>
      </c>
      <c r="CD623" s="132">
        <v>4.2673199729999998E-5</v>
      </c>
      <c r="CE623" s="132">
        <v>5.9047242099999999E-5</v>
      </c>
      <c r="CF623" s="132">
        <v>4.1481226820000002E-5</v>
      </c>
      <c r="CG623">
        <f t="shared" si="259"/>
        <v>4.597792888E-5</v>
      </c>
      <c r="CH623" s="30">
        <v>2.295045869E-5</v>
      </c>
      <c r="CI623" s="30">
        <v>2.0302944620000001E-5</v>
      </c>
      <c r="CJ623" s="100">
        <f t="shared" si="260"/>
        <v>2.1626701655000001E-5</v>
      </c>
      <c r="CK623" s="30"/>
      <c r="CL623" s="30"/>
      <c r="CM623" t="e">
        <f t="shared" si="261"/>
        <v>#DIV/0!</v>
      </c>
      <c r="CN623" s="30"/>
      <c r="CO623" s="30"/>
      <c r="CP623" s="30"/>
      <c r="CQ623" s="30"/>
      <c r="CR623" s="30"/>
      <c r="CS623" s="100" t="e">
        <f t="shared" si="262"/>
        <v>#DIV/0!</v>
      </c>
      <c r="CT623" s="30"/>
      <c r="CU623" s="30"/>
      <c r="CV623" t="e">
        <f t="shared" si="263"/>
        <v>#DIV/0!</v>
      </c>
      <c r="CW623" s="30"/>
    </row>
    <row r="624" spans="1:104" ht="15.75" thickBot="1">
      <c r="E624" t="s">
        <v>64</v>
      </c>
      <c r="F624">
        <v>4.78E+18</v>
      </c>
      <c r="G624" s="19"/>
      <c r="H624" s="19"/>
      <c r="I624" s="19"/>
      <c r="J624" s="19"/>
      <c r="K624" s="19"/>
      <c r="L624" s="19"/>
      <c r="R624" s="100"/>
      <c r="AE624" t="s">
        <v>64</v>
      </c>
      <c r="AF624">
        <v>4.61E+18</v>
      </c>
      <c r="AG624" s="30">
        <v>-6.0699999999999999E-3</v>
      </c>
      <c r="AH624" s="30">
        <v>-9.3890177879999998E-4</v>
      </c>
      <c r="AI624" s="30">
        <v>-5.5399999999999998E-3</v>
      </c>
      <c r="AJ624" s="30">
        <v>-9.0671031099999997E-4</v>
      </c>
      <c r="AK624" s="99">
        <f t="shared" si="256"/>
        <v>-9.2280604489999992E-4</v>
      </c>
      <c r="AL624" s="100">
        <f t="shared" si="270"/>
        <v>1.6095733900000004E-5</v>
      </c>
      <c r="BW624" s="9"/>
      <c r="BX624" s="134"/>
      <c r="BY624" s="19"/>
      <c r="BZ624" s="19"/>
      <c r="CB624" s="100"/>
      <c r="CH624" s="30">
        <v>4.5675175169999998E-5</v>
      </c>
      <c r="CI624" s="30">
        <v>4.4109142420000002E-5</v>
      </c>
      <c r="CJ624" s="100">
        <f t="shared" si="260"/>
        <v>4.4892158795E-5</v>
      </c>
      <c r="CN624" s="19"/>
      <c r="CO624" s="30"/>
      <c r="CP624" s="30"/>
      <c r="CQ624" s="30"/>
      <c r="CR624" s="30"/>
      <c r="CS624" s="100" t="e">
        <f t="shared" si="262"/>
        <v>#DIV/0!</v>
      </c>
      <c r="CW624" s="30"/>
    </row>
    <row r="625" spans="5:101" ht="15.75" thickBot="1">
      <c r="E625" t="s">
        <v>65</v>
      </c>
      <c r="F625">
        <v>4.94E+18</v>
      </c>
      <c r="G625" s="30">
        <v>-2.6900000000000001E-3</v>
      </c>
      <c r="H625" s="30">
        <v>-4.1621537990000002E-4</v>
      </c>
      <c r="I625" s="30">
        <v>-3.9699999999999996E-3</v>
      </c>
      <c r="J625" s="30">
        <v>-7.3736998510000003E-4</v>
      </c>
      <c r="K625" s="30">
        <v>-3.32E-3</v>
      </c>
      <c r="L625" s="30">
        <v>-5.7729090590000003E-4</v>
      </c>
      <c r="Q625">
        <f t="shared" si="253"/>
        <v>-6.5733044549999998E-4</v>
      </c>
      <c r="R625" s="100">
        <f>_xlfn.STDEV.S(H625,J625,L625,N625,P625)</f>
        <v>1.6057756023952227E-4</v>
      </c>
      <c r="AE625" t="s">
        <v>65</v>
      </c>
      <c r="AF625">
        <v>4.76E+18</v>
      </c>
      <c r="AG625" s="30">
        <v>-6.9199999999999999E-3</v>
      </c>
      <c r="AH625" s="30">
        <v>-1.0703789639999999E-3</v>
      </c>
      <c r="AI625" s="30">
        <v>-6.3600000000000002E-3</v>
      </c>
      <c r="AJ625" s="30">
        <v>-1.0409165300000001E-3</v>
      </c>
      <c r="AK625" s="99">
        <f t="shared" si="256"/>
        <v>-1.0556477469999999E-3</v>
      </c>
      <c r="AL625" s="100">
        <f t="shared" si="270"/>
        <v>1.4731216999999924E-5</v>
      </c>
      <c r="BW625" s="9"/>
      <c r="BX625" s="132">
        <v>2.0247815920000001E-5</v>
      </c>
      <c r="BY625" s="30">
        <v>3.5871167779999999E-5</v>
      </c>
      <c r="BZ625" s="30">
        <v>2.808372915E-5</v>
      </c>
      <c r="CB625" s="100">
        <f t="shared" ref="CB625" si="277">AVERAGE(BX625:CA625)</f>
        <v>2.8067570950000004E-5</v>
      </c>
      <c r="CH625" s="30">
        <v>5.2071204639999997E-5</v>
      </c>
      <c r="CI625" s="30">
        <v>5.0637932459999998E-5</v>
      </c>
      <c r="CJ625" s="100">
        <f t="shared" si="260"/>
        <v>5.1354568549999997E-5</v>
      </c>
      <c r="CN625" s="30"/>
      <c r="CO625" s="30"/>
      <c r="CP625" s="30"/>
      <c r="CQ625" s="30"/>
      <c r="CR625" s="30"/>
      <c r="CS625" s="100" t="e">
        <f t="shared" si="262"/>
        <v>#DIV/0!</v>
      </c>
      <c r="CW625" s="30"/>
    </row>
    <row r="626" spans="5:101" ht="15.75" thickBot="1">
      <c r="E626" t="s">
        <v>66</v>
      </c>
      <c r="F626">
        <v>5.09E+18</v>
      </c>
      <c r="G626" s="19"/>
      <c r="H626" s="19"/>
      <c r="I626" s="19"/>
      <c r="J626" s="19"/>
      <c r="K626" s="19"/>
      <c r="L626" s="19"/>
      <c r="R626" s="100"/>
      <c r="AE626" t="s">
        <v>66</v>
      </c>
      <c r="AF626">
        <v>4.91E+18</v>
      </c>
      <c r="AG626" s="30">
        <v>-7.8600000000000007E-3</v>
      </c>
      <c r="AH626" s="30">
        <v>-1.215777262E-3</v>
      </c>
      <c r="AI626" s="30">
        <v>-7.7999999999999996E-3</v>
      </c>
      <c r="AJ626" s="30">
        <v>-1.276595745E-3</v>
      </c>
      <c r="AK626" s="99">
        <f t="shared" si="256"/>
        <v>-1.2461865035E-3</v>
      </c>
      <c r="AL626" s="100">
        <f t="shared" si="270"/>
        <v>3.0409241500000024E-5</v>
      </c>
      <c r="BW626" s="9"/>
      <c r="BX626" s="134"/>
      <c r="BY626" s="19"/>
      <c r="BZ626" s="19"/>
      <c r="CB626" s="100"/>
      <c r="CH626" s="30">
        <v>5.9144460770000003E-5</v>
      </c>
      <c r="CI626" s="30">
        <v>6.2103124710000002E-5</v>
      </c>
      <c r="CJ626" s="100">
        <f t="shared" si="260"/>
        <v>6.0623792740000006E-5</v>
      </c>
      <c r="CN626" s="19"/>
      <c r="CO626" s="30"/>
      <c r="CP626" s="30"/>
      <c r="CQ626" s="30"/>
      <c r="CR626" s="30"/>
      <c r="CS626" s="100" t="e">
        <f t="shared" si="262"/>
        <v>#DIV/0!</v>
      </c>
      <c r="CW626" s="30"/>
    </row>
    <row r="627" spans="5:101" ht="15.75" thickBot="1">
      <c r="E627" t="s">
        <v>67</v>
      </c>
      <c r="F627">
        <v>5.24E+18</v>
      </c>
      <c r="G627" s="30">
        <v>-2.8999999999999998E-3</v>
      </c>
      <c r="H627" s="30">
        <v>-4.487080303E-4</v>
      </c>
      <c r="I627" s="30">
        <v>-5.2300000000000003E-3</v>
      </c>
      <c r="J627" s="30">
        <v>-9.7139673110000001E-4</v>
      </c>
      <c r="K627" s="30">
        <v>-5.7499999999999999E-3</v>
      </c>
      <c r="L627" s="30">
        <v>-9.9982611720000002E-4</v>
      </c>
      <c r="Q627">
        <f t="shared" si="253"/>
        <v>-9.8561142415000001E-4</v>
      </c>
      <c r="R627" s="100">
        <f>_xlfn.STDEV.S(H627,J627,L627,N627,P627)</f>
        <v>3.1030706664161194E-4</v>
      </c>
      <c r="AE627" t="s">
        <v>67</v>
      </c>
      <c r="AF627">
        <v>5.06E+18</v>
      </c>
      <c r="AG627" s="30">
        <v>-7.8799999999999999E-3</v>
      </c>
      <c r="AH627" s="30">
        <v>-1.218870843E-3</v>
      </c>
      <c r="AI627" s="30">
        <v>-8.7200000000000003E-3</v>
      </c>
      <c r="AJ627" s="30">
        <v>-1.427168576E-3</v>
      </c>
      <c r="AK627" s="99">
        <f t="shared" si="256"/>
        <v>-1.3230197094999999E-3</v>
      </c>
      <c r="AL627" s="100">
        <f t="shared" si="270"/>
        <v>1.0414886649999999E-4</v>
      </c>
      <c r="BW627" s="9"/>
      <c r="BX627" s="132">
        <v>2.1828500429999999E-5</v>
      </c>
      <c r="BY627" s="30">
        <v>4.7255971659999999E-5</v>
      </c>
      <c r="BZ627" s="30">
        <v>4.8638988740000001E-5</v>
      </c>
      <c r="CB627" s="100">
        <f t="shared" ref="CB627" si="278">AVERAGE(BX627:CA627)</f>
        <v>3.9241153609999997E-5</v>
      </c>
      <c r="CH627" s="30">
        <v>5.9294955580000001E-5</v>
      </c>
      <c r="CI627" s="30">
        <v>6.9428108649999994E-5</v>
      </c>
      <c r="CJ627" s="100">
        <f t="shared" si="260"/>
        <v>6.4361532115000001E-5</v>
      </c>
      <c r="CN627" s="30"/>
      <c r="CO627" s="30"/>
      <c r="CP627" s="30"/>
      <c r="CQ627" s="30"/>
      <c r="CR627" s="30"/>
      <c r="CS627" s="100" t="e">
        <f t="shared" si="262"/>
        <v>#DIV/0!</v>
      </c>
      <c r="CW627" s="30"/>
    </row>
    <row r="628" spans="5:101" ht="15.75" thickBot="1">
      <c r="E628" t="s">
        <v>68</v>
      </c>
      <c r="F628">
        <v>5.4E+18</v>
      </c>
      <c r="G628" s="19"/>
      <c r="H628" s="19"/>
      <c r="I628" s="19"/>
      <c r="J628" s="19"/>
      <c r="K628" s="19"/>
      <c r="L628" s="19"/>
      <c r="R628" s="100"/>
      <c r="AE628" t="s">
        <v>68</v>
      </c>
      <c r="AF628">
        <v>5.21E+18</v>
      </c>
      <c r="AG628" s="30">
        <v>-8.4799999999999997E-3</v>
      </c>
      <c r="AH628" s="30">
        <v>-1.3116782679999999E-3</v>
      </c>
      <c r="AI628" s="30">
        <v>-8.4700000000000001E-3</v>
      </c>
      <c r="AJ628" s="30">
        <v>-1.386252046E-3</v>
      </c>
      <c r="AK628" s="99">
        <f t="shared" si="256"/>
        <v>-1.348965157E-3</v>
      </c>
      <c r="AL628" s="100">
        <f t="shared" si="270"/>
        <v>3.7286889000000007E-5</v>
      </c>
      <c r="BW628" s="9"/>
      <c r="BX628" s="134"/>
      <c r="BY628" s="19"/>
      <c r="BZ628" s="19"/>
      <c r="CB628" s="100"/>
      <c r="CH628" s="30">
        <v>6.3809799909999998E-5</v>
      </c>
      <c r="CI628" s="30">
        <v>6.7437623890000004E-5</v>
      </c>
      <c r="CJ628" s="100">
        <f t="shared" si="260"/>
        <v>6.5623711900000001E-5</v>
      </c>
      <c r="CN628" s="19"/>
      <c r="CO628" s="30"/>
      <c r="CP628" s="30"/>
      <c r="CQ628" s="30"/>
      <c r="CR628" s="30"/>
      <c r="CS628" s="100" t="e">
        <f t="shared" si="262"/>
        <v>#DIV/0!</v>
      </c>
      <c r="CW628" s="30"/>
    </row>
    <row r="629" spans="5:101" ht="15.75" thickBot="1">
      <c r="E629" t="s">
        <v>69</v>
      </c>
      <c r="F629">
        <v>5.55E+18</v>
      </c>
      <c r="G629" s="30">
        <v>-1.2700000000000001E-3</v>
      </c>
      <c r="H629" s="30">
        <v>-1.9650317190000001E-4</v>
      </c>
      <c r="I629" s="30">
        <v>-3.6700000000000001E-3</v>
      </c>
      <c r="J629" s="30">
        <v>-6.8164933139999999E-4</v>
      </c>
      <c r="K629" s="30">
        <v>-5.6299999999999996E-3</v>
      </c>
      <c r="L629" s="30">
        <v>-9.7896018080000004E-4</v>
      </c>
      <c r="Q629">
        <f t="shared" ref="Q629" si="279">AVERAGE(H629,L629,N629)</f>
        <v>-5.8773167635000007E-4</v>
      </c>
      <c r="R629" s="100">
        <f>_xlfn.STDEV.S(H629,J629,L629,N629,P629)</f>
        <v>3.9496824936216578E-4</v>
      </c>
      <c r="AE629" t="s">
        <v>69</v>
      </c>
      <c r="AF629">
        <v>5.35E+18</v>
      </c>
      <c r="AG629" s="30">
        <v>-8.3199999999999993E-3</v>
      </c>
      <c r="AH629" s="30">
        <v>-1.2869296209999999E-3</v>
      </c>
      <c r="AI629" s="30">
        <v>-7.79E-3</v>
      </c>
      <c r="AJ629" s="30">
        <v>-1.2749590830000001E-3</v>
      </c>
      <c r="AK629" s="99">
        <f t="shared" si="256"/>
        <v>-1.2809443519999999E-3</v>
      </c>
      <c r="AL629" s="100">
        <f t="shared" si="270"/>
        <v>5.985268999999919E-6</v>
      </c>
      <c r="BW629" s="9"/>
      <c r="BX629" s="133">
        <v>9.5593777759999993E-6</v>
      </c>
      <c r="BY629" s="30">
        <v>3.3160500190000002E-5</v>
      </c>
      <c r="BZ629" s="30">
        <v>4.7623914190000002E-5</v>
      </c>
      <c r="CA629" s="120"/>
      <c r="CB629" s="100">
        <f t="shared" ref="CB629" si="280">AVERAGE(BX629:CA629)</f>
        <v>3.0114597385333333E-5</v>
      </c>
      <c r="CH629" s="30">
        <v>6.2605841420000001E-5</v>
      </c>
      <c r="CI629" s="30">
        <v>6.2023505319999995E-5</v>
      </c>
      <c r="CJ629" s="100">
        <f t="shared" si="260"/>
        <v>6.2314673370000005E-5</v>
      </c>
      <c r="CN629" s="30"/>
      <c r="CO629" s="30"/>
      <c r="CP629" s="30"/>
      <c r="CQ629" s="30"/>
      <c r="CR629" s="30"/>
      <c r="CS629" s="100" t="e">
        <f t="shared" si="262"/>
        <v>#DIV/0!</v>
      </c>
      <c r="CW629" s="30"/>
    </row>
    <row r="646" spans="1:108">
      <c r="A646" s="187" t="s">
        <v>144</v>
      </c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  <c r="AJ646" s="187"/>
      <c r="AK646" s="187"/>
      <c r="AL646" s="187"/>
      <c r="AM646" s="187"/>
      <c r="AN646" s="187"/>
      <c r="AO646" s="187"/>
      <c r="AP646" s="187"/>
      <c r="AQ646" s="187"/>
      <c r="AR646" s="187"/>
      <c r="AS646" s="187"/>
      <c r="AT646" s="187"/>
      <c r="AU646" s="187"/>
      <c r="AV646" s="187"/>
      <c r="AW646" s="187"/>
      <c r="AX646" s="187"/>
      <c r="AY646" s="187"/>
      <c r="AZ646" s="187"/>
      <c r="BA646" s="187"/>
      <c r="BB646" s="187"/>
      <c r="BC646" s="187"/>
      <c r="BD646" s="187"/>
      <c r="BE646" s="187"/>
      <c r="BF646" s="187"/>
      <c r="BG646" s="187"/>
      <c r="BH646" s="187"/>
      <c r="BI646" s="187"/>
      <c r="BJ646" s="187"/>
      <c r="BK646" s="187"/>
      <c r="BL646" s="187"/>
      <c r="BM646" s="187"/>
      <c r="BN646" s="187"/>
      <c r="BO646" s="187"/>
      <c r="BP646" s="187"/>
      <c r="BQ646" s="187"/>
      <c r="BR646" s="187"/>
      <c r="BS646" s="187"/>
      <c r="BT646" s="187"/>
    </row>
    <row r="647" spans="1:108" ht="15.75" thickBot="1">
      <c r="A647" s="188" t="s">
        <v>70</v>
      </c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9" t="s">
        <v>89</v>
      </c>
      <c r="AN647" s="189"/>
      <c r="AO647" s="189"/>
      <c r="AP647" s="189"/>
      <c r="AQ647" s="189"/>
      <c r="AR647" s="189"/>
      <c r="AS647" s="189"/>
      <c r="AT647" s="189"/>
      <c r="AU647" s="189"/>
      <c r="AV647" s="189"/>
      <c r="AW647" s="189"/>
      <c r="AX647" s="189"/>
      <c r="AY647" s="189"/>
      <c r="AZ647" s="189"/>
      <c r="BA647" s="189"/>
      <c r="BB647" s="189"/>
      <c r="BC647" s="189"/>
      <c r="BD647" s="189"/>
      <c r="BE647" s="189"/>
      <c r="BF647" s="189"/>
      <c r="BG647" s="189"/>
      <c r="BH647" s="189"/>
      <c r="BI647" s="189"/>
      <c r="BJ647" s="189"/>
      <c r="BK647" s="189"/>
      <c r="BL647" s="189"/>
      <c r="BM647" s="189"/>
      <c r="BN647" s="189"/>
      <c r="BO647" s="189"/>
      <c r="BP647" s="189"/>
      <c r="BQ647" s="189"/>
      <c r="BR647" s="189"/>
      <c r="BS647" s="189"/>
      <c r="BT647" s="189"/>
      <c r="BW647" t="s">
        <v>145</v>
      </c>
    </row>
    <row r="648" spans="1:108" ht="15.75" thickBot="1">
      <c r="A648" s="169" t="s">
        <v>6</v>
      </c>
      <c r="B648" s="147"/>
      <c r="C648" s="190"/>
      <c r="D648" s="190"/>
      <c r="E648" s="144" t="s">
        <v>4</v>
      </c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6"/>
      <c r="S648" s="170" t="s">
        <v>7</v>
      </c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  <c r="AE648" s="144" t="s">
        <v>8</v>
      </c>
      <c r="AF648" s="145"/>
      <c r="AG648" s="145"/>
      <c r="AH648" s="145"/>
      <c r="AI648" s="145"/>
      <c r="AJ648" s="145"/>
      <c r="AK648" s="145"/>
      <c r="AL648" s="146"/>
      <c r="AM648" s="144" t="s">
        <v>72</v>
      </c>
      <c r="AN648" s="145"/>
      <c r="AO648" s="145"/>
      <c r="AP648" s="145"/>
      <c r="AQ648" s="145"/>
      <c r="AR648" s="145"/>
      <c r="AS648" s="145"/>
      <c r="AT648" s="145"/>
      <c r="AU648" s="144" t="s">
        <v>73</v>
      </c>
      <c r="AV648" s="145"/>
      <c r="AW648" s="145"/>
      <c r="AX648" s="145"/>
      <c r="AY648" s="145"/>
      <c r="AZ648" s="145"/>
      <c r="BA648" s="145"/>
      <c r="BB648" s="145"/>
      <c r="BC648" s="145"/>
      <c r="BD648" s="145"/>
      <c r="BE648" s="145"/>
      <c r="BF648" s="145"/>
      <c r="BG648" s="145"/>
      <c r="BH648" s="146"/>
      <c r="BI648" s="144" t="s">
        <v>7</v>
      </c>
      <c r="BJ648" s="145"/>
      <c r="BK648" s="145"/>
      <c r="BL648" s="145"/>
      <c r="BM648" s="145"/>
      <c r="BN648" s="145"/>
      <c r="BO648" s="145"/>
      <c r="BP648" s="145"/>
      <c r="BQ648" s="144" t="s">
        <v>8</v>
      </c>
      <c r="BR648" s="145"/>
      <c r="BS648" s="145"/>
      <c r="BT648" s="146"/>
      <c r="BW648" s="86" t="s">
        <v>121</v>
      </c>
      <c r="BX648" s="86" t="s">
        <v>122</v>
      </c>
      <c r="BY648" s="88"/>
      <c r="BZ648" s="88"/>
      <c r="CA648" s="88"/>
      <c r="CB648" s="87"/>
      <c r="CC648" s="86" t="s">
        <v>124</v>
      </c>
      <c r="CD648" s="88"/>
      <c r="CE648" s="88"/>
      <c r="CF648" s="88"/>
      <c r="CG648" s="88"/>
      <c r="CH648" s="86" t="s">
        <v>125</v>
      </c>
      <c r="CI648" s="88"/>
      <c r="CJ648" s="87"/>
      <c r="CK648" s="86" t="s">
        <v>126</v>
      </c>
      <c r="CL648" s="88"/>
      <c r="CM648" s="88"/>
      <c r="CN648" s="86" t="s">
        <v>128</v>
      </c>
      <c r="CO648" s="88"/>
      <c r="CP648" s="88"/>
      <c r="CQ648" s="88"/>
      <c r="CR648" s="88"/>
      <c r="CS648" s="87"/>
      <c r="CT648" s="88" t="s">
        <v>129</v>
      </c>
      <c r="CU648" s="88"/>
      <c r="CV648" s="88"/>
      <c r="CW648" s="89" t="s">
        <v>130</v>
      </c>
    </row>
    <row r="649" spans="1:108" ht="15.75" thickBot="1">
      <c r="A649" s="26"/>
      <c r="B649" s="90"/>
      <c r="C649" s="183">
        <v>110923</v>
      </c>
      <c r="D649" s="184"/>
      <c r="E649" s="91"/>
      <c r="F649" s="40"/>
      <c r="G649" s="157">
        <v>101223</v>
      </c>
      <c r="H649" s="158"/>
      <c r="I649" s="157" t="s">
        <v>91</v>
      </c>
      <c r="J649" s="158"/>
      <c r="K649" s="157">
        <v>91523</v>
      </c>
      <c r="L649" s="158"/>
      <c r="M649" s="157">
        <v>83123</v>
      </c>
      <c r="N649" s="158"/>
      <c r="O649" s="185">
        <v>102824</v>
      </c>
      <c r="P649" s="186"/>
      <c r="Q649" s="92" t="s">
        <v>101</v>
      </c>
      <c r="R649" s="93" t="s">
        <v>102</v>
      </c>
      <c r="S649" s="41"/>
      <c r="T649" s="40"/>
      <c r="U649" s="149" t="s">
        <v>76</v>
      </c>
      <c r="V649" s="150"/>
      <c r="W649" s="136" t="s">
        <v>80</v>
      </c>
      <c r="X649" s="137"/>
      <c r="Y649" s="136" t="s">
        <v>84</v>
      </c>
      <c r="Z649" s="137"/>
      <c r="AA649" s="138" t="s">
        <v>86</v>
      </c>
      <c r="AB649" s="182"/>
      <c r="AC649" s="94" t="s">
        <v>101</v>
      </c>
      <c r="AD649" s="95" t="s">
        <v>102</v>
      </c>
      <c r="AE649" s="96"/>
      <c r="AF649" s="40"/>
      <c r="AG649" s="149" t="s">
        <v>99</v>
      </c>
      <c r="AH649" s="150"/>
      <c r="AI649" s="136" t="s">
        <v>81</v>
      </c>
      <c r="AJ649" s="137"/>
      <c r="AK649" s="94" t="s">
        <v>101</v>
      </c>
      <c r="AL649" s="97" t="s">
        <v>102</v>
      </c>
      <c r="AM649" s="96"/>
      <c r="AN649" s="40"/>
      <c r="AO649" s="149">
        <v>81524</v>
      </c>
      <c r="AP649" s="150"/>
      <c r="AQ649" s="149">
        <v>81624</v>
      </c>
      <c r="AR649" s="150"/>
      <c r="AS649" s="94" t="s">
        <v>101</v>
      </c>
      <c r="AT649" s="95" t="s">
        <v>102</v>
      </c>
      <c r="AU649" s="96"/>
      <c r="AV649" s="40"/>
      <c r="AW649" s="149">
        <v>71824</v>
      </c>
      <c r="AX649" s="150"/>
      <c r="AY649" s="136" t="s">
        <v>82</v>
      </c>
      <c r="AZ649" s="137"/>
      <c r="BA649" s="149">
        <v>92424</v>
      </c>
      <c r="BB649" s="150"/>
      <c r="BC649" s="136" t="s">
        <v>87</v>
      </c>
      <c r="BD649" s="137"/>
      <c r="BE649" s="149">
        <v>101524</v>
      </c>
      <c r="BF649" s="150"/>
      <c r="BG649" s="94" t="s">
        <v>101</v>
      </c>
      <c r="BH649" s="97" t="s">
        <v>102</v>
      </c>
      <c r="BI649" s="96"/>
      <c r="BJ649" s="40"/>
      <c r="BK649" s="149">
        <v>82724</v>
      </c>
      <c r="BL649" s="150"/>
      <c r="BM649" s="136" t="s">
        <v>83</v>
      </c>
      <c r="BN649" s="137"/>
      <c r="BO649" s="94" t="s">
        <v>101</v>
      </c>
      <c r="BP649" s="95" t="s">
        <v>102</v>
      </c>
      <c r="BQ649" s="96"/>
      <c r="BR649" s="40"/>
      <c r="BS649" s="149">
        <v>91724</v>
      </c>
      <c r="BT649" s="181"/>
      <c r="BW649" s="98">
        <v>110923</v>
      </c>
      <c r="BX649" s="99">
        <v>101223</v>
      </c>
      <c r="BY649">
        <v>92823</v>
      </c>
      <c r="BZ649">
        <v>91523</v>
      </c>
      <c r="CA649">
        <v>83123</v>
      </c>
      <c r="CB649" s="100" t="s">
        <v>123</v>
      </c>
      <c r="CC649" s="99">
        <v>10324</v>
      </c>
      <c r="CD649">
        <v>122123</v>
      </c>
      <c r="CE649">
        <v>122723</v>
      </c>
      <c r="CF649">
        <v>121823</v>
      </c>
      <c r="CG649" t="s">
        <v>123</v>
      </c>
      <c r="CH649" s="99">
        <v>10524</v>
      </c>
      <c r="CI649">
        <v>122923</v>
      </c>
      <c r="CJ649" s="100" t="s">
        <v>123</v>
      </c>
      <c r="CK649" s="99">
        <v>81524</v>
      </c>
      <c r="CL649">
        <v>81624</v>
      </c>
      <c r="CM649" t="s">
        <v>123</v>
      </c>
      <c r="CN649" s="99">
        <v>71824</v>
      </c>
      <c r="CO649">
        <v>90324</v>
      </c>
      <c r="CP649">
        <v>92424</v>
      </c>
      <c r="CQ649">
        <v>100824</v>
      </c>
      <c r="CR649">
        <v>101524</v>
      </c>
      <c r="CS649" s="100" t="s">
        <v>123</v>
      </c>
      <c r="CT649">
        <v>82724</v>
      </c>
      <c r="CU649">
        <v>83024</v>
      </c>
      <c r="CV649" t="s">
        <v>123</v>
      </c>
      <c r="CW649" s="101">
        <v>91724</v>
      </c>
      <c r="DA649" s="128">
        <v>1</v>
      </c>
    </row>
    <row r="650" spans="1:108" ht="52.5" thickBot="1">
      <c r="A650" s="20" t="s">
        <v>92</v>
      </c>
      <c r="B650" s="21" t="s">
        <v>93</v>
      </c>
      <c r="C650" s="102" t="s">
        <v>94</v>
      </c>
      <c r="D650" s="102" t="s">
        <v>95</v>
      </c>
      <c r="E650" s="26" t="s">
        <v>96</v>
      </c>
      <c r="F650" s="21" t="s">
        <v>93</v>
      </c>
      <c r="G650" s="21" t="s">
        <v>94</v>
      </c>
      <c r="H650" s="21" t="s">
        <v>95</v>
      </c>
      <c r="I650" s="21" t="s">
        <v>94</v>
      </c>
      <c r="J650" s="21" t="s">
        <v>95</v>
      </c>
      <c r="K650" s="21" t="s">
        <v>94</v>
      </c>
      <c r="L650" s="21" t="s">
        <v>95</v>
      </c>
      <c r="M650" s="21" t="s">
        <v>94</v>
      </c>
      <c r="N650" s="90" t="s">
        <v>95</v>
      </c>
      <c r="O650" s="103" t="s">
        <v>94</v>
      </c>
      <c r="P650" s="104" t="s">
        <v>95</v>
      </c>
      <c r="Q650" s="105" t="s">
        <v>95</v>
      </c>
      <c r="R650" s="106" t="s">
        <v>95</v>
      </c>
      <c r="S650" s="107" t="s">
        <v>92</v>
      </c>
      <c r="T650" s="21" t="s">
        <v>93</v>
      </c>
      <c r="U650" s="21" t="s">
        <v>94</v>
      </c>
      <c r="V650" s="21" t="s">
        <v>95</v>
      </c>
      <c r="W650" s="21" t="s">
        <v>94</v>
      </c>
      <c r="X650" s="21" t="s">
        <v>95</v>
      </c>
      <c r="Y650" s="21" t="s">
        <v>94</v>
      </c>
      <c r="Z650" s="21" t="s">
        <v>95</v>
      </c>
      <c r="AA650" s="21" t="s">
        <v>94</v>
      </c>
      <c r="AB650" s="90" t="s">
        <v>95</v>
      </c>
      <c r="AC650" s="108" t="s">
        <v>95</v>
      </c>
      <c r="AD650" s="109" t="s">
        <v>95</v>
      </c>
      <c r="AE650" s="110" t="s">
        <v>96</v>
      </c>
      <c r="AF650" s="21" t="s">
        <v>93</v>
      </c>
      <c r="AG650" s="21" t="s">
        <v>94</v>
      </c>
      <c r="AH650" s="21" t="s">
        <v>95</v>
      </c>
      <c r="AI650" s="21" t="s">
        <v>94</v>
      </c>
      <c r="AJ650" s="90" t="s">
        <v>95</v>
      </c>
      <c r="AK650" s="108" t="s">
        <v>95</v>
      </c>
      <c r="AL650" s="109" t="s">
        <v>95</v>
      </c>
      <c r="AM650" s="103" t="s">
        <v>92</v>
      </c>
      <c r="AN650" s="21" t="s">
        <v>93</v>
      </c>
      <c r="AO650" s="21" t="s">
        <v>94</v>
      </c>
      <c r="AP650" s="21" t="s">
        <v>95</v>
      </c>
      <c r="AQ650" s="21" t="s">
        <v>94</v>
      </c>
      <c r="AR650" s="21" t="s">
        <v>95</v>
      </c>
      <c r="AS650" s="108" t="s">
        <v>95</v>
      </c>
      <c r="AT650" s="111" t="s">
        <v>95</v>
      </c>
      <c r="AU650" s="110" t="s">
        <v>96</v>
      </c>
      <c r="AV650" s="21" t="s">
        <v>93</v>
      </c>
      <c r="AW650" s="21" t="s">
        <v>94</v>
      </c>
      <c r="AX650" s="21" t="s">
        <v>95</v>
      </c>
      <c r="AY650" s="21" t="s">
        <v>94</v>
      </c>
      <c r="AZ650" s="21" t="s">
        <v>95</v>
      </c>
      <c r="BA650" s="21" t="s">
        <v>94</v>
      </c>
      <c r="BB650" s="21" t="s">
        <v>95</v>
      </c>
      <c r="BC650" s="21" t="s">
        <v>94</v>
      </c>
      <c r="BD650" s="21" t="s">
        <v>95</v>
      </c>
      <c r="BE650" s="21" t="s">
        <v>94</v>
      </c>
      <c r="BF650" s="21" t="s">
        <v>95</v>
      </c>
      <c r="BG650" s="108" t="s">
        <v>95</v>
      </c>
      <c r="BH650" s="109" t="s">
        <v>95</v>
      </c>
      <c r="BI650" s="103" t="s">
        <v>92</v>
      </c>
      <c r="BJ650" s="21" t="s">
        <v>93</v>
      </c>
      <c r="BK650" s="21" t="s">
        <v>94</v>
      </c>
      <c r="BL650" s="21" t="s">
        <v>95</v>
      </c>
      <c r="BM650" s="21" t="s">
        <v>94</v>
      </c>
      <c r="BN650" s="21" t="s">
        <v>95</v>
      </c>
      <c r="BO650" s="108" t="s">
        <v>95</v>
      </c>
      <c r="BP650" s="111" t="s">
        <v>95</v>
      </c>
      <c r="BQ650" s="110" t="s">
        <v>96</v>
      </c>
      <c r="BR650" s="21" t="s">
        <v>93</v>
      </c>
      <c r="BS650" s="112" t="s">
        <v>94</v>
      </c>
      <c r="BT650" s="113" t="s">
        <v>95</v>
      </c>
      <c r="BW650" s="114" t="s">
        <v>169</v>
      </c>
      <c r="BX650" s="114" t="s">
        <v>169</v>
      </c>
      <c r="BY650" s="115" t="s">
        <v>169</v>
      </c>
      <c r="BZ650" s="115" t="s">
        <v>169</v>
      </c>
      <c r="CA650" s="115" t="s">
        <v>169</v>
      </c>
      <c r="CB650" s="116" t="s">
        <v>169</v>
      </c>
      <c r="CC650" s="114" t="s">
        <v>169</v>
      </c>
      <c r="CD650" s="115" t="s">
        <v>169</v>
      </c>
      <c r="CE650" s="115" t="s">
        <v>169</v>
      </c>
      <c r="CF650" s="115" t="s">
        <v>169</v>
      </c>
      <c r="CG650" s="115" t="s">
        <v>169</v>
      </c>
      <c r="CH650" s="114" t="s">
        <v>169</v>
      </c>
      <c r="CI650" s="115" t="s">
        <v>169</v>
      </c>
      <c r="CJ650" s="116" t="s">
        <v>169</v>
      </c>
      <c r="CK650" s="114" t="s">
        <v>169</v>
      </c>
      <c r="CL650" s="115" t="s">
        <v>169</v>
      </c>
      <c r="CM650" s="115" t="s">
        <v>169</v>
      </c>
      <c r="CN650" s="114" t="s">
        <v>169</v>
      </c>
      <c r="CO650" s="115" t="s">
        <v>169</v>
      </c>
      <c r="CP650" s="115" t="s">
        <v>169</v>
      </c>
      <c r="CQ650" s="115" t="s">
        <v>169</v>
      </c>
      <c r="CR650" s="115" t="s">
        <v>169</v>
      </c>
      <c r="CS650" s="116" t="s">
        <v>169</v>
      </c>
      <c r="CT650" s="115" t="s">
        <v>169</v>
      </c>
      <c r="CU650" s="115" t="s">
        <v>169</v>
      </c>
      <c r="CV650" s="115" t="s">
        <v>169</v>
      </c>
      <c r="CW650" s="117" t="s">
        <v>169</v>
      </c>
      <c r="CY650" t="s">
        <v>108</v>
      </c>
      <c r="CZ650" t="s">
        <v>137</v>
      </c>
      <c r="DA650" t="s">
        <v>155</v>
      </c>
      <c r="DB650" t="s">
        <v>108</v>
      </c>
      <c r="DC650" s="115" t="s">
        <v>157</v>
      </c>
      <c r="DD650" t="s">
        <v>156</v>
      </c>
    </row>
    <row r="651" spans="1:108" ht="15.75" thickBot="1">
      <c r="R651" s="100"/>
      <c r="AC651" s="99"/>
      <c r="AK651" s="99"/>
      <c r="AL651" s="100"/>
      <c r="AM651" t="s">
        <v>39</v>
      </c>
      <c r="BH651" s="100"/>
      <c r="BW651" s="30"/>
      <c r="BX651" s="30"/>
      <c r="BY651" s="30"/>
      <c r="BZ651" s="30"/>
      <c r="CA651" s="30"/>
      <c r="CB651" s="100"/>
      <c r="CC651" s="30"/>
      <c r="CD651" s="30"/>
      <c r="CE651" s="30"/>
      <c r="CF651" s="30"/>
      <c r="CH651" s="30"/>
      <c r="CI651" s="30"/>
      <c r="CJ651" s="100"/>
      <c r="CK651" s="30"/>
      <c r="CL651" s="30"/>
      <c r="CN651" s="118"/>
      <c r="CO651" s="30"/>
      <c r="CP651" s="30"/>
      <c r="CQ651" s="30"/>
      <c r="CR651" s="30"/>
      <c r="CS651" s="100"/>
      <c r="CT651" s="125"/>
      <c r="CU651" s="30"/>
      <c r="CW651" s="30"/>
      <c r="DA651">
        <v>20</v>
      </c>
      <c r="DB651">
        <v>1.54E+17</v>
      </c>
      <c r="DC651" s="18">
        <v>-5.6807051910000002E-4</v>
      </c>
      <c r="DD651" s="18">
        <v>1.5822353619999999E-4</v>
      </c>
    </row>
    <row r="652" spans="1:108" ht="15.75" thickBot="1">
      <c r="A652" t="s">
        <v>40</v>
      </c>
      <c r="B652">
        <v>1.54E+17</v>
      </c>
      <c r="C652" s="30">
        <v>2.6890000000000001E-2</v>
      </c>
      <c r="D652" s="30">
        <v>4.1554628339999997E-3</v>
      </c>
      <c r="E652">
        <v>10</v>
      </c>
      <c r="F652">
        <v>1.54E+17</v>
      </c>
      <c r="G652" s="30">
        <v>3.8240000000000003E-2</v>
      </c>
      <c r="H652" s="30">
        <v>5.9167569240000002E-3</v>
      </c>
      <c r="I652" s="30">
        <v>3.2000000000000002E-3</v>
      </c>
      <c r="J652" s="30">
        <v>5.943536404E-4</v>
      </c>
      <c r="K652" s="30">
        <v>6.8500000000000002E-3</v>
      </c>
      <c r="L652" s="30">
        <v>1.1910972E-3</v>
      </c>
      <c r="M652" s="30">
        <v>5.2500000000000003E-3</v>
      </c>
      <c r="N652" s="30">
        <v>1.9492091780000001E-3</v>
      </c>
      <c r="Q652">
        <f>AVERAGE(H652,L652,J652)</f>
        <v>2.5674025881333331E-3</v>
      </c>
      <c r="R652" s="100">
        <f t="shared" ref="R652:R657" si="281">_xlfn.STDEV.S(H652,J652,L652,N652,P652)</f>
        <v>2.4008287081751937E-3</v>
      </c>
      <c r="S652" t="s">
        <v>40</v>
      </c>
      <c r="T652">
        <v>1.49E+17</v>
      </c>
      <c r="U652" s="30">
        <v>2.9819999999999999E-2</v>
      </c>
      <c r="V652" s="30">
        <v>4.3248730960000004E-3</v>
      </c>
      <c r="W652" s="30">
        <v>3.0720000000000001E-2</v>
      </c>
      <c r="X652" s="30">
        <v>4.8120300750000003E-3</v>
      </c>
      <c r="Y652" s="30">
        <v>3.0089999999999999E-2</v>
      </c>
      <c r="Z652" s="30">
        <v>4.4485511530000001E-3</v>
      </c>
      <c r="AA652" s="30">
        <v>2.6460000000000001E-2</v>
      </c>
      <c r="AB652" s="30">
        <v>3.9735696050000003E-3</v>
      </c>
      <c r="AC652" s="99">
        <f>AVERAGE(V652,X652,Z652,AB652)</f>
        <v>4.3897559822500005E-3</v>
      </c>
      <c r="AD652">
        <f>_xlfn.STDEV.S(V652,X652,Z652,AB652)</f>
        <v>3.4602175800950582E-4</v>
      </c>
      <c r="AE652">
        <v>12.5</v>
      </c>
      <c r="AF652">
        <v>1.49E+17</v>
      </c>
      <c r="AG652" s="30">
        <v>1.238E-2</v>
      </c>
      <c r="AH652" s="30">
        <v>1.914926527E-3</v>
      </c>
      <c r="AI652" s="30">
        <v>1.183E-2</v>
      </c>
      <c r="AJ652" s="30">
        <v>1.9361702130000001E-3</v>
      </c>
      <c r="AK652" s="99">
        <f>AVERAGE(AH652,AJ652)</f>
        <v>1.9255483700000001E-3</v>
      </c>
      <c r="AL652" s="100">
        <f>_xlfn.STDEV.P(AH652,AJ652)</f>
        <v>1.0621843000000039E-5</v>
      </c>
      <c r="AM652" t="s">
        <v>40</v>
      </c>
      <c r="AO652" s="30"/>
      <c r="AP652" s="30"/>
      <c r="BW652" s="131">
        <v>1.1574126839999999E-3</v>
      </c>
      <c r="BX652" s="131">
        <v>2.8783512300000001E-4</v>
      </c>
      <c r="BY652" s="131">
        <v>1.65544121E-4</v>
      </c>
      <c r="BZ652" s="131">
        <v>3.317539014E-4</v>
      </c>
      <c r="CA652" s="131">
        <v>5.4290930179999998E-4</v>
      </c>
      <c r="CB652" s="126">
        <f>AVERAGE(BX652:BZ652)</f>
        <v>2.6171104846666669E-4</v>
      </c>
      <c r="CC652" s="131">
        <v>1.204598183E-3</v>
      </c>
      <c r="CD652" s="131">
        <v>1.340285034E-3</v>
      </c>
      <c r="CE652" s="131">
        <v>1.239045982E-3</v>
      </c>
      <c r="CF652" s="131">
        <v>1.098277319E-3</v>
      </c>
      <c r="CG652">
        <f>AVERAGE(CC652:CF652)</f>
        <v>1.2205516294999999E-3</v>
      </c>
      <c r="CH652" s="135">
        <v>5.2927734559999999E-4</v>
      </c>
      <c r="CI652" s="135">
        <v>5.3514900760000001E-4</v>
      </c>
      <c r="CJ652" s="100">
        <f>AVERAGE(CH652:CI652)</f>
        <v>5.3221317659999995E-4</v>
      </c>
      <c r="CK652" s="30"/>
      <c r="CL652" s="30"/>
      <c r="CM652" t="e">
        <f>AVERAGE(CK652:CL652)</f>
        <v>#DIV/0!</v>
      </c>
      <c r="CN652" s="30"/>
      <c r="CO652" s="30"/>
      <c r="CP652" s="30"/>
      <c r="CQ652" s="30"/>
      <c r="CR652" s="30"/>
      <c r="CS652" s="100" t="e">
        <f>AVERAGE(CN652:CR652)</f>
        <v>#DIV/0!</v>
      </c>
      <c r="CT652" s="30"/>
      <c r="CU652" s="30"/>
      <c r="CV652" t="e">
        <f>AVERAGE(CT652:CU652)</f>
        <v>#DIV/0!</v>
      </c>
      <c r="CW652" s="30"/>
      <c r="CY652">
        <v>1.54E+17</v>
      </c>
      <c r="CZ652">
        <f t="shared" ref="CZ652:CZ657" si="282">Q652</f>
        <v>2.5674025881333331E-3</v>
      </c>
      <c r="DA652">
        <v>50</v>
      </c>
      <c r="DB652">
        <v>6.17E+17</v>
      </c>
      <c r="DC652" s="18">
        <v>1.0775179859999999E-2</v>
      </c>
      <c r="DD652" s="18">
        <v>3.001189118E-3</v>
      </c>
    </row>
    <row r="653" spans="1:108" ht="15.75" thickBot="1">
      <c r="A653" t="s">
        <v>41</v>
      </c>
      <c r="B653">
        <v>3.09E+17</v>
      </c>
      <c r="C653" s="30">
        <v>5.2569999999999999E-2</v>
      </c>
      <c r="D653" s="30">
        <v>8.1239375680000007E-3</v>
      </c>
      <c r="E653">
        <v>20</v>
      </c>
      <c r="F653">
        <v>3.09E+17</v>
      </c>
      <c r="G653" s="30">
        <v>3.7879999999999997E-2</v>
      </c>
      <c r="H653" s="30">
        <v>5.8610552380000003E-3</v>
      </c>
      <c r="I653" s="30">
        <v>3.8600000000000001E-3</v>
      </c>
      <c r="J653" s="30">
        <v>7.1693907880000004E-4</v>
      </c>
      <c r="K653" s="30">
        <v>7.2500000000000004E-3</v>
      </c>
      <c r="L653" s="30">
        <v>1.2606503219999999E-3</v>
      </c>
      <c r="M653" s="30">
        <v>1.2999999999999999E-3</v>
      </c>
      <c r="N653" s="30">
        <v>4.8266132030000002E-4</v>
      </c>
      <c r="Q653">
        <f>AVERAGE(H653,L653,J653)</f>
        <v>2.6128815462666665E-3</v>
      </c>
      <c r="R653" s="100">
        <f t="shared" si="281"/>
        <v>2.5414653328235648E-3</v>
      </c>
      <c r="S653" t="s">
        <v>41</v>
      </c>
      <c r="T653">
        <v>2.97E+17</v>
      </c>
      <c r="U653" s="30">
        <v>4.7129999999999998E-2</v>
      </c>
      <c r="V653" s="30">
        <v>6.8353879619999997E-3</v>
      </c>
      <c r="W653" s="30">
        <v>4.7669999999999997E-2</v>
      </c>
      <c r="X653" s="30">
        <v>7.4671052630000002E-3</v>
      </c>
      <c r="Y653" s="30">
        <v>4.8739999999999999E-2</v>
      </c>
      <c r="Z653" s="30">
        <v>7.2057953869999998E-3</v>
      </c>
      <c r="AA653" s="30">
        <v>4.6089999999999999E-2</v>
      </c>
      <c r="AB653" s="30">
        <v>6.9214596789999999E-3</v>
      </c>
      <c r="AC653" s="99">
        <f t="shared" ref="AC653:AC681" si="283">AVERAGE(V653,X653,Z653,AB653)</f>
        <v>7.1074370727499999E-3</v>
      </c>
      <c r="AD653">
        <f t="shared" ref="AD653:AD681" si="284">_xlfn.STDEV.S(V653,X653,Z653,AB653)</f>
        <v>2.8730580380825386E-4</v>
      </c>
      <c r="AE653">
        <v>25</v>
      </c>
      <c r="AF653">
        <v>2.97E+17</v>
      </c>
      <c r="AG653" s="30">
        <v>1.5010000000000001E-2</v>
      </c>
      <c r="AH653" s="30">
        <v>2.3217324050000001E-3</v>
      </c>
      <c r="AI653" s="30">
        <v>1.436E-2</v>
      </c>
      <c r="AJ653" s="30">
        <v>2.3502454990000001E-3</v>
      </c>
      <c r="AK653" s="99">
        <f t="shared" ref="AK653:AK687" si="285">AVERAGE(AH653,AJ653)</f>
        <v>2.3359889520000003E-3</v>
      </c>
      <c r="AL653" s="100">
        <f t="shared" ref="AL653:AL669" si="286">_xlfn.STDEV.P(AH653,AJ653)</f>
        <v>1.4256547000000017E-5</v>
      </c>
      <c r="AM653" t="s">
        <v>41</v>
      </c>
      <c r="AO653" s="30"/>
      <c r="AP653" s="30"/>
      <c r="BW653" s="132">
        <v>2.2627439489999999E-3</v>
      </c>
      <c r="BX653" s="132">
        <v>2.8512537809999999E-4</v>
      </c>
      <c r="BY653" s="132">
        <v>1.9968759590000001E-4</v>
      </c>
      <c r="BZ653" s="132">
        <v>3.51126392E-4</v>
      </c>
      <c r="CA653" s="132">
        <v>1.344346843E-4</v>
      </c>
      <c r="CB653" s="126">
        <f t="shared" ref="CB653:CB687" si="287">AVERAGE(BX653:BZ653)</f>
        <v>2.7864645533333334E-4</v>
      </c>
      <c r="CC653" s="132">
        <v>1.903846826E-3</v>
      </c>
      <c r="CD653" s="132">
        <v>2.0797977719999999E-3</v>
      </c>
      <c r="CE653" s="132">
        <v>2.007015659E-3</v>
      </c>
      <c r="CF653" s="132">
        <v>1.9130612869999999E-3</v>
      </c>
      <c r="CG653">
        <f t="shared" ref="CG653:CG681" si="288">AVERAGE(CC653:CF653)</f>
        <v>1.9759303860000001E-3</v>
      </c>
      <c r="CH653" s="133">
        <v>6.4171671710000001E-4</v>
      </c>
      <c r="CI653" s="133">
        <v>6.4959761199999996E-4</v>
      </c>
      <c r="CJ653" s="100">
        <f t="shared" ref="CJ653:CJ687" si="289">AVERAGE(CH653:CI653)</f>
        <v>6.4565716454999993E-4</v>
      </c>
      <c r="CK653" s="30"/>
      <c r="CL653" s="30"/>
      <c r="CM653" t="e">
        <f t="shared" ref="CM653:CM681" si="290">AVERAGE(CK653:CL653)</f>
        <v>#DIV/0!</v>
      </c>
      <c r="CN653" s="30"/>
      <c r="CO653" s="30"/>
      <c r="CP653" s="30"/>
      <c r="CQ653" s="30"/>
      <c r="CR653" s="30"/>
      <c r="CS653" s="100" t="e">
        <f t="shared" ref="CS653:CS687" si="291">AVERAGE(CN653:CR653)</f>
        <v>#DIV/0!</v>
      </c>
      <c r="CT653" s="30"/>
      <c r="CU653" s="30"/>
      <c r="CV653" t="e">
        <f t="shared" ref="CV653:CV681" si="292">AVERAGE(CT653:CU653)</f>
        <v>#DIV/0!</v>
      </c>
      <c r="CW653" s="30"/>
      <c r="CY653">
        <v>3.09E+17</v>
      </c>
      <c r="CZ653">
        <f t="shared" si="282"/>
        <v>2.6128815462666665E-3</v>
      </c>
      <c r="DA653">
        <v>100</v>
      </c>
      <c r="DB653">
        <v>1.39E+18</v>
      </c>
      <c r="DC653" s="18">
        <v>1.5754703009999999E-2</v>
      </c>
      <c r="DD653" s="18">
        <v>4.3881256599999996E-3</v>
      </c>
    </row>
    <row r="654" spans="1:108" ht="15.75" thickBot="1">
      <c r="A654" t="s">
        <v>42</v>
      </c>
      <c r="B654">
        <v>4.63E+17</v>
      </c>
      <c r="C654" s="30">
        <v>6.7199999999999996E-2</v>
      </c>
      <c r="D654" s="30">
        <v>1.038479369E-2</v>
      </c>
      <c r="E654">
        <v>30</v>
      </c>
      <c r="F654">
        <v>4.63E+17</v>
      </c>
      <c r="G654" s="30">
        <v>3.9579999999999997E-2</v>
      </c>
      <c r="H654" s="30">
        <v>6.1240909790000004E-3</v>
      </c>
      <c r="I654" s="30">
        <v>9.2499999999999995E-3</v>
      </c>
      <c r="J654" s="30">
        <v>1.718053492E-3</v>
      </c>
      <c r="K654" s="30">
        <v>1.11E-2</v>
      </c>
      <c r="L654" s="30">
        <v>1.930099113E-3</v>
      </c>
      <c r="M654" s="30">
        <v>-6.3299999999999997E-3</v>
      </c>
      <c r="N654" s="30">
        <v>-2.3501893519999998E-3</v>
      </c>
      <c r="Q654">
        <f t="shared" ref="Q654:Q687" si="293">AVERAGE(H654,L654,J654)</f>
        <v>3.2574145280000002E-3</v>
      </c>
      <c r="R654" s="100">
        <f t="shared" si="281"/>
        <v>3.4608837234157822E-3</v>
      </c>
      <c r="S654" t="s">
        <v>42</v>
      </c>
      <c r="T654">
        <v>4.46E+17</v>
      </c>
      <c r="U654" s="30">
        <v>6.6729999999999998E-2</v>
      </c>
      <c r="V654" s="30">
        <v>9.678027556E-3</v>
      </c>
      <c r="W654" s="30">
        <v>6.5329999999999999E-2</v>
      </c>
      <c r="X654" s="30">
        <v>1.023339599E-2</v>
      </c>
      <c r="Y654" s="30">
        <v>7.2749999999999995E-2</v>
      </c>
      <c r="Z654" s="30">
        <v>1.0755470140000001E-2</v>
      </c>
      <c r="AA654" s="30">
        <v>6.4240000000000005E-2</v>
      </c>
      <c r="AB654" s="30">
        <v>9.6470941580000004E-3</v>
      </c>
      <c r="AC654" s="99">
        <f t="shared" si="283"/>
        <v>1.0078496961000001E-2</v>
      </c>
      <c r="AD654">
        <f t="shared" si="284"/>
        <v>5.2560140697675091E-4</v>
      </c>
      <c r="AE654">
        <v>37.5</v>
      </c>
      <c r="AF654">
        <v>4.46E+17</v>
      </c>
      <c r="AG654" s="30">
        <v>3.2710000000000003E-2</v>
      </c>
      <c r="AH654" s="30">
        <v>5.0595514310000003E-3</v>
      </c>
      <c r="AI654" s="30">
        <v>1.6400000000000001E-2</v>
      </c>
      <c r="AJ654" s="30">
        <v>2.6841243860000002E-3</v>
      </c>
      <c r="AK654" s="99">
        <f t="shared" si="285"/>
        <v>3.8718379085000004E-3</v>
      </c>
      <c r="AL654" s="100">
        <f t="shared" si="286"/>
        <v>1.1877135225E-3</v>
      </c>
      <c r="AM654" t="s">
        <v>42</v>
      </c>
      <c r="AO654" s="30"/>
      <c r="AP654" s="30"/>
      <c r="BW654" s="132">
        <v>2.892455647E-3</v>
      </c>
      <c r="BX654" s="132">
        <v>2.9792139560000001E-4</v>
      </c>
      <c r="BY654" s="132">
        <v>4.7852597470000001E-4</v>
      </c>
      <c r="BZ654" s="132">
        <v>5.3758661399999999E-4</v>
      </c>
      <c r="CA654" s="132">
        <v>6.5459350110000001E-4</v>
      </c>
      <c r="CB654" s="126">
        <f t="shared" si="287"/>
        <v>4.380113281E-4</v>
      </c>
      <c r="CC654" s="132">
        <v>2.6956014999999999E-3</v>
      </c>
      <c r="CD654" s="132">
        <v>2.8502871499999998E-3</v>
      </c>
      <c r="CE654" s="132">
        <v>2.9956994090000002E-3</v>
      </c>
      <c r="CF654" s="132">
        <v>2.6664147770000001E-3</v>
      </c>
      <c r="CG654">
        <f t="shared" si="288"/>
        <v>2.802000709E-3</v>
      </c>
      <c r="CH654" s="133">
        <v>1.398437962E-3</v>
      </c>
      <c r="CI654" s="133">
        <v>7.4188028110000004E-4</v>
      </c>
      <c r="CJ654" s="100">
        <f t="shared" si="289"/>
        <v>1.0701591215500001E-3</v>
      </c>
      <c r="CK654" s="30"/>
      <c r="CL654" s="30"/>
      <c r="CM654" t="e">
        <f t="shared" si="290"/>
        <v>#DIV/0!</v>
      </c>
      <c r="CN654" s="30"/>
      <c r="CO654" s="30"/>
      <c r="CP654" s="30"/>
      <c r="CQ654" s="30"/>
      <c r="CR654" s="30"/>
      <c r="CS654" s="100" t="e">
        <f t="shared" si="291"/>
        <v>#DIV/0!</v>
      </c>
      <c r="CT654" s="30"/>
      <c r="CU654" s="30"/>
      <c r="CV654" t="e">
        <f t="shared" si="292"/>
        <v>#DIV/0!</v>
      </c>
      <c r="CW654" s="30"/>
      <c r="CY654">
        <v>4.63E+17</v>
      </c>
      <c r="CZ654">
        <f t="shared" si="282"/>
        <v>3.2574145280000002E-3</v>
      </c>
      <c r="DA654">
        <v>130</v>
      </c>
      <c r="DB654">
        <v>1.85E+18</v>
      </c>
      <c r="DC654" s="18">
        <v>1.3869811879999999E-2</v>
      </c>
      <c r="DD654" s="18">
        <v>3.8631307359999999E-3</v>
      </c>
    </row>
    <row r="655" spans="1:108" ht="15.75" thickBot="1">
      <c r="A655" t="s">
        <v>43</v>
      </c>
      <c r="B655">
        <v>6.17E+17</v>
      </c>
      <c r="C655" s="30">
        <v>8.0140000000000003E-2</v>
      </c>
      <c r="D655" s="30">
        <v>1.238448462E-2</v>
      </c>
      <c r="E655">
        <v>40</v>
      </c>
      <c r="F655">
        <v>6.17E+17</v>
      </c>
      <c r="G655" s="30">
        <v>4.0160000000000001E-2</v>
      </c>
      <c r="H655" s="30">
        <v>6.2138325849999997E-3</v>
      </c>
      <c r="I655" s="30">
        <v>7.4200000000000004E-3</v>
      </c>
      <c r="J655" s="30">
        <v>1.378157504E-3</v>
      </c>
      <c r="K655" s="30">
        <v>1.252E-2</v>
      </c>
      <c r="L655" s="30">
        <v>2.1770126930000001E-3</v>
      </c>
      <c r="M655" s="30">
        <v>-2.869E-2</v>
      </c>
      <c r="N655" s="30">
        <v>-1.065196406E-2</v>
      </c>
      <c r="Q655">
        <f t="shared" si="293"/>
        <v>3.2563342606666663E-3</v>
      </c>
      <c r="R655" s="100">
        <f t="shared" si="281"/>
        <v>7.2691093206490856E-3</v>
      </c>
      <c r="S655" t="s">
        <v>43</v>
      </c>
      <c r="T655">
        <v>5.95E+17</v>
      </c>
      <c r="U655" s="30">
        <v>9.1170000000000001E-2</v>
      </c>
      <c r="V655" s="30">
        <v>1.3222625090000001E-2</v>
      </c>
      <c r="W655" s="30">
        <v>8.387E-2</v>
      </c>
      <c r="X655" s="30">
        <v>1.313753133E-2</v>
      </c>
      <c r="Y655" s="30">
        <v>8.4739999999999996E-2</v>
      </c>
      <c r="Z655" s="30">
        <v>1.252808989E-2</v>
      </c>
      <c r="AA655" s="30">
        <v>8.5580000000000003E-2</v>
      </c>
      <c r="AB655" s="30">
        <v>1.2851779549999999E-2</v>
      </c>
      <c r="AC655" s="99">
        <f t="shared" si="283"/>
        <v>1.2935006464999999E-2</v>
      </c>
      <c r="AD655">
        <f t="shared" si="284"/>
        <v>3.142443915067312E-4</v>
      </c>
      <c r="AE655">
        <v>50</v>
      </c>
      <c r="AF655">
        <v>5.95E+17</v>
      </c>
      <c r="AG655" s="30">
        <v>2.128E-2</v>
      </c>
      <c r="AH655" s="30">
        <v>3.2915699920000002E-3</v>
      </c>
      <c r="AI655" s="30">
        <v>1.435E-2</v>
      </c>
      <c r="AJ655" s="30">
        <v>2.348608838E-3</v>
      </c>
      <c r="AK655" s="99">
        <f t="shared" si="285"/>
        <v>2.8200894150000001E-3</v>
      </c>
      <c r="AL655" s="100">
        <f t="shared" si="286"/>
        <v>4.7148057700000011E-4</v>
      </c>
      <c r="AM655" t="s">
        <v>43</v>
      </c>
      <c r="AO655" s="30"/>
      <c r="AP655" s="30"/>
      <c r="BW655" s="132">
        <v>3.4494255289999999E-3</v>
      </c>
      <c r="BX655" s="132">
        <v>3.022870957E-4</v>
      </c>
      <c r="BY655" s="132">
        <v>3.8385543050000002E-4</v>
      </c>
      <c r="BZ655" s="132">
        <v>6.0635895560000005E-4</v>
      </c>
      <c r="CA655" s="132">
        <v>2.9668700700000001E-3</v>
      </c>
      <c r="CB655" s="126">
        <f t="shared" si="287"/>
        <v>4.3083382726666672E-4</v>
      </c>
      <c r="CC655" s="132">
        <v>3.6828711039999999E-3</v>
      </c>
      <c r="CD655" s="132">
        <v>3.6591701100000002E-3</v>
      </c>
      <c r="CE655" s="132">
        <v>3.4894236139999999E-3</v>
      </c>
      <c r="CF655" s="132">
        <v>3.5521758499999999E-3</v>
      </c>
      <c r="CG655">
        <f t="shared" si="288"/>
        <v>3.5959101695000003E-3</v>
      </c>
      <c r="CH655" s="133">
        <v>9.0977559890000005E-4</v>
      </c>
      <c r="CI655" s="133">
        <v>6.4914524589999997E-4</v>
      </c>
      <c r="CJ655" s="100">
        <f t="shared" si="289"/>
        <v>7.7946042240000001E-4</v>
      </c>
      <c r="CK655" s="30"/>
      <c r="CL655" s="30"/>
      <c r="CM655" t="e">
        <f t="shared" si="290"/>
        <v>#DIV/0!</v>
      </c>
      <c r="CN655" s="30"/>
      <c r="CO655" s="30"/>
      <c r="CP655" s="30"/>
      <c r="CQ655" s="30"/>
      <c r="CR655" s="30"/>
      <c r="CS655" s="100" t="e">
        <f t="shared" si="291"/>
        <v>#DIV/0!</v>
      </c>
      <c r="CT655" s="30"/>
      <c r="CU655" s="30"/>
      <c r="CV655" t="e">
        <f t="shared" si="292"/>
        <v>#DIV/0!</v>
      </c>
      <c r="CW655" s="30"/>
      <c r="CY655">
        <v>6.17E+17</v>
      </c>
      <c r="CZ655">
        <f t="shared" si="282"/>
        <v>3.2563342606666663E-3</v>
      </c>
      <c r="DA655">
        <v>150</v>
      </c>
      <c r="DB655">
        <v>2.16E+18</v>
      </c>
      <c r="DC655" s="18">
        <v>2.134453782E-4</v>
      </c>
      <c r="DD655" s="18">
        <v>5.945051077E-5</v>
      </c>
    </row>
    <row r="656" spans="1:108" ht="15.75" thickBot="1">
      <c r="A656" t="s">
        <v>44</v>
      </c>
      <c r="B656">
        <v>7.71E+17</v>
      </c>
      <c r="C656" s="30">
        <v>9.8169999999999993E-2</v>
      </c>
      <c r="D656" s="30">
        <v>1.517076186E-2</v>
      </c>
      <c r="E656">
        <v>50</v>
      </c>
      <c r="F656">
        <v>7.71E+17</v>
      </c>
      <c r="G656" s="19"/>
      <c r="H656" s="19"/>
      <c r="I656" s="30">
        <v>1.039E-2</v>
      </c>
      <c r="J656" s="30">
        <v>1.9297919759999999E-3</v>
      </c>
      <c r="K656" s="30">
        <v>1.3169999999999999E-2</v>
      </c>
      <c r="L656" s="30">
        <v>2.2900365150000002E-3</v>
      </c>
      <c r="M656" s="30">
        <v>-3.2499999999999999E-3</v>
      </c>
      <c r="N656" s="30">
        <v>-1.2066533009999999E-3</v>
      </c>
      <c r="Q656">
        <f t="shared" si="293"/>
        <v>2.1099142455000002E-3</v>
      </c>
      <c r="R656" s="100">
        <f t="shared" si="281"/>
        <v>1.9232743248954825E-3</v>
      </c>
      <c r="S656" t="s">
        <v>44</v>
      </c>
      <c r="T656">
        <v>7.44E+17</v>
      </c>
      <c r="U656" s="30">
        <v>0.10324</v>
      </c>
      <c r="V656" s="30">
        <v>1.497316896E-2</v>
      </c>
      <c r="W656" s="30">
        <v>9.6299999999999997E-2</v>
      </c>
      <c r="X656" s="30">
        <v>1.508458647E-2</v>
      </c>
      <c r="Y656" s="30">
        <v>9.8369999999999999E-2</v>
      </c>
      <c r="Z656" s="30">
        <v>1.454316972E-2</v>
      </c>
      <c r="AA656" s="30">
        <v>9.8309999999999995E-2</v>
      </c>
      <c r="AB656" s="30">
        <v>1.4763478E-2</v>
      </c>
      <c r="AC656" s="99">
        <f t="shared" si="283"/>
        <v>1.4841100787499999E-2</v>
      </c>
      <c r="AD656">
        <f t="shared" si="284"/>
        <v>2.3910632076612538E-4</v>
      </c>
      <c r="AE656">
        <v>62.5</v>
      </c>
      <c r="AF656">
        <v>7.44E+17</v>
      </c>
      <c r="AG656" s="30">
        <v>1.9720000000000001E-2</v>
      </c>
      <c r="AH656" s="30">
        <v>3.0502706880000002E-3</v>
      </c>
      <c r="AI656" s="30">
        <v>1.8200000000000001E-2</v>
      </c>
      <c r="AJ656" s="30">
        <v>2.9787234040000001E-3</v>
      </c>
      <c r="AK656" s="99">
        <f t="shared" si="285"/>
        <v>3.0144970460000003E-3</v>
      </c>
      <c r="AL656" s="100">
        <f t="shared" si="286"/>
        <v>3.5773642000000048E-5</v>
      </c>
      <c r="AM656" t="s">
        <v>44</v>
      </c>
      <c r="AO656" s="30"/>
      <c r="AP656" s="30"/>
      <c r="BW656" s="132">
        <v>4.2254817100000003E-3</v>
      </c>
      <c r="BX656" s="134"/>
      <c r="BY656" s="132">
        <v>5.3750106780000001E-4</v>
      </c>
      <c r="BZ656" s="132">
        <v>6.3783925289999995E-4</v>
      </c>
      <c r="CA656" s="132">
        <v>3.3608671070000002E-4</v>
      </c>
      <c r="CB656" s="126">
        <f t="shared" si="287"/>
        <v>5.8767016034999998E-4</v>
      </c>
      <c r="CC656" s="132">
        <v>4.1704465579999999E-3</v>
      </c>
      <c r="CD656" s="132">
        <v>4.2014794509999996E-3</v>
      </c>
      <c r="CE656" s="132">
        <v>4.0506797369999998E-3</v>
      </c>
      <c r="CF656" s="132">
        <v>4.08056097E-3</v>
      </c>
      <c r="CG656">
        <f t="shared" si="288"/>
        <v>4.1257916790000005E-3</v>
      </c>
      <c r="CH656" s="133">
        <v>8.4308152300000005E-4</v>
      </c>
      <c r="CI656" s="133">
        <v>8.2330616559999996E-4</v>
      </c>
      <c r="CJ656" s="100">
        <f t="shared" si="289"/>
        <v>8.3319384430000001E-4</v>
      </c>
      <c r="CK656" s="30"/>
      <c r="CL656" s="30"/>
      <c r="CM656" t="e">
        <f t="shared" si="290"/>
        <v>#DIV/0!</v>
      </c>
      <c r="CN656" s="30"/>
      <c r="CO656" s="30"/>
      <c r="CP656" s="30"/>
      <c r="CQ656" s="30"/>
      <c r="CR656" s="30"/>
      <c r="CS656" s="100" t="e">
        <f t="shared" si="291"/>
        <v>#DIV/0!</v>
      </c>
      <c r="CT656" s="30"/>
      <c r="CU656" s="30"/>
      <c r="CV656" t="e">
        <f t="shared" si="292"/>
        <v>#DIV/0!</v>
      </c>
      <c r="CW656" s="30"/>
      <c r="CY656">
        <v>7.71E+17</v>
      </c>
      <c r="CZ656">
        <f t="shared" si="282"/>
        <v>2.1099142455000002E-3</v>
      </c>
    </row>
    <row r="657" spans="1:104" ht="15.75" thickBot="1">
      <c r="A657" t="s">
        <v>45</v>
      </c>
      <c r="B657">
        <v>9.26E+17</v>
      </c>
      <c r="C657" s="30">
        <v>0.10982</v>
      </c>
      <c r="D657" s="30">
        <v>1.6971101839999999E-2</v>
      </c>
      <c r="E657">
        <v>60</v>
      </c>
      <c r="F657">
        <v>9.26E+17</v>
      </c>
      <c r="G657" s="30">
        <v>3.9800000000000002E-2</v>
      </c>
      <c r="H657" s="30">
        <v>6.1581308989999998E-3</v>
      </c>
      <c r="I657" s="30">
        <v>1.3769999999999999E-2</v>
      </c>
      <c r="J657" s="30">
        <v>2.557578009E-3</v>
      </c>
      <c r="K657" s="30">
        <v>1.521E-2</v>
      </c>
      <c r="L657" s="30">
        <v>2.6447574330000002E-3</v>
      </c>
      <c r="M657" s="30">
        <v>-6.8999999999999997E-4</v>
      </c>
      <c r="N657" s="30">
        <v>-2.5618177770000001E-4</v>
      </c>
      <c r="Q657">
        <f t="shared" si="293"/>
        <v>3.7868221136666668E-3</v>
      </c>
      <c r="R657" s="100">
        <f t="shared" si="281"/>
        <v>2.6266498629932619E-3</v>
      </c>
      <c r="S657" t="s">
        <v>45</v>
      </c>
      <c r="T657">
        <v>8.92E+17</v>
      </c>
      <c r="U657" s="30">
        <v>0.11838</v>
      </c>
      <c r="V657" s="30">
        <v>1.7168963020000001E-2</v>
      </c>
      <c r="W657" s="30">
        <v>0.11210000000000001</v>
      </c>
      <c r="X657" s="30">
        <v>1.7559523810000002E-2</v>
      </c>
      <c r="Y657" s="30">
        <v>0.1114</v>
      </c>
      <c r="Z657" s="30">
        <v>1.6469544650000001E-2</v>
      </c>
      <c r="AA657" s="30">
        <v>0.1105</v>
      </c>
      <c r="AB657" s="30">
        <v>1.6594083200000002E-2</v>
      </c>
      <c r="AC657" s="99">
        <f t="shared" si="283"/>
        <v>1.694802867E-2</v>
      </c>
      <c r="AD657">
        <f t="shared" si="284"/>
        <v>5.0890819289351309E-4</v>
      </c>
      <c r="AE657">
        <v>75</v>
      </c>
      <c r="AF657">
        <v>8.92E+17</v>
      </c>
      <c r="AG657" s="30">
        <v>2.3029999999999998E-2</v>
      </c>
      <c r="AH657" s="30">
        <v>3.5622583140000001E-3</v>
      </c>
      <c r="AI657" s="30">
        <v>1.721E-2</v>
      </c>
      <c r="AJ657" s="30">
        <v>2.816693944E-3</v>
      </c>
      <c r="AK657" s="99">
        <f t="shared" si="285"/>
        <v>3.189476129E-3</v>
      </c>
      <c r="AL657" s="100">
        <f t="shared" si="286"/>
        <v>3.7278218500000002E-4</v>
      </c>
      <c r="AM657" t="s">
        <v>45</v>
      </c>
      <c r="AO657" s="30"/>
      <c r="AP657" s="30"/>
      <c r="BW657" s="132">
        <v>4.7269267739999997E-3</v>
      </c>
      <c r="BX657" s="132">
        <v>2.9957735079999998E-4</v>
      </c>
      <c r="BY657" s="132">
        <v>7.1235704559999996E-4</v>
      </c>
      <c r="BZ657" s="132">
        <v>7.3663895489999996E-4</v>
      </c>
      <c r="CA657" s="132">
        <v>7.1353793960000005E-5</v>
      </c>
      <c r="CB657" s="126">
        <f t="shared" si="287"/>
        <v>5.8285778376666669E-4</v>
      </c>
      <c r="CC657" s="132">
        <v>4.7820366479999999E-3</v>
      </c>
      <c r="CD657" s="132">
        <v>4.8908187589999999E-3</v>
      </c>
      <c r="CE657" s="132">
        <v>4.5872290610000001E-3</v>
      </c>
      <c r="CF657" s="132">
        <v>4.5865322670000002E-3</v>
      </c>
      <c r="CG657">
        <f t="shared" si="288"/>
        <v>4.7116541837500005E-3</v>
      </c>
      <c r="CH657" s="133">
        <v>9.8459267119999994E-4</v>
      </c>
      <c r="CI657" s="133">
        <v>7.7852192909999996E-4</v>
      </c>
      <c r="CJ657" s="100">
        <f t="shared" si="289"/>
        <v>8.8155730014999995E-4</v>
      </c>
      <c r="CK657" s="30"/>
      <c r="CL657" s="30"/>
      <c r="CM657" t="e">
        <f t="shared" si="290"/>
        <v>#DIV/0!</v>
      </c>
      <c r="CN657" s="30"/>
      <c r="CO657" s="30"/>
      <c r="CP657" s="30"/>
      <c r="CQ657" s="30"/>
      <c r="CR657" s="30"/>
      <c r="CS657" s="100" t="e">
        <f t="shared" si="291"/>
        <v>#DIV/0!</v>
      </c>
      <c r="CT657" s="30"/>
      <c r="CU657" s="30"/>
      <c r="CV657" t="e">
        <f t="shared" si="292"/>
        <v>#DIV/0!</v>
      </c>
      <c r="CW657" s="30"/>
      <c r="CY657">
        <v>9.26E+17</v>
      </c>
      <c r="CZ657">
        <f t="shared" si="282"/>
        <v>3.7868221136666668E-3</v>
      </c>
    </row>
    <row r="658" spans="1:104" ht="15.75" thickBot="1">
      <c r="A658" t="s">
        <v>46</v>
      </c>
      <c r="B658">
        <v>1.08E+18</v>
      </c>
      <c r="C658" s="30">
        <v>0.11495</v>
      </c>
      <c r="D658" s="30">
        <v>1.776386957E-2</v>
      </c>
      <c r="E658" t="s">
        <v>40</v>
      </c>
      <c r="F658">
        <v>1.08E+18</v>
      </c>
      <c r="G658" s="19"/>
      <c r="H658" s="19"/>
      <c r="I658" s="19"/>
      <c r="J658" s="19"/>
      <c r="K658" s="19"/>
      <c r="L658" s="19"/>
      <c r="M658" s="19"/>
      <c r="N658" s="19"/>
      <c r="R658" s="100"/>
      <c r="S658" t="s">
        <v>46</v>
      </c>
      <c r="T658">
        <v>1.04E+18</v>
      </c>
      <c r="U658" s="30">
        <v>0.13206999999999999</v>
      </c>
      <c r="V658" s="30">
        <v>1.9154459749999998E-2</v>
      </c>
      <c r="W658" s="30">
        <v>0.11953999999999999</v>
      </c>
      <c r="X658" s="30">
        <v>1.8724937340000001E-2</v>
      </c>
      <c r="Y658" s="30">
        <v>0.12138</v>
      </c>
      <c r="Z658" s="30">
        <v>1.7945002960000001E-2</v>
      </c>
      <c r="AA658" s="30">
        <v>0.1169</v>
      </c>
      <c r="AB658" s="30">
        <v>1.755518847E-2</v>
      </c>
      <c r="AC658" s="99">
        <f t="shared" si="283"/>
        <v>1.8344897129999999E-2</v>
      </c>
      <c r="AD658">
        <f t="shared" si="284"/>
        <v>7.2649324653825697E-4</v>
      </c>
      <c r="AE658" t="s">
        <v>40</v>
      </c>
      <c r="AF658">
        <v>1.04E+18</v>
      </c>
      <c r="AG658" s="30">
        <v>2.9700000000000001E-2</v>
      </c>
      <c r="AH658" s="30">
        <v>4.5939675170000001E-3</v>
      </c>
      <c r="AI658" s="30">
        <v>1.866E-2</v>
      </c>
      <c r="AJ658" s="30">
        <v>3.0540098200000001E-3</v>
      </c>
      <c r="AK658" s="99">
        <f t="shared" si="285"/>
        <v>3.8239886685000001E-3</v>
      </c>
      <c r="AL658" s="100">
        <f t="shared" si="286"/>
        <v>7.6997884850000002E-4</v>
      </c>
      <c r="AM658" t="s">
        <v>46</v>
      </c>
      <c r="AO658" s="30"/>
      <c r="AP658" s="30"/>
      <c r="BW658" s="132">
        <v>4.947734772E-3</v>
      </c>
      <c r="BX658" s="134"/>
      <c r="BY658" s="134"/>
      <c r="BZ658" s="134"/>
      <c r="CA658" s="134"/>
      <c r="CB658" s="126"/>
      <c r="CC658" s="132">
        <v>5.3350530510000004E-3</v>
      </c>
      <c r="CD658" s="132">
        <v>5.2154190399999996E-3</v>
      </c>
      <c r="CE658" s="132">
        <v>4.9981854880000003E-3</v>
      </c>
      <c r="CF658" s="132">
        <v>4.8521775740000004E-3</v>
      </c>
      <c r="CG658">
        <f t="shared" si="288"/>
        <v>5.1002087882500002E-3</v>
      </c>
      <c r="CH658" s="133">
        <v>1.2697525980000001E-3</v>
      </c>
      <c r="CI658" s="133">
        <v>8.4411500270000005E-4</v>
      </c>
      <c r="CJ658" s="100">
        <f t="shared" si="289"/>
        <v>1.0569338003500002E-3</v>
      </c>
      <c r="CK658" s="30"/>
      <c r="CL658" s="30"/>
      <c r="CM658" t="e">
        <f t="shared" si="290"/>
        <v>#DIV/0!</v>
      </c>
      <c r="CN658" s="19"/>
      <c r="CO658" s="30"/>
      <c r="CP658" s="30"/>
      <c r="CQ658" s="30"/>
      <c r="CR658" s="30"/>
      <c r="CS658" s="100" t="e">
        <f t="shared" si="291"/>
        <v>#DIV/0!</v>
      </c>
      <c r="CT658" s="30"/>
      <c r="CU658" s="30"/>
      <c r="CV658" t="e">
        <f t="shared" si="292"/>
        <v>#DIV/0!</v>
      </c>
      <c r="CW658" s="30"/>
      <c r="CY658">
        <v>1.23E+18</v>
      </c>
      <c r="CZ658">
        <f>Q659</f>
        <v>6.4891018673333333E-3</v>
      </c>
    </row>
    <row r="659" spans="1:104" ht="15.75" thickBot="1">
      <c r="A659" t="s">
        <v>47</v>
      </c>
      <c r="B659">
        <v>1.23E+18</v>
      </c>
      <c r="C659" s="30">
        <v>0.12164</v>
      </c>
      <c r="D659" s="30">
        <v>1.879771287E-2</v>
      </c>
      <c r="E659" t="s">
        <v>41</v>
      </c>
      <c r="F659">
        <v>1.23E+18</v>
      </c>
      <c r="G659" s="30">
        <v>5.185E-2</v>
      </c>
      <c r="H659" s="30">
        <v>8.0225901280000008E-3</v>
      </c>
      <c r="I659" s="30">
        <v>3.1519999999999999E-2</v>
      </c>
      <c r="J659" s="30">
        <v>5.8543833579999998E-3</v>
      </c>
      <c r="K659" s="30">
        <v>3.2149999999999998E-2</v>
      </c>
      <c r="L659" s="30">
        <v>5.5903321160000003E-3</v>
      </c>
      <c r="M659" s="30">
        <v>2.044E-2</v>
      </c>
      <c r="N659" s="30">
        <v>7.5889210659999999E-3</v>
      </c>
      <c r="Q659">
        <f t="shared" si="293"/>
        <v>6.4891018673333333E-3</v>
      </c>
      <c r="R659" s="100">
        <f>_xlfn.STDEV.S(H659,J659,L659,N659,P659)</f>
        <v>1.2205794525444915E-3</v>
      </c>
      <c r="S659" t="s">
        <v>47</v>
      </c>
      <c r="T659">
        <v>1.19E+18</v>
      </c>
      <c r="U659" s="30">
        <v>0.14108999999999999</v>
      </c>
      <c r="V659" s="30">
        <v>2.0462654100000002E-2</v>
      </c>
      <c r="W659" s="30">
        <v>0.12723000000000001</v>
      </c>
      <c r="X659" s="30">
        <v>1.9929511279999999E-2</v>
      </c>
      <c r="Y659" s="30">
        <v>0.12839999999999999</v>
      </c>
      <c r="Z659" s="30">
        <v>1.8982850379999999E-2</v>
      </c>
      <c r="AA659" s="30">
        <v>0.12772</v>
      </c>
      <c r="AB659" s="30">
        <v>1.9180057069999999E-2</v>
      </c>
      <c r="AC659" s="99">
        <f t="shared" si="283"/>
        <v>1.9638768207499997E-2</v>
      </c>
      <c r="AD659">
        <f t="shared" si="284"/>
        <v>6.8409638749865483E-4</v>
      </c>
      <c r="AE659" t="s">
        <v>41</v>
      </c>
      <c r="AF659">
        <v>1.19E+18</v>
      </c>
      <c r="AG659" s="30">
        <v>4.4200000000000003E-2</v>
      </c>
      <c r="AH659" s="30">
        <v>6.8368136119999999E-3</v>
      </c>
      <c r="AI659" s="30">
        <v>4.0030000000000003E-2</v>
      </c>
      <c r="AJ659" s="30">
        <v>6.5515548280000004E-3</v>
      </c>
      <c r="AK659" s="99">
        <f t="shared" si="285"/>
        <v>6.6941842199999997E-3</v>
      </c>
      <c r="AL659" s="100">
        <f t="shared" si="286"/>
        <v>1.4262939199999975E-4</v>
      </c>
      <c r="AM659" t="s">
        <v>47</v>
      </c>
      <c r="AO659" s="30"/>
      <c r="AP659" s="30"/>
      <c r="BW659" s="132">
        <v>5.2356890619999997E-3</v>
      </c>
      <c r="BX659" s="132">
        <v>3.9027853359999999E-4</v>
      </c>
      <c r="BY659" s="132">
        <v>1.6306095919999999E-3</v>
      </c>
      <c r="BZ659" s="132">
        <v>1.557063932E-3</v>
      </c>
      <c r="CA659" s="132">
        <v>2.1137268820000002E-3</v>
      </c>
      <c r="CB659" s="126">
        <f t="shared" si="287"/>
        <v>1.1926506858666666E-3</v>
      </c>
      <c r="CC659" s="132">
        <v>5.6994217830000004E-3</v>
      </c>
      <c r="CD659" s="132">
        <v>5.5509265890000001E-3</v>
      </c>
      <c r="CE659" s="132">
        <v>5.2872550389999997E-3</v>
      </c>
      <c r="CF659" s="132">
        <v>5.3012841729999996E-3</v>
      </c>
      <c r="CG659">
        <f t="shared" si="288"/>
        <v>5.4597218959999997E-3</v>
      </c>
      <c r="CH659" s="133">
        <v>1.889665483E-3</v>
      </c>
      <c r="CI659" s="133">
        <v>1.8108211980000001E-3</v>
      </c>
      <c r="CJ659" s="100">
        <f t="shared" si="289"/>
        <v>1.8502433405000001E-3</v>
      </c>
      <c r="CK659" s="30"/>
      <c r="CL659" s="30"/>
      <c r="CM659" t="e">
        <f t="shared" si="290"/>
        <v>#DIV/0!</v>
      </c>
      <c r="CN659" s="30"/>
      <c r="CO659" s="30"/>
      <c r="CP659" s="30"/>
      <c r="CQ659" s="30"/>
      <c r="CR659" s="30"/>
      <c r="CS659" s="100" t="e">
        <f t="shared" si="291"/>
        <v>#DIV/0!</v>
      </c>
      <c r="CT659" s="30"/>
      <c r="CU659" s="30"/>
      <c r="CV659" t="e">
        <f t="shared" si="292"/>
        <v>#DIV/0!</v>
      </c>
      <c r="CW659" s="30"/>
      <c r="CY659">
        <v>1.54E+18</v>
      </c>
      <c r="CZ659">
        <f>Q661</f>
        <v>1.0623946816666667E-2</v>
      </c>
    </row>
    <row r="660" spans="1:104" ht="15.75" thickBot="1">
      <c r="A660" t="s">
        <v>48</v>
      </c>
      <c r="B660">
        <v>1.39E+18</v>
      </c>
      <c r="C660" s="30">
        <v>0.12381</v>
      </c>
      <c r="D660" s="30">
        <v>1.913305517E-2</v>
      </c>
      <c r="E660" t="s">
        <v>42</v>
      </c>
      <c r="F660">
        <v>1.39E+18</v>
      </c>
      <c r="G660" s="19"/>
      <c r="H660" s="19"/>
      <c r="I660" s="19"/>
      <c r="J660" s="19"/>
      <c r="K660" s="19"/>
      <c r="L660" s="19"/>
      <c r="M660" s="19"/>
      <c r="N660" s="19"/>
      <c r="R660" s="100"/>
      <c r="S660" t="s">
        <v>48</v>
      </c>
      <c r="T660">
        <v>1.34E+18</v>
      </c>
      <c r="U660" s="30">
        <v>0.14649000000000001</v>
      </c>
      <c r="V660" s="30">
        <v>2.1245830310000002E-2</v>
      </c>
      <c r="W660" s="30">
        <v>0.12781999999999999</v>
      </c>
      <c r="X660" s="30">
        <v>2.0021929819999999E-2</v>
      </c>
      <c r="Y660" s="30">
        <v>0.1366</v>
      </c>
      <c r="Z660" s="30">
        <v>2.0195150799999999E-2</v>
      </c>
      <c r="AA660" s="30">
        <v>0.13034000000000001</v>
      </c>
      <c r="AB660" s="30">
        <v>1.9573509539999999E-2</v>
      </c>
      <c r="AC660" s="99">
        <f t="shared" si="283"/>
        <v>2.0259105117499999E-2</v>
      </c>
      <c r="AD660">
        <f t="shared" si="284"/>
        <v>7.0805135827679204E-4</v>
      </c>
      <c r="AE660" t="s">
        <v>42</v>
      </c>
      <c r="AF660">
        <v>1.34E+18</v>
      </c>
      <c r="AG660" s="30">
        <v>5.9900000000000002E-2</v>
      </c>
      <c r="AH660" s="30">
        <v>9.2652745549999995E-3</v>
      </c>
      <c r="AI660" s="30">
        <v>5.3699999999999998E-2</v>
      </c>
      <c r="AJ660" s="30">
        <v>8.7888707039999996E-3</v>
      </c>
      <c r="AK660" s="99">
        <f t="shared" si="285"/>
        <v>9.0270726294999996E-3</v>
      </c>
      <c r="AL660" s="100">
        <f t="shared" si="286"/>
        <v>2.3820192549999994E-4</v>
      </c>
      <c r="AM660" t="s">
        <v>48</v>
      </c>
      <c r="AO660" s="30"/>
      <c r="AP660" s="30"/>
      <c r="BW660" s="132">
        <v>5.3290912750000004E-3</v>
      </c>
      <c r="BX660" s="134"/>
      <c r="BY660" s="134"/>
      <c r="BZ660" s="134"/>
      <c r="CA660" s="134"/>
      <c r="CB660" s="126"/>
      <c r="CC660" s="132">
        <v>5.917558275E-3</v>
      </c>
      <c r="CD660" s="132">
        <v>5.5766677409999996E-3</v>
      </c>
      <c r="CE660" s="132">
        <v>5.6249146289999996E-3</v>
      </c>
      <c r="CF660" s="132">
        <v>5.4100327209999997E-3</v>
      </c>
      <c r="CG660">
        <f t="shared" si="288"/>
        <v>5.6322933415000002E-3</v>
      </c>
      <c r="CH660" s="133">
        <v>2.5608815029999998E-3</v>
      </c>
      <c r="CI660" s="133">
        <v>2.4292055540000002E-3</v>
      </c>
      <c r="CJ660" s="100">
        <f t="shared" si="289"/>
        <v>2.4950435285E-3</v>
      </c>
      <c r="CK660" s="30"/>
      <c r="CL660" s="30"/>
      <c r="CM660" t="e">
        <f t="shared" si="290"/>
        <v>#DIV/0!</v>
      </c>
      <c r="CN660" s="19"/>
      <c r="CO660" s="30"/>
      <c r="CP660" s="30"/>
      <c r="CQ660" s="30"/>
      <c r="CR660" s="30"/>
      <c r="CS660" s="100" t="e">
        <f t="shared" si="291"/>
        <v>#DIV/0!</v>
      </c>
      <c r="CT660" s="30"/>
      <c r="CU660" s="30"/>
      <c r="CV660" t="e">
        <f t="shared" si="292"/>
        <v>#DIV/0!</v>
      </c>
      <c r="CW660" s="30"/>
      <c r="CY660">
        <v>1.85E+18</v>
      </c>
      <c r="CZ660">
        <f>Q663</f>
        <v>1.3886936196666666E-2</v>
      </c>
    </row>
    <row r="661" spans="1:104" ht="15.75" thickBot="1">
      <c r="A661" t="s">
        <v>49</v>
      </c>
      <c r="B661">
        <v>1.54E+18</v>
      </c>
      <c r="C661" s="30">
        <v>0.12016</v>
      </c>
      <c r="D661" s="30">
        <v>1.8569000150000001E-2</v>
      </c>
      <c r="E661" t="s">
        <v>43</v>
      </c>
      <c r="F661">
        <v>1.54E+18</v>
      </c>
      <c r="G661" s="30">
        <v>6.726E-2</v>
      </c>
      <c r="H661" s="30">
        <v>1.0406931770000001E-2</v>
      </c>
      <c r="I661" s="30">
        <v>5.8749999999999997E-2</v>
      </c>
      <c r="J661" s="30">
        <v>1.0911961370000001E-2</v>
      </c>
      <c r="K661" s="30">
        <v>6.0690000000000001E-2</v>
      </c>
      <c r="L661" s="30">
        <v>1.055294731E-2</v>
      </c>
      <c r="M661" s="30">
        <v>6.6600000000000006E-2</v>
      </c>
      <c r="N661" s="30">
        <v>2.4727110720000001E-2</v>
      </c>
      <c r="Q661">
        <f t="shared" si="293"/>
        <v>1.0623946816666667E-2</v>
      </c>
      <c r="R661" s="100">
        <f>_xlfn.STDEV.S(H661,J661,L661,N661,P661)</f>
        <v>7.0547741023737872E-3</v>
      </c>
      <c r="S661" t="s">
        <v>49</v>
      </c>
      <c r="T661">
        <v>1.49E+18</v>
      </c>
      <c r="U661" s="30">
        <v>0.14560999999999999</v>
      </c>
      <c r="V661" s="30">
        <v>2.1118201600000001E-2</v>
      </c>
      <c r="W661" s="30">
        <v>0.12620000000000001</v>
      </c>
      <c r="X661" s="30">
        <v>1.9768170429999999E-2</v>
      </c>
      <c r="Y661" s="30">
        <v>0.14044000000000001</v>
      </c>
      <c r="Z661" s="30">
        <v>2.076286221E-2</v>
      </c>
      <c r="AA661" s="30">
        <v>0.13038</v>
      </c>
      <c r="AB661" s="30">
        <v>1.957951644E-2</v>
      </c>
      <c r="AC661" s="99">
        <f t="shared" si="283"/>
        <v>2.0307187670000001E-2</v>
      </c>
      <c r="AD661">
        <f t="shared" si="284"/>
        <v>7.4953938856811466E-4</v>
      </c>
      <c r="AE661" t="s">
        <v>43</v>
      </c>
      <c r="AF661">
        <v>1.49E+18</v>
      </c>
      <c r="AG661" s="30">
        <v>7.6300000000000007E-2</v>
      </c>
      <c r="AH661" s="30">
        <v>1.1802010829999999E-2</v>
      </c>
      <c r="AI661" s="30">
        <v>6.83E-2</v>
      </c>
      <c r="AJ661" s="30">
        <v>1.1178396070000001E-2</v>
      </c>
      <c r="AK661" s="99">
        <f t="shared" si="285"/>
        <v>1.149020345E-2</v>
      </c>
      <c r="AL661" s="100">
        <f t="shared" si="286"/>
        <v>3.1180737999999923E-4</v>
      </c>
      <c r="AM661" t="s">
        <v>49</v>
      </c>
      <c r="AO661" s="30"/>
      <c r="AP661" s="30"/>
      <c r="BW661" s="132">
        <v>5.1719861689999997E-3</v>
      </c>
      <c r="BX661" s="132">
        <v>5.0627066869999996E-4</v>
      </c>
      <c r="BY661" s="132">
        <v>3.0392865960000002E-3</v>
      </c>
      <c r="BZ661" s="132">
        <v>2.939291136E-3</v>
      </c>
      <c r="CA661" s="132">
        <v>6.887192286E-3</v>
      </c>
      <c r="CB661" s="126">
        <f t="shared" si="287"/>
        <v>2.1616161335666667E-3</v>
      </c>
      <c r="CC661" s="132">
        <v>5.8820101059999996E-3</v>
      </c>
      <c r="CD661" s="132">
        <v>5.5059886470000003E-3</v>
      </c>
      <c r="CE661" s="132">
        <v>5.7830381440000002E-3</v>
      </c>
      <c r="CF661" s="132">
        <v>5.4116930040000004E-3</v>
      </c>
      <c r="CG661">
        <f t="shared" si="288"/>
        <v>5.6456824752499999E-3</v>
      </c>
      <c r="CH661" s="133">
        <v>3.262024351E-3</v>
      </c>
      <c r="CI661" s="133">
        <v>3.0896599509999999E-3</v>
      </c>
      <c r="CJ661" s="100">
        <f t="shared" si="289"/>
        <v>3.1758421509999997E-3</v>
      </c>
      <c r="CK661" s="30"/>
      <c r="CL661" s="30"/>
      <c r="CM661" t="e">
        <f t="shared" si="290"/>
        <v>#DIV/0!</v>
      </c>
      <c r="CN661" s="30"/>
      <c r="CO661" s="30"/>
      <c r="CP661" s="30"/>
      <c r="CQ661" s="30"/>
      <c r="CR661" s="30"/>
      <c r="CS661" s="100" t="e">
        <f t="shared" si="291"/>
        <v>#DIV/0!</v>
      </c>
      <c r="CT661" s="30"/>
      <c r="CU661" s="30"/>
      <c r="CV661" t="e">
        <f t="shared" si="292"/>
        <v>#DIV/0!</v>
      </c>
      <c r="CW661" s="30"/>
      <c r="CY661">
        <v>2.16E+18</v>
      </c>
      <c r="CZ661">
        <f>Q665</f>
        <v>1.4934053846666665E-2</v>
      </c>
    </row>
    <row r="662" spans="1:104" ht="15.75" thickBot="1">
      <c r="A662" t="s">
        <v>50</v>
      </c>
      <c r="B662">
        <v>1.7E+18</v>
      </c>
      <c r="C662" s="30">
        <v>0.12745000000000001</v>
      </c>
      <c r="D662" s="30">
        <v>1.9695564830000001E-2</v>
      </c>
      <c r="E662" t="s">
        <v>44</v>
      </c>
      <c r="F662">
        <v>1.7E+18</v>
      </c>
      <c r="G662" s="19"/>
      <c r="H662" s="19"/>
      <c r="I662" s="19"/>
      <c r="J662" s="19"/>
      <c r="K662" s="19"/>
      <c r="L662" s="19"/>
      <c r="M662" s="19"/>
      <c r="N662" s="19"/>
      <c r="R662" s="100"/>
      <c r="S662" t="s">
        <v>50</v>
      </c>
      <c r="T662">
        <v>1.64E+18</v>
      </c>
      <c r="U662" s="30">
        <v>0.15687999999999999</v>
      </c>
      <c r="V662" s="30">
        <v>2.275271936E-2</v>
      </c>
      <c r="W662" s="30">
        <v>0.12349</v>
      </c>
      <c r="X662" s="30">
        <v>1.9343671680000001E-2</v>
      </c>
      <c r="Y662" s="30">
        <v>0.14555999999999999</v>
      </c>
      <c r="Z662" s="30">
        <v>2.1519810760000001E-2</v>
      </c>
      <c r="AA662" s="30">
        <v>0.13192999999999999</v>
      </c>
      <c r="AB662" s="30">
        <v>1.981228413E-2</v>
      </c>
      <c r="AC662" s="99">
        <f t="shared" si="283"/>
        <v>2.0857121482499998E-2</v>
      </c>
      <c r="AD662">
        <f t="shared" si="284"/>
        <v>1.5721178697924736E-3</v>
      </c>
      <c r="AE662" t="s">
        <v>44</v>
      </c>
      <c r="AF662">
        <v>1.64E+18</v>
      </c>
      <c r="AG662" s="30">
        <v>8.7849999999999998E-2</v>
      </c>
      <c r="AH662" s="30">
        <v>1.3588553749999999E-2</v>
      </c>
      <c r="AI662" s="30">
        <v>7.7399999999999997E-2</v>
      </c>
      <c r="AJ662" s="30">
        <v>1.266775777E-2</v>
      </c>
      <c r="AK662" s="99">
        <f t="shared" si="285"/>
        <v>1.3128155759999999E-2</v>
      </c>
      <c r="AL662" s="100">
        <f t="shared" si="286"/>
        <v>4.6039798999999992E-4</v>
      </c>
      <c r="AM662" t="s">
        <v>50</v>
      </c>
      <c r="AO662" s="30"/>
      <c r="AP662" s="30"/>
      <c r="BW662" s="132">
        <v>5.4857659559999997E-3</v>
      </c>
      <c r="BX662" s="134"/>
      <c r="BY662" s="134"/>
      <c r="BZ662" s="134"/>
      <c r="CA662" s="134"/>
      <c r="CB662" s="126"/>
      <c r="CC662" s="132">
        <v>6.3372690440000002E-3</v>
      </c>
      <c r="CD662" s="132">
        <v>5.3877538669999999E-3</v>
      </c>
      <c r="CE662" s="132">
        <v>5.9938694980000004E-3</v>
      </c>
      <c r="CF662" s="132">
        <v>5.476028977E-3</v>
      </c>
      <c r="CG662">
        <f t="shared" si="288"/>
        <v>5.7987303464999999E-3</v>
      </c>
      <c r="CH662" s="133">
        <v>3.7558170280000002E-3</v>
      </c>
      <c r="CI662" s="133">
        <v>3.5013130340000001E-3</v>
      </c>
      <c r="CJ662" s="100">
        <f t="shared" si="289"/>
        <v>3.6285650310000001E-3</v>
      </c>
      <c r="CK662" s="30"/>
      <c r="CL662" s="30"/>
      <c r="CM662" t="e">
        <f t="shared" si="290"/>
        <v>#DIV/0!</v>
      </c>
      <c r="CN662" s="19"/>
      <c r="CO662" s="30"/>
      <c r="CP662" s="30"/>
      <c r="CQ662" s="30"/>
      <c r="CR662" s="30"/>
      <c r="CS662" s="100" t="e">
        <f t="shared" si="291"/>
        <v>#DIV/0!</v>
      </c>
      <c r="CT662" s="30"/>
      <c r="CU662" s="30"/>
      <c r="CV662" t="e">
        <f t="shared" si="292"/>
        <v>#DIV/0!</v>
      </c>
      <c r="CW662" s="30"/>
      <c r="CY662">
        <v>2.47E+18</v>
      </c>
      <c r="CZ662">
        <f>Q667</f>
        <v>1.4215626436666665E-2</v>
      </c>
    </row>
    <row r="663" spans="1:104" ht="15.75" thickBot="1">
      <c r="A663" t="s">
        <v>51</v>
      </c>
      <c r="B663">
        <v>1.85E+18</v>
      </c>
      <c r="C663" s="30">
        <v>0.13231000000000001</v>
      </c>
      <c r="D663" s="30">
        <v>2.044660794E-2</v>
      </c>
      <c r="E663" t="s">
        <v>45</v>
      </c>
      <c r="F663">
        <v>1.85E+18</v>
      </c>
      <c r="G663" s="30">
        <v>7.2059999999999999E-2</v>
      </c>
      <c r="H663" s="30">
        <v>1.1149620920000001E-2</v>
      </c>
      <c r="I663" s="30">
        <v>9.0219999999999995E-2</v>
      </c>
      <c r="J663" s="30">
        <v>1.6757057950000001E-2</v>
      </c>
      <c r="K663" s="30">
        <v>7.9100000000000004E-2</v>
      </c>
      <c r="L663" s="30">
        <v>1.3754129719999999E-2</v>
      </c>
      <c r="M663" s="30">
        <v>5.8650000000000001E-2</v>
      </c>
      <c r="N663" s="30">
        <v>2.1775451099999999E-2</v>
      </c>
      <c r="Q663">
        <f t="shared" si="293"/>
        <v>1.3886936196666666E-2</v>
      </c>
      <c r="R663" s="100">
        <f>_xlfn.STDEV.S(H663,J663,L663,N663,P663)</f>
        <v>4.5614190737152099E-3</v>
      </c>
      <c r="S663" t="s">
        <v>51</v>
      </c>
      <c r="T663">
        <v>1.78E+18</v>
      </c>
      <c r="U663" s="30">
        <v>0.16772999999999999</v>
      </c>
      <c r="V663" s="30">
        <v>2.432632342E-2</v>
      </c>
      <c r="W663" s="30">
        <v>0.14052999999999999</v>
      </c>
      <c r="X663" s="30">
        <v>2.2012844609999999E-2</v>
      </c>
      <c r="Y663" s="30">
        <v>0.15387000000000001</v>
      </c>
      <c r="Z663" s="30">
        <v>2.2748373740000001E-2</v>
      </c>
      <c r="AA663" s="30">
        <v>0.13852999999999999</v>
      </c>
      <c r="AB663" s="30">
        <v>2.0803423939999999E-2</v>
      </c>
      <c r="AC663" s="99">
        <f t="shared" si="283"/>
        <v>2.2472741427500002E-2</v>
      </c>
      <c r="AD663">
        <f t="shared" si="284"/>
        <v>1.4730767496902884E-3</v>
      </c>
      <c r="AE663" t="s">
        <v>45</v>
      </c>
      <c r="AF663">
        <v>1.78E+18</v>
      </c>
      <c r="AG663" s="30">
        <v>9.5810000000000006E-2</v>
      </c>
      <c r="AH663" s="30">
        <v>1.481979892E-2</v>
      </c>
      <c r="AI663" s="30">
        <v>9.2299999999999993E-2</v>
      </c>
      <c r="AJ663" s="30">
        <v>1.5106382979999999E-2</v>
      </c>
      <c r="AK663" s="99">
        <f t="shared" si="285"/>
        <v>1.4963090950000001E-2</v>
      </c>
      <c r="AL663" s="100">
        <f t="shared" si="286"/>
        <v>1.4329202999999961E-4</v>
      </c>
      <c r="AM663" t="s">
        <v>51</v>
      </c>
      <c r="AO663" s="30"/>
      <c r="AP663" s="30"/>
      <c r="BW663" s="132">
        <v>5.6949524809999999E-3</v>
      </c>
      <c r="BX663" s="132">
        <v>5.4240060039999996E-4</v>
      </c>
      <c r="BY663" s="132">
        <v>4.6673095609999996E-3</v>
      </c>
      <c r="BZ663" s="132">
        <v>3.8309100149999998E-3</v>
      </c>
      <c r="CA663" s="132">
        <v>6.0650724860000001E-3</v>
      </c>
      <c r="CB663" s="126">
        <f t="shared" si="287"/>
        <v>3.0135400587999999E-3</v>
      </c>
      <c r="CC663" s="132">
        <v>6.7755618099999996E-3</v>
      </c>
      <c r="CD663" s="132">
        <v>6.131193222E-3</v>
      </c>
      <c r="CE663" s="132">
        <v>6.3360586669999998E-3</v>
      </c>
      <c r="CF663" s="132">
        <v>5.7499756999999999E-3</v>
      </c>
      <c r="CG663">
        <f t="shared" si="288"/>
        <v>6.2481973497499994E-3</v>
      </c>
      <c r="CH663" s="133">
        <v>4.0961278259999999E-3</v>
      </c>
      <c r="CI663" s="133">
        <v>4.1753384110000003E-3</v>
      </c>
      <c r="CJ663" s="100">
        <f t="shared" si="289"/>
        <v>4.1357331185000006E-3</v>
      </c>
      <c r="CK663" s="30"/>
      <c r="CL663" s="30"/>
      <c r="CM663" t="e">
        <f t="shared" si="290"/>
        <v>#DIV/0!</v>
      </c>
      <c r="CN663" s="30"/>
      <c r="CO663" s="30"/>
      <c r="CP663" s="30"/>
      <c r="CQ663" s="30"/>
      <c r="CR663" s="30"/>
      <c r="CS663" s="100" t="e">
        <f t="shared" si="291"/>
        <v>#DIV/0!</v>
      </c>
      <c r="CT663" s="30"/>
      <c r="CU663" s="30"/>
      <c r="CV663" t="e">
        <f t="shared" si="292"/>
        <v>#DIV/0!</v>
      </c>
      <c r="CW663" s="30"/>
      <c r="CY663">
        <v>2.78E+18</v>
      </c>
      <c r="CZ663">
        <f>Q669</f>
        <v>1.4718069606666667E-2</v>
      </c>
    </row>
    <row r="664" spans="1:104" ht="15.75" thickBot="1">
      <c r="A664" t="s">
        <v>52</v>
      </c>
      <c r="B664">
        <v>2.01E+18</v>
      </c>
      <c r="C664" s="30">
        <v>0.11768000000000001</v>
      </c>
      <c r="D664" s="30">
        <v>1.8185751819999998E-2</v>
      </c>
      <c r="E664" t="s">
        <v>46</v>
      </c>
      <c r="F664">
        <v>2.01E+18</v>
      </c>
      <c r="G664" s="19"/>
      <c r="H664" s="19"/>
      <c r="I664" s="19"/>
      <c r="J664" s="19"/>
      <c r="K664" s="19"/>
      <c r="L664" s="19"/>
      <c r="M664" s="19"/>
      <c r="N664" s="19"/>
      <c r="R664" s="100"/>
      <c r="S664" t="s">
        <v>52</v>
      </c>
      <c r="T664">
        <v>1.93E+18</v>
      </c>
      <c r="U664" s="30">
        <v>0.16300000000000001</v>
      </c>
      <c r="V664" s="30">
        <v>2.3640319069999999E-2</v>
      </c>
      <c r="W664" s="30">
        <v>0.13155</v>
      </c>
      <c r="X664" s="30">
        <v>2.0606203010000001E-2</v>
      </c>
      <c r="Y664" s="30">
        <v>0.14951999999999999</v>
      </c>
      <c r="Z664" s="30">
        <v>2.2105263159999999E-2</v>
      </c>
      <c r="AA664" s="30">
        <v>0.13383999999999999</v>
      </c>
      <c r="AB664" s="30">
        <v>2.009911398E-2</v>
      </c>
      <c r="AC664" s="99">
        <f t="shared" si="283"/>
        <v>2.1612724805000001E-2</v>
      </c>
      <c r="AD664">
        <f t="shared" si="284"/>
        <v>1.5976896223374336E-3</v>
      </c>
      <c r="AE664" t="s">
        <v>46</v>
      </c>
      <c r="AF664">
        <v>1.93E+18</v>
      </c>
      <c r="AG664" s="30">
        <v>0.10403999999999999</v>
      </c>
      <c r="AH664" s="30">
        <v>1.6092807420000001E-2</v>
      </c>
      <c r="AI664" s="30">
        <v>9.2299999999999993E-2</v>
      </c>
      <c r="AJ664" s="30">
        <v>1.5106382979999999E-2</v>
      </c>
      <c r="AK664" s="99">
        <f t="shared" si="285"/>
        <v>1.55995952E-2</v>
      </c>
      <c r="AL664" s="100">
        <f t="shared" si="286"/>
        <v>4.9321222000000067E-4</v>
      </c>
      <c r="AM664" t="s">
        <v>52</v>
      </c>
      <c r="AO664" s="30"/>
      <c r="AP664" s="30"/>
      <c r="BW664" s="132">
        <v>5.0652407819999998E-3</v>
      </c>
      <c r="BX664" s="134"/>
      <c r="BY664" s="134"/>
      <c r="BZ664" s="134"/>
      <c r="CA664" s="134"/>
      <c r="CB664" s="126"/>
      <c r="CC664" s="132">
        <v>6.5844904009999998E-3</v>
      </c>
      <c r="CD664" s="132">
        <v>5.7394041720000002E-3</v>
      </c>
      <c r="CE664" s="132">
        <v>6.156934373E-3</v>
      </c>
      <c r="CF664" s="132">
        <v>5.5553074980000004E-3</v>
      </c>
      <c r="CG664">
        <f t="shared" si="288"/>
        <v>6.0090341109999999E-3</v>
      </c>
      <c r="CH664" s="133">
        <v>4.4479818280000003E-3</v>
      </c>
      <c r="CI664" s="133">
        <v>4.1753384110000003E-3</v>
      </c>
      <c r="CJ664" s="100">
        <f t="shared" si="289"/>
        <v>4.3116601195000003E-3</v>
      </c>
      <c r="CK664" s="30"/>
      <c r="CL664" s="30"/>
      <c r="CM664" t="e">
        <f t="shared" si="290"/>
        <v>#DIV/0!</v>
      </c>
      <c r="CN664" s="19"/>
      <c r="CO664" s="30"/>
      <c r="CP664" s="30"/>
      <c r="CQ664" s="30"/>
      <c r="CR664" s="30"/>
      <c r="CS664" s="100" t="e">
        <f t="shared" si="291"/>
        <v>#DIV/0!</v>
      </c>
      <c r="CT664" s="30"/>
      <c r="CU664" s="30"/>
      <c r="CV664" t="e">
        <f t="shared" si="292"/>
        <v>#DIV/0!</v>
      </c>
      <c r="CW664" s="30"/>
      <c r="CY664">
        <v>3.09E+18</v>
      </c>
      <c r="CZ664">
        <f>Q671</f>
        <v>9.9805965106666665E-3</v>
      </c>
    </row>
    <row r="665" spans="1:104" ht="15.75" thickBot="1">
      <c r="A665" t="s">
        <v>53</v>
      </c>
      <c r="B665">
        <v>2.16E+18</v>
      </c>
      <c r="C665" s="30">
        <v>9.8619999999999999E-2</v>
      </c>
      <c r="D665" s="30">
        <v>1.524030289E-2</v>
      </c>
      <c r="E665" t="s">
        <v>47</v>
      </c>
      <c r="F665">
        <v>2.16E+18</v>
      </c>
      <c r="G665" s="30">
        <v>7.3980000000000004E-2</v>
      </c>
      <c r="H665" s="30">
        <v>1.144669658E-2</v>
      </c>
      <c r="I665" s="30">
        <v>9.3850000000000003E-2</v>
      </c>
      <c r="J665" s="30">
        <v>1.743127786E-2</v>
      </c>
      <c r="K665" s="30">
        <v>9.1579999999999995E-2</v>
      </c>
      <c r="L665" s="30">
        <v>1.5924187100000001E-2</v>
      </c>
      <c r="M665" s="30">
        <v>6.2149999999999997E-2</v>
      </c>
      <c r="N665" s="30">
        <v>2.3074923890000001E-2</v>
      </c>
      <c r="Q665">
        <f t="shared" si="293"/>
        <v>1.4934053846666665E-2</v>
      </c>
      <c r="R665" s="100">
        <f>_xlfn.STDEV.S(H665,J665,L665,N665,P665)</f>
        <v>4.798731642643674E-3</v>
      </c>
      <c r="S665" t="s">
        <v>53</v>
      </c>
      <c r="T665">
        <v>2.08E+18</v>
      </c>
      <c r="U665" s="30">
        <v>0.12343</v>
      </c>
      <c r="V665" s="30">
        <v>1.7901377810000001E-2</v>
      </c>
      <c r="W665" s="30">
        <v>9.2539999999999997E-2</v>
      </c>
      <c r="X665" s="30">
        <v>1.449561404E-2</v>
      </c>
      <c r="Y665" s="30">
        <v>0.12211</v>
      </c>
      <c r="Z665" s="30">
        <v>1.8052927260000001E-2</v>
      </c>
      <c r="AA665" s="30">
        <v>0.10435</v>
      </c>
      <c r="AB665" s="30">
        <v>1.5670521100000001E-2</v>
      </c>
      <c r="AC665" s="99">
        <f t="shared" si="283"/>
        <v>1.6530110052500002E-2</v>
      </c>
      <c r="AD665">
        <f t="shared" si="284"/>
        <v>1.739484090408765E-3</v>
      </c>
      <c r="AE665" t="s">
        <v>47</v>
      </c>
      <c r="AF665">
        <v>2.08E+18</v>
      </c>
      <c r="AG665" s="30">
        <v>0.10728</v>
      </c>
      <c r="AH665" s="30">
        <v>1.6593967519999999E-2</v>
      </c>
      <c r="AI665" s="30">
        <v>0.1007</v>
      </c>
      <c r="AJ665" s="30">
        <v>1.6481178400000001E-2</v>
      </c>
      <c r="AK665" s="99">
        <f t="shared" si="285"/>
        <v>1.653757296E-2</v>
      </c>
      <c r="AL665" s="100">
        <f t="shared" si="286"/>
        <v>5.6394559999999039E-5</v>
      </c>
      <c r="AM665" t="s">
        <v>53</v>
      </c>
      <c r="AO665" s="30"/>
      <c r="AP665" s="30"/>
      <c r="BW665" s="132">
        <v>4.2448508319999998E-3</v>
      </c>
      <c r="BX665" s="132">
        <v>5.5685257310000001E-4</v>
      </c>
      <c r="BY665" s="132">
        <v>4.8550986729999999E-3</v>
      </c>
      <c r="BZ665" s="132">
        <v>4.4353317220000004E-3</v>
      </c>
      <c r="CA665" s="132">
        <v>6.4270120209999997E-3</v>
      </c>
      <c r="CB665" s="126">
        <f t="shared" si="287"/>
        <v>3.2824276560333332E-3</v>
      </c>
      <c r="CC665" s="132">
        <v>4.9860346640000002E-3</v>
      </c>
      <c r="CD665" s="132">
        <v>4.0374341470000002E-3</v>
      </c>
      <c r="CE665" s="132">
        <v>5.0282454270000002E-3</v>
      </c>
      <c r="CF665" s="132">
        <v>4.3312637290000002E-3</v>
      </c>
      <c r="CG665">
        <f t="shared" si="288"/>
        <v>4.5957444917499998E-3</v>
      </c>
      <c r="CH665" s="133">
        <v>4.586500294E-3</v>
      </c>
      <c r="CI665" s="133">
        <v>4.5553258719999998E-3</v>
      </c>
      <c r="CJ665" s="100">
        <f t="shared" si="289"/>
        <v>4.5709130830000003E-3</v>
      </c>
      <c r="CK665" s="30"/>
      <c r="CL665" s="30"/>
      <c r="CM665" t="e">
        <f t="shared" si="290"/>
        <v>#DIV/0!</v>
      </c>
      <c r="CN665" s="30"/>
      <c r="CO665" s="30"/>
      <c r="CP665" s="30"/>
      <c r="CQ665" s="30"/>
      <c r="CR665" s="30"/>
      <c r="CS665" s="100" t="e">
        <f t="shared" si="291"/>
        <v>#DIV/0!</v>
      </c>
      <c r="CT665" s="30"/>
      <c r="CU665" s="30"/>
      <c r="CV665" t="e">
        <f t="shared" si="292"/>
        <v>#DIV/0!</v>
      </c>
      <c r="CW665" s="30"/>
      <c r="CY665">
        <v>3.39E+18</v>
      </c>
      <c r="CZ665">
        <f>Q673</f>
        <v>9.0215582506666669E-3</v>
      </c>
    </row>
    <row r="666" spans="1:104" ht="15.75" thickBot="1">
      <c r="A666" t="s">
        <v>54</v>
      </c>
      <c r="B666">
        <v>2.31E+18</v>
      </c>
      <c r="C666" s="30">
        <v>8.4589999999999999E-2</v>
      </c>
      <c r="D666" s="30">
        <v>1.3072168130000001E-2</v>
      </c>
      <c r="E666" t="s">
        <v>48</v>
      </c>
      <c r="F666">
        <v>2.31E+18</v>
      </c>
      <c r="G666" s="19"/>
      <c r="H666" s="19"/>
      <c r="I666" s="19"/>
      <c r="J666" s="19"/>
      <c r="K666" s="19"/>
      <c r="L666" s="19"/>
      <c r="M666" s="19"/>
      <c r="N666" s="19"/>
      <c r="R666" s="100"/>
      <c r="S666" t="s">
        <v>54</v>
      </c>
      <c r="T666">
        <v>2.23E+18</v>
      </c>
      <c r="U666" s="30">
        <v>0.10664</v>
      </c>
      <c r="V666" s="30">
        <v>1.546627991E-2</v>
      </c>
      <c r="W666" s="30">
        <v>8.0070000000000002E-2</v>
      </c>
      <c r="X666" s="30">
        <v>1.2542293229999999E-2</v>
      </c>
      <c r="Y666" s="30">
        <v>0.11132</v>
      </c>
      <c r="Z666" s="30">
        <v>1.645771733E-2</v>
      </c>
      <c r="AA666" s="30">
        <v>8.634E-2</v>
      </c>
      <c r="AB666" s="30">
        <v>1.2965910799999999E-2</v>
      </c>
      <c r="AC666" s="99">
        <f t="shared" si="283"/>
        <v>1.4358050317500001E-2</v>
      </c>
      <c r="AD666">
        <f t="shared" si="284"/>
        <v>1.9036631906287948E-3</v>
      </c>
      <c r="AE666" t="s">
        <v>48</v>
      </c>
      <c r="AF666">
        <v>2.23E+18</v>
      </c>
      <c r="AG666" s="30">
        <v>0.11284</v>
      </c>
      <c r="AH666" s="30">
        <v>1.7453982989999998E-2</v>
      </c>
      <c r="AI666" s="30">
        <v>0.10143000000000001</v>
      </c>
      <c r="AJ666" s="30">
        <v>1.6600654659999999E-2</v>
      </c>
      <c r="AK666" s="99">
        <f t="shared" si="285"/>
        <v>1.7027318824999998E-2</v>
      </c>
      <c r="AL666" s="100">
        <f t="shared" si="286"/>
        <v>4.2666416499999998E-4</v>
      </c>
      <c r="AM666" t="s">
        <v>54</v>
      </c>
      <c r="AO666" s="30"/>
      <c r="AP666" s="30"/>
      <c r="BW666" s="132">
        <v>3.6409646310000001E-3</v>
      </c>
      <c r="BX666" s="134"/>
      <c r="BY666" s="134"/>
      <c r="BZ666" s="134"/>
      <c r="CA666" s="134"/>
      <c r="CB666" s="126"/>
      <c r="CC666" s="132">
        <v>4.3077917570000001E-3</v>
      </c>
      <c r="CD666" s="132">
        <v>3.493379643E-3</v>
      </c>
      <c r="CE666" s="132">
        <v>4.5839348210000002E-3</v>
      </c>
      <c r="CF666" s="132">
        <v>3.5837212300000002E-3</v>
      </c>
      <c r="CG666">
        <f t="shared" si="288"/>
        <v>3.9922068627499998E-3</v>
      </c>
      <c r="CH666" s="133">
        <v>4.8242048199999997E-3</v>
      </c>
      <c r="CI666" s="133">
        <v>4.5883485920000001E-3</v>
      </c>
      <c r="CJ666" s="100">
        <f t="shared" si="289"/>
        <v>4.7062767060000003E-3</v>
      </c>
      <c r="CK666" s="30"/>
      <c r="CL666" s="30"/>
      <c r="CM666" t="e">
        <f t="shared" si="290"/>
        <v>#DIV/0!</v>
      </c>
      <c r="CN666" s="19"/>
      <c r="CO666" s="30"/>
      <c r="CP666" s="30"/>
      <c r="CQ666" s="30"/>
      <c r="CR666" s="30"/>
      <c r="CS666" s="100" t="e">
        <f t="shared" si="291"/>
        <v>#DIV/0!</v>
      </c>
      <c r="CT666" s="30"/>
      <c r="CU666" s="30"/>
      <c r="CV666" t="e">
        <f t="shared" si="292"/>
        <v>#DIV/0!</v>
      </c>
      <c r="CW666" s="30"/>
      <c r="CY666">
        <v>3.7E+18</v>
      </c>
      <c r="CZ666">
        <f>Q675</f>
        <v>8.7303804639999993E-3</v>
      </c>
    </row>
    <row r="667" spans="1:104" ht="15.75" thickBot="1">
      <c r="A667" t="s">
        <v>55</v>
      </c>
      <c r="B667">
        <v>2.47E+18</v>
      </c>
      <c r="C667" s="30">
        <v>7.5219999999999995E-2</v>
      </c>
      <c r="D667" s="30">
        <v>1.162416937E-2</v>
      </c>
      <c r="E667" t="s">
        <v>49</v>
      </c>
      <c r="F667">
        <v>2.47E+18</v>
      </c>
      <c r="G667" s="30">
        <v>6.5689999999999998E-2</v>
      </c>
      <c r="H667" s="30">
        <v>1.0164010520000001E-2</v>
      </c>
      <c r="I667" s="30">
        <v>8.7419999999999998E-2</v>
      </c>
      <c r="J667" s="30">
        <v>1.623699851E-2</v>
      </c>
      <c r="K667" s="30">
        <v>9.3429999999999999E-2</v>
      </c>
      <c r="L667" s="30">
        <v>1.6245870280000001E-2</v>
      </c>
      <c r="M667" s="30">
        <v>2.078E-2</v>
      </c>
      <c r="N667" s="30">
        <v>7.7151555650000004E-3</v>
      </c>
      <c r="Q667">
        <f t="shared" si="293"/>
        <v>1.4215626436666665E-2</v>
      </c>
      <c r="R667" s="100">
        <f>_xlfn.STDEV.S(H667,J667,L667,N667,P667)</f>
        <v>4.3326480672321649E-3</v>
      </c>
      <c r="S667" t="s">
        <v>55</v>
      </c>
      <c r="T667">
        <v>2.38E+18</v>
      </c>
      <c r="U667" s="30">
        <v>9.5640000000000003E-2</v>
      </c>
      <c r="V667" s="30">
        <v>1.387092096E-2</v>
      </c>
      <c r="W667" s="30">
        <v>6.701E-2</v>
      </c>
      <c r="X667" s="30">
        <v>1.049655388E-2</v>
      </c>
      <c r="Y667" s="30">
        <v>0.10106</v>
      </c>
      <c r="Z667" s="30">
        <v>1.494086339E-2</v>
      </c>
      <c r="AA667" s="30">
        <v>6.7659999999999998E-2</v>
      </c>
      <c r="AB667" s="30">
        <v>1.0160684789999999E-2</v>
      </c>
      <c r="AC667" s="99">
        <f t="shared" si="283"/>
        <v>1.2367255755000001E-2</v>
      </c>
      <c r="AD667">
        <f t="shared" si="284"/>
        <v>2.3981205304965756E-3</v>
      </c>
      <c r="AE667" t="s">
        <v>49</v>
      </c>
      <c r="AF667">
        <v>2.38E+18</v>
      </c>
      <c r="AG667" s="30">
        <v>0.10929999999999999</v>
      </c>
      <c r="AH667" s="30">
        <v>1.690641918E-2</v>
      </c>
      <c r="AI667" s="30">
        <v>0.10051</v>
      </c>
      <c r="AJ667" s="30">
        <v>1.6450081830000001E-2</v>
      </c>
      <c r="AK667" s="99">
        <f t="shared" si="285"/>
        <v>1.6678250504999999E-2</v>
      </c>
      <c r="AL667" s="100">
        <f t="shared" si="286"/>
        <v>2.2816867499999942E-4</v>
      </c>
      <c r="AM667" t="s">
        <v>55</v>
      </c>
      <c r="AO667" s="30"/>
      <c r="AP667" s="30"/>
      <c r="BW667" s="132">
        <v>3.2376564550000001E-3</v>
      </c>
      <c r="BX667" s="132">
        <v>4.9445317019999999E-4</v>
      </c>
      <c r="BY667" s="132">
        <v>4.5224584550000004E-3</v>
      </c>
      <c r="BZ667" s="132">
        <v>4.5249294909999998E-3</v>
      </c>
      <c r="CA667" s="132">
        <v>2.1488867220000002E-3</v>
      </c>
      <c r="CB667" s="126">
        <f t="shared" si="287"/>
        <v>3.1806137053999998E-3</v>
      </c>
      <c r="CC667" s="132">
        <v>3.8634396439999998E-3</v>
      </c>
      <c r="CD667" s="132">
        <v>2.923583988E-3</v>
      </c>
      <c r="CE667" s="132">
        <v>4.1614485540000003E-3</v>
      </c>
      <c r="CF667" s="132">
        <v>2.8083689879999998E-3</v>
      </c>
      <c r="CG667">
        <f t="shared" si="288"/>
        <v>3.4392102935000002E-3</v>
      </c>
      <c r="CH667" s="133">
        <v>4.6728605709999999E-3</v>
      </c>
      <c r="CI667" s="133">
        <v>4.5467309180000004E-3</v>
      </c>
      <c r="CJ667" s="100">
        <f t="shared" si="289"/>
        <v>4.6097957444999997E-3</v>
      </c>
      <c r="CK667" s="30"/>
      <c r="CL667" s="30"/>
      <c r="CM667" t="e">
        <f t="shared" si="290"/>
        <v>#DIV/0!</v>
      </c>
      <c r="CN667" s="30"/>
      <c r="CO667" s="30"/>
      <c r="CP667" s="30"/>
      <c r="CQ667" s="30"/>
      <c r="CR667" s="30"/>
      <c r="CS667" s="100" t="e">
        <f t="shared" si="291"/>
        <v>#DIV/0!</v>
      </c>
      <c r="CT667" s="30"/>
      <c r="CU667" s="30"/>
      <c r="CV667" t="e">
        <f t="shared" si="292"/>
        <v>#DIV/0!</v>
      </c>
      <c r="CW667" s="30"/>
      <c r="CY667">
        <v>4.01E+18</v>
      </c>
      <c r="CZ667">
        <f>Q677</f>
        <v>5.8713742660000002E-3</v>
      </c>
    </row>
    <row r="668" spans="1:104" ht="15.75" thickBot="1">
      <c r="A668" t="s">
        <v>56</v>
      </c>
      <c r="B668">
        <v>2.62E+18</v>
      </c>
      <c r="C668" s="30">
        <v>6.2670000000000003E-2</v>
      </c>
      <c r="D668" s="30">
        <v>9.684747334E-3</v>
      </c>
      <c r="E668" t="s">
        <v>50</v>
      </c>
      <c r="F668">
        <v>2.62E+18</v>
      </c>
      <c r="G668" s="19"/>
      <c r="H668" s="19"/>
      <c r="I668" s="19"/>
      <c r="J668" s="19"/>
      <c r="K668" s="19"/>
      <c r="L668" s="19"/>
      <c r="M668" s="19"/>
      <c r="N668" s="19"/>
      <c r="R668" s="100"/>
      <c r="S668" t="s">
        <v>56</v>
      </c>
      <c r="T668">
        <v>2.53E+18</v>
      </c>
      <c r="U668" s="30">
        <v>8.7639999999999996E-2</v>
      </c>
      <c r="V668" s="30">
        <v>1.2710659900000001E-2</v>
      </c>
      <c r="W668" s="30">
        <v>5.491E-2</v>
      </c>
      <c r="X668" s="30">
        <v>8.6011904759999997E-3</v>
      </c>
      <c r="Y668" s="30">
        <v>9.2679999999999998E-2</v>
      </c>
      <c r="Z668" s="30">
        <v>1.3701951509999999E-2</v>
      </c>
      <c r="AA668" s="30">
        <v>6.6259999999999999E-2</v>
      </c>
      <c r="AB668" s="30">
        <v>9.9504430090000002E-3</v>
      </c>
      <c r="AC668" s="99">
        <f t="shared" si="283"/>
        <v>1.124106122375E-2</v>
      </c>
      <c r="AD668">
        <f t="shared" si="284"/>
        <v>2.3699728698352916E-3</v>
      </c>
      <c r="AE668" t="s">
        <v>50</v>
      </c>
      <c r="AF668">
        <v>2.53E+18</v>
      </c>
      <c r="AG668" s="30">
        <v>0.10782</v>
      </c>
      <c r="AH668" s="30">
        <v>1.66774942E-2</v>
      </c>
      <c r="AI668" s="30">
        <v>9.4530000000000003E-2</v>
      </c>
      <c r="AJ668" s="30">
        <v>1.547135843E-2</v>
      </c>
      <c r="AK668" s="99">
        <f t="shared" si="285"/>
        <v>1.6074426315000001E-2</v>
      </c>
      <c r="AL668" s="100">
        <f t="shared" si="286"/>
        <v>6.0306788500000003E-4</v>
      </c>
      <c r="AM668" t="s">
        <v>56</v>
      </c>
      <c r="AO668" s="30"/>
      <c r="AP668" s="30"/>
      <c r="BW668" s="132">
        <v>2.697473146E-3</v>
      </c>
      <c r="BX668" s="134"/>
      <c r="BY668" s="134"/>
      <c r="BZ668" s="134"/>
      <c r="CA668" s="134"/>
      <c r="CB668" s="126"/>
      <c r="CC668" s="132">
        <v>3.5402744709999998E-3</v>
      </c>
      <c r="CD668" s="132">
        <v>2.3956722390000001E-3</v>
      </c>
      <c r="CE668" s="132">
        <v>3.816376924E-3</v>
      </c>
      <c r="CF668" s="132">
        <v>2.7502590769999998E-3</v>
      </c>
      <c r="CG668">
        <f t="shared" si="288"/>
        <v>3.12564567775E-3</v>
      </c>
      <c r="CH668" s="133">
        <v>4.6095867049999999E-3</v>
      </c>
      <c r="CI668" s="133">
        <v>4.2762160349999996E-3</v>
      </c>
      <c r="CJ668" s="100">
        <f t="shared" si="289"/>
        <v>4.4429013700000002E-3</v>
      </c>
      <c r="CK668" s="30"/>
      <c r="CL668" s="30"/>
      <c r="CM668" t="e">
        <f t="shared" si="290"/>
        <v>#DIV/0!</v>
      </c>
      <c r="CN668" s="19"/>
      <c r="CO668" s="30"/>
      <c r="CP668" s="30"/>
      <c r="CQ668" s="30"/>
      <c r="CR668" s="30"/>
      <c r="CS668" s="100" t="e">
        <f t="shared" si="291"/>
        <v>#DIV/0!</v>
      </c>
      <c r="CT668" s="30"/>
      <c r="CU668" s="30"/>
      <c r="CV668" t="e">
        <f t="shared" si="292"/>
        <v>#DIV/0!</v>
      </c>
      <c r="CW668" s="30"/>
      <c r="CY668">
        <v>4.32E+18</v>
      </c>
      <c r="CZ668">
        <f>Q679</f>
        <v>4.8810771305000007E-3</v>
      </c>
    </row>
    <row r="669" spans="1:104" ht="15.75" thickBot="1">
      <c r="A669" t="s">
        <v>57</v>
      </c>
      <c r="B669">
        <v>2.78E+18</v>
      </c>
      <c r="C669" s="30">
        <v>5.3600000000000002E-2</v>
      </c>
      <c r="D669" s="30">
        <v>8.2831092569999997E-3</v>
      </c>
      <c r="E669" t="s">
        <v>51</v>
      </c>
      <c r="F669">
        <v>2.78E+18</v>
      </c>
      <c r="G669" s="30">
        <v>6.4990000000000006E-2</v>
      </c>
      <c r="H669" s="30">
        <v>1.005570169E-2</v>
      </c>
      <c r="I669" s="30">
        <v>9.0670000000000001E-2</v>
      </c>
      <c r="J669" s="30">
        <v>1.6840638929999999E-2</v>
      </c>
      <c r="K669" s="30">
        <v>9.9250000000000005E-2</v>
      </c>
      <c r="L669" s="30">
        <v>1.7257868199999998E-2</v>
      </c>
      <c r="M669" s="30">
        <v>7.8799999999999999E-3</v>
      </c>
      <c r="N669" s="30">
        <v>2.9256701569999998E-3</v>
      </c>
      <c r="Q669">
        <f t="shared" si="293"/>
        <v>1.4718069606666667E-2</v>
      </c>
      <c r="R669" s="100">
        <f>_xlfn.STDEV.S(H669,J669,L669,N669,P669)</f>
        <v>6.7574419618370938E-3</v>
      </c>
      <c r="S669" t="s">
        <v>57</v>
      </c>
      <c r="T669">
        <v>2.68E+18</v>
      </c>
      <c r="U669" s="30">
        <v>8.1629999999999994E-2</v>
      </c>
      <c r="V669" s="30">
        <v>1.1839013779999999E-2</v>
      </c>
      <c r="W669" s="30">
        <v>4.4749999999999998E-2</v>
      </c>
      <c r="X669" s="30">
        <v>7.009711779E-3</v>
      </c>
      <c r="Y669" s="30">
        <v>8.7110000000000007E-2</v>
      </c>
      <c r="Z669" s="30">
        <v>1.287847428E-2</v>
      </c>
      <c r="AA669" s="30">
        <v>5.6750000000000002E-2</v>
      </c>
      <c r="AB669" s="30">
        <v>8.522300646E-3</v>
      </c>
      <c r="AC669" s="99">
        <f t="shared" si="283"/>
        <v>1.006237512125E-2</v>
      </c>
      <c r="AD669">
        <f t="shared" si="284"/>
        <v>2.7554456545848113E-3</v>
      </c>
      <c r="AE669" t="s">
        <v>51</v>
      </c>
      <c r="AF669">
        <v>2.68E+18</v>
      </c>
      <c r="AG669" s="30">
        <v>0.10983999999999999</v>
      </c>
      <c r="AH669" s="30">
        <v>1.6989945860000001E-2</v>
      </c>
      <c r="AI669" s="30">
        <v>9.5490000000000005E-2</v>
      </c>
      <c r="AJ669" s="30">
        <v>1.5628477910000001E-2</v>
      </c>
      <c r="AK669" s="99">
        <f t="shared" si="285"/>
        <v>1.6309211885000001E-2</v>
      </c>
      <c r="AL669" s="100">
        <f t="shared" si="286"/>
        <v>6.8073397500000021E-4</v>
      </c>
      <c r="AM669" t="s">
        <v>57</v>
      </c>
      <c r="AO669" s="30"/>
      <c r="AP669" s="30"/>
      <c r="BW669" s="132">
        <v>2.307077719E-3</v>
      </c>
      <c r="BX669" s="132">
        <v>4.8918422179999995E-4</v>
      </c>
      <c r="BY669" s="132">
        <v>4.6905892029999998E-3</v>
      </c>
      <c r="BZ669" s="132">
        <v>4.806799229E-3</v>
      </c>
      <c r="CA669" s="132">
        <v>8.1488100919999997E-4</v>
      </c>
      <c r="CB669" s="126">
        <f t="shared" si="287"/>
        <v>3.3288575512666666E-3</v>
      </c>
      <c r="CC669" s="132">
        <v>3.2974966350000001E-3</v>
      </c>
      <c r="CD669" s="132">
        <v>1.9524008869999999E-3</v>
      </c>
      <c r="CE669" s="132">
        <v>3.5870154710000001E-3</v>
      </c>
      <c r="CF669" s="132">
        <v>2.3555267520000002E-3</v>
      </c>
      <c r="CG669">
        <f t="shared" si="288"/>
        <v>2.7981099362500003E-3</v>
      </c>
      <c r="CH669" s="133">
        <v>4.6959469819999999E-3</v>
      </c>
      <c r="CI669" s="133">
        <v>4.3196431730000004E-3</v>
      </c>
      <c r="CJ669" s="100">
        <f t="shared" si="289"/>
        <v>4.5077950774999997E-3</v>
      </c>
      <c r="CK669" s="30"/>
      <c r="CL669" s="30"/>
      <c r="CM669" t="e">
        <f t="shared" si="290"/>
        <v>#DIV/0!</v>
      </c>
      <c r="CN669" s="30"/>
      <c r="CO669" s="30"/>
      <c r="CP669" s="30"/>
      <c r="CQ669" s="30"/>
      <c r="CR669" s="30"/>
      <c r="CS669" s="100" t="e">
        <f t="shared" si="291"/>
        <v>#DIV/0!</v>
      </c>
      <c r="CT669" s="30"/>
      <c r="CU669" s="30"/>
      <c r="CV669" t="e">
        <f t="shared" si="292"/>
        <v>#DIV/0!</v>
      </c>
      <c r="CW669" s="30"/>
      <c r="CY669">
        <v>4.63E+18</v>
      </c>
      <c r="CZ669">
        <f>Q681</f>
        <v>5.5343213179999996E-3</v>
      </c>
    </row>
    <row r="670" spans="1:104" ht="15.75" thickBot="1">
      <c r="A670" t="s">
        <v>58</v>
      </c>
      <c r="B670">
        <v>2.93E+18</v>
      </c>
      <c r="C670" s="30">
        <v>4.8559999999999999E-2</v>
      </c>
      <c r="D670" s="30">
        <v>7.5042497299999998E-3</v>
      </c>
      <c r="E670" t="s">
        <v>52</v>
      </c>
      <c r="F670">
        <v>2.93E+18</v>
      </c>
      <c r="G670" s="19"/>
      <c r="H670" s="19"/>
      <c r="I670" s="19"/>
      <c r="J670" s="19"/>
      <c r="K670" s="19"/>
      <c r="L670" s="19"/>
      <c r="M670" s="19"/>
      <c r="N670" s="19"/>
      <c r="R670" s="100"/>
      <c r="S670" t="s">
        <v>58</v>
      </c>
      <c r="T670">
        <v>2.83E+18</v>
      </c>
      <c r="U670" s="30">
        <v>6.8330000000000002E-2</v>
      </c>
      <c r="V670" s="30">
        <v>9.9100797680000009E-3</v>
      </c>
      <c r="W670" s="30">
        <v>3.9070000000000001E-2</v>
      </c>
      <c r="X670" s="30">
        <v>6.1199874689999998E-3</v>
      </c>
      <c r="Y670" s="30">
        <v>8.1890000000000004E-2</v>
      </c>
      <c r="Z670" s="30">
        <v>1.2106741569999999E-2</v>
      </c>
      <c r="AA670" s="30">
        <v>5.1729999999999998E-2</v>
      </c>
      <c r="AB670" s="30">
        <v>7.7684336990000002E-3</v>
      </c>
      <c r="AC670" s="99">
        <f t="shared" si="283"/>
        <v>8.9763106265000007E-3</v>
      </c>
      <c r="AD670">
        <f t="shared" si="284"/>
        <v>2.6005814320197418E-3</v>
      </c>
      <c r="AE670" t="s">
        <v>52</v>
      </c>
      <c r="AF670">
        <v>2.83E+18</v>
      </c>
      <c r="AG670" s="30">
        <v>0.10228</v>
      </c>
      <c r="AH670" s="30">
        <v>1.5820572309999999E-2</v>
      </c>
      <c r="AI670" s="19"/>
      <c r="AJ670" s="19"/>
      <c r="AK670" s="99">
        <f t="shared" si="285"/>
        <v>1.5820572309999999E-2</v>
      </c>
      <c r="AL670" s="100"/>
      <c r="AM670" t="s">
        <v>58</v>
      </c>
      <c r="AO670" s="30"/>
      <c r="AP670" s="30"/>
      <c r="BW670" s="132">
        <v>2.090143545E-3</v>
      </c>
      <c r="BX670" s="134"/>
      <c r="BY670" s="134"/>
      <c r="BZ670" s="134"/>
      <c r="CA670" s="134"/>
      <c r="CB670" s="126"/>
      <c r="CC670" s="132">
        <v>2.7602345339999999E-3</v>
      </c>
      <c r="CD670" s="132">
        <v>1.704587769E-3</v>
      </c>
      <c r="CE670" s="132">
        <v>3.372066318E-3</v>
      </c>
      <c r="CF670" s="132">
        <v>2.1471612139999999E-3</v>
      </c>
      <c r="CG670">
        <f t="shared" si="288"/>
        <v>2.4960124587499999E-3</v>
      </c>
      <c r="CH670" s="133">
        <v>4.3727372299999998E-3</v>
      </c>
      <c r="CI670" s="20"/>
      <c r="CJ670" s="100">
        <f t="shared" si="289"/>
        <v>4.3727372299999998E-3</v>
      </c>
      <c r="CK670" s="30"/>
      <c r="CL670" s="30"/>
      <c r="CM670" t="e">
        <f t="shared" si="290"/>
        <v>#DIV/0!</v>
      </c>
      <c r="CN670" s="19"/>
      <c r="CO670" s="30"/>
      <c r="CP670" s="30"/>
      <c r="CQ670" s="30"/>
      <c r="CR670" s="30"/>
      <c r="CS670" s="100" t="e">
        <f t="shared" si="291"/>
        <v>#DIV/0!</v>
      </c>
      <c r="CT670" s="30"/>
      <c r="CU670" s="30"/>
      <c r="CV670" t="e">
        <f t="shared" si="292"/>
        <v>#DIV/0!</v>
      </c>
      <c r="CW670" s="30"/>
      <c r="CY670">
        <v>4.94E+18</v>
      </c>
      <c r="CZ670">
        <f>Q683</f>
        <v>4.7436178959999993E-3</v>
      </c>
    </row>
    <row r="671" spans="1:104" ht="15.75" thickBot="1">
      <c r="A671" t="s">
        <v>59</v>
      </c>
      <c r="B671">
        <v>3.09E+18</v>
      </c>
      <c r="C671" s="30">
        <v>4.5760000000000002E-2</v>
      </c>
      <c r="D671" s="30">
        <v>7.0715499920000003E-3</v>
      </c>
      <c r="E671" t="s">
        <v>53</v>
      </c>
      <c r="F671">
        <v>3.09E+18</v>
      </c>
      <c r="G671" s="30">
        <v>4.7829999999999998E-2</v>
      </c>
      <c r="H671" s="30">
        <v>7.4005879619999998E-3</v>
      </c>
      <c r="I671" s="30">
        <v>5.9479999999999998E-2</v>
      </c>
      <c r="J671" s="30">
        <v>1.104754829E-2</v>
      </c>
      <c r="K671" s="30">
        <v>6.6100000000000006E-2</v>
      </c>
      <c r="L671" s="30">
        <v>1.149365328E-2</v>
      </c>
      <c r="M671" s="30">
        <v>-1.3999999999999999E-4</v>
      </c>
      <c r="N671" s="30">
        <v>-5.1978911409999998E-5</v>
      </c>
      <c r="Q671">
        <f t="shared" si="293"/>
        <v>9.9805965106666665E-3</v>
      </c>
      <c r="R671" s="100">
        <f>_xlfn.STDEV.S(H671,J671,L671,N671,P671)</f>
        <v>5.3408363326849758E-3</v>
      </c>
      <c r="S671" t="s">
        <v>59</v>
      </c>
      <c r="T671">
        <v>2.97E+18</v>
      </c>
      <c r="U671" s="30">
        <v>6.2330000000000003E-2</v>
      </c>
      <c r="V671" s="30">
        <v>9.0398839740000007E-3</v>
      </c>
      <c r="W671" s="30">
        <v>3.524E-2</v>
      </c>
      <c r="X671" s="30">
        <v>5.5200501250000002E-3</v>
      </c>
      <c r="Y671" s="30">
        <v>7.8460000000000002E-2</v>
      </c>
      <c r="Z671" s="30">
        <v>1.159964518E-2</v>
      </c>
      <c r="AA671" s="30">
        <v>4.8550000000000003E-2</v>
      </c>
      <c r="AB671" s="30">
        <v>7.2908845170000002E-3</v>
      </c>
      <c r="AC671" s="99">
        <f t="shared" si="283"/>
        <v>8.3626159490000004E-3</v>
      </c>
      <c r="AD671">
        <f t="shared" si="284"/>
        <v>2.5926716559143788E-3</v>
      </c>
      <c r="AE671" t="s">
        <v>53</v>
      </c>
      <c r="AF671">
        <v>2.97E+18</v>
      </c>
      <c r="AG671" s="30">
        <v>8.4150000000000003E-2</v>
      </c>
      <c r="AH671" s="30">
        <v>1.30162413E-2</v>
      </c>
      <c r="AI671" s="30">
        <v>6.7739999999999995E-2</v>
      </c>
      <c r="AJ671" s="30">
        <v>1.1086743039999999E-2</v>
      </c>
      <c r="AK671" s="99">
        <f t="shared" si="285"/>
        <v>1.2051492170000001E-2</v>
      </c>
      <c r="AL671" s="100">
        <f t="shared" ref="AL671:AL687" si="294">_xlfn.STDEV.P(AH671,AJ671)</f>
        <v>9.6474913000000034E-4</v>
      </c>
      <c r="AM671" t="s">
        <v>59</v>
      </c>
      <c r="AO671" s="30"/>
      <c r="AP671" s="30"/>
      <c r="BW671" s="132">
        <v>1.96962456E-3</v>
      </c>
      <c r="BX671" s="132">
        <v>3.600197158E-4</v>
      </c>
      <c r="BY671" s="132">
        <v>3.0770513489999998E-3</v>
      </c>
      <c r="BZ671" s="132">
        <v>3.201304071E-3</v>
      </c>
      <c r="CA671" s="132">
        <v>1.447758138E-5</v>
      </c>
      <c r="CB671" s="126">
        <f t="shared" si="287"/>
        <v>2.2127917119333334E-3</v>
      </c>
      <c r="CC671" s="132">
        <v>2.5178606549999998E-3</v>
      </c>
      <c r="CD671" s="132">
        <v>1.5374884300000001E-3</v>
      </c>
      <c r="CE671" s="132">
        <v>3.230825782E-3</v>
      </c>
      <c r="CF671" s="132">
        <v>2.0151687020000001E-3</v>
      </c>
      <c r="CG671">
        <f t="shared" si="288"/>
        <v>2.32533589225E-3</v>
      </c>
      <c r="CH671" s="133">
        <v>3.5976323610000002E-3</v>
      </c>
      <c r="CI671" s="133">
        <v>3.0643274539999999E-3</v>
      </c>
      <c r="CJ671" s="100">
        <f t="shared" si="289"/>
        <v>3.3309799075E-3</v>
      </c>
      <c r="CK671" s="30"/>
      <c r="CL671" s="30"/>
      <c r="CM671" t="e">
        <f t="shared" si="290"/>
        <v>#DIV/0!</v>
      </c>
      <c r="CN671" s="30"/>
      <c r="CO671" s="30"/>
      <c r="CP671" s="30"/>
      <c r="CQ671" s="30"/>
      <c r="CR671" s="30"/>
      <c r="CS671" s="100" t="e">
        <f t="shared" si="291"/>
        <v>#DIV/0!</v>
      </c>
      <c r="CT671" s="30"/>
      <c r="CU671" s="30"/>
      <c r="CV671" t="e">
        <f t="shared" si="292"/>
        <v>#DIV/0!</v>
      </c>
      <c r="CW671" s="30"/>
      <c r="CY671">
        <v>5.24E+18</v>
      </c>
      <c r="CZ671">
        <f>Q685</f>
        <v>3.8368911916666667E-3</v>
      </c>
    </row>
    <row r="672" spans="1:104" ht="15.75" thickBot="1">
      <c r="A672" t="s">
        <v>60</v>
      </c>
      <c r="B672">
        <v>3.24E+18</v>
      </c>
      <c r="C672" s="30">
        <v>4.4999999999999998E-2</v>
      </c>
      <c r="D672" s="30">
        <v>6.9541029210000004E-3</v>
      </c>
      <c r="E672" t="s">
        <v>54</v>
      </c>
      <c r="F672">
        <v>3.24E+18</v>
      </c>
      <c r="G672" s="19"/>
      <c r="H672" s="19"/>
      <c r="I672" s="19"/>
      <c r="J672" s="19"/>
      <c r="K672" s="19"/>
      <c r="L672" s="19"/>
      <c r="M672" s="19"/>
      <c r="N672" s="19"/>
      <c r="R672" s="100"/>
      <c r="S672" t="s">
        <v>60</v>
      </c>
      <c r="T672">
        <v>3.12E+18</v>
      </c>
      <c r="U672" s="30">
        <v>5.9549999999999999E-2</v>
      </c>
      <c r="V672" s="30">
        <v>8.6366932559999998E-3</v>
      </c>
      <c r="W672" s="30">
        <v>1.8579999999999999E-2</v>
      </c>
      <c r="X672" s="30">
        <v>2.9104010029999999E-3</v>
      </c>
      <c r="Y672" s="30">
        <v>6.6309999999999994E-2</v>
      </c>
      <c r="Z672" s="30">
        <v>9.8033707870000004E-3</v>
      </c>
      <c r="AA672" s="30">
        <v>4.854E-2</v>
      </c>
      <c r="AB672" s="30">
        <v>7.2893827899999999E-3</v>
      </c>
      <c r="AC672" s="99">
        <f t="shared" si="283"/>
        <v>7.1599619590000003E-3</v>
      </c>
      <c r="AD672">
        <f t="shared" si="284"/>
        <v>3.0135175252929912E-3</v>
      </c>
      <c r="AE672" t="s">
        <v>54</v>
      </c>
      <c r="AF672">
        <v>3.12E+18</v>
      </c>
      <c r="AG672" s="30">
        <v>7.2440000000000004E-2</v>
      </c>
      <c r="AH672" s="30">
        <v>1.120494973E-2</v>
      </c>
      <c r="AI672" s="30">
        <v>5.7149999999999999E-2</v>
      </c>
      <c r="AJ672" s="30">
        <v>9.3535188219999992E-3</v>
      </c>
      <c r="AK672" s="99">
        <f t="shared" si="285"/>
        <v>1.0279234275999999E-2</v>
      </c>
      <c r="AL672" s="100">
        <f t="shared" si="294"/>
        <v>9.2571545400000049E-4</v>
      </c>
      <c r="AM672" t="s">
        <v>60</v>
      </c>
      <c r="AO672" s="30"/>
      <c r="AP672" s="30"/>
      <c r="BW672" s="132">
        <v>1.9369122640000001E-3</v>
      </c>
      <c r="BX672" s="134"/>
      <c r="BY672" s="134"/>
      <c r="BZ672" s="134"/>
      <c r="CA672" s="134"/>
      <c r="CB672" s="126"/>
      <c r="CC672" s="132">
        <v>2.4055607570000002E-3</v>
      </c>
      <c r="CD672" s="132">
        <v>8.1062812250000003E-4</v>
      </c>
      <c r="CE672" s="132">
        <v>2.730513097E-3</v>
      </c>
      <c r="CF672" s="132">
        <v>2.0147536309999999E-3</v>
      </c>
      <c r="CG672">
        <f t="shared" si="288"/>
        <v>1.9903639018750002E-3</v>
      </c>
      <c r="CH672" s="133">
        <v>3.0969992659999998E-3</v>
      </c>
      <c r="CI672" s="133">
        <v>2.5852718329999998E-3</v>
      </c>
      <c r="CJ672" s="100">
        <f t="shared" si="289"/>
        <v>2.8411355495E-3</v>
      </c>
      <c r="CK672" s="30"/>
      <c r="CL672" s="30"/>
      <c r="CM672" t="e">
        <f t="shared" si="290"/>
        <v>#DIV/0!</v>
      </c>
      <c r="CN672" s="19"/>
      <c r="CO672" s="30"/>
      <c r="CP672" s="30"/>
      <c r="CQ672" s="30"/>
      <c r="CR672" s="30"/>
      <c r="CS672" s="100" t="e">
        <f t="shared" si="291"/>
        <v>#DIV/0!</v>
      </c>
      <c r="CT672" s="30"/>
      <c r="CU672" s="30"/>
      <c r="CV672" t="e">
        <f t="shared" si="292"/>
        <v>#DIV/0!</v>
      </c>
      <c r="CW672" s="30"/>
      <c r="CY672">
        <v>5.55E+18</v>
      </c>
      <c r="CZ672">
        <f>Q687</f>
        <v>3.3504992473333329E-3</v>
      </c>
    </row>
    <row r="673" spans="1:101" ht="15.75" thickBot="1">
      <c r="A673" t="s">
        <v>61</v>
      </c>
      <c r="B673">
        <v>3.39E+18</v>
      </c>
      <c r="C673" s="30">
        <v>4.5359999999999998E-2</v>
      </c>
      <c r="D673" s="30">
        <v>7.0097357440000001E-3</v>
      </c>
      <c r="E673" t="s">
        <v>55</v>
      </c>
      <c r="F673">
        <v>3.39E+18</v>
      </c>
      <c r="G673" s="30">
        <v>4.3639999999999998E-2</v>
      </c>
      <c r="H673" s="30">
        <v>6.7522822220000001E-3</v>
      </c>
      <c r="I673" s="30">
        <v>5.5109999999999999E-2</v>
      </c>
      <c r="J673" s="30">
        <v>1.02358841E-2</v>
      </c>
      <c r="K673" s="30">
        <v>5.7950000000000002E-2</v>
      </c>
      <c r="L673" s="30">
        <v>1.0076508430000001E-2</v>
      </c>
      <c r="M673" s="30">
        <v>-3.5400000000000002E-3</v>
      </c>
      <c r="N673" s="30">
        <v>-1.3143239029999999E-3</v>
      </c>
      <c r="Q673">
        <f t="shared" si="293"/>
        <v>9.0215582506666669E-3</v>
      </c>
      <c r="R673" s="100">
        <f>_xlfn.STDEV.S(H673,J673,L673,N673,P673)</f>
        <v>5.411714631684968E-3</v>
      </c>
      <c r="S673" t="s">
        <v>61</v>
      </c>
      <c r="T673">
        <v>3.27E+18</v>
      </c>
      <c r="U673" s="30">
        <v>4.1549999999999997E-2</v>
      </c>
      <c r="V673" s="30">
        <v>6.0261058740000003E-3</v>
      </c>
      <c r="W673" s="30">
        <v>2.077E-2</v>
      </c>
      <c r="X673" s="30">
        <v>3.2534461150000001E-3</v>
      </c>
      <c r="Y673" s="30">
        <v>6.7699999999999996E-2</v>
      </c>
      <c r="Z673" s="30">
        <v>1.000887049E-2</v>
      </c>
      <c r="AA673" s="30">
        <v>3.5869999999999999E-2</v>
      </c>
      <c r="AB673" s="30">
        <v>5.3866946990000003E-3</v>
      </c>
      <c r="AC673" s="99">
        <f t="shared" si="283"/>
        <v>6.1687792945E-3</v>
      </c>
      <c r="AD673">
        <f t="shared" si="284"/>
        <v>2.8211983243937185E-3</v>
      </c>
      <c r="AE673" t="s">
        <v>55</v>
      </c>
      <c r="AF673">
        <v>3.27E+18</v>
      </c>
      <c r="AG673" s="30">
        <v>6.8110000000000004E-2</v>
      </c>
      <c r="AH673" s="30">
        <v>1.053518948E-2</v>
      </c>
      <c r="AI673" s="30">
        <v>5.4219999999999997E-2</v>
      </c>
      <c r="AJ673" s="30">
        <v>8.8739770870000009E-3</v>
      </c>
      <c r="AK673" s="99">
        <f t="shared" si="285"/>
        <v>9.7045832835000005E-3</v>
      </c>
      <c r="AL673" s="100">
        <f t="shared" si="294"/>
        <v>8.3060619649999966E-4</v>
      </c>
      <c r="AM673" t="s">
        <v>61</v>
      </c>
      <c r="AO673" s="30"/>
      <c r="AP673" s="30"/>
      <c r="BW673" s="132">
        <v>1.9524075619999999E-3</v>
      </c>
      <c r="BX673" s="132">
        <v>3.2848129620000001E-4</v>
      </c>
      <c r="BY673" s="132">
        <v>2.8509801580000002E-3</v>
      </c>
      <c r="BZ673" s="132">
        <v>2.8065895749999998E-3</v>
      </c>
      <c r="CA673" s="132">
        <v>3.6607598639999998E-4</v>
      </c>
      <c r="CB673" s="126">
        <f t="shared" si="287"/>
        <v>1.9953503430666666E-3</v>
      </c>
      <c r="CC673" s="132">
        <v>1.6784391180000001E-3</v>
      </c>
      <c r="CD673" s="132">
        <v>9.0617578599999995E-4</v>
      </c>
      <c r="CE673" s="132">
        <v>2.787750515E-3</v>
      </c>
      <c r="CF673" s="132">
        <v>1.488858936E-3</v>
      </c>
      <c r="CG673">
        <f t="shared" si="288"/>
        <v>1.71530608875E-3</v>
      </c>
      <c r="CH673" s="133">
        <v>2.9118804529999999E-3</v>
      </c>
      <c r="CI673" s="133">
        <v>2.4527285880000002E-3</v>
      </c>
      <c r="CJ673" s="100">
        <f t="shared" si="289"/>
        <v>2.6823045204999998E-3</v>
      </c>
      <c r="CK673" s="30"/>
      <c r="CL673" s="30"/>
      <c r="CM673" t="e">
        <f t="shared" si="290"/>
        <v>#DIV/0!</v>
      </c>
      <c r="CN673" s="30"/>
      <c r="CO673" s="30"/>
      <c r="CP673" s="30"/>
      <c r="CQ673" s="30"/>
      <c r="CR673" s="30"/>
      <c r="CS673" s="100" t="e">
        <f t="shared" si="291"/>
        <v>#DIV/0!</v>
      </c>
      <c r="CT673" s="30"/>
      <c r="CU673" s="30"/>
      <c r="CV673" t="e">
        <f t="shared" si="292"/>
        <v>#DIV/0!</v>
      </c>
      <c r="CW673" s="30"/>
    </row>
    <row r="674" spans="1:101" ht="15.75" thickBot="1">
      <c r="A674" t="s">
        <v>62</v>
      </c>
      <c r="B674">
        <v>3.55E+18</v>
      </c>
      <c r="C674" s="30">
        <v>3.075E-2</v>
      </c>
      <c r="D674" s="30">
        <v>4.7519703290000003E-3</v>
      </c>
      <c r="E674" t="s">
        <v>56</v>
      </c>
      <c r="F674">
        <v>3.55E+18</v>
      </c>
      <c r="G674" s="19"/>
      <c r="H674" s="19"/>
      <c r="I674" s="19"/>
      <c r="J674" s="19"/>
      <c r="K674" s="19"/>
      <c r="L674" s="19"/>
      <c r="M674" s="19"/>
      <c r="N674" s="19"/>
      <c r="R674" s="100"/>
      <c r="S674" t="s">
        <v>62</v>
      </c>
      <c r="T674">
        <v>3.42E+18</v>
      </c>
      <c r="U674" s="30">
        <v>4.811E-2</v>
      </c>
      <c r="V674" s="30">
        <v>6.9775199420000003E-3</v>
      </c>
      <c r="W674" s="30">
        <v>2.18E-2</v>
      </c>
      <c r="X674" s="30">
        <v>3.414786967E-3</v>
      </c>
      <c r="Y674" s="30">
        <v>6.8699999999999997E-2</v>
      </c>
      <c r="Z674" s="30">
        <v>1.0156712E-2</v>
      </c>
      <c r="AA674" s="30">
        <v>3.6859999999999997E-2</v>
      </c>
      <c r="AB674" s="30">
        <v>5.5353656709999999E-3</v>
      </c>
      <c r="AC674" s="99">
        <f t="shared" si="283"/>
        <v>6.5210961450000004E-3</v>
      </c>
      <c r="AD674">
        <f t="shared" si="284"/>
        <v>2.8311862416246741E-3</v>
      </c>
      <c r="AE674" t="s">
        <v>56</v>
      </c>
      <c r="AF674">
        <v>3.42E+18</v>
      </c>
      <c r="AG674" s="30">
        <v>5.7930000000000002E-2</v>
      </c>
      <c r="AH674" s="30">
        <v>8.9605568450000003E-3</v>
      </c>
      <c r="AI674" s="30">
        <v>4.929E-2</v>
      </c>
      <c r="AJ674" s="30">
        <v>8.0671031099999995E-3</v>
      </c>
      <c r="AK674" s="99">
        <f t="shared" si="285"/>
        <v>8.5138299774999999E-3</v>
      </c>
      <c r="AL674" s="100">
        <f t="shared" si="294"/>
        <v>4.4672686750000037E-4</v>
      </c>
      <c r="AM674" t="s">
        <v>62</v>
      </c>
      <c r="AO674" s="30"/>
      <c r="AP674" s="30"/>
      <c r="BW674" s="132">
        <v>1.323556714E-3</v>
      </c>
      <c r="BX674" s="134"/>
      <c r="BY674" s="134"/>
      <c r="BZ674" s="134"/>
      <c r="CA674" s="134"/>
      <c r="CB674" s="126"/>
      <c r="CC674" s="132">
        <v>1.9434345600000001E-3</v>
      </c>
      <c r="CD674" s="132">
        <v>9.5111372820000004E-4</v>
      </c>
      <c r="CE674" s="132">
        <v>2.8289285140000002E-3</v>
      </c>
      <c r="CF674" s="132">
        <v>1.5299509440000001E-3</v>
      </c>
      <c r="CG674">
        <f t="shared" si="288"/>
        <v>1.8133569365500002E-3</v>
      </c>
      <c r="CH674" s="133">
        <v>2.4766588550000001E-3</v>
      </c>
      <c r="CI674" s="133">
        <v>2.2297121369999999E-3</v>
      </c>
      <c r="CJ674" s="100">
        <f t="shared" si="289"/>
        <v>2.353185496E-3</v>
      </c>
      <c r="CK674" s="30"/>
      <c r="CL674" s="30"/>
      <c r="CM674" t="e">
        <f t="shared" si="290"/>
        <v>#DIV/0!</v>
      </c>
      <c r="CN674" s="19"/>
      <c r="CO674" s="30"/>
      <c r="CP674" s="30"/>
      <c r="CQ674" s="30"/>
      <c r="CR674" s="30"/>
      <c r="CS674" s="100" t="e">
        <f t="shared" si="291"/>
        <v>#DIV/0!</v>
      </c>
      <c r="CT674" s="30"/>
      <c r="CU674" s="30"/>
      <c r="CV674" t="e">
        <f t="shared" si="292"/>
        <v>#DIV/0!</v>
      </c>
      <c r="CW674" s="30"/>
    </row>
    <row r="675" spans="1:101" ht="15.75" thickBot="1">
      <c r="A675" t="s">
        <v>63</v>
      </c>
      <c r="B675">
        <v>3.7E+18</v>
      </c>
      <c r="C675" s="30">
        <v>3.5029999999999999E-2</v>
      </c>
      <c r="D675" s="30">
        <v>5.4133827850000003E-3</v>
      </c>
      <c r="E675" t="s">
        <v>57</v>
      </c>
      <c r="F675">
        <v>3.7E+18</v>
      </c>
      <c r="G675" s="30">
        <v>4.036E-2</v>
      </c>
      <c r="H675" s="30">
        <v>6.244777967E-3</v>
      </c>
      <c r="I675" s="30">
        <v>5.7090000000000002E-2</v>
      </c>
      <c r="J675" s="30">
        <v>1.0603640419999999E-2</v>
      </c>
      <c r="K675" s="30">
        <v>5.373E-2</v>
      </c>
      <c r="L675" s="30">
        <v>9.3427230049999994E-3</v>
      </c>
      <c r="M675" s="30">
        <v>-1.796E-2</v>
      </c>
      <c r="N675" s="30">
        <v>-6.6681517780000001E-3</v>
      </c>
      <c r="Q675">
        <f t="shared" si="293"/>
        <v>8.7303804639999993E-3</v>
      </c>
      <c r="R675" s="100">
        <f>_xlfn.STDEV.S(H675,J675,L675,N675,P675)</f>
        <v>7.9140883330362042E-3</v>
      </c>
      <c r="S675" t="s">
        <v>63</v>
      </c>
      <c r="T675">
        <v>3.57E+18</v>
      </c>
      <c r="U675" s="30">
        <v>4.6449999999999998E-2</v>
      </c>
      <c r="V675" s="30">
        <v>6.736765772E-3</v>
      </c>
      <c r="W675" s="30">
        <v>2.1839999999999998E-2</v>
      </c>
      <c r="X675" s="30">
        <v>3.421052632E-3</v>
      </c>
      <c r="Y675" s="30">
        <v>7.0260000000000003E-2</v>
      </c>
      <c r="Z675" s="30">
        <v>1.0387344769999999E-2</v>
      </c>
      <c r="AA675" s="30">
        <v>4.0070000000000001E-2</v>
      </c>
      <c r="AB675" s="30">
        <v>6.0174200330000002E-3</v>
      </c>
      <c r="AC675" s="99">
        <f t="shared" si="283"/>
        <v>6.6406458017500003E-3</v>
      </c>
      <c r="AD675">
        <f t="shared" si="284"/>
        <v>2.8752497134974407E-3</v>
      </c>
      <c r="AE675" t="s">
        <v>57</v>
      </c>
      <c r="AF675">
        <v>3.57E+18</v>
      </c>
      <c r="AG675" s="30">
        <v>5.4530000000000002E-2</v>
      </c>
      <c r="AH675" s="30">
        <v>8.4346481049999995E-3</v>
      </c>
      <c r="AI675" s="30">
        <v>4.3090000000000003E-2</v>
      </c>
      <c r="AJ675" s="30">
        <v>7.0523731589999996E-3</v>
      </c>
      <c r="AK675" s="99">
        <f t="shared" si="285"/>
        <v>7.7435106319999995E-3</v>
      </c>
      <c r="AL675" s="100">
        <f t="shared" si="294"/>
        <v>6.9113747299999993E-4</v>
      </c>
      <c r="AM675" t="s">
        <v>63</v>
      </c>
      <c r="AO675" s="30"/>
      <c r="AP675" s="30"/>
      <c r="BW675" s="132">
        <v>1.507778591E-3</v>
      </c>
      <c r="BX675" s="132">
        <v>3.0379250950000002E-4</v>
      </c>
      <c r="BY675" s="132">
        <v>2.9534105829999999E-3</v>
      </c>
      <c r="BZ675" s="132">
        <v>2.6022097990000001E-3</v>
      </c>
      <c r="CA675" s="132">
        <v>1.857266869E-3</v>
      </c>
      <c r="CB675" s="126">
        <f t="shared" si="287"/>
        <v>1.9531376305000001E-3</v>
      </c>
      <c r="CC675" s="132">
        <v>1.8763777859999999E-3</v>
      </c>
      <c r="CD675" s="132">
        <v>9.5285889100000002E-4</v>
      </c>
      <c r="CE675" s="132">
        <v>2.8931661920000001E-3</v>
      </c>
      <c r="CF675" s="132">
        <v>1.6631886690000001E-3</v>
      </c>
      <c r="CG675">
        <f t="shared" si="288"/>
        <v>1.8463978845E-3</v>
      </c>
      <c r="CH675" s="133">
        <v>2.3312999719999998E-3</v>
      </c>
      <c r="CI675" s="133">
        <v>1.9492452019999999E-3</v>
      </c>
      <c r="CJ675" s="100">
        <f t="shared" si="289"/>
        <v>2.1402725869999997E-3</v>
      </c>
      <c r="CK675" s="30"/>
      <c r="CL675" s="30"/>
      <c r="CM675" t="e">
        <f t="shared" si="290"/>
        <v>#DIV/0!</v>
      </c>
      <c r="CN675" s="30"/>
      <c r="CO675" s="30"/>
      <c r="CP675" s="30"/>
      <c r="CQ675" s="30"/>
      <c r="CR675" s="30"/>
      <c r="CS675" s="100" t="e">
        <f t="shared" si="291"/>
        <v>#DIV/0!</v>
      </c>
      <c r="CT675" s="30"/>
      <c r="CU675" s="30"/>
      <c r="CV675" t="e">
        <f t="shared" si="292"/>
        <v>#DIV/0!</v>
      </c>
      <c r="CW675" s="30"/>
    </row>
    <row r="676" spans="1:101" ht="15.75" thickBot="1">
      <c r="A676" t="s">
        <v>64</v>
      </c>
      <c r="B676">
        <v>3.86E+18</v>
      </c>
      <c r="C676" s="30">
        <v>3.5450000000000002E-2</v>
      </c>
      <c r="D676" s="30">
        <v>5.4782877450000001E-3</v>
      </c>
      <c r="E676" t="s">
        <v>58</v>
      </c>
      <c r="F676">
        <v>3.86E+18</v>
      </c>
      <c r="G676" s="19"/>
      <c r="H676" s="19"/>
      <c r="I676" s="19"/>
      <c r="J676" s="19"/>
      <c r="K676" s="19"/>
      <c r="L676" s="19"/>
      <c r="M676" s="19"/>
      <c r="N676" s="19"/>
      <c r="R676" s="100"/>
      <c r="S676" t="s">
        <v>64</v>
      </c>
      <c r="T676">
        <v>3.72E+18</v>
      </c>
      <c r="U676" s="30">
        <v>5.1650000000000001E-2</v>
      </c>
      <c r="V676" s="30">
        <v>7.4909354599999997E-3</v>
      </c>
      <c r="W676" s="30">
        <v>2.3539999999999998E-2</v>
      </c>
      <c r="X676" s="30">
        <v>3.6873433579999999E-3</v>
      </c>
      <c r="Y676" s="30">
        <v>7.077E-2</v>
      </c>
      <c r="Z676" s="30">
        <v>1.046274394E-2</v>
      </c>
      <c r="AA676" s="30">
        <v>4.3729999999999998E-2</v>
      </c>
      <c r="AB676" s="30">
        <v>6.5670521099999999E-3</v>
      </c>
      <c r="AC676" s="99">
        <f t="shared" si="283"/>
        <v>7.0520187169999995E-3</v>
      </c>
      <c r="AD676">
        <f t="shared" si="284"/>
        <v>2.7917692917730484E-3</v>
      </c>
      <c r="AE676" t="s">
        <v>58</v>
      </c>
      <c r="AF676">
        <v>3.72E+18</v>
      </c>
      <c r="AG676" s="30">
        <v>5.0160000000000003E-2</v>
      </c>
      <c r="AH676" s="30">
        <v>7.7587006960000001E-3</v>
      </c>
      <c r="AI676" s="30">
        <v>4.027E-2</v>
      </c>
      <c r="AJ676" s="30">
        <v>6.5908346969999997E-3</v>
      </c>
      <c r="AK676" s="99">
        <f t="shared" si="285"/>
        <v>7.1747676965000003E-3</v>
      </c>
      <c r="AL676" s="100">
        <f t="shared" si="294"/>
        <v>5.8393299950000024E-4</v>
      </c>
      <c r="AM676" t="s">
        <v>64</v>
      </c>
      <c r="AO676" s="30"/>
      <c r="AP676" s="30"/>
      <c r="BW676" s="132">
        <v>1.5258564389999999E-3</v>
      </c>
      <c r="BX676" s="134"/>
      <c r="BY676" s="134"/>
      <c r="BZ676" s="134"/>
      <c r="CA676" s="134"/>
      <c r="CB676" s="126"/>
      <c r="CC676" s="132">
        <v>2.086435149E-3</v>
      </c>
      <c r="CD676" s="132">
        <v>1.02702831E-3</v>
      </c>
      <c r="CE676" s="132">
        <v>2.9141669710000002E-3</v>
      </c>
      <c r="CF676" s="132">
        <v>1.815104579E-3</v>
      </c>
      <c r="CG676">
        <f t="shared" si="288"/>
        <v>1.9606837522500001E-3</v>
      </c>
      <c r="CH676" s="133">
        <v>2.144471055E-3</v>
      </c>
      <c r="CI676" s="133">
        <v>1.821677983E-3</v>
      </c>
      <c r="CJ676" s="100">
        <f t="shared" si="289"/>
        <v>1.9830745190000001E-3</v>
      </c>
      <c r="CK676" s="30"/>
      <c r="CL676" s="30"/>
      <c r="CM676" t="e">
        <f t="shared" si="290"/>
        <v>#DIV/0!</v>
      </c>
      <c r="CN676" s="19"/>
      <c r="CO676" s="30"/>
      <c r="CP676" s="30"/>
      <c r="CQ676" s="30"/>
      <c r="CR676" s="30"/>
      <c r="CS676" s="100" t="e">
        <f t="shared" si="291"/>
        <v>#DIV/0!</v>
      </c>
      <c r="CT676" s="30"/>
      <c r="CU676" s="30"/>
      <c r="CV676" t="e">
        <f t="shared" si="292"/>
        <v>#DIV/0!</v>
      </c>
      <c r="CW676" s="30"/>
    </row>
    <row r="677" spans="1:101" ht="15.75" thickBot="1">
      <c r="A677" t="s">
        <v>65</v>
      </c>
      <c r="B677">
        <v>4.01E+18</v>
      </c>
      <c r="C677" s="30">
        <v>3.934E-2</v>
      </c>
      <c r="D677" s="30">
        <v>6.0794313089999998E-3</v>
      </c>
      <c r="E677" t="s">
        <v>59</v>
      </c>
      <c r="F677">
        <v>4.01E+18</v>
      </c>
      <c r="G677" s="30">
        <v>2.2669999999999999E-2</v>
      </c>
      <c r="H677" s="30">
        <v>3.5076589819999998E-3</v>
      </c>
      <c r="I677" s="30"/>
      <c r="J677" s="30"/>
      <c r="K677" s="30">
        <v>4.7359999999999999E-2</v>
      </c>
      <c r="L677" s="30">
        <v>8.2350895499999997E-3</v>
      </c>
      <c r="M677" s="30">
        <v>-3.7699999999999999E-3</v>
      </c>
      <c r="N677" s="30">
        <v>-1.3997178289999999E-3</v>
      </c>
      <c r="Q677">
        <f t="shared" si="293"/>
        <v>5.8713742660000002E-3</v>
      </c>
      <c r="R677" s="100">
        <f>_xlfn.STDEV.S(H677,J677,L677,N677,P677)</f>
        <v>4.817683747937283E-3</v>
      </c>
      <c r="S677" t="s">
        <v>65</v>
      </c>
      <c r="T677">
        <v>3.87E+18</v>
      </c>
      <c r="U677" s="30">
        <v>5.314E-2</v>
      </c>
      <c r="V677" s="30">
        <v>7.7070340829999999E-3</v>
      </c>
      <c r="W677" s="30">
        <v>2.7189999999999999E-2</v>
      </c>
      <c r="X677" s="30">
        <v>4.2590852129999997E-3</v>
      </c>
      <c r="Y677" s="30">
        <v>7.1099999999999997E-2</v>
      </c>
      <c r="Z677" s="30">
        <v>1.051153164E-2</v>
      </c>
      <c r="AA677" s="30">
        <v>4.0969999999999999E-2</v>
      </c>
      <c r="AB677" s="30">
        <v>6.1525754620000003E-3</v>
      </c>
      <c r="AC677" s="99">
        <f t="shared" si="283"/>
        <v>7.1575565995000007E-3</v>
      </c>
      <c r="AD677">
        <f t="shared" si="284"/>
        <v>2.6433689074273192E-3</v>
      </c>
      <c r="AE677" t="s">
        <v>59</v>
      </c>
      <c r="AF677">
        <v>3.87E+18</v>
      </c>
      <c r="AG677" s="30">
        <v>4.8370000000000003E-2</v>
      </c>
      <c r="AH677" s="30">
        <v>7.4818252129999997E-3</v>
      </c>
      <c r="AI677" s="30">
        <v>3.9390000000000001E-2</v>
      </c>
      <c r="AJ677" s="30">
        <v>6.4468085110000002E-3</v>
      </c>
      <c r="AK677" s="99">
        <f t="shared" si="285"/>
        <v>6.9643168619999999E-3</v>
      </c>
      <c r="AL677" s="100">
        <f t="shared" si="294"/>
        <v>5.1750835099999976E-4</v>
      </c>
      <c r="AM677" t="s">
        <v>65</v>
      </c>
      <c r="AO677" s="30"/>
      <c r="AP677" s="30"/>
      <c r="BW677" s="132">
        <v>1.693291744E-3</v>
      </c>
      <c r="BX677" s="132">
        <v>1.706386568E-4</v>
      </c>
      <c r="BY677" s="132">
        <v>3.4991888569999999E-3</v>
      </c>
      <c r="BZ677" s="132">
        <v>2.2937028869999998E-3</v>
      </c>
      <c r="CA677" s="132">
        <v>3.8986058439999997E-4</v>
      </c>
      <c r="CB677" s="126">
        <f t="shared" si="287"/>
        <v>1.9878434669333331E-3</v>
      </c>
      <c r="CC677" s="132">
        <v>2.1466246620000001E-3</v>
      </c>
      <c r="CD677" s="132">
        <v>1.186274416E-3</v>
      </c>
      <c r="CE677" s="132">
        <v>2.927755711E-3</v>
      </c>
      <c r="CF677" s="132">
        <v>1.70054504E-3</v>
      </c>
      <c r="CG677">
        <f t="shared" si="288"/>
        <v>1.9902999572499998E-3</v>
      </c>
      <c r="CH677" s="133">
        <v>2.067943878E-3</v>
      </c>
      <c r="CI677" s="133">
        <v>1.7818697730000001E-3</v>
      </c>
      <c r="CJ677" s="100">
        <f t="shared" si="289"/>
        <v>1.9249068255000001E-3</v>
      </c>
      <c r="CK677" s="30"/>
      <c r="CL677" s="30"/>
      <c r="CM677" t="e">
        <f t="shared" si="290"/>
        <v>#DIV/0!</v>
      </c>
      <c r="CN677" s="30"/>
      <c r="CO677" s="30"/>
      <c r="CP677" s="30"/>
      <c r="CQ677" s="30"/>
      <c r="CR677" s="30"/>
      <c r="CS677" s="100" t="e">
        <f t="shared" si="291"/>
        <v>#DIV/0!</v>
      </c>
      <c r="CT677" s="30"/>
      <c r="CU677" s="30"/>
      <c r="CV677" t="e">
        <f t="shared" si="292"/>
        <v>#DIV/0!</v>
      </c>
      <c r="CW677" s="30"/>
    </row>
    <row r="678" spans="1:101" ht="15.75" thickBot="1">
      <c r="A678" t="s">
        <v>66</v>
      </c>
      <c r="B678">
        <v>4.17E+18</v>
      </c>
      <c r="C678" s="30">
        <v>3.7289999999999997E-2</v>
      </c>
      <c r="D678" s="30">
        <v>5.7626332869999998E-3</v>
      </c>
      <c r="E678" t="s">
        <v>60</v>
      </c>
      <c r="F678">
        <v>4.17E+18</v>
      </c>
      <c r="G678" s="19"/>
      <c r="H678" s="19"/>
      <c r="I678" s="19"/>
      <c r="J678" s="19"/>
      <c r="K678" s="19"/>
      <c r="L678" s="19"/>
      <c r="M678" s="19"/>
      <c r="N678" s="19"/>
      <c r="R678" s="100"/>
      <c r="S678" t="s">
        <v>66</v>
      </c>
      <c r="T678">
        <v>4.02E+18</v>
      </c>
      <c r="U678" s="30">
        <v>5.5879999999999999E-2</v>
      </c>
      <c r="V678" s="30">
        <v>8.1044234950000005E-3</v>
      </c>
      <c r="W678" s="30">
        <v>2.7550000000000002E-2</v>
      </c>
      <c r="X678" s="30">
        <v>4.3154761899999996E-3</v>
      </c>
      <c r="Y678" s="30">
        <v>7.0449999999999999E-2</v>
      </c>
      <c r="Z678" s="30">
        <v>1.0415434649999999E-2</v>
      </c>
      <c r="AA678" s="30">
        <v>4.1660000000000003E-2</v>
      </c>
      <c r="AB678" s="30">
        <v>6.2561946239999998E-3</v>
      </c>
      <c r="AC678" s="99">
        <f t="shared" si="283"/>
        <v>7.2728822397499998E-3</v>
      </c>
      <c r="AD678">
        <f t="shared" si="284"/>
        <v>2.6042913790810833E-3</v>
      </c>
      <c r="AE678" t="s">
        <v>60</v>
      </c>
      <c r="AF678">
        <v>4.02E+18</v>
      </c>
      <c r="AG678" s="30">
        <v>4.5199999999999997E-2</v>
      </c>
      <c r="AH678" s="30">
        <v>6.9914926529999998E-3</v>
      </c>
      <c r="AI678" s="30">
        <v>1.8010000000000002E-2</v>
      </c>
      <c r="AJ678" s="30">
        <v>2.9476268410000002E-3</v>
      </c>
      <c r="AK678" s="99">
        <f t="shared" si="285"/>
        <v>4.9695597470000002E-3</v>
      </c>
      <c r="AL678" s="100">
        <f t="shared" si="294"/>
        <v>2.0219329059999996E-3</v>
      </c>
      <c r="AM678" t="s">
        <v>66</v>
      </c>
      <c r="AO678" s="30"/>
      <c r="AP678" s="30"/>
      <c r="BW678" s="132">
        <v>1.6050546289999999E-3</v>
      </c>
      <c r="BX678" s="134"/>
      <c r="BY678" s="134"/>
      <c r="BZ678" s="134"/>
      <c r="CA678" s="134"/>
      <c r="CB678" s="126"/>
      <c r="CC678" s="132">
        <v>2.2573087340000001E-3</v>
      </c>
      <c r="CD678" s="132">
        <v>1.201980881E-3</v>
      </c>
      <c r="CE678" s="132">
        <v>2.9009900119999999E-3</v>
      </c>
      <c r="CF678" s="132">
        <v>1.7291849249999999E-3</v>
      </c>
      <c r="CG678">
        <f t="shared" si="288"/>
        <v>2.0223661380000001E-3</v>
      </c>
      <c r="CH678" s="133">
        <v>1.932418095E-3</v>
      </c>
      <c r="CI678" s="133">
        <v>8.1471121109999997E-4</v>
      </c>
      <c r="CJ678" s="100">
        <f t="shared" si="289"/>
        <v>1.37356465305E-3</v>
      </c>
      <c r="CK678" s="30"/>
      <c r="CL678" s="30"/>
      <c r="CM678" t="e">
        <f t="shared" si="290"/>
        <v>#DIV/0!</v>
      </c>
      <c r="CN678" s="19"/>
      <c r="CO678" s="30"/>
      <c r="CP678" s="30"/>
      <c r="CQ678" s="30"/>
      <c r="CR678" s="30"/>
      <c r="CS678" s="100" t="e">
        <f t="shared" si="291"/>
        <v>#DIV/0!</v>
      </c>
      <c r="CT678" s="30"/>
      <c r="CU678" s="30"/>
      <c r="CV678" t="e">
        <f t="shared" si="292"/>
        <v>#DIV/0!</v>
      </c>
      <c r="CW678" s="30"/>
    </row>
    <row r="679" spans="1:101" ht="15.75" thickBot="1">
      <c r="A679" t="s">
        <v>67</v>
      </c>
      <c r="B679">
        <v>4.32E+18</v>
      </c>
      <c r="C679" s="30">
        <v>3.4669999999999999E-2</v>
      </c>
      <c r="D679" s="30">
        <v>5.3577499610000003E-3</v>
      </c>
      <c r="E679" t="s">
        <v>61</v>
      </c>
      <c r="F679">
        <v>4.32E+18</v>
      </c>
      <c r="G679" s="30">
        <v>2.93E-2</v>
      </c>
      <c r="H679" s="30">
        <v>4.5334983750000002E-3</v>
      </c>
      <c r="I679" s="30"/>
      <c r="J679" s="30"/>
      <c r="K679" s="30">
        <v>3.007E-2</v>
      </c>
      <c r="L679" s="30">
        <v>5.2286558860000004E-3</v>
      </c>
      <c r="M679" s="30">
        <v>1.2600000000000001E-3</v>
      </c>
      <c r="N679" s="30">
        <v>4.678102027E-4</v>
      </c>
      <c r="Q679">
        <f t="shared" si="293"/>
        <v>4.8810771305000007E-3</v>
      </c>
      <c r="R679" s="100">
        <f>_xlfn.STDEV.S(H679,J679,L679,N679,P679)</f>
        <v>2.5715985916570801E-3</v>
      </c>
      <c r="S679" t="s">
        <v>67</v>
      </c>
      <c r="T679">
        <v>4.16E+18</v>
      </c>
      <c r="U679" s="30">
        <v>5.4339999999999999E-2</v>
      </c>
      <c r="V679" s="30">
        <v>7.8810732410000001E-3</v>
      </c>
      <c r="W679" s="30">
        <v>2.5520000000000001E-2</v>
      </c>
      <c r="X679" s="30">
        <v>3.9974937340000001E-3</v>
      </c>
      <c r="Y679" s="30">
        <v>7.3349999999999999E-2</v>
      </c>
      <c r="Z679" s="30">
        <v>1.0844175039999999E-2</v>
      </c>
      <c r="AA679" s="30">
        <v>4.2220000000000001E-2</v>
      </c>
      <c r="AB679" s="30">
        <v>6.3402913349999996E-3</v>
      </c>
      <c r="AC679" s="99">
        <f t="shared" si="283"/>
        <v>7.2657583374999991E-3</v>
      </c>
      <c r="AD679">
        <f t="shared" si="284"/>
        <v>2.8706399529493751E-3</v>
      </c>
      <c r="AE679" t="s">
        <v>61</v>
      </c>
      <c r="AF679">
        <v>4.16E+18</v>
      </c>
      <c r="AG679" s="30">
        <v>3.1550000000000002E-2</v>
      </c>
      <c r="AH679" s="30">
        <v>4.8801237430000002E-3</v>
      </c>
      <c r="AI679" s="30">
        <v>2.247E-2</v>
      </c>
      <c r="AJ679" s="30">
        <v>3.6775777410000001E-3</v>
      </c>
      <c r="AK679" s="99">
        <f t="shared" si="285"/>
        <v>4.2788507420000003E-3</v>
      </c>
      <c r="AL679" s="100">
        <f t="shared" si="294"/>
        <v>6.0127300100000004E-4</v>
      </c>
      <c r="AM679" t="s">
        <v>67</v>
      </c>
      <c r="AO679" s="30"/>
      <c r="AP679" s="30"/>
      <c r="BW679" s="132">
        <v>1.492283293E-3</v>
      </c>
      <c r="BX679" s="132">
        <v>2.2054312510000001E-4</v>
      </c>
      <c r="BY679" s="132">
        <v>3.1556848060000002E-4</v>
      </c>
      <c r="BZ679" s="132">
        <v>1.456326981E-3</v>
      </c>
      <c r="CA679" s="132">
        <v>1.3029823240000001E-4</v>
      </c>
      <c r="CB679" s="126">
        <f t="shared" si="287"/>
        <v>6.6414619556666671E-4</v>
      </c>
      <c r="CC679" s="132">
        <v>2.1950994379999998E-3</v>
      </c>
      <c r="CD679" s="132">
        <v>1.1134138689999999E-3</v>
      </c>
      <c r="CE679" s="132">
        <v>3.0204062079999998E-3</v>
      </c>
      <c r="CF679" s="132">
        <v>1.75242889E-3</v>
      </c>
      <c r="CG679">
        <f t="shared" si="288"/>
        <v>2.0203371012499998E-3</v>
      </c>
      <c r="CH679" s="133">
        <v>1.348844932E-3</v>
      </c>
      <c r="CI679" s="133">
        <v>1.0164664580000001E-3</v>
      </c>
      <c r="CJ679" s="100">
        <f t="shared" si="289"/>
        <v>1.1826556950000002E-3</v>
      </c>
      <c r="CK679" s="30"/>
      <c r="CL679" s="30"/>
      <c r="CM679" t="e">
        <f t="shared" si="290"/>
        <v>#DIV/0!</v>
      </c>
      <c r="CN679" s="30"/>
      <c r="CO679" s="30"/>
      <c r="CP679" s="30"/>
      <c r="CQ679" s="30"/>
      <c r="CR679" s="30"/>
      <c r="CS679" s="100" t="e">
        <f t="shared" si="291"/>
        <v>#DIV/0!</v>
      </c>
      <c r="CT679" s="30"/>
      <c r="CU679" s="30"/>
      <c r="CV679" t="e">
        <f t="shared" si="292"/>
        <v>#DIV/0!</v>
      </c>
      <c r="CW679" s="30"/>
    </row>
    <row r="680" spans="1:101" ht="15.75" thickBot="1">
      <c r="A680" t="s">
        <v>68</v>
      </c>
      <c r="B680">
        <v>4.47E+18</v>
      </c>
      <c r="C680" s="30">
        <v>3.6310000000000002E-2</v>
      </c>
      <c r="D680" s="30">
        <v>5.6111883790000002E-3</v>
      </c>
      <c r="E680" t="s">
        <v>62</v>
      </c>
      <c r="F680">
        <v>4.47E+18</v>
      </c>
      <c r="G680" s="19"/>
      <c r="H680" s="19"/>
      <c r="I680" s="19"/>
      <c r="J680" s="19"/>
      <c r="K680" s="19"/>
      <c r="L680" s="19"/>
      <c r="M680" s="19"/>
      <c r="N680" s="19"/>
      <c r="R680" s="100"/>
      <c r="S680" t="s">
        <v>68</v>
      </c>
      <c r="T680">
        <v>4.31E+18</v>
      </c>
      <c r="U680" s="30">
        <v>5.101E-2</v>
      </c>
      <c r="V680" s="30">
        <v>7.3981145760000002E-3</v>
      </c>
      <c r="W680" s="30">
        <v>2.9309999999999999E-2</v>
      </c>
      <c r="X680" s="30">
        <v>4.5911654140000004E-3</v>
      </c>
      <c r="Y680" s="30">
        <v>7.4660000000000004E-2</v>
      </c>
      <c r="Z680" s="30">
        <v>1.1037847430000001E-2</v>
      </c>
      <c r="AA680" s="30">
        <v>4.3920000000000001E-2</v>
      </c>
      <c r="AB680" s="30">
        <v>6.595584923E-3</v>
      </c>
      <c r="AC680" s="99">
        <f t="shared" si="283"/>
        <v>7.4056780857500006E-3</v>
      </c>
      <c r="AD680">
        <f t="shared" si="284"/>
        <v>2.6938475497427367E-3</v>
      </c>
      <c r="AE680" t="s">
        <v>62</v>
      </c>
      <c r="AF680">
        <v>4.31E+18</v>
      </c>
      <c r="AG680" s="30">
        <v>3.601E-2</v>
      </c>
      <c r="AH680" s="30">
        <v>5.569992266E-3</v>
      </c>
      <c r="AI680" s="30">
        <v>2.6960000000000001E-2</v>
      </c>
      <c r="AJ680" s="30">
        <v>4.412438625E-3</v>
      </c>
      <c r="AK680" s="99">
        <f t="shared" si="285"/>
        <v>4.9912154455E-3</v>
      </c>
      <c r="AL680" s="100">
        <f t="shared" si="294"/>
        <v>5.787768205E-4</v>
      </c>
      <c r="AM680" t="s">
        <v>68</v>
      </c>
      <c r="AO680" s="30"/>
      <c r="AP680" s="30"/>
      <c r="BW680" s="132">
        <v>1.5628729840000001E-3</v>
      </c>
      <c r="BX680" s="134"/>
      <c r="BY680" s="134"/>
      <c r="BZ680" s="134"/>
      <c r="CA680" s="134"/>
      <c r="CB680" s="126"/>
      <c r="CC680" s="132">
        <v>2.0605819349999999E-3</v>
      </c>
      <c r="CD680" s="132">
        <v>1.278768045E-3</v>
      </c>
      <c r="CE680" s="132">
        <v>3.0743493869999998E-3</v>
      </c>
      <c r="CF680" s="132">
        <v>1.822990924E-3</v>
      </c>
      <c r="CG680">
        <f t="shared" si="288"/>
        <v>2.0591725727499999E-3</v>
      </c>
      <c r="CH680" s="133">
        <v>1.5395215839999999E-3</v>
      </c>
      <c r="CI680" s="133">
        <v>1.2195788040000001E-3</v>
      </c>
      <c r="CJ680" s="100">
        <f t="shared" si="289"/>
        <v>1.3795501939999999E-3</v>
      </c>
      <c r="CK680" s="30"/>
      <c r="CL680" s="30"/>
      <c r="CM680" t="e">
        <f t="shared" si="290"/>
        <v>#DIV/0!</v>
      </c>
      <c r="CN680" s="19"/>
      <c r="CO680" s="30"/>
      <c r="CP680" s="30"/>
      <c r="CQ680" s="30"/>
      <c r="CR680" s="30"/>
      <c r="CS680" s="100" t="e">
        <f t="shared" si="291"/>
        <v>#DIV/0!</v>
      </c>
      <c r="CT680" s="30"/>
      <c r="CU680" s="30"/>
      <c r="CV680" t="e">
        <f t="shared" si="292"/>
        <v>#DIV/0!</v>
      </c>
      <c r="CW680" s="30"/>
    </row>
    <row r="681" spans="1:101" ht="15.75" thickBot="1">
      <c r="A681" t="s">
        <v>69</v>
      </c>
      <c r="B681">
        <v>4.63E+18</v>
      </c>
      <c r="C681" s="30">
        <v>3.5700000000000003E-2</v>
      </c>
      <c r="D681" s="30">
        <v>5.5169216500000002E-3</v>
      </c>
      <c r="E681" t="s">
        <v>63</v>
      </c>
      <c r="F681">
        <v>4.63E+18</v>
      </c>
      <c r="G681" s="30">
        <v>3.0689999999999999E-2</v>
      </c>
      <c r="H681" s="30">
        <v>4.7485687760000003E-3</v>
      </c>
      <c r="I681" s="30">
        <v>3.5569999999999997E-2</v>
      </c>
      <c r="J681" s="30">
        <v>6.6066121839999997E-3</v>
      </c>
      <c r="K681" s="30">
        <v>3.0179999999999998E-2</v>
      </c>
      <c r="L681" s="30">
        <v>5.2477829939999998E-3</v>
      </c>
      <c r="M681" s="30">
        <v>-8.1700000000000002E-3</v>
      </c>
      <c r="N681" s="30">
        <v>-3.0333407589999998E-3</v>
      </c>
      <c r="Q681">
        <f t="shared" si="293"/>
        <v>5.5343213179999996E-3</v>
      </c>
      <c r="R681" s="100">
        <f>_xlfn.STDEV.S(H681,J681,L681,N681,P681)</f>
        <v>4.3551863361948589E-3</v>
      </c>
      <c r="S681" t="s">
        <v>69</v>
      </c>
      <c r="T681">
        <v>4.46E+18</v>
      </c>
      <c r="U681" s="30">
        <v>5.6669999999999998E-2</v>
      </c>
      <c r="V681" s="30">
        <v>8.2189992749999996E-3</v>
      </c>
      <c r="W681" s="30">
        <v>2.7910000000000001E-2</v>
      </c>
      <c r="X681" s="30">
        <v>4.371867168E-3</v>
      </c>
      <c r="Y681" s="30">
        <v>7.3529999999999998E-2</v>
      </c>
      <c r="Z681" s="30">
        <v>1.087078652E-2</v>
      </c>
      <c r="AA681" s="30">
        <v>4.428E-2</v>
      </c>
      <c r="AB681" s="30">
        <v>6.6496470940000003E-3</v>
      </c>
      <c r="AC681" s="99">
        <f t="shared" si="283"/>
        <v>7.5278250142499998E-3</v>
      </c>
      <c r="AD681">
        <f t="shared" si="284"/>
        <v>2.7315673080102547E-3</v>
      </c>
      <c r="AE681" t="s">
        <v>63</v>
      </c>
      <c r="AF681">
        <v>4.46E+18</v>
      </c>
      <c r="AG681" s="30">
        <v>3.5299999999999998E-2</v>
      </c>
      <c r="AH681" s="30">
        <v>5.4601701470000001E-3</v>
      </c>
      <c r="AI681" s="30">
        <v>2.9989999999999999E-2</v>
      </c>
      <c r="AJ681" s="30">
        <v>4.9083469719999996E-3</v>
      </c>
      <c r="AK681" s="99">
        <f t="shared" si="285"/>
        <v>5.1842585594999999E-3</v>
      </c>
      <c r="AL681" s="100">
        <f t="shared" si="294"/>
        <v>2.7591158750000025E-4</v>
      </c>
      <c r="AM681" t="s">
        <v>69</v>
      </c>
      <c r="AO681" s="30"/>
      <c r="AP681" s="30"/>
      <c r="BW681" s="133">
        <v>1.5366170630000001E-3</v>
      </c>
      <c r="BX681" s="132">
        <v>2.3100575109999999E-4</v>
      </c>
      <c r="BY681" s="132">
        <v>1.8401263699999999E-3</v>
      </c>
      <c r="BZ681" s="132">
        <v>1.461654415E-3</v>
      </c>
      <c r="CA681" s="132">
        <v>8.4487028500000001E-4</v>
      </c>
      <c r="CB681" s="126">
        <f t="shared" si="287"/>
        <v>1.1775955120333333E-3</v>
      </c>
      <c r="CC681" s="133">
        <v>2.2892212949999998E-3</v>
      </c>
      <c r="CD681" s="133">
        <v>1.217687347E-3</v>
      </c>
      <c r="CE681" s="133">
        <v>3.0278182480000001E-3</v>
      </c>
      <c r="CF681" s="133">
        <v>1.837933473E-3</v>
      </c>
      <c r="CG681">
        <f t="shared" si="288"/>
        <v>2.0931650907500001E-3</v>
      </c>
      <c r="CH681" s="133">
        <v>1.509167229E-3</v>
      </c>
      <c r="CI681" s="133">
        <v>1.3566457090000001E-3</v>
      </c>
      <c r="CJ681" s="100">
        <f t="shared" si="289"/>
        <v>1.4329064690000001E-3</v>
      </c>
      <c r="CK681" s="30"/>
      <c r="CL681" s="30"/>
      <c r="CM681" t="e">
        <f t="shared" si="290"/>
        <v>#DIV/0!</v>
      </c>
      <c r="CN681" s="30"/>
      <c r="CO681" s="30"/>
      <c r="CP681" s="30"/>
      <c r="CQ681" s="30"/>
      <c r="CR681" s="30"/>
      <c r="CS681" s="100" t="e">
        <f t="shared" si="291"/>
        <v>#DIV/0!</v>
      </c>
      <c r="CT681" s="30"/>
      <c r="CU681" s="30"/>
      <c r="CV681" t="e">
        <f t="shared" si="292"/>
        <v>#DIV/0!</v>
      </c>
      <c r="CW681" s="30"/>
    </row>
    <row r="682" spans="1:101" ht="15.75" thickBot="1">
      <c r="E682" t="s">
        <v>64</v>
      </c>
      <c r="F682">
        <v>4.78E+18</v>
      </c>
      <c r="G682" s="19"/>
      <c r="H682" s="19"/>
      <c r="I682" s="19"/>
      <c r="J682" s="19"/>
      <c r="K682" s="19"/>
      <c r="L682" s="19"/>
      <c r="R682" s="100"/>
      <c r="AE682" t="s">
        <v>64</v>
      </c>
      <c r="AF682">
        <v>4.61E+18</v>
      </c>
      <c r="AG682" s="30">
        <v>3.8739999999999997E-2</v>
      </c>
      <c r="AH682" s="30">
        <v>5.9922660480000002E-3</v>
      </c>
      <c r="AI682" s="30">
        <v>3.2009999999999997E-2</v>
      </c>
      <c r="AJ682" s="30">
        <v>5.2389525369999999E-3</v>
      </c>
      <c r="AK682" s="99">
        <f t="shared" si="285"/>
        <v>5.6156092925000005E-3</v>
      </c>
      <c r="AL682" s="100">
        <f t="shared" si="294"/>
        <v>3.7665675550000019E-4</v>
      </c>
      <c r="BW682" s="9"/>
      <c r="BX682" s="134"/>
      <c r="BY682" s="134"/>
      <c r="BZ682" s="134"/>
      <c r="CB682" s="126"/>
      <c r="CH682" s="133">
        <v>1.6562362169999999E-3</v>
      </c>
      <c r="CI682" s="133">
        <v>1.4480236459999999E-3</v>
      </c>
      <c r="CJ682" s="100">
        <f t="shared" si="289"/>
        <v>1.5521299314999999E-3</v>
      </c>
      <c r="CN682" s="19"/>
      <c r="CO682" s="30"/>
      <c r="CP682" s="30"/>
      <c r="CQ682" s="30"/>
      <c r="CR682" s="30"/>
      <c r="CS682" s="100" t="e">
        <f t="shared" si="291"/>
        <v>#DIV/0!</v>
      </c>
      <c r="CW682" s="30"/>
    </row>
    <row r="683" spans="1:101" ht="15.75" thickBot="1">
      <c r="E683" t="s">
        <v>65</v>
      </c>
      <c r="F683">
        <v>4.94E+18</v>
      </c>
      <c r="G683" s="30">
        <v>2.811E-2</v>
      </c>
      <c r="H683" s="30">
        <v>4.3493733559999996E-3</v>
      </c>
      <c r="I683" s="30">
        <v>2.785E-2</v>
      </c>
      <c r="J683" s="30">
        <v>5.1727340270000003E-3</v>
      </c>
      <c r="K683" s="30">
        <v>2.708E-2</v>
      </c>
      <c r="L683" s="30">
        <v>4.7087463049999998E-3</v>
      </c>
      <c r="Q683">
        <f t="shared" si="293"/>
        <v>4.7436178959999993E-3</v>
      </c>
      <c r="R683" s="100">
        <f>_xlfn.STDEV.S(H683,J683,L683,N683,P683)</f>
        <v>4.1278653022058066E-4</v>
      </c>
      <c r="AE683" t="s">
        <v>65</v>
      </c>
      <c r="AF683">
        <v>4.76E+18</v>
      </c>
      <c r="AG683" s="30">
        <v>4.0419999999999998E-2</v>
      </c>
      <c r="AH683" s="30">
        <v>6.2521268369999999E-3</v>
      </c>
      <c r="AI683" s="30">
        <v>2.988E-2</v>
      </c>
      <c r="AJ683" s="30">
        <v>4.8903436990000004E-3</v>
      </c>
      <c r="AK683" s="99">
        <f t="shared" si="285"/>
        <v>5.5712352679999997E-3</v>
      </c>
      <c r="AL683" s="100">
        <f t="shared" si="294"/>
        <v>6.8089156899999977E-4</v>
      </c>
      <c r="BW683" s="9"/>
      <c r="BX683" s="132">
        <v>2.115859128E-4</v>
      </c>
      <c r="BY683" s="132">
        <v>1.440751178E-3</v>
      </c>
      <c r="BZ683" s="132">
        <v>1.311517613E-3</v>
      </c>
      <c r="CB683" s="126">
        <f t="shared" si="287"/>
        <v>9.8795156793333332E-4</v>
      </c>
      <c r="CH683" s="133">
        <v>1.728060607E-3</v>
      </c>
      <c r="CI683" s="133">
        <v>1.3516696830000001E-3</v>
      </c>
      <c r="CJ683" s="100">
        <f t="shared" si="289"/>
        <v>1.5398651449999999E-3</v>
      </c>
      <c r="CN683" s="30"/>
      <c r="CO683" s="30"/>
      <c r="CP683" s="30"/>
      <c r="CQ683" s="30"/>
      <c r="CR683" s="30"/>
      <c r="CS683" s="100" t="e">
        <f t="shared" si="291"/>
        <v>#DIV/0!</v>
      </c>
      <c r="CW683" s="30"/>
    </row>
    <row r="684" spans="1:101" ht="15.75" thickBot="1">
      <c r="E684" t="s">
        <v>66</v>
      </c>
      <c r="F684">
        <v>5.09E+18</v>
      </c>
      <c r="G684" s="19"/>
      <c r="H684" s="19"/>
      <c r="I684" s="19"/>
      <c r="J684" s="19"/>
      <c r="K684" s="19"/>
      <c r="L684" s="19"/>
      <c r="R684" s="100"/>
      <c r="AE684" t="s">
        <v>66</v>
      </c>
      <c r="AF684">
        <v>4.91E+18</v>
      </c>
      <c r="AG684" s="30">
        <v>4.1050000000000003E-2</v>
      </c>
      <c r="AH684" s="30">
        <v>6.3495746329999998E-3</v>
      </c>
      <c r="AI684" s="30">
        <v>2.9829999999999999E-2</v>
      </c>
      <c r="AJ684" s="30">
        <v>4.8821603929999997E-3</v>
      </c>
      <c r="AK684" s="99">
        <f t="shared" si="285"/>
        <v>5.6158675130000002E-3</v>
      </c>
      <c r="AL684" s="100">
        <f t="shared" si="294"/>
        <v>7.3370712000000006E-4</v>
      </c>
      <c r="BW684" s="9"/>
      <c r="BX684" s="134"/>
      <c r="BY684" s="134"/>
      <c r="BZ684" s="134"/>
      <c r="CB684" s="126"/>
      <c r="CH684" s="133">
        <v>1.754994753E-3</v>
      </c>
      <c r="CI684" s="133">
        <v>1.349407853E-3</v>
      </c>
      <c r="CJ684" s="100">
        <f t="shared" si="289"/>
        <v>1.5522013030000001E-3</v>
      </c>
      <c r="CN684" s="19"/>
      <c r="CO684" s="30"/>
      <c r="CP684" s="30"/>
      <c r="CQ684" s="30"/>
      <c r="CR684" s="30"/>
      <c r="CS684" s="100" t="e">
        <f t="shared" si="291"/>
        <v>#DIV/0!</v>
      </c>
      <c r="CW684" s="30"/>
    </row>
    <row r="685" spans="1:101" ht="15.75" thickBot="1">
      <c r="E685" t="s">
        <v>67</v>
      </c>
      <c r="F685">
        <v>5.24E+18</v>
      </c>
      <c r="G685" s="30">
        <v>2.911E-2</v>
      </c>
      <c r="H685" s="30">
        <v>4.5041002629999998E-3</v>
      </c>
      <c r="I685" s="30">
        <v>1.166E-2</v>
      </c>
      <c r="J685" s="30">
        <v>2.1656760770000002E-3</v>
      </c>
      <c r="K685" s="30">
        <v>2.784E-2</v>
      </c>
      <c r="L685" s="30">
        <v>4.8408972349999998E-3</v>
      </c>
      <c r="Q685">
        <f t="shared" si="293"/>
        <v>3.8368911916666667E-3</v>
      </c>
      <c r="R685" s="100">
        <f>_xlfn.STDEV.S(H685,J685,L685,N685,P685)</f>
        <v>1.4570785907784217E-3</v>
      </c>
      <c r="AE685" t="s">
        <v>67</v>
      </c>
      <c r="AF685">
        <v>5.06E+18</v>
      </c>
      <c r="AG685" s="30">
        <v>4.0930000000000001E-2</v>
      </c>
      <c r="AH685" s="30">
        <v>6.3310131480000002E-3</v>
      </c>
      <c r="AI685" s="30">
        <v>3.1719999999999998E-2</v>
      </c>
      <c r="AJ685" s="30">
        <v>5.1914893619999999E-3</v>
      </c>
      <c r="AK685" s="99">
        <f t="shared" si="285"/>
        <v>5.7612512550000005E-3</v>
      </c>
      <c r="AL685" s="100">
        <f t="shared" si="294"/>
        <v>5.6976189300000013E-4</v>
      </c>
      <c r="BW685" s="9"/>
      <c r="BX685" s="132">
        <v>2.1911298189999999E-4</v>
      </c>
      <c r="BY685" s="132">
        <v>6.0320139080000004E-4</v>
      </c>
      <c r="BZ685" s="132">
        <v>1.348325345E-3</v>
      </c>
      <c r="CB685" s="126">
        <f t="shared" si="287"/>
        <v>7.2354657256666665E-4</v>
      </c>
      <c r="CH685" s="133">
        <v>1.749864439E-3</v>
      </c>
      <c r="CI685" s="133">
        <v>1.4349050310000001E-3</v>
      </c>
      <c r="CJ685" s="100">
        <f t="shared" si="289"/>
        <v>1.5923847350000002E-3</v>
      </c>
      <c r="CN685" s="30"/>
      <c r="CO685" s="30"/>
      <c r="CP685" s="30"/>
      <c r="CQ685" s="30"/>
      <c r="CR685" s="30"/>
      <c r="CS685" s="100" t="e">
        <f t="shared" si="291"/>
        <v>#DIV/0!</v>
      </c>
      <c r="CW685" s="30"/>
    </row>
    <row r="686" spans="1:101" ht="15.75" thickBot="1">
      <c r="E686" t="s">
        <v>68</v>
      </c>
      <c r="F686">
        <v>5.4E+18</v>
      </c>
      <c r="G686" s="19"/>
      <c r="H686" s="19"/>
      <c r="I686" s="19"/>
      <c r="J686" s="19"/>
      <c r="K686" s="19"/>
      <c r="L686" s="19"/>
      <c r="R686" s="100"/>
      <c r="AE686" t="s">
        <v>68</v>
      </c>
      <c r="AF686">
        <v>5.21E+18</v>
      </c>
      <c r="AG686" s="30">
        <v>4.2229999999999997E-2</v>
      </c>
      <c r="AH686" s="30">
        <v>6.5320959010000002E-3</v>
      </c>
      <c r="AI686" s="30">
        <v>3.3480000000000003E-2</v>
      </c>
      <c r="AJ686" s="30">
        <v>5.4795417350000002E-3</v>
      </c>
      <c r="AK686" s="99">
        <f t="shared" si="285"/>
        <v>6.0058188180000006E-3</v>
      </c>
      <c r="AL686" s="100">
        <f t="shared" si="294"/>
        <v>5.2627708300000001E-4</v>
      </c>
      <c r="BW686" s="9"/>
      <c r="BX686" s="134"/>
      <c r="BY686" s="134"/>
      <c r="BZ686" s="134"/>
      <c r="CB686" s="126"/>
      <c r="CH686" s="133">
        <v>1.8054428359999999E-3</v>
      </c>
      <c r="CI686" s="133">
        <v>1.5145214519999999E-3</v>
      </c>
      <c r="CJ686" s="100">
        <f t="shared" si="289"/>
        <v>1.6599821439999998E-3</v>
      </c>
      <c r="CN686" s="19"/>
      <c r="CO686" s="30"/>
      <c r="CP686" s="30"/>
      <c r="CQ686" s="30"/>
      <c r="CR686" s="30"/>
      <c r="CS686" s="100" t="e">
        <f t="shared" si="291"/>
        <v>#DIV/0!</v>
      </c>
      <c r="CW686" s="30"/>
    </row>
    <row r="687" spans="1:101" ht="15.75" thickBot="1">
      <c r="E687" t="s">
        <v>69</v>
      </c>
      <c r="F687">
        <v>5.55E+18</v>
      </c>
      <c r="G687" s="30">
        <v>2.623E-2</v>
      </c>
      <c r="H687" s="30">
        <v>4.058486771E-3</v>
      </c>
      <c r="I687" s="30">
        <v>6.1000000000000004E-3</v>
      </c>
      <c r="J687" s="30">
        <v>1.132986627E-3</v>
      </c>
      <c r="K687" s="30">
        <v>2.7949999999999999E-2</v>
      </c>
      <c r="L687" s="30">
        <v>4.8600243439999996E-3</v>
      </c>
      <c r="Q687">
        <f t="shared" si="293"/>
        <v>3.3504992473333329E-3</v>
      </c>
      <c r="R687" s="100">
        <f>_xlfn.STDEV.S(H687,J687,L687,N687,P687)</f>
        <v>1.9617944046805436E-3</v>
      </c>
      <c r="AE687" t="s">
        <v>69</v>
      </c>
      <c r="AF687">
        <v>5.35E+18</v>
      </c>
      <c r="AG687" s="30">
        <v>3.9960000000000002E-2</v>
      </c>
      <c r="AH687" s="30">
        <v>6.1809744780000004E-3</v>
      </c>
      <c r="AI687" s="30">
        <v>3.0890000000000001E-2</v>
      </c>
      <c r="AJ687" s="30">
        <v>5.0556464809999998E-3</v>
      </c>
      <c r="AK687" s="99">
        <f t="shared" si="285"/>
        <v>5.6183104795000001E-3</v>
      </c>
      <c r="AL687" s="100">
        <f t="shared" si="294"/>
        <v>5.6266399850000027E-4</v>
      </c>
      <c r="BW687" s="9"/>
      <c r="BX687" s="133">
        <v>1.9743502289999999E-4</v>
      </c>
      <c r="BY687" s="133">
        <v>3.1556848060000002E-4</v>
      </c>
      <c r="BZ687" s="133">
        <v>1.35365278E-3</v>
      </c>
      <c r="CA687" s="120"/>
      <c r="CB687" s="126">
        <f t="shared" si="287"/>
        <v>6.222187611666666E-4</v>
      </c>
      <c r="CH687" s="132">
        <v>1.7083944049999999E-3</v>
      </c>
      <c r="CI687" s="132">
        <v>1.397358651E-3</v>
      </c>
      <c r="CJ687" s="100">
        <f t="shared" si="289"/>
        <v>1.552876528E-3</v>
      </c>
      <c r="CN687" s="30"/>
      <c r="CO687" s="30"/>
      <c r="CP687" s="30"/>
      <c r="CQ687" s="30"/>
      <c r="CR687" s="30"/>
      <c r="CS687" s="100" t="e">
        <f t="shared" si="291"/>
        <v>#DIV/0!</v>
      </c>
      <c r="CW687" s="30"/>
    </row>
    <row r="719" spans="1:75">
      <c r="A719" s="187" t="s">
        <v>146</v>
      </c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  <c r="AJ719" s="187"/>
      <c r="AK719" s="187"/>
      <c r="AL719" s="187"/>
      <c r="AM719" s="187"/>
      <c r="AN719" s="187"/>
      <c r="AO719" s="187"/>
      <c r="AP719" s="187"/>
      <c r="AQ719" s="187"/>
      <c r="AR719" s="187"/>
      <c r="AS719" s="187"/>
      <c r="AT719" s="187"/>
      <c r="AU719" s="187"/>
      <c r="AV719" s="187"/>
      <c r="AW719" s="187"/>
      <c r="AX719" s="187"/>
      <c r="AY719" s="187"/>
      <c r="AZ719" s="187"/>
      <c r="BA719" s="187"/>
      <c r="BB719" s="187"/>
      <c r="BC719" s="187"/>
      <c r="BD719" s="187"/>
      <c r="BE719" s="187"/>
      <c r="BF719" s="187"/>
      <c r="BG719" s="187"/>
      <c r="BH719" s="187"/>
      <c r="BI719" s="187"/>
      <c r="BJ719" s="187"/>
      <c r="BK719" s="187"/>
      <c r="BL719" s="187"/>
      <c r="BM719" s="187"/>
      <c r="BN719" s="187"/>
      <c r="BO719" s="187"/>
      <c r="BP719" s="187"/>
      <c r="BQ719" s="187"/>
      <c r="BR719" s="187"/>
      <c r="BS719" s="187"/>
      <c r="BT719" s="187"/>
    </row>
    <row r="720" spans="1:75" ht="15.75" thickBot="1">
      <c r="A720" s="188" t="s">
        <v>70</v>
      </c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9" t="s">
        <v>89</v>
      </c>
      <c r="AN720" s="189"/>
      <c r="AO720" s="189"/>
      <c r="AP720" s="189"/>
      <c r="AQ720" s="189"/>
      <c r="AR720" s="189"/>
      <c r="AS720" s="189"/>
      <c r="AT720" s="189"/>
      <c r="AU720" s="189"/>
      <c r="AV720" s="189"/>
      <c r="AW720" s="189"/>
      <c r="AX720" s="189"/>
      <c r="AY720" s="189"/>
      <c r="AZ720" s="189"/>
      <c r="BA720" s="189"/>
      <c r="BB720" s="189"/>
      <c r="BC720" s="189"/>
      <c r="BD720" s="189"/>
      <c r="BE720" s="189"/>
      <c r="BF720" s="189"/>
      <c r="BG720" s="189"/>
      <c r="BH720" s="189"/>
      <c r="BI720" s="189"/>
      <c r="BJ720" s="189"/>
      <c r="BK720" s="189"/>
      <c r="BL720" s="189"/>
      <c r="BM720" s="189"/>
      <c r="BN720" s="189"/>
      <c r="BO720" s="189"/>
      <c r="BP720" s="189"/>
      <c r="BQ720" s="189"/>
      <c r="BR720" s="189"/>
      <c r="BS720" s="189"/>
      <c r="BT720" s="189"/>
      <c r="BW720" t="s">
        <v>165</v>
      </c>
    </row>
    <row r="721" spans="1:112" ht="15.75" thickBot="1">
      <c r="A721" s="169" t="s">
        <v>6</v>
      </c>
      <c r="B721" s="147"/>
      <c r="C721" s="190"/>
      <c r="D721" s="190"/>
      <c r="E721" s="144" t="s">
        <v>4</v>
      </c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6"/>
      <c r="S721" s="170" t="s">
        <v>7</v>
      </c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  <c r="AE721" s="144" t="s">
        <v>8</v>
      </c>
      <c r="AF721" s="145"/>
      <c r="AG721" s="145"/>
      <c r="AH721" s="145"/>
      <c r="AI721" s="145"/>
      <c r="AJ721" s="145"/>
      <c r="AK721" s="145"/>
      <c r="AL721" s="146"/>
      <c r="AM721" s="144" t="s">
        <v>72</v>
      </c>
      <c r="AN721" s="145"/>
      <c r="AO721" s="145"/>
      <c r="AP721" s="145"/>
      <c r="AQ721" s="145"/>
      <c r="AR721" s="145"/>
      <c r="AS721" s="145"/>
      <c r="AT721" s="145"/>
      <c r="AU721" s="144" t="s">
        <v>73</v>
      </c>
      <c r="AV721" s="145"/>
      <c r="AW721" s="145"/>
      <c r="AX721" s="145"/>
      <c r="AY721" s="145"/>
      <c r="AZ721" s="145"/>
      <c r="BA721" s="145"/>
      <c r="BB721" s="145"/>
      <c r="BC721" s="145"/>
      <c r="BD721" s="145"/>
      <c r="BE721" s="145"/>
      <c r="BF721" s="145"/>
      <c r="BG721" s="145"/>
      <c r="BH721" s="146"/>
      <c r="BI721" s="144" t="s">
        <v>7</v>
      </c>
      <c r="BJ721" s="145"/>
      <c r="BK721" s="145"/>
      <c r="BL721" s="145"/>
      <c r="BM721" s="145"/>
      <c r="BN721" s="145"/>
      <c r="BO721" s="145"/>
      <c r="BP721" s="145"/>
      <c r="BQ721" s="144" t="s">
        <v>8</v>
      </c>
      <c r="BR721" s="145"/>
      <c r="BS721" s="145"/>
      <c r="BT721" s="146"/>
      <c r="BW721" s="86" t="s">
        <v>121</v>
      </c>
      <c r="BX721" s="86" t="s">
        <v>122</v>
      </c>
      <c r="BY721" s="88"/>
      <c r="BZ721" s="88"/>
      <c r="CA721" s="88"/>
      <c r="CB721" s="87"/>
      <c r="CC721" s="86" t="s">
        <v>124</v>
      </c>
      <c r="CD721" s="88"/>
      <c r="CE721" s="88"/>
      <c r="CF721" s="88"/>
      <c r="CG721" s="88"/>
      <c r="CH721" s="86" t="s">
        <v>125</v>
      </c>
      <c r="CI721" s="88"/>
      <c r="CJ721" s="87"/>
      <c r="CK721" s="86" t="s">
        <v>126</v>
      </c>
      <c r="CL721" s="88"/>
      <c r="CM721" s="88"/>
      <c r="CN721" s="86" t="s">
        <v>128</v>
      </c>
      <c r="CO721" s="88"/>
      <c r="CP721" s="88"/>
      <c r="CQ721" s="88"/>
      <c r="CR721" s="88"/>
      <c r="CS721" s="87"/>
      <c r="CT721" s="88" t="s">
        <v>129</v>
      </c>
      <c r="CU721" s="88"/>
      <c r="CV721" s="88"/>
      <c r="CW721" s="89" t="s">
        <v>130</v>
      </c>
      <c r="DA721">
        <v>1460</v>
      </c>
    </row>
    <row r="722" spans="1:112" ht="15.75" thickBot="1">
      <c r="A722" s="26"/>
      <c r="B722" s="90"/>
      <c r="C722" s="183">
        <v>110923</v>
      </c>
      <c r="D722" s="184"/>
      <c r="E722" s="91"/>
      <c r="F722" s="40"/>
      <c r="G722" s="157">
        <v>101223</v>
      </c>
      <c r="H722" s="158"/>
      <c r="I722" s="157" t="s">
        <v>91</v>
      </c>
      <c r="J722" s="158"/>
      <c r="K722" s="157">
        <v>91523</v>
      </c>
      <c r="L722" s="158"/>
      <c r="M722" s="157">
        <v>83123</v>
      </c>
      <c r="N722" s="158"/>
      <c r="O722" s="185">
        <v>102824</v>
      </c>
      <c r="P722" s="186"/>
      <c r="Q722" s="92" t="s">
        <v>101</v>
      </c>
      <c r="R722" s="93" t="s">
        <v>102</v>
      </c>
      <c r="S722" s="41"/>
      <c r="T722" s="40"/>
      <c r="U722" s="149" t="s">
        <v>76</v>
      </c>
      <c r="V722" s="150"/>
      <c r="W722" s="136" t="s">
        <v>80</v>
      </c>
      <c r="X722" s="137"/>
      <c r="Y722" s="136" t="s">
        <v>84</v>
      </c>
      <c r="Z722" s="137"/>
      <c r="AA722" s="138" t="s">
        <v>86</v>
      </c>
      <c r="AB722" s="182"/>
      <c r="AC722" s="94" t="s">
        <v>101</v>
      </c>
      <c r="AD722" s="95" t="s">
        <v>102</v>
      </c>
      <c r="AE722" s="96"/>
      <c r="AF722" s="40"/>
      <c r="AG722" s="149" t="s">
        <v>99</v>
      </c>
      <c r="AH722" s="150"/>
      <c r="AI722" s="136" t="s">
        <v>81</v>
      </c>
      <c r="AJ722" s="137"/>
      <c r="AK722" s="94" t="s">
        <v>101</v>
      </c>
      <c r="AL722" s="97" t="s">
        <v>102</v>
      </c>
      <c r="AM722" s="96"/>
      <c r="AN722" s="40"/>
      <c r="AO722" s="149">
        <v>81524</v>
      </c>
      <c r="AP722" s="150"/>
      <c r="AQ722" s="149">
        <v>81624</v>
      </c>
      <c r="AR722" s="150"/>
      <c r="AS722" s="94" t="s">
        <v>101</v>
      </c>
      <c r="AT722" s="95" t="s">
        <v>102</v>
      </c>
      <c r="AU722" s="96"/>
      <c r="AV722" s="40"/>
      <c r="AW722" s="149">
        <v>71824</v>
      </c>
      <c r="AX722" s="150"/>
      <c r="AY722" s="136" t="s">
        <v>82</v>
      </c>
      <c r="AZ722" s="137"/>
      <c r="BA722" s="149">
        <v>92424</v>
      </c>
      <c r="BB722" s="150"/>
      <c r="BC722" s="136" t="s">
        <v>87</v>
      </c>
      <c r="BD722" s="137"/>
      <c r="BE722" s="149">
        <v>101524</v>
      </c>
      <c r="BF722" s="150"/>
      <c r="BG722" s="94" t="s">
        <v>101</v>
      </c>
      <c r="BH722" s="97" t="s">
        <v>102</v>
      </c>
      <c r="BI722" s="96"/>
      <c r="BJ722" s="40"/>
      <c r="BK722" s="149">
        <v>82724</v>
      </c>
      <c r="BL722" s="150"/>
      <c r="BM722" s="136" t="s">
        <v>83</v>
      </c>
      <c r="BN722" s="137"/>
      <c r="BO722" s="94" t="s">
        <v>101</v>
      </c>
      <c r="BP722" s="95" t="s">
        <v>102</v>
      </c>
      <c r="BQ722" s="96"/>
      <c r="BR722" s="40"/>
      <c r="BS722" s="149">
        <v>91724</v>
      </c>
      <c r="BT722" s="181"/>
      <c r="BW722" s="98">
        <v>110923</v>
      </c>
      <c r="BX722" s="99">
        <v>101223</v>
      </c>
      <c r="BY722">
        <v>92823</v>
      </c>
      <c r="BZ722">
        <v>91523</v>
      </c>
      <c r="CA722">
        <v>83123</v>
      </c>
      <c r="CB722" s="100" t="s">
        <v>123</v>
      </c>
      <c r="CC722" s="99">
        <v>10324</v>
      </c>
      <c r="CD722">
        <v>122123</v>
      </c>
      <c r="CE722">
        <v>122723</v>
      </c>
      <c r="CF722">
        <v>121823</v>
      </c>
      <c r="CG722" t="s">
        <v>123</v>
      </c>
      <c r="CH722" s="99">
        <v>10524</v>
      </c>
      <c r="CI722">
        <v>122923</v>
      </c>
      <c r="CJ722" s="100" t="s">
        <v>123</v>
      </c>
      <c r="CK722" s="99">
        <v>81524</v>
      </c>
      <c r="CL722">
        <v>81624</v>
      </c>
      <c r="CM722" t="s">
        <v>123</v>
      </c>
      <c r="CN722" s="99">
        <v>71824</v>
      </c>
      <c r="CO722">
        <v>90324</v>
      </c>
      <c r="CP722">
        <v>92424</v>
      </c>
      <c r="CQ722">
        <v>100824</v>
      </c>
      <c r="CR722">
        <v>101524</v>
      </c>
      <c r="CS722" s="100" t="s">
        <v>123</v>
      </c>
      <c r="CT722">
        <v>82724</v>
      </c>
      <c r="CU722">
        <v>83024</v>
      </c>
      <c r="CV722" t="s">
        <v>123</v>
      </c>
      <c r="CW722" s="101">
        <v>91724</v>
      </c>
      <c r="DA722" s="128">
        <v>1</v>
      </c>
      <c r="DE722" s="128" t="s">
        <v>158</v>
      </c>
    </row>
    <row r="723" spans="1:112" ht="52.5" thickBot="1">
      <c r="A723" s="20" t="s">
        <v>92</v>
      </c>
      <c r="B723" s="21" t="s">
        <v>93</v>
      </c>
      <c r="C723" s="102" t="s">
        <v>94</v>
      </c>
      <c r="D723" s="102" t="s">
        <v>95</v>
      </c>
      <c r="E723" s="26" t="s">
        <v>96</v>
      </c>
      <c r="F723" s="21" t="s">
        <v>93</v>
      </c>
      <c r="G723" s="21" t="s">
        <v>94</v>
      </c>
      <c r="H723" s="21" t="s">
        <v>95</v>
      </c>
      <c r="I723" s="21" t="s">
        <v>94</v>
      </c>
      <c r="J723" s="21" t="s">
        <v>95</v>
      </c>
      <c r="K723" s="21" t="s">
        <v>94</v>
      </c>
      <c r="L723" s="21" t="s">
        <v>95</v>
      </c>
      <c r="M723" s="21" t="s">
        <v>94</v>
      </c>
      <c r="N723" s="90" t="s">
        <v>95</v>
      </c>
      <c r="O723" s="103" t="s">
        <v>94</v>
      </c>
      <c r="P723" s="104" t="s">
        <v>95</v>
      </c>
      <c r="Q723" s="105" t="s">
        <v>95</v>
      </c>
      <c r="R723" s="106" t="s">
        <v>95</v>
      </c>
      <c r="S723" s="107" t="s">
        <v>92</v>
      </c>
      <c r="T723" s="21" t="s">
        <v>93</v>
      </c>
      <c r="U723" s="21" t="s">
        <v>94</v>
      </c>
      <c r="V723" s="21" t="s">
        <v>95</v>
      </c>
      <c r="W723" s="21" t="s">
        <v>94</v>
      </c>
      <c r="X723" s="21" t="s">
        <v>95</v>
      </c>
      <c r="Y723" s="21" t="s">
        <v>94</v>
      </c>
      <c r="Z723" s="21" t="s">
        <v>95</v>
      </c>
      <c r="AA723" s="21" t="s">
        <v>94</v>
      </c>
      <c r="AB723" s="90" t="s">
        <v>95</v>
      </c>
      <c r="AC723" s="108" t="s">
        <v>95</v>
      </c>
      <c r="AD723" s="109" t="s">
        <v>95</v>
      </c>
      <c r="AE723" s="110" t="s">
        <v>96</v>
      </c>
      <c r="AF723" s="21" t="s">
        <v>93</v>
      </c>
      <c r="AG723" s="21" t="s">
        <v>94</v>
      </c>
      <c r="AH723" s="21" t="s">
        <v>95</v>
      </c>
      <c r="AI723" s="21" t="s">
        <v>94</v>
      </c>
      <c r="AJ723" s="90" t="s">
        <v>95</v>
      </c>
      <c r="AK723" s="108" t="s">
        <v>95</v>
      </c>
      <c r="AL723" s="109" t="s">
        <v>95</v>
      </c>
      <c r="AM723" s="103" t="s">
        <v>92</v>
      </c>
      <c r="AN723" s="21" t="s">
        <v>93</v>
      </c>
      <c r="AO723" s="21" t="s">
        <v>94</v>
      </c>
      <c r="AP723" s="21" t="s">
        <v>95</v>
      </c>
      <c r="AQ723" s="21" t="s">
        <v>94</v>
      </c>
      <c r="AR723" s="21" t="s">
        <v>95</v>
      </c>
      <c r="AS723" s="108" t="s">
        <v>95</v>
      </c>
      <c r="AT723" s="111" t="s">
        <v>95</v>
      </c>
      <c r="AU723" s="110" t="s">
        <v>96</v>
      </c>
      <c r="AV723" s="21" t="s">
        <v>93</v>
      </c>
      <c r="AW723" s="21" t="s">
        <v>94</v>
      </c>
      <c r="AX723" s="21" t="s">
        <v>95</v>
      </c>
      <c r="AY723" s="21" t="s">
        <v>94</v>
      </c>
      <c r="AZ723" s="21" t="s">
        <v>95</v>
      </c>
      <c r="BA723" s="21" t="s">
        <v>94</v>
      </c>
      <c r="BB723" s="21" t="s">
        <v>95</v>
      </c>
      <c r="BC723" s="21" t="s">
        <v>94</v>
      </c>
      <c r="BD723" s="21" t="s">
        <v>95</v>
      </c>
      <c r="BE723" s="21" t="s">
        <v>94</v>
      </c>
      <c r="BF723" s="21" t="s">
        <v>95</v>
      </c>
      <c r="BG723" s="108" t="s">
        <v>95</v>
      </c>
      <c r="BH723" s="109" t="s">
        <v>95</v>
      </c>
      <c r="BI723" s="103" t="s">
        <v>92</v>
      </c>
      <c r="BJ723" s="21" t="s">
        <v>93</v>
      </c>
      <c r="BK723" s="21" t="s">
        <v>94</v>
      </c>
      <c r="BL723" s="21" t="s">
        <v>95</v>
      </c>
      <c r="BM723" s="21" t="s">
        <v>94</v>
      </c>
      <c r="BN723" s="21" t="s">
        <v>95</v>
      </c>
      <c r="BO723" s="108" t="s">
        <v>95</v>
      </c>
      <c r="BP723" s="111" t="s">
        <v>95</v>
      </c>
      <c r="BQ723" s="110" t="s">
        <v>96</v>
      </c>
      <c r="BR723" s="21" t="s">
        <v>93</v>
      </c>
      <c r="BS723" s="112" t="s">
        <v>94</v>
      </c>
      <c r="BT723" s="113" t="s">
        <v>95</v>
      </c>
      <c r="BW723" s="114" t="s">
        <v>169</v>
      </c>
      <c r="BX723" s="114" t="s">
        <v>169</v>
      </c>
      <c r="BY723" s="115" t="s">
        <v>169</v>
      </c>
      <c r="BZ723" s="115" t="s">
        <v>169</v>
      </c>
      <c r="CA723" s="115" t="s">
        <v>169</v>
      </c>
      <c r="CB723" s="116" t="s">
        <v>169</v>
      </c>
      <c r="CC723" s="114" t="s">
        <v>169</v>
      </c>
      <c r="CD723" s="115" t="s">
        <v>169</v>
      </c>
      <c r="CE723" s="115" t="s">
        <v>169</v>
      </c>
      <c r="CF723" s="115" t="s">
        <v>169</v>
      </c>
      <c r="CG723" s="115" t="s">
        <v>169</v>
      </c>
      <c r="CH723" s="114" t="s">
        <v>169</v>
      </c>
      <c r="CI723" s="115" t="s">
        <v>169</v>
      </c>
      <c r="CJ723" s="116" t="s">
        <v>169</v>
      </c>
      <c r="CK723" s="114" t="s">
        <v>169</v>
      </c>
      <c r="CL723" s="115" t="s">
        <v>169</v>
      </c>
      <c r="CM723" s="115" t="s">
        <v>169</v>
      </c>
      <c r="CN723" s="114" t="s">
        <v>169</v>
      </c>
      <c r="CO723" s="115" t="s">
        <v>169</v>
      </c>
      <c r="CP723" s="115" t="s">
        <v>169</v>
      </c>
      <c r="CQ723" s="115" t="s">
        <v>169</v>
      </c>
      <c r="CR723" s="115" t="s">
        <v>169</v>
      </c>
      <c r="CS723" s="116" t="s">
        <v>169</v>
      </c>
      <c r="CT723" s="115" t="s">
        <v>169</v>
      </c>
      <c r="CU723" s="115" t="s">
        <v>169</v>
      </c>
      <c r="CV723" s="115" t="s">
        <v>169</v>
      </c>
      <c r="CW723" s="117" t="s">
        <v>169</v>
      </c>
      <c r="CY723" t="s">
        <v>108</v>
      </c>
      <c r="CZ723" t="s">
        <v>137</v>
      </c>
      <c r="DA723" t="s">
        <v>155</v>
      </c>
      <c r="DB723" t="s">
        <v>108</v>
      </c>
      <c r="DC723" s="115" t="s">
        <v>157</v>
      </c>
      <c r="DD723" t="s">
        <v>156</v>
      </c>
      <c r="DE723" t="s">
        <v>155</v>
      </c>
      <c r="DF723" t="s">
        <v>108</v>
      </c>
      <c r="DG723" s="115" t="s">
        <v>157</v>
      </c>
      <c r="DH723" t="s">
        <v>156</v>
      </c>
    </row>
    <row r="724" spans="1:112" ht="15.75" thickBot="1">
      <c r="R724" s="100"/>
      <c r="AC724" s="99"/>
      <c r="AK724" s="99"/>
      <c r="AL724" s="100"/>
      <c r="AU724">
        <v>0</v>
      </c>
      <c r="AV724">
        <v>0</v>
      </c>
      <c r="BB724" t="s">
        <v>153</v>
      </c>
      <c r="BH724" s="100"/>
      <c r="BW724" s="30"/>
      <c r="BX724" s="30"/>
      <c r="BY724" s="30"/>
      <c r="BZ724" s="30"/>
      <c r="CA724" s="30"/>
      <c r="CB724" s="100"/>
      <c r="CC724" s="30"/>
      <c r="CD724" s="30"/>
      <c r="CE724" s="30"/>
      <c r="CF724" s="30"/>
      <c r="CH724" s="30"/>
      <c r="CI724" s="30"/>
      <c r="CJ724" s="100"/>
      <c r="CK724" s="30"/>
      <c r="CL724" s="30"/>
      <c r="CN724" s="118"/>
      <c r="CO724" s="30"/>
      <c r="CP724" s="30"/>
      <c r="CQ724" s="30"/>
      <c r="CR724" s="30"/>
      <c r="CS724" s="100"/>
      <c r="CT724" s="125"/>
      <c r="CU724" s="30"/>
      <c r="CW724" s="30"/>
      <c r="DA724">
        <v>20</v>
      </c>
      <c r="DB724">
        <v>1.54E+17</v>
      </c>
      <c r="DC724" s="18">
        <v>6.0979431930000003E-3</v>
      </c>
      <c r="DD724" s="18">
        <v>1.698447821E-3</v>
      </c>
      <c r="DE724">
        <v>20</v>
      </c>
      <c r="DF724">
        <v>1.54E+17</v>
      </c>
      <c r="DG724" s="18">
        <v>7.455293426E-3</v>
      </c>
      <c r="DH724" s="18">
        <v>2.0765078450000001E-3</v>
      </c>
    </row>
    <row r="725" spans="1:112" ht="15.75" thickBot="1">
      <c r="A725" t="s">
        <v>40</v>
      </c>
      <c r="B725">
        <v>1.54E+17</v>
      </c>
      <c r="C725">
        <v>3.5400000000000001E-2</v>
      </c>
      <c r="D725">
        <v>5.4705609999999997E-3</v>
      </c>
      <c r="E725">
        <v>10</v>
      </c>
      <c r="F725">
        <v>1.54E+17</v>
      </c>
      <c r="G725" s="30">
        <v>4.2470000000000001E-2</v>
      </c>
      <c r="H725" s="30">
        <v>6.5712517410000003E-3</v>
      </c>
      <c r="I725" s="30">
        <v>2.3400000000000001E-2</v>
      </c>
      <c r="J725" s="30">
        <v>4.346210996E-3</v>
      </c>
      <c r="K725" s="30">
        <v>2.1229999999999999E-2</v>
      </c>
      <c r="L725" s="30">
        <v>3.6915319069999999E-3</v>
      </c>
      <c r="M725" s="30">
        <v>2.3999999999999998E-3</v>
      </c>
      <c r="N725" s="30">
        <v>8.9106705279999999E-4</v>
      </c>
      <c r="Q725">
        <f>AVERAGE(H725,L725,J725)</f>
        <v>4.8696648813333328E-3</v>
      </c>
      <c r="R725" s="100">
        <f t="shared" ref="R725:R730" si="295">_xlfn.STDEV.S(H725,J725,L725,N725,P725)</f>
        <v>2.3401801659402185E-3</v>
      </c>
      <c r="S725" t="s">
        <v>40</v>
      </c>
      <c r="T725">
        <v>1.49E+17</v>
      </c>
      <c r="U725" s="30">
        <v>3.6790000000000003E-2</v>
      </c>
      <c r="V725" s="30">
        <v>5.3357505439999998E-3</v>
      </c>
      <c r="W725" s="30">
        <v>3.2669999999999998E-2</v>
      </c>
      <c r="X725" s="30">
        <v>5.1174812029999997E-3</v>
      </c>
      <c r="Y725" s="30">
        <v>2.861E-2</v>
      </c>
      <c r="Z725" s="30">
        <v>4.2297457130000002E-3</v>
      </c>
      <c r="AA725" s="30">
        <v>3.4509999999999999E-2</v>
      </c>
      <c r="AB725" s="30">
        <v>5.1824598290000001E-3</v>
      </c>
      <c r="AC725" s="99">
        <f>AVERAGE(V725,X725,Z725,AB725)</f>
        <v>4.9663593222500002E-3</v>
      </c>
      <c r="AD725">
        <f>_xlfn.STDEV.S(V725,X725,Z725,AB725)</f>
        <v>4.9952868983249034E-4</v>
      </c>
      <c r="AE725">
        <v>12.5</v>
      </c>
      <c r="AF725">
        <v>1.49E+17</v>
      </c>
      <c r="AG725" s="30">
        <v>2.8490000000000001E-2</v>
      </c>
      <c r="AH725" s="30">
        <v>4.4068058779999997E-3</v>
      </c>
      <c r="AI725" s="30">
        <v>2.794E-2</v>
      </c>
      <c r="AJ725" s="30">
        <v>4.5728314240000003E-3</v>
      </c>
      <c r="AK725" s="99">
        <f>AVERAGE(AH725,AJ725)</f>
        <v>4.489818651E-3</v>
      </c>
      <c r="AL725" s="100">
        <f>_xlfn.STDEV.P(AH725,AJ725)</f>
        <v>8.301277300000031E-5</v>
      </c>
      <c r="AM725" t="s">
        <v>40</v>
      </c>
      <c r="AN725">
        <v>1.54E+17</v>
      </c>
      <c r="AO725" s="30">
        <v>3.3999999999999998E-3</v>
      </c>
      <c r="AP725" s="30">
        <v>4.0404040399999999E-3</v>
      </c>
      <c r="AQ725" s="30">
        <v>-6.9999999999999999E-4</v>
      </c>
      <c r="AR725" s="30">
        <v>-6.800738366E-4</v>
      </c>
      <c r="AS725">
        <f t="shared" ref="AS725:AS754" si="296">AVERAGE(AP725)</f>
        <v>4.0404040399999999E-3</v>
      </c>
      <c r="AT725">
        <f t="shared" ref="AT725:AT754" si="297">_xlfn.STDEV.S(AP725,AR725)</f>
        <v>3.3378819169849346E-3</v>
      </c>
      <c r="AU725">
        <v>10</v>
      </c>
      <c r="AV725">
        <v>1.54E+17</v>
      </c>
      <c r="AW725" s="30">
        <v>5.3E-3</v>
      </c>
      <c r="AX725" s="30">
        <v>4.8463789319999999E-3</v>
      </c>
      <c r="AY725" s="30">
        <v>7.7999999999999996E-3</v>
      </c>
      <c r="AZ725" s="30">
        <v>1.041666667E-2</v>
      </c>
      <c r="BA725" s="30">
        <v>3.8E-3</v>
      </c>
      <c r="BB725" s="30">
        <v>4.0447046299999997E-3</v>
      </c>
      <c r="BC725" s="30">
        <v>1.1000000000000001E-3</v>
      </c>
      <c r="BD725" s="30">
        <v>1.27064803E-3</v>
      </c>
      <c r="BE725" s="30">
        <v>2.7000000000000001E-3</v>
      </c>
      <c r="BF725" s="30">
        <v>2.774067605E-3</v>
      </c>
      <c r="BG725">
        <f>AVERAGE(AX725,AZ725,BB725,BD725,BF725)</f>
        <v>4.6704931734000005E-3</v>
      </c>
      <c r="BH725">
        <f t="shared" ref="BH725:BH760" si="298">_xlfn.STDEV.S(AX725,AZ725,BB725,BD725,BF725)</f>
        <v>3.485557125114256E-3</v>
      </c>
      <c r="BI725" t="s">
        <v>40</v>
      </c>
      <c r="BJ725">
        <v>1.49E+17</v>
      </c>
      <c r="BK725" s="30">
        <v>5.4000000000000003E-3</v>
      </c>
      <c r="BL725" s="30">
        <v>7.8023407020000003E-3</v>
      </c>
      <c r="BM725" s="30">
        <v>4.3E-3</v>
      </c>
      <c r="BN725" s="30">
        <v>4.9306272219999999E-3</v>
      </c>
      <c r="BO725">
        <f>AVERAGE(BL725,BN725)</f>
        <v>6.3664839619999997E-3</v>
      </c>
      <c r="BP725">
        <f>_xlfn.STDEV.S(BL725,BN725)</f>
        <v>2.0306080753328191E-3</v>
      </c>
      <c r="BQ725">
        <v>12.5</v>
      </c>
      <c r="BR725">
        <v>1.49E+17</v>
      </c>
      <c r="BS725" s="30">
        <v>1.1000000000000001E-3</v>
      </c>
      <c r="BT725" s="30">
        <v>1.2680115269999999E-3</v>
      </c>
      <c r="BW725" s="131">
        <v>1.5237043139999999E-3</v>
      </c>
      <c r="BX725" s="131">
        <v>3.1967462529999997E-4</v>
      </c>
      <c r="BY725" s="131">
        <v>1.2105413850000001E-3</v>
      </c>
      <c r="BZ725" s="131">
        <v>1.028194938E-3</v>
      </c>
      <c r="CA725" s="131">
        <v>2.4818710939999999E-4</v>
      </c>
      <c r="CB725" s="126">
        <f>AVERAGE(BX725:BZ725)</f>
        <v>8.5280364943333324E-4</v>
      </c>
      <c r="CC725" s="131">
        <v>1.48615584E-3</v>
      </c>
      <c r="CD725" s="131">
        <v>1.4253617199999999E-3</v>
      </c>
      <c r="CE725" s="131">
        <v>1.1781025440000001E-3</v>
      </c>
      <c r="CF725" s="131">
        <v>1.432409308E-3</v>
      </c>
      <c r="CG725">
        <f>AVERAGE(CC725:CF725)</f>
        <v>1.3805073529999999E-3</v>
      </c>
      <c r="CH725" s="135">
        <v>1.2180219370000001E-3</v>
      </c>
      <c r="CI725" s="135">
        <v>1.2639106739999999E-3</v>
      </c>
      <c r="CJ725" s="100">
        <f>AVERAGE(CH725:CI725)</f>
        <v>1.2409663054999999E-3</v>
      </c>
      <c r="CK725" s="30">
        <v>1.1253655899999999E-3</v>
      </c>
      <c r="CL725" s="30">
        <v>1.894195944E-4</v>
      </c>
      <c r="CM725">
        <f>AVERAGE(CK725:CL725)</f>
        <v>6.573925922E-4</v>
      </c>
      <c r="CN725" s="30">
        <v>1.349852151E-3</v>
      </c>
      <c r="CO725" s="30">
        <v>2.9013331620000001E-3</v>
      </c>
      <c r="CP725" s="30">
        <v>1.1265634249999999E-3</v>
      </c>
      <c r="CQ725" s="30">
        <v>3.5391103369999998E-4</v>
      </c>
      <c r="CR725" s="30">
        <v>7.726554562E-4</v>
      </c>
      <c r="CS725" s="100">
        <f>AVERAGE(CN725:CR725)</f>
        <v>1.3008630455800003E-3</v>
      </c>
      <c r="CT725" s="30">
        <v>2.1731702229999999E-3</v>
      </c>
      <c r="CU725" s="30">
        <v>1.373317658E-3</v>
      </c>
      <c r="CV725">
        <f>AVERAGE(CT725:CU725)</f>
        <v>1.7732439404999998E-3</v>
      </c>
      <c r="CW725" s="30">
        <v>3.531766938E-4</v>
      </c>
      <c r="CY725">
        <v>1.54E+17</v>
      </c>
      <c r="CZ725">
        <f>Q725</f>
        <v>4.8696648813333328E-3</v>
      </c>
      <c r="DA725">
        <v>50</v>
      </c>
      <c r="DB725">
        <v>6.17E+17</v>
      </c>
      <c r="DC725" s="18">
        <v>7.9658273379999995E-3</v>
      </c>
      <c r="DD725" s="18">
        <v>2.2187058259999998E-3</v>
      </c>
      <c r="DE725">
        <v>50</v>
      </c>
      <c r="DF725">
        <v>6.17E+17</v>
      </c>
      <c r="DG725" s="18">
        <v>1.046333231E-2</v>
      </c>
      <c r="DH725" s="18">
        <v>2.9143308500000002E-3</v>
      </c>
    </row>
    <row r="726" spans="1:112" ht="15.75" thickBot="1">
      <c r="A726" t="s">
        <v>41</v>
      </c>
      <c r="B726">
        <v>3.09E+17</v>
      </c>
      <c r="C726">
        <v>4.4179999999999997E-2</v>
      </c>
      <c r="D726">
        <v>6.8273839999999997E-3</v>
      </c>
      <c r="E726">
        <v>20</v>
      </c>
      <c r="F726">
        <v>3.09E+17</v>
      </c>
      <c r="G726" s="30">
        <v>4.4260000000000001E-2</v>
      </c>
      <c r="H726" s="30">
        <v>6.8482129040000001E-3</v>
      </c>
      <c r="I726" s="30">
        <v>2.0379999999999999E-2</v>
      </c>
      <c r="J726" s="30">
        <v>3.7852897469999999E-3</v>
      </c>
      <c r="K726" s="30">
        <v>3.1040000000000002E-2</v>
      </c>
      <c r="L726" s="30">
        <v>5.397322205E-3</v>
      </c>
      <c r="M726" s="30">
        <v>8.0999999999999996E-3</v>
      </c>
      <c r="N726" s="30">
        <v>3.0073513030000002E-3</v>
      </c>
      <c r="Q726">
        <f>AVERAGE(H726,L726,J726)</f>
        <v>5.343608285333333E-3</v>
      </c>
      <c r="R726" s="100">
        <f t="shared" si="295"/>
        <v>1.7115927695393648E-3</v>
      </c>
      <c r="S726" t="s">
        <v>41</v>
      </c>
      <c r="T726">
        <v>2.97E+17</v>
      </c>
      <c r="U726" s="30">
        <v>4.3409999999999997E-2</v>
      </c>
      <c r="V726" s="30">
        <v>6.2958665700000001E-3</v>
      </c>
      <c r="W726" s="30">
        <v>4.1570000000000003E-2</v>
      </c>
      <c r="X726" s="30">
        <v>6.511591479E-3</v>
      </c>
      <c r="Y726" s="30">
        <v>4.0460000000000003E-2</v>
      </c>
      <c r="Z726" s="30">
        <v>5.9816676520000004E-3</v>
      </c>
      <c r="AA726" s="30">
        <v>4.376E-2</v>
      </c>
      <c r="AB726" s="30">
        <v>6.5715572909999997E-3</v>
      </c>
      <c r="AC726" s="99">
        <f t="shared" ref="AC726:AC754" si="299">AVERAGE(V726,X726,Z726,AB726)</f>
        <v>6.3401707479999996E-3</v>
      </c>
      <c r="AD726">
        <f t="shared" ref="AD726:AD754" si="300">_xlfn.STDEV.S(V726,X726,Z726,AB726)</f>
        <v>2.6671590961664665E-4</v>
      </c>
      <c r="AE726">
        <v>25</v>
      </c>
      <c r="AF726">
        <v>2.97E+17</v>
      </c>
      <c r="AG726" s="30">
        <v>3.8019999999999998E-2</v>
      </c>
      <c r="AH726" s="30">
        <v>5.8808971379999998E-3</v>
      </c>
      <c r="AI726" s="30">
        <v>3.3590000000000002E-2</v>
      </c>
      <c r="AJ726" s="30">
        <v>5.4975450080000004E-3</v>
      </c>
      <c r="AK726" s="99">
        <f t="shared" ref="AK726:AK760" si="301">AVERAGE(AH726,AJ726)</f>
        <v>5.6892210729999997E-3</v>
      </c>
      <c r="AL726" s="100">
        <f t="shared" ref="AL726:AL742" si="302">_xlfn.STDEV.P(AH726,AJ726)</f>
        <v>1.9167606499999974E-4</v>
      </c>
      <c r="AM726" t="s">
        <v>41</v>
      </c>
      <c r="AN726">
        <v>3.09E+17</v>
      </c>
      <c r="AO726" s="30">
        <v>2.8999999999999998E-3</v>
      </c>
      <c r="AP726" s="30">
        <v>3.4462269760000002E-3</v>
      </c>
      <c r="AQ726" s="30">
        <v>1E-3</v>
      </c>
      <c r="AR726" s="30">
        <v>9.7153405229999997E-4</v>
      </c>
      <c r="AS726">
        <f t="shared" si="296"/>
        <v>3.4462269760000002E-3</v>
      </c>
      <c r="AT726">
        <f t="shared" si="297"/>
        <v>1.7498721477026331E-3</v>
      </c>
      <c r="AU726">
        <v>20</v>
      </c>
      <c r="AV726">
        <v>3.09E+17</v>
      </c>
      <c r="AW726" s="30">
        <v>3.3999999999999998E-3</v>
      </c>
      <c r="AX726" s="30">
        <v>3.1089978049999999E-3</v>
      </c>
      <c r="AY726" s="30">
        <v>5.1000000000000004E-3</v>
      </c>
      <c r="AZ726" s="30">
        <v>6.8108974359999998E-3</v>
      </c>
      <c r="BA726" s="30">
        <v>7.3000000000000001E-3</v>
      </c>
      <c r="BB726" s="30">
        <v>7.7700904740000002E-3</v>
      </c>
      <c r="BC726" s="30">
        <v>3.8E-3</v>
      </c>
      <c r="BD726" s="30">
        <v>4.3895113779999998E-3</v>
      </c>
      <c r="BE726" s="30">
        <v>3.2000000000000002E-3</v>
      </c>
      <c r="BF726" s="30">
        <v>3.287783828E-3</v>
      </c>
      <c r="BG726">
        <f t="shared" ref="BG726:BG760" si="303">AVERAGE(AX726,AZ726,BB726,BD726,BF726)</f>
        <v>5.0734561842000004E-3</v>
      </c>
      <c r="BH726">
        <f t="shared" si="298"/>
        <v>2.109860278644975E-3</v>
      </c>
      <c r="BI726" t="s">
        <v>41</v>
      </c>
      <c r="BJ726">
        <v>2.97E+17</v>
      </c>
      <c r="BK726" s="30">
        <v>5.4999999999999997E-3</v>
      </c>
      <c r="BL726" s="30">
        <v>7.9468284929999997E-3</v>
      </c>
      <c r="BM726" s="30">
        <v>5.7000000000000002E-3</v>
      </c>
      <c r="BN726" s="30">
        <v>6.535947712E-3</v>
      </c>
      <c r="BO726">
        <f t="shared" ref="BO726:BO754" si="304">AVERAGE(BL726,BN726)</f>
        <v>7.2413881024999995E-3</v>
      </c>
      <c r="BP726">
        <f t="shared" ref="BP726:BP737" si="305">_xlfn.STDEV.S(BL726,BN726)</f>
        <v>9.9764336769087199E-4</v>
      </c>
      <c r="BQ726">
        <v>25</v>
      </c>
      <c r="BR726">
        <v>2.97E+17</v>
      </c>
      <c r="BS726" s="30">
        <v>2E-3</v>
      </c>
      <c r="BT726" s="30">
        <v>2.3054755040000001E-3</v>
      </c>
      <c r="BW726" s="132">
        <v>1.901617418E-3</v>
      </c>
      <c r="BX726" s="132">
        <v>3.3314807900000003E-4</v>
      </c>
      <c r="BY726" s="132">
        <v>1.05430912E-3</v>
      </c>
      <c r="BZ726" s="132">
        <v>1.5033052699999999E-3</v>
      </c>
      <c r="CA726" s="132">
        <v>8.3763149430000005E-4</v>
      </c>
      <c r="CB726" s="126">
        <f t="shared" ref="CB726:CB730" si="306">AVERAGE(BX726:BZ726)</f>
        <v>9.6358748966666671E-4</v>
      </c>
      <c r="CC726" s="132">
        <v>1.75357502E-3</v>
      </c>
      <c r="CD726" s="132">
        <v>1.8136604440000001E-3</v>
      </c>
      <c r="CE726" s="132">
        <v>1.6660618290000001E-3</v>
      </c>
      <c r="CF726" s="132">
        <v>1.816349792E-3</v>
      </c>
      <c r="CG726">
        <f t="shared" ref="CG726:CG754" si="307">AVERAGE(CC726:CF726)</f>
        <v>1.7624117712500002E-3</v>
      </c>
      <c r="CH726" s="133">
        <v>1.6254543360000001E-3</v>
      </c>
      <c r="CI726" s="133">
        <v>1.5194974779999999E-3</v>
      </c>
      <c r="CJ726" s="100">
        <f t="shared" ref="CJ726:CJ760" si="308">AVERAGE(CH726:CI726)</f>
        <v>1.5724759070000001E-3</v>
      </c>
      <c r="CK726" s="30">
        <v>9.5987065029999998E-4</v>
      </c>
      <c r="CL726" s="30">
        <v>2.705994205E-4</v>
      </c>
      <c r="CM726">
        <f t="shared" ref="CM726:CM754" si="309">AVERAGE(CK726:CL726)</f>
        <v>6.1523503539999999E-4</v>
      </c>
      <c r="CN726" s="30">
        <v>8.6594288959999997E-4</v>
      </c>
      <c r="CO726" s="30">
        <v>1.8970255289999999E-3</v>
      </c>
      <c r="CP726" s="30">
        <v>2.1641876319999998E-3</v>
      </c>
      <c r="CQ726" s="30">
        <v>1.2226017530000001E-3</v>
      </c>
      <c r="CR726" s="30">
        <v>9.157398E-4</v>
      </c>
      <c r="CS726" s="100">
        <f t="shared" ref="CS726:CS760" si="310">AVERAGE(CN726:CR726)</f>
        <v>1.41309952072E-3</v>
      </c>
      <c r="CT726" s="30">
        <v>2.2134141159999999E-3</v>
      </c>
      <c r="CU726" s="30">
        <v>1.820444337E-3</v>
      </c>
      <c r="CV726">
        <f t="shared" ref="CV726:CV754" si="311">AVERAGE(CT726:CU726)</f>
        <v>2.0169292264999999E-3</v>
      </c>
      <c r="CW726" s="30">
        <v>6.4213944330000002E-4</v>
      </c>
      <c r="CY726">
        <v>3.09E+17</v>
      </c>
      <c r="CZ726">
        <f t="shared" ref="CZ726:CZ730" si="312">Q726</f>
        <v>5.343608285333333E-3</v>
      </c>
      <c r="DA726">
        <v>100</v>
      </c>
      <c r="DB726">
        <v>1.39E+18</v>
      </c>
      <c r="DC726" s="18">
        <v>8.6564953339999997E-3</v>
      </c>
      <c r="DD726" s="18">
        <v>2.41107619E-3</v>
      </c>
      <c r="DE726">
        <v>70</v>
      </c>
      <c r="DF726">
        <v>9.26E+17</v>
      </c>
      <c r="DG726" s="18">
        <v>3.6585365849999998E-3</v>
      </c>
      <c r="DH726" s="18">
        <v>1.019004818E-3</v>
      </c>
    </row>
    <row r="727" spans="1:112" ht="15.75" thickBot="1">
      <c r="A727" t="s">
        <v>42</v>
      </c>
      <c r="B727">
        <v>4.63E+17</v>
      </c>
      <c r="C727">
        <v>4.9230000000000003E-2</v>
      </c>
      <c r="D727">
        <v>7.6077890000000002E-3</v>
      </c>
      <c r="E727">
        <v>30</v>
      </c>
      <c r="F727">
        <v>4.63E+17</v>
      </c>
      <c r="G727" s="30">
        <v>4.4549999999999999E-2</v>
      </c>
      <c r="H727" s="30">
        <v>6.8930837069999997E-3</v>
      </c>
      <c r="I727" s="30">
        <v>3.2199999999999999E-2</v>
      </c>
      <c r="J727" s="30">
        <v>5.9806835069999998E-3</v>
      </c>
      <c r="K727" s="30">
        <v>3.8120000000000001E-2</v>
      </c>
      <c r="L727" s="30">
        <v>6.6284124500000001E-3</v>
      </c>
      <c r="M727" s="30">
        <v>1.0370000000000001E-2</v>
      </c>
      <c r="N727" s="30">
        <v>3.8501522239999999E-3</v>
      </c>
      <c r="Q727">
        <f t="shared" ref="Q727:Q730" si="313">AVERAGE(H727,L727,J727)</f>
        <v>6.5007265546666677E-3</v>
      </c>
      <c r="R727" s="100">
        <f t="shared" si="295"/>
        <v>1.3795954486820184E-3</v>
      </c>
      <c r="S727" t="s">
        <v>42</v>
      </c>
      <c r="T727">
        <v>4.46E+17</v>
      </c>
      <c r="U727" s="30">
        <v>5.1130000000000002E-2</v>
      </c>
      <c r="V727" s="30">
        <v>7.4155184920000001E-3</v>
      </c>
      <c r="W727" s="30">
        <v>4.5929999999999999E-2</v>
      </c>
      <c r="X727" s="30">
        <v>7.1945488720000002E-3</v>
      </c>
      <c r="Y727" s="30">
        <v>4.8349999999999997E-2</v>
      </c>
      <c r="Z727" s="30">
        <v>7.1481371970000002E-3</v>
      </c>
      <c r="AA727" s="30">
        <v>5.0569999999999997E-2</v>
      </c>
      <c r="AB727" s="30">
        <v>7.594233368E-3</v>
      </c>
      <c r="AC727" s="99">
        <f t="shared" si="299"/>
        <v>7.3381094822500001E-3</v>
      </c>
      <c r="AD727">
        <f t="shared" si="300"/>
        <v>2.067935505285519E-4</v>
      </c>
      <c r="AE727">
        <v>37.5</v>
      </c>
      <c r="AF727">
        <v>4.46E+17</v>
      </c>
      <c r="AG727" s="30">
        <v>3.9410000000000001E-2</v>
      </c>
      <c r="AH727" s="30">
        <v>6.0959010050000003E-3</v>
      </c>
      <c r="AI727" s="30">
        <v>3.9750000000000001E-2</v>
      </c>
      <c r="AJ727" s="30">
        <v>6.5057283140000002E-3</v>
      </c>
      <c r="AK727" s="99">
        <f t="shared" si="301"/>
        <v>6.3008146594999998E-3</v>
      </c>
      <c r="AL727" s="100">
        <f t="shared" si="302"/>
        <v>2.0491365449999991E-4</v>
      </c>
      <c r="AM727" t="s">
        <v>42</v>
      </c>
      <c r="AN727">
        <v>4.63E+17</v>
      </c>
      <c r="AO727" s="30">
        <v>6.4999999999999997E-3</v>
      </c>
      <c r="AP727" s="30">
        <v>7.7243018420000004E-3</v>
      </c>
      <c r="AQ727" s="30">
        <v>2.7000000000000001E-3</v>
      </c>
      <c r="AR727" s="30">
        <v>2.623141941E-3</v>
      </c>
      <c r="AS727">
        <f t="shared" si="296"/>
        <v>7.7243018420000004E-3</v>
      </c>
      <c r="AT727">
        <f t="shared" si="297"/>
        <v>3.607064757913999E-3</v>
      </c>
      <c r="AU727">
        <v>30</v>
      </c>
      <c r="AV727">
        <v>4.63E+17</v>
      </c>
      <c r="AW727" s="30">
        <v>2.3E-3</v>
      </c>
      <c r="AX727" s="30">
        <v>2.1031455740000001E-3</v>
      </c>
      <c r="AY727" s="30">
        <v>2.2000000000000001E-3</v>
      </c>
      <c r="AZ727" s="30">
        <v>2.9380341880000001E-3</v>
      </c>
      <c r="BA727" s="30">
        <v>8.0000000000000002E-3</v>
      </c>
      <c r="BB727" s="30">
        <v>8.5151676420000006E-3</v>
      </c>
      <c r="BC727" s="30">
        <v>3.0999999999999999E-3</v>
      </c>
      <c r="BD727" s="30">
        <v>3.580917177E-3</v>
      </c>
      <c r="BE727" s="30">
        <v>3.0999999999999999E-3</v>
      </c>
      <c r="BF727" s="30">
        <v>3.1850405839999999E-3</v>
      </c>
      <c r="BG727">
        <f t="shared" si="303"/>
        <v>4.0644610330000004E-3</v>
      </c>
      <c r="BH727">
        <f t="shared" si="298"/>
        <v>2.546152984064391E-3</v>
      </c>
      <c r="BI727" t="s">
        <v>42</v>
      </c>
      <c r="BJ727">
        <v>4.46E+17</v>
      </c>
      <c r="BK727" s="30">
        <v>3.0000000000000001E-3</v>
      </c>
      <c r="BL727" s="30">
        <v>4.3346337230000002E-3</v>
      </c>
      <c r="BM727" s="30">
        <v>9.2999999999999992E-3</v>
      </c>
      <c r="BN727" s="30">
        <v>1.066391469E-2</v>
      </c>
      <c r="BO727">
        <f t="shared" si="304"/>
        <v>7.4992742064999996E-3</v>
      </c>
      <c r="BP727">
        <f t="shared" si="305"/>
        <v>4.4754774918006508E-3</v>
      </c>
      <c r="BQ727">
        <v>37.5</v>
      </c>
      <c r="BR727">
        <v>4.46E+17</v>
      </c>
      <c r="BS727" s="30">
        <v>2.8999999999999998E-3</v>
      </c>
      <c r="BT727" s="30">
        <v>3.3429394809999999E-3</v>
      </c>
      <c r="BW727" s="132">
        <v>2.1189820170000001E-3</v>
      </c>
      <c r="BX727" s="132">
        <v>3.3533092910000001E-4</v>
      </c>
      <c r="BY727" s="132">
        <v>1.6657877169999999E-3</v>
      </c>
      <c r="BZ727" s="132">
        <v>1.846198354E-3</v>
      </c>
      <c r="CA727" s="132">
        <v>1.0723751350000001E-3</v>
      </c>
      <c r="CB727" s="126">
        <f t="shared" si="306"/>
        <v>1.2824390000333334E-3</v>
      </c>
      <c r="CC727" s="132">
        <v>2.0654294119999998E-3</v>
      </c>
      <c r="CD727" s="132">
        <v>2.0038831899999998E-3</v>
      </c>
      <c r="CE727" s="132">
        <v>1.9909562399999998E-3</v>
      </c>
      <c r="CF727" s="132">
        <v>2.0990130019999998E-3</v>
      </c>
      <c r="CG727">
        <f t="shared" si="307"/>
        <v>2.0398204609999998E-3</v>
      </c>
      <c r="CH727" s="133">
        <v>1.684880468E-3</v>
      </c>
      <c r="CI727" s="133">
        <v>1.79815495E-3</v>
      </c>
      <c r="CJ727" s="100">
        <f t="shared" si="308"/>
        <v>1.7415177089999999E-3</v>
      </c>
      <c r="CK727" s="30">
        <v>2.1514342159999998E-3</v>
      </c>
      <c r="CL727" s="30">
        <v>7.3061843539999995E-4</v>
      </c>
      <c r="CM727">
        <f t="shared" si="309"/>
        <v>1.4410263256999999E-3</v>
      </c>
      <c r="CN727" s="30">
        <v>5.8578489590000002E-4</v>
      </c>
      <c r="CO727" s="30">
        <v>8.1832473800000003E-4</v>
      </c>
      <c r="CP727" s="30">
        <v>2.3717124730000001E-3</v>
      </c>
      <c r="CQ727" s="30">
        <v>9.9738564049999998E-4</v>
      </c>
      <c r="CR727" s="30">
        <v>8.8712293119999998E-4</v>
      </c>
      <c r="CS727" s="100">
        <f t="shared" si="310"/>
        <v>1.1320661357200001E-3</v>
      </c>
      <c r="CT727" s="30">
        <v>1.20731679E-3</v>
      </c>
      <c r="CU727" s="30">
        <v>2.9701986549999998E-3</v>
      </c>
      <c r="CV727">
        <f t="shared" si="311"/>
        <v>2.0887577225E-3</v>
      </c>
      <c r="CW727" s="30">
        <v>9.3110219279999998E-4</v>
      </c>
      <c r="CY727">
        <v>4.63E+17</v>
      </c>
      <c r="CZ727">
        <f t="shared" si="312"/>
        <v>6.5007265546666677E-3</v>
      </c>
      <c r="DA727">
        <v>130</v>
      </c>
      <c r="DB727">
        <v>1.85E+18</v>
      </c>
      <c r="DC727" s="18">
        <v>9.0564347569999995E-3</v>
      </c>
      <c r="DD727" s="18">
        <v>2.5224705109999999E-3</v>
      </c>
      <c r="DE727">
        <v>100</v>
      </c>
      <c r="DF727">
        <v>1.39E+18</v>
      </c>
      <c r="DG727" s="18">
        <v>6.1948903460000001E-3</v>
      </c>
      <c r="DH727" s="18">
        <v>1.7283811E-3</v>
      </c>
    </row>
    <row r="728" spans="1:112" ht="15.75" thickBot="1">
      <c r="A728" t="s">
        <v>43</v>
      </c>
      <c r="B728">
        <v>6.17E+17</v>
      </c>
      <c r="C728">
        <v>5.3629999999999997E-2</v>
      </c>
      <c r="D728">
        <v>8.2877449999999991E-3</v>
      </c>
      <c r="E728">
        <v>40</v>
      </c>
      <c r="F728">
        <v>6.17E+17</v>
      </c>
      <c r="G728" s="30">
        <v>4.3580000000000001E-2</v>
      </c>
      <c r="H728" s="30">
        <v>6.7429986069999998E-3</v>
      </c>
      <c r="I728" s="30">
        <v>3.7350000000000001E-2</v>
      </c>
      <c r="J728" s="30">
        <v>6.9372213970000001E-3</v>
      </c>
      <c r="K728" s="30">
        <v>3.7109999999999997E-2</v>
      </c>
      <c r="L728" s="30">
        <v>6.4527908189999997E-3</v>
      </c>
      <c r="M728" s="30">
        <v>3.8600000000000002E-2</v>
      </c>
      <c r="N728" s="30">
        <v>1.433132843E-2</v>
      </c>
      <c r="Q728">
        <f t="shared" si="313"/>
        <v>6.7110036076666662E-3</v>
      </c>
      <c r="R728" s="100">
        <f t="shared" si="295"/>
        <v>3.8153586467865345E-3</v>
      </c>
      <c r="S728" t="s">
        <v>43</v>
      </c>
      <c r="T728">
        <v>5.95E+17</v>
      </c>
      <c r="U728" s="30">
        <v>5.5059999999999998E-2</v>
      </c>
      <c r="V728" s="30">
        <v>7.9854967369999991E-3</v>
      </c>
      <c r="W728" s="30">
        <v>5.1319999999999998E-2</v>
      </c>
      <c r="X728" s="30">
        <v>8.0388471180000004E-3</v>
      </c>
      <c r="Y728" s="30">
        <v>5.7140000000000003E-2</v>
      </c>
      <c r="Z728" s="30">
        <v>8.4476641040000001E-3</v>
      </c>
      <c r="AA728" s="30">
        <v>5.6090000000000001E-2</v>
      </c>
      <c r="AB728" s="30">
        <v>8.4231866650000004E-3</v>
      </c>
      <c r="AC728" s="99">
        <f t="shared" si="299"/>
        <v>8.223798656E-3</v>
      </c>
      <c r="AD728">
        <f t="shared" si="300"/>
        <v>2.4553763659153712E-4</v>
      </c>
      <c r="AE728">
        <v>50</v>
      </c>
      <c r="AF728">
        <v>5.95E+17</v>
      </c>
      <c r="AG728" s="30">
        <v>4.3709999999999999E-2</v>
      </c>
      <c r="AH728" s="30">
        <v>6.7610208820000003E-3</v>
      </c>
      <c r="AI728" s="30">
        <v>4.2439999999999999E-2</v>
      </c>
      <c r="AJ728" s="30">
        <v>6.9459901800000001E-3</v>
      </c>
      <c r="AK728" s="99">
        <f t="shared" si="301"/>
        <v>6.8535055310000002E-3</v>
      </c>
      <c r="AL728" s="100">
        <f t="shared" si="302"/>
        <v>9.2484648999999891E-5</v>
      </c>
      <c r="AM728" t="s">
        <v>43</v>
      </c>
      <c r="AN728">
        <v>6.17E+17</v>
      </c>
      <c r="AO728" s="30">
        <v>8.9999999999999993E-3</v>
      </c>
      <c r="AP728" s="30">
        <v>1.069518717E-2</v>
      </c>
      <c r="AQ728" s="30">
        <v>6.0000000000000001E-3</v>
      </c>
      <c r="AR728" s="30">
        <v>5.8292043139999998E-3</v>
      </c>
      <c r="AS728">
        <f t="shared" si="296"/>
        <v>1.069518717E-2</v>
      </c>
      <c r="AT728">
        <f t="shared" si="297"/>
        <v>3.440769474615087E-3</v>
      </c>
      <c r="AU728">
        <v>40</v>
      </c>
      <c r="AV728">
        <v>6.17E+17</v>
      </c>
      <c r="AW728" s="30">
        <v>3.3E-3</v>
      </c>
      <c r="AX728" s="30">
        <v>3.0175566930000001E-3</v>
      </c>
      <c r="AY728" s="30">
        <v>8.2000000000000007E-3</v>
      </c>
      <c r="AZ728" s="30">
        <v>1.09508547E-2</v>
      </c>
      <c r="BA728" s="30">
        <v>1.1999999999999999E-3</v>
      </c>
      <c r="BB728" s="30">
        <v>1.2772751460000001E-3</v>
      </c>
      <c r="BC728" s="30">
        <v>5.9999999999999995E-4</v>
      </c>
      <c r="BD728" s="30">
        <v>6.9308074389999997E-4</v>
      </c>
      <c r="BE728" s="30">
        <v>4.0000000000000002E-4</v>
      </c>
      <c r="BF728" s="30">
        <v>4.109729785E-4</v>
      </c>
      <c r="BG728">
        <f t="shared" si="303"/>
        <v>3.2699480522800002E-3</v>
      </c>
      <c r="BH728">
        <f t="shared" si="298"/>
        <v>4.4114837990789401E-3</v>
      </c>
      <c r="BI728" t="s">
        <v>43</v>
      </c>
      <c r="BJ728">
        <v>5.95E+17</v>
      </c>
      <c r="BK728" s="30">
        <v>2.8999999999999998E-3</v>
      </c>
      <c r="BL728" s="30">
        <v>4.1901459330000003E-3</v>
      </c>
      <c r="BM728" s="30">
        <v>1.2999999999999999E-2</v>
      </c>
      <c r="BN728" s="30">
        <v>1.490654741E-2</v>
      </c>
      <c r="BO728">
        <f t="shared" si="304"/>
        <v>9.5483466715000007E-3</v>
      </c>
      <c r="BP728">
        <f t="shared" si="305"/>
        <v>7.5776401543042318E-3</v>
      </c>
      <c r="BQ728">
        <v>50</v>
      </c>
      <c r="BR728">
        <v>5.95E+17</v>
      </c>
      <c r="BS728" s="30">
        <v>3.7000000000000002E-3</v>
      </c>
      <c r="BT728" s="30">
        <v>4.2651296829999998E-3</v>
      </c>
      <c r="BW728" s="132">
        <v>2.3083689939999998E-3</v>
      </c>
      <c r="BX728" s="132">
        <v>3.28029672E-4</v>
      </c>
      <c r="BY728" s="132">
        <v>1.9322102869999999E-3</v>
      </c>
      <c r="BZ728" s="132">
        <v>1.7972828150000001E-3</v>
      </c>
      <c r="CA728" s="132">
        <v>3.9916760100000004E-3</v>
      </c>
      <c r="CB728" s="126">
        <f t="shared" si="306"/>
        <v>1.3525075913333334E-3</v>
      </c>
      <c r="CC728" s="132">
        <v>2.2241843039999998E-3</v>
      </c>
      <c r="CD728" s="132">
        <v>2.239043878E-3</v>
      </c>
      <c r="CE728" s="132">
        <v>2.3529108489999998E-3</v>
      </c>
      <c r="CF728" s="132">
        <v>2.3281320799999998E-3</v>
      </c>
      <c r="CG728">
        <f t="shared" si="307"/>
        <v>2.28606777775E-3</v>
      </c>
      <c r="CH728" s="133">
        <v>1.8687167020000001E-3</v>
      </c>
      <c r="CI728" s="133">
        <v>1.9198414099999999E-3</v>
      </c>
      <c r="CJ728" s="100">
        <f t="shared" si="308"/>
        <v>1.894279056E-3</v>
      </c>
      <c r="CK728" s="30">
        <v>2.978908915E-3</v>
      </c>
      <c r="CL728" s="30">
        <v>1.623596523E-3</v>
      </c>
      <c r="CM728">
        <f t="shared" si="309"/>
        <v>2.3012527189999999E-3</v>
      </c>
      <c r="CN728" s="30">
        <v>8.4047398099999998E-4</v>
      </c>
      <c r="CO728" s="30">
        <v>3.0501194779999998E-3</v>
      </c>
      <c r="CP728" s="30">
        <v>3.557568709E-4</v>
      </c>
      <c r="CQ728" s="30">
        <v>1.93042382E-4</v>
      </c>
      <c r="CR728" s="30">
        <v>1.14467475E-4</v>
      </c>
      <c r="CS728" s="100">
        <f t="shared" si="310"/>
        <v>9.1077203738000015E-4</v>
      </c>
      <c r="CT728" s="30">
        <v>1.167072897E-3</v>
      </c>
      <c r="CU728" s="30">
        <v>4.1518905929999999E-3</v>
      </c>
      <c r="CV728">
        <f t="shared" si="311"/>
        <v>2.6594817450000001E-3</v>
      </c>
      <c r="CW728" s="30">
        <v>1.1879579699999999E-3</v>
      </c>
      <c r="CY728">
        <v>6.17E+17</v>
      </c>
      <c r="CZ728">
        <f t="shared" si="312"/>
        <v>6.7110036076666662E-3</v>
      </c>
      <c r="DA728">
        <v>150</v>
      </c>
      <c r="DB728">
        <v>2.16E+18</v>
      </c>
      <c r="DC728" s="18">
        <v>2.226890756E-3</v>
      </c>
      <c r="DD728" s="18">
        <v>6.2025139190000002E-4</v>
      </c>
      <c r="DE728">
        <v>130</v>
      </c>
      <c r="DF728">
        <v>1.85E+18</v>
      </c>
      <c r="DG728" s="18">
        <v>9.8419739399999997E-4</v>
      </c>
      <c r="DH728" s="18">
        <v>2.7412651550000002E-4</v>
      </c>
    </row>
    <row r="729" spans="1:112" ht="15.75" thickBot="1">
      <c r="A729" t="s">
        <v>44</v>
      </c>
      <c r="B729">
        <v>7.71E+17</v>
      </c>
      <c r="C729">
        <v>5.5980000000000002E-2</v>
      </c>
      <c r="D729">
        <v>8.6509039999999992E-3</v>
      </c>
      <c r="E729">
        <v>50</v>
      </c>
      <c r="F729">
        <v>7.71E+17</v>
      </c>
      <c r="G729" s="19"/>
      <c r="H729" s="19"/>
      <c r="I729" s="30">
        <v>4.573E-2</v>
      </c>
      <c r="J729" s="30">
        <v>8.4936849929999995E-3</v>
      </c>
      <c r="K729" s="30">
        <v>3.8240000000000003E-2</v>
      </c>
      <c r="L729" s="30">
        <v>6.649278386E-3</v>
      </c>
      <c r="M729" s="30">
        <v>2.3900000000000001E-2</v>
      </c>
      <c r="N729" s="30">
        <v>8.8735427339999996E-3</v>
      </c>
      <c r="Q729">
        <f t="shared" si="313"/>
        <v>7.5714816895000002E-3</v>
      </c>
      <c r="R729" s="100">
        <f t="shared" si="295"/>
        <v>1.1897814592833661E-3</v>
      </c>
      <c r="S729" t="s">
        <v>44</v>
      </c>
      <c r="T729">
        <v>7.44E+17</v>
      </c>
      <c r="U729" s="30">
        <v>5.5789999999999999E-2</v>
      </c>
      <c r="V729" s="30">
        <v>8.0913705579999991E-3</v>
      </c>
      <c r="W729" s="30">
        <v>5.4530000000000002E-2</v>
      </c>
      <c r="X729" s="30">
        <v>8.5416666670000002E-3</v>
      </c>
      <c r="Y729" s="30">
        <v>6.0150000000000002E-2</v>
      </c>
      <c r="Z729" s="30">
        <v>8.8926670610000001E-3</v>
      </c>
      <c r="AA729" s="30">
        <v>5.8520000000000003E-2</v>
      </c>
      <c r="AB729" s="30">
        <v>8.788106322E-3</v>
      </c>
      <c r="AC729" s="99">
        <f t="shared" si="299"/>
        <v>8.5784526519999994E-3</v>
      </c>
      <c r="AD729">
        <f t="shared" si="300"/>
        <v>3.5650504024278725E-4</v>
      </c>
      <c r="AE729">
        <v>62.5</v>
      </c>
      <c r="AF729">
        <v>7.44E+17</v>
      </c>
      <c r="AG729" s="30">
        <v>4.7500000000000001E-2</v>
      </c>
      <c r="AH729" s="30">
        <v>7.3472544469999996E-3</v>
      </c>
      <c r="AI729" s="30">
        <v>4.2619999999999998E-2</v>
      </c>
      <c r="AJ729" s="30">
        <v>6.9754500819999999E-3</v>
      </c>
      <c r="AK729" s="99">
        <f t="shared" si="301"/>
        <v>7.1613522644999993E-3</v>
      </c>
      <c r="AL729" s="100">
        <f t="shared" si="302"/>
        <v>1.8590218249999986E-4</v>
      </c>
      <c r="AM729" t="s">
        <v>44</v>
      </c>
      <c r="AN729">
        <v>7.71E+17</v>
      </c>
      <c r="AO729" s="30">
        <v>1.06E-2</v>
      </c>
      <c r="AP729" s="30">
        <v>1.2596553769999999E-2</v>
      </c>
      <c r="AQ729" s="30">
        <v>7.7999999999999996E-3</v>
      </c>
      <c r="AR729" s="30">
        <v>7.577965608E-3</v>
      </c>
      <c r="AS729">
        <f t="shared" si="296"/>
        <v>1.2596553769999999E-2</v>
      </c>
      <c r="AT729">
        <f t="shared" si="297"/>
        <v>3.5486777213327237E-3</v>
      </c>
      <c r="AU729">
        <v>50</v>
      </c>
      <c r="AV729">
        <v>7.71E+17</v>
      </c>
      <c r="AW729" s="30">
        <v>4.3E-3</v>
      </c>
      <c r="AX729" s="30">
        <v>3.9319678130000004E-3</v>
      </c>
      <c r="AY729" s="30">
        <v>1.24E-3</v>
      </c>
      <c r="AZ729" s="30">
        <v>1.6559829059999999E-3</v>
      </c>
      <c r="BA729" s="30">
        <v>3.8E-3</v>
      </c>
      <c r="BB729" s="30">
        <v>4.0447046299999997E-3</v>
      </c>
      <c r="BC729" s="30">
        <v>2.5999999999999999E-3</v>
      </c>
      <c r="BD729" s="30">
        <v>3.0033498900000001E-3</v>
      </c>
      <c r="BE729" s="30">
        <v>2E-3</v>
      </c>
      <c r="BF729" s="30">
        <v>2.0548648929999999E-3</v>
      </c>
      <c r="BG729">
        <f t="shared" si="303"/>
        <v>2.9381740263999998E-3</v>
      </c>
      <c r="BH729">
        <f t="shared" si="298"/>
        <v>1.0770948257424482E-3</v>
      </c>
      <c r="BI729" t="s">
        <v>44</v>
      </c>
      <c r="BJ729">
        <v>7.44E+17</v>
      </c>
      <c r="BK729" s="30">
        <v>3.7000000000000002E-3</v>
      </c>
      <c r="BL729" s="30">
        <v>5.3460482590000002E-3</v>
      </c>
      <c r="BM729" s="30">
        <v>1.9199999999999998E-2</v>
      </c>
      <c r="BN729" s="30">
        <v>2.2015823869999999E-2</v>
      </c>
      <c r="BO729">
        <f t="shared" si="304"/>
        <v>1.36809360645E-2</v>
      </c>
      <c r="BP729">
        <f t="shared" si="305"/>
        <v>1.1787311375396223E-2</v>
      </c>
      <c r="BQ729">
        <v>62.5</v>
      </c>
      <c r="BR729">
        <v>7.44E+17</v>
      </c>
      <c r="BS729" s="30">
        <v>1.8E-3</v>
      </c>
      <c r="BT729" s="30">
        <v>2.0749279539999999E-3</v>
      </c>
      <c r="BW729" s="132">
        <v>2.4095188559999999E-3</v>
      </c>
      <c r="BX729" s="134"/>
      <c r="BY729" s="132">
        <v>2.3657289540000002E-3</v>
      </c>
      <c r="BZ729" s="132">
        <v>1.8520101010000001E-3</v>
      </c>
      <c r="CA729" s="132">
        <v>2.4715299650000001E-3</v>
      </c>
      <c r="CB729" s="126">
        <f t="shared" si="306"/>
        <v>2.1088695275E-3</v>
      </c>
      <c r="CC729" s="132">
        <v>2.2536731259999998E-3</v>
      </c>
      <c r="CD729" s="132">
        <v>2.3790931930000002E-3</v>
      </c>
      <c r="CE729" s="132">
        <v>2.476856625E-3</v>
      </c>
      <c r="CF729" s="132">
        <v>2.428994283E-3</v>
      </c>
      <c r="CG729">
        <f t="shared" si="307"/>
        <v>2.3846543067499999E-3</v>
      </c>
      <c r="CH729" s="133">
        <v>2.0307491050000001E-3</v>
      </c>
      <c r="CI729" s="133">
        <v>1.927983999E-3</v>
      </c>
      <c r="CJ729" s="100">
        <f t="shared" si="308"/>
        <v>1.9793665520000002E-3</v>
      </c>
      <c r="CK729" s="30">
        <v>3.5084927219999999E-3</v>
      </c>
      <c r="CL729" s="30">
        <v>2.11067548E-3</v>
      </c>
      <c r="CM729">
        <f t="shared" si="309"/>
        <v>2.809584101E-3</v>
      </c>
      <c r="CN729" s="30">
        <v>1.0951630660000001E-3</v>
      </c>
      <c r="CO729" s="30">
        <v>4.6123757960000002E-4</v>
      </c>
      <c r="CP729" s="30">
        <v>1.1265634249999999E-3</v>
      </c>
      <c r="CQ729" s="30">
        <v>8.3651698880000003E-4</v>
      </c>
      <c r="CR729" s="30">
        <v>5.7233737500000004E-4</v>
      </c>
      <c r="CS729" s="100">
        <f t="shared" si="310"/>
        <v>8.1836368688000005E-4</v>
      </c>
      <c r="CT729" s="30">
        <v>1.4890240410000001E-3</v>
      </c>
      <c r="CU729" s="30">
        <v>6.1320230289999998E-3</v>
      </c>
      <c r="CV729">
        <f t="shared" si="311"/>
        <v>3.8105235349999997E-3</v>
      </c>
      <c r="CW729" s="30">
        <v>5.7792549900000003E-4</v>
      </c>
      <c r="CY729">
        <v>7.71E+17</v>
      </c>
      <c r="CZ729">
        <f t="shared" si="312"/>
        <v>7.5714816895000002E-3</v>
      </c>
      <c r="DE729">
        <v>150</v>
      </c>
      <c r="DF729">
        <v>2.16E+18</v>
      </c>
      <c r="DG729" s="18">
        <v>2.2686935719999999E-3</v>
      </c>
      <c r="DH729" s="18">
        <v>6.3189464589999997E-4</v>
      </c>
    </row>
    <row r="730" spans="1:112" ht="15.75" thickBot="1">
      <c r="A730" t="s">
        <v>45</v>
      </c>
      <c r="B730">
        <v>9.26E+17</v>
      </c>
      <c r="C730">
        <v>5.7020000000000001E-2</v>
      </c>
      <c r="D730">
        <v>8.8116210000000004E-3</v>
      </c>
      <c r="E730">
        <v>60</v>
      </c>
      <c r="F730">
        <v>9.26E+17</v>
      </c>
      <c r="G730" s="30">
        <v>4.3139999999999998E-2</v>
      </c>
      <c r="H730" s="30">
        <v>6.6749187679999997E-3</v>
      </c>
      <c r="I730" s="30">
        <v>5.4460000000000001E-2</v>
      </c>
      <c r="J730" s="30">
        <v>1.011515602E-2</v>
      </c>
      <c r="K730" s="30">
        <v>3.7679999999999998E-2</v>
      </c>
      <c r="L730" s="30">
        <v>6.5519040170000003E-3</v>
      </c>
      <c r="M730" s="30">
        <v>2.76E-2</v>
      </c>
      <c r="N730" s="30">
        <v>1.0247271109999999E-2</v>
      </c>
      <c r="Q730">
        <f t="shared" si="313"/>
        <v>7.7806596016666667E-3</v>
      </c>
      <c r="R730" s="100">
        <f t="shared" si="295"/>
        <v>2.0611894507039995E-3</v>
      </c>
      <c r="S730" t="s">
        <v>45</v>
      </c>
      <c r="T730">
        <v>8.92E+17</v>
      </c>
      <c r="U730" s="30">
        <v>5.9209999999999999E-2</v>
      </c>
      <c r="V730" s="30">
        <v>8.5873821610000008E-3</v>
      </c>
      <c r="W730" s="30">
        <v>5.5289999999999999E-2</v>
      </c>
      <c r="X730" s="30">
        <v>8.6607142859999996E-3</v>
      </c>
      <c r="Y730" s="30">
        <v>6.2289999999999998E-2</v>
      </c>
      <c r="Z730" s="30">
        <v>9.209047901E-3</v>
      </c>
      <c r="AA730" s="30">
        <v>5.9110000000000003E-2</v>
      </c>
      <c r="AB730" s="30">
        <v>8.8767082140000005E-3</v>
      </c>
      <c r="AC730" s="99">
        <f t="shared" si="299"/>
        <v>8.8334631405000003E-3</v>
      </c>
      <c r="AD730">
        <f t="shared" si="300"/>
        <v>2.7888591688155938E-4</v>
      </c>
      <c r="AE730">
        <v>75</v>
      </c>
      <c r="AF730">
        <v>8.92E+17</v>
      </c>
      <c r="AG730" s="30">
        <v>4.8370000000000003E-2</v>
      </c>
      <c r="AH730" s="30">
        <v>7.4818252129999997E-3</v>
      </c>
      <c r="AI730" s="30">
        <v>4.249E-2</v>
      </c>
      <c r="AJ730" s="30">
        <v>6.9541734859999999E-3</v>
      </c>
      <c r="AK730" s="99">
        <f t="shared" si="301"/>
        <v>7.2179993494999994E-3</v>
      </c>
      <c r="AL730" s="100">
        <f t="shared" si="302"/>
        <v>2.6382586349999989E-4</v>
      </c>
      <c r="AM730" t="s">
        <v>45</v>
      </c>
      <c r="AN730">
        <v>9.26E+17</v>
      </c>
      <c r="AO730" s="30">
        <v>1.38E-2</v>
      </c>
      <c r="AP730" s="30">
        <v>1.6399286990000001E-2</v>
      </c>
      <c r="AQ730" s="30">
        <v>1.04E-2</v>
      </c>
      <c r="AR730" s="30">
        <v>1.010395414E-2</v>
      </c>
      <c r="AS730">
        <f t="shared" si="296"/>
        <v>1.6399286990000001E-2</v>
      </c>
      <c r="AT730">
        <f t="shared" si="297"/>
        <v>4.4514725480614362E-3</v>
      </c>
      <c r="AU730">
        <v>60</v>
      </c>
      <c r="AV730">
        <v>9.26E+17</v>
      </c>
      <c r="AW730" s="30">
        <v>2.3999999999999998E-3</v>
      </c>
      <c r="AX730" s="30">
        <v>2.194586686E-3</v>
      </c>
      <c r="AY730" s="30">
        <v>1.78E-2</v>
      </c>
      <c r="AZ730" s="30">
        <v>2.377136752E-2</v>
      </c>
      <c r="BA730" s="30">
        <v>6.1999999999999998E-3</v>
      </c>
      <c r="BB730" s="30">
        <v>6.5992549229999999E-3</v>
      </c>
      <c r="BC730" s="30">
        <v>5.8999999999999999E-3</v>
      </c>
      <c r="BD730" s="30">
        <v>6.8152939819999996E-3</v>
      </c>
      <c r="BE730" s="30">
        <v>1.5E-3</v>
      </c>
      <c r="BF730" s="30">
        <v>1.5411486689999999E-3</v>
      </c>
      <c r="BG730">
        <f t="shared" si="303"/>
        <v>8.1843303560000004E-3</v>
      </c>
      <c r="BH730">
        <f t="shared" si="298"/>
        <v>9.0464267038476223E-3</v>
      </c>
      <c r="BI730" t="s">
        <v>45</v>
      </c>
      <c r="BJ730">
        <v>8.92E+17</v>
      </c>
      <c r="BK730" s="30">
        <v>7.6E-3</v>
      </c>
      <c r="BL730" s="30">
        <v>1.0981072099999999E-2</v>
      </c>
      <c r="BM730" s="30">
        <v>1.9400000000000001E-2</v>
      </c>
      <c r="BN730" s="30">
        <v>2.2245155369999998E-2</v>
      </c>
      <c r="BO730">
        <f t="shared" si="304"/>
        <v>1.6613113734999997E-2</v>
      </c>
      <c r="BP730">
        <f t="shared" si="305"/>
        <v>7.9649096640669464E-3</v>
      </c>
      <c r="BQ730">
        <v>75</v>
      </c>
      <c r="BR730">
        <v>8.92E+17</v>
      </c>
      <c r="BS730" s="30">
        <v>1.5E-3</v>
      </c>
      <c r="BT730" s="30">
        <v>1.7291066280000001E-3</v>
      </c>
      <c r="BW730" s="132">
        <v>2.454283051E-3</v>
      </c>
      <c r="BX730" s="132">
        <v>3.247177616E-4</v>
      </c>
      <c r="BY730" s="132">
        <v>2.8173540090000002E-3</v>
      </c>
      <c r="BZ730" s="132">
        <v>1.8248886139999999E-3</v>
      </c>
      <c r="CA730" s="132">
        <v>2.8541517580000001E-3</v>
      </c>
      <c r="CB730" s="126">
        <f t="shared" si="306"/>
        <v>1.6556534615333335E-3</v>
      </c>
      <c r="CC730" s="132">
        <v>2.391826237E-3</v>
      </c>
      <c r="CD730" s="132">
        <v>2.412251286E-3</v>
      </c>
      <c r="CE730" s="132">
        <v>2.564977542E-3</v>
      </c>
      <c r="CF730" s="132">
        <v>2.4534834600000001E-3</v>
      </c>
      <c r="CG730">
        <f t="shared" si="307"/>
        <v>2.4556346312500001E-3</v>
      </c>
      <c r="CH730" s="133">
        <v>2.067943878E-3</v>
      </c>
      <c r="CI730" s="133">
        <v>1.92210324E-3</v>
      </c>
      <c r="CJ730" s="100">
        <f t="shared" si="308"/>
        <v>1.9950235590000002E-3</v>
      </c>
      <c r="CK730" s="30">
        <v>4.5676603359999998E-3</v>
      </c>
      <c r="CL730" s="30">
        <v>2.8142339730000002E-3</v>
      </c>
      <c r="CM730">
        <f t="shared" si="309"/>
        <v>3.6909471545E-3</v>
      </c>
      <c r="CN730" s="30">
        <v>6.1125380440000003E-4</v>
      </c>
      <c r="CO730" s="30">
        <v>6.6209910620000003E-3</v>
      </c>
      <c r="CP730" s="30">
        <v>1.838077167E-3</v>
      </c>
      <c r="CQ730" s="30">
        <v>1.8982500900000001E-3</v>
      </c>
      <c r="CR730" s="30">
        <v>4.2925303119999999E-4</v>
      </c>
      <c r="CS730" s="100">
        <f t="shared" si="310"/>
        <v>2.27956503092E-3</v>
      </c>
      <c r="CT730" s="30">
        <v>3.0585358689999998E-3</v>
      </c>
      <c r="CU730" s="30">
        <v>6.1958982690000003E-3</v>
      </c>
      <c r="CV730">
        <f t="shared" si="311"/>
        <v>4.6272170689999996E-3</v>
      </c>
      <c r="CW730" s="30">
        <v>4.8160458250000001E-4</v>
      </c>
      <c r="CY730">
        <v>9.26E+17</v>
      </c>
      <c r="CZ730">
        <f t="shared" si="312"/>
        <v>7.7806596016666667E-3</v>
      </c>
    </row>
    <row r="731" spans="1:112" ht="15.75" thickBot="1">
      <c r="A731" t="s">
        <v>46</v>
      </c>
      <c r="B731">
        <v>1.08E+18</v>
      </c>
      <c r="C731">
        <v>5.6009999999999997E-2</v>
      </c>
      <c r="D731">
        <v>8.6555399999999998E-3</v>
      </c>
      <c r="E731" t="s">
        <v>40</v>
      </c>
      <c r="F731">
        <v>1.08E+18</v>
      </c>
      <c r="G731" s="19"/>
      <c r="H731" s="19"/>
      <c r="I731" s="19"/>
      <c r="J731" s="19"/>
      <c r="K731" s="19"/>
      <c r="L731" s="19"/>
      <c r="M731" s="19"/>
      <c r="N731" s="19"/>
      <c r="R731" s="100"/>
      <c r="S731" t="s">
        <v>46</v>
      </c>
      <c r="T731">
        <v>1.04E+18</v>
      </c>
      <c r="U731" s="30">
        <v>5.62E-2</v>
      </c>
      <c r="V731" s="30">
        <v>8.1508339380000003E-3</v>
      </c>
      <c r="W731" s="30">
        <v>5.629E-2</v>
      </c>
      <c r="X731" s="30">
        <v>8.8173558899999997E-3</v>
      </c>
      <c r="Y731" s="30">
        <v>6.2190000000000002E-2</v>
      </c>
      <c r="Z731" s="30">
        <v>9.1942637490000003E-3</v>
      </c>
      <c r="AA731" s="30">
        <v>5.8889999999999998E-2</v>
      </c>
      <c r="AB731" s="30">
        <v>8.8436702209999992E-3</v>
      </c>
      <c r="AC731" s="99">
        <f t="shared" si="299"/>
        <v>8.7515309494999999E-3</v>
      </c>
      <c r="AD731">
        <f t="shared" si="300"/>
        <v>4.3576438569580136E-4</v>
      </c>
      <c r="AE731" t="s">
        <v>40</v>
      </c>
      <c r="AF731">
        <v>1.04E+18</v>
      </c>
      <c r="AG731" s="30">
        <v>4.7620000000000003E-2</v>
      </c>
      <c r="AH731" s="30">
        <v>7.3658159320000001E-3</v>
      </c>
      <c r="AI731" s="30">
        <v>4.564E-2</v>
      </c>
      <c r="AJ731" s="30">
        <v>7.4697217679999999E-3</v>
      </c>
      <c r="AK731" s="99">
        <f t="shared" si="301"/>
        <v>7.41776885E-3</v>
      </c>
      <c r="AL731" s="100">
        <f t="shared" si="302"/>
        <v>5.1952917999999876E-5</v>
      </c>
      <c r="AM731" t="s">
        <v>46</v>
      </c>
      <c r="AN731">
        <v>1.08E+18</v>
      </c>
      <c r="AO731" s="30">
        <v>1.4999999999999999E-2</v>
      </c>
      <c r="AP731" s="30">
        <v>1.7825311940000001E-2</v>
      </c>
      <c r="AQ731" s="30">
        <v>1.12E-2</v>
      </c>
      <c r="AR731" s="30">
        <v>1.0881181389999999E-2</v>
      </c>
      <c r="AS731">
        <f>AVERAGE(AP731)</f>
        <v>1.7825311940000001E-2</v>
      </c>
      <c r="AT731">
        <f t="shared" si="297"/>
        <v>4.9102418013496794E-3</v>
      </c>
      <c r="AU731" t="s">
        <v>40</v>
      </c>
      <c r="AV731">
        <v>1.08E+18</v>
      </c>
      <c r="AW731" s="19"/>
      <c r="AX731" s="19">
        <f>(AX730+AX732)*0.5</f>
        <v>2.6060716895000002E-3</v>
      </c>
      <c r="AY731" s="30">
        <v>2.1600000000000001E-2</v>
      </c>
      <c r="AZ731" s="30">
        <v>2.884615385E-2</v>
      </c>
      <c r="BA731" s="30">
        <v>3.3999999999999998E-3</v>
      </c>
      <c r="BB731" s="30">
        <v>3.6189462479999999E-3</v>
      </c>
      <c r="BC731" s="30">
        <v>5.3E-3</v>
      </c>
      <c r="BD731" s="30">
        <v>6.1222132380000004E-3</v>
      </c>
      <c r="BE731" s="30">
        <v>-2.0000000000000001E-4</v>
      </c>
      <c r="BF731" s="30">
        <v>-2.0548648929999999E-4</v>
      </c>
      <c r="BG731">
        <f t="shared" si="303"/>
        <v>8.1975797072400009E-3</v>
      </c>
      <c r="BH731">
        <f t="shared" si="298"/>
        <v>1.1763408603383827E-2</v>
      </c>
      <c r="BI731" t="s">
        <v>46</v>
      </c>
      <c r="BJ731">
        <v>1.04E+18</v>
      </c>
      <c r="BK731" s="30">
        <v>9.4000000000000004E-3</v>
      </c>
      <c r="BL731" s="30">
        <v>1.358185233E-2</v>
      </c>
      <c r="BM731" s="30">
        <v>2.0799999999999999E-2</v>
      </c>
      <c r="BN731" s="30">
        <v>2.3850475860000001E-2</v>
      </c>
      <c r="BO731">
        <f t="shared" si="304"/>
        <v>1.8716164095000001E-2</v>
      </c>
      <c r="BP731">
        <f t="shared" si="305"/>
        <v>7.2610133315147438E-3</v>
      </c>
      <c r="BQ731" t="s">
        <v>40</v>
      </c>
      <c r="BR731">
        <v>1.04E+18</v>
      </c>
      <c r="BS731" s="30">
        <v>1.9E-3</v>
      </c>
      <c r="BT731" s="30">
        <v>2.1902017289999998E-3</v>
      </c>
      <c r="BW731" s="132">
        <v>2.4108101310000001E-3</v>
      </c>
      <c r="BX731" s="134"/>
      <c r="BY731" s="134"/>
      <c r="BZ731" s="134"/>
      <c r="CA731" s="134"/>
      <c r="CB731" s="126"/>
      <c r="CC731" s="132">
        <v>2.2702353410000002E-3</v>
      </c>
      <c r="CD731" s="132">
        <v>2.455880356E-3</v>
      </c>
      <c r="CE731" s="132">
        <v>2.560859742E-3</v>
      </c>
      <c r="CF731" s="132">
        <v>2.4443519019999999E-3</v>
      </c>
      <c r="CG731">
        <f t="shared" si="307"/>
        <v>2.4328318352500001E-3</v>
      </c>
      <c r="CH731" s="133">
        <v>2.0358794180000001E-3</v>
      </c>
      <c r="CI731" s="133">
        <v>2.064598538E-3</v>
      </c>
      <c r="CJ731" s="100">
        <f t="shared" si="308"/>
        <v>2.0502389779999998E-3</v>
      </c>
      <c r="CK731" s="30">
        <v>4.9648481909999997E-3</v>
      </c>
      <c r="CL731" s="30">
        <v>3.0307135100000001E-3</v>
      </c>
      <c r="CM731">
        <f t="shared" si="309"/>
        <v>3.9977808504999997E-3</v>
      </c>
      <c r="CN731" s="19"/>
      <c r="CO731" s="30">
        <v>8.0344610639999994E-3</v>
      </c>
      <c r="CP731" s="30">
        <v>1.007977801E-3</v>
      </c>
      <c r="CQ731" s="30">
        <v>1.705207708E-3</v>
      </c>
      <c r="CR731" s="30">
        <v>5.72337375E-5</v>
      </c>
      <c r="CS731" s="100">
        <f t="shared" si="310"/>
        <v>2.7012200776249996E-3</v>
      </c>
      <c r="CT731" s="30">
        <v>3.7829259430000001E-3</v>
      </c>
      <c r="CU731" s="30">
        <v>6.6430249479999997E-3</v>
      </c>
      <c r="CV731">
        <f t="shared" si="311"/>
        <v>5.2129754454999996E-3</v>
      </c>
      <c r="CW731" s="30">
        <v>6.1003247109999998E-4</v>
      </c>
      <c r="CY731">
        <v>1.23E+18</v>
      </c>
      <c r="CZ731">
        <f>Q732</f>
        <v>8.0526062416666679E-3</v>
      </c>
    </row>
    <row r="732" spans="1:112" ht="15.75" thickBot="1">
      <c r="A732" t="s">
        <v>47</v>
      </c>
      <c r="B732">
        <v>1.23E+18</v>
      </c>
      <c r="C732">
        <v>5.5789999999999999E-2</v>
      </c>
      <c r="D732">
        <v>8.6215419999999994E-3</v>
      </c>
      <c r="E732" t="s">
        <v>41</v>
      </c>
      <c r="F732">
        <v>1.23E+18</v>
      </c>
      <c r="G732" s="30">
        <v>4.3560000000000001E-2</v>
      </c>
      <c r="H732" s="30">
        <v>6.7399040689999998E-3</v>
      </c>
      <c r="I732" s="30">
        <v>5.5460000000000002E-2</v>
      </c>
      <c r="J732" s="30">
        <v>1.030089153E-2</v>
      </c>
      <c r="K732" s="30">
        <v>4.0930000000000001E-2</v>
      </c>
      <c r="L732" s="30">
        <v>7.1170231259999996E-3</v>
      </c>
      <c r="M732" s="30">
        <v>3.04E-2</v>
      </c>
      <c r="N732" s="30">
        <v>1.128684934E-2</v>
      </c>
      <c r="Q732">
        <f t="shared" ref="Q732" si="314">AVERAGE(H732,L732,J732)</f>
        <v>8.0526062416666679E-3</v>
      </c>
      <c r="R732" s="100">
        <f>_xlfn.STDEV.S(H732,J732,L732,N732,P732)</f>
        <v>2.2729229208604232E-3</v>
      </c>
      <c r="S732" t="s">
        <v>47</v>
      </c>
      <c r="T732">
        <v>1.19E+18</v>
      </c>
      <c r="U732" s="30">
        <v>5.2740000000000002E-2</v>
      </c>
      <c r="V732" s="30">
        <v>7.6490210299999997E-3</v>
      </c>
      <c r="W732" s="30">
        <v>5.3350000000000002E-2</v>
      </c>
      <c r="X732" s="30">
        <v>8.356829574E-3</v>
      </c>
      <c r="Y732" s="30">
        <v>6.2289999999999998E-2</v>
      </c>
      <c r="Z732" s="30">
        <v>9.209047901E-3</v>
      </c>
      <c r="AA732" s="30">
        <v>5.645E-2</v>
      </c>
      <c r="AB732" s="30">
        <v>8.4772488359999999E-3</v>
      </c>
      <c r="AC732" s="99">
        <f t="shared" si="299"/>
        <v>8.4230368352499994E-3</v>
      </c>
      <c r="AD732">
        <f t="shared" si="300"/>
        <v>6.3881040607413424E-4</v>
      </c>
      <c r="AE732" t="s">
        <v>41</v>
      </c>
      <c r="AF732">
        <v>1.19E+18</v>
      </c>
      <c r="AG732" s="30">
        <v>4.99E-2</v>
      </c>
      <c r="AH732" s="30">
        <v>7.7184841450000001E-3</v>
      </c>
      <c r="AI732" s="30">
        <v>4.972E-2</v>
      </c>
      <c r="AJ732" s="30">
        <v>8.137479542E-3</v>
      </c>
      <c r="AK732" s="99">
        <f t="shared" si="301"/>
        <v>7.9279818434999996E-3</v>
      </c>
      <c r="AL732" s="100">
        <f t="shared" si="302"/>
        <v>2.0949769849999992E-4</v>
      </c>
      <c r="AM732" t="s">
        <v>47</v>
      </c>
      <c r="AN732">
        <v>1.23E+18</v>
      </c>
      <c r="AO732" s="30">
        <v>1.6199999999999999E-2</v>
      </c>
      <c r="AP732" s="30">
        <v>1.9251336899999999E-2</v>
      </c>
      <c r="AQ732" s="30">
        <v>1.2500000000000001E-2</v>
      </c>
      <c r="AR732" s="30">
        <v>1.214417565E-2</v>
      </c>
      <c r="AS732">
        <f t="shared" si="296"/>
        <v>1.9251336899999999E-2</v>
      </c>
      <c r="AT732">
        <f t="shared" si="297"/>
        <v>5.0255219148612577E-3</v>
      </c>
      <c r="AU732" t="s">
        <v>41</v>
      </c>
      <c r="AV732">
        <v>1.23E+18</v>
      </c>
      <c r="AW732" s="30">
        <v>3.3E-3</v>
      </c>
      <c r="AX732" s="30">
        <v>3.0175566930000001E-3</v>
      </c>
      <c r="AY732" s="30">
        <v>2.2700000000000001E-2</v>
      </c>
      <c r="AZ732" s="30">
        <v>3.031517094E-2</v>
      </c>
      <c r="BA732" s="30">
        <v>5.7999999999999996E-3</v>
      </c>
      <c r="BB732" s="30">
        <v>6.1734965409999997E-3</v>
      </c>
      <c r="BC732" s="30">
        <v>5.8999999999999999E-3</v>
      </c>
      <c r="BD732" s="30">
        <v>6.8152939819999996E-3</v>
      </c>
      <c r="BE732" s="30">
        <v>-2.0000000000000001E-4</v>
      </c>
      <c r="BF732" s="30">
        <v>-2.0548648929999999E-4</v>
      </c>
      <c r="BG732">
        <f t="shared" si="303"/>
        <v>9.2232063333400009E-3</v>
      </c>
      <c r="BH732">
        <f t="shared" si="298"/>
        <v>1.2117962684380814E-2</v>
      </c>
      <c r="BI732" t="s">
        <v>47</v>
      </c>
      <c r="BJ732">
        <v>1.19E+18</v>
      </c>
      <c r="BK732" s="30">
        <v>9.1000000000000004E-3</v>
      </c>
      <c r="BL732" s="30">
        <v>1.314838896E-2</v>
      </c>
      <c r="BM732" s="30">
        <v>2.1000000000000001E-2</v>
      </c>
      <c r="BN732" s="30">
        <v>2.407980736E-2</v>
      </c>
      <c r="BO732">
        <f t="shared" si="304"/>
        <v>1.8614098160000002E-2</v>
      </c>
      <c r="BP732">
        <f t="shared" si="305"/>
        <v>7.729680078627385E-3</v>
      </c>
      <c r="BQ732" t="s">
        <v>41</v>
      </c>
      <c r="BR732">
        <v>1.19E+18</v>
      </c>
      <c r="BS732" s="30">
        <v>4.3E-3</v>
      </c>
      <c r="BT732" s="30">
        <v>4.9567723340000003E-3</v>
      </c>
      <c r="BW732" s="132">
        <v>2.401340782E-3</v>
      </c>
      <c r="BX732" s="132">
        <v>3.2787913070000003E-4</v>
      </c>
      <c r="BY732" s="132">
        <v>2.8690865469999998E-3</v>
      </c>
      <c r="BZ732" s="132">
        <v>1.9822900999999999E-3</v>
      </c>
      <c r="CA732" s="132">
        <v>3.1437033860000001E-3</v>
      </c>
      <c r="CB732" s="126">
        <f t="shared" ref="CB732" si="315">AVERAGE(BX732:BZ732)</f>
        <v>1.7264185925666665E-3</v>
      </c>
      <c r="CC732" s="132">
        <v>2.1304664029999998E-3</v>
      </c>
      <c r="CD732" s="132">
        <v>2.3276108899999998E-3</v>
      </c>
      <c r="CE732" s="132">
        <v>2.564977542E-3</v>
      </c>
      <c r="CF732" s="132">
        <v>2.3430746290000002E-3</v>
      </c>
      <c r="CG732">
        <f t="shared" si="307"/>
        <v>2.3415323659999997E-3</v>
      </c>
      <c r="CH732" s="133">
        <v>2.1333553750000002E-3</v>
      </c>
      <c r="CI732" s="133">
        <v>2.2491638770000002E-3</v>
      </c>
      <c r="CJ732" s="100">
        <f t="shared" si="308"/>
        <v>2.1912596260000002E-3</v>
      </c>
      <c r="CK732" s="30">
        <v>5.362036047E-3</v>
      </c>
      <c r="CL732" s="30">
        <v>3.382492756E-3</v>
      </c>
      <c r="CM732">
        <f t="shared" si="309"/>
        <v>4.3722644014999998E-3</v>
      </c>
      <c r="CN732" s="30">
        <v>8.4047398099999998E-4</v>
      </c>
      <c r="CO732" s="30">
        <v>8.4436234329999995E-3</v>
      </c>
      <c r="CP732" s="30">
        <v>1.7194915430000001E-3</v>
      </c>
      <c r="CQ732" s="30">
        <v>1.8982500900000001E-3</v>
      </c>
      <c r="CR732" s="30">
        <v>5.72337375E-5</v>
      </c>
      <c r="CS732" s="100">
        <f t="shared" si="310"/>
        <v>2.5918145568999996E-3</v>
      </c>
      <c r="CT732" s="30">
        <v>3.6621942639999999E-3</v>
      </c>
      <c r="CU732" s="30">
        <v>6.7069001880000001E-3</v>
      </c>
      <c r="CV732">
        <f t="shared" si="311"/>
        <v>5.1845472260000003E-3</v>
      </c>
      <c r="CW732" s="30">
        <v>1.380599803E-3</v>
      </c>
      <c r="CY732">
        <v>1.54E+18</v>
      </c>
      <c r="CZ732">
        <f>Q734</f>
        <v>8.7638594146666662E-3</v>
      </c>
    </row>
    <row r="733" spans="1:112" ht="15.75" thickBot="1">
      <c r="A733" t="s">
        <v>48</v>
      </c>
      <c r="B733">
        <v>1.39E+18</v>
      </c>
      <c r="C733">
        <v>5.16E-2</v>
      </c>
      <c r="D733">
        <v>7.9740379999999993E-3</v>
      </c>
      <c r="E733" t="s">
        <v>42</v>
      </c>
      <c r="F733">
        <v>1.39E+18</v>
      </c>
      <c r="G733" s="19"/>
      <c r="H733" s="19"/>
      <c r="I733" s="19"/>
      <c r="J733" s="19"/>
      <c r="K733" s="19"/>
      <c r="L733" s="19"/>
      <c r="M733" s="19"/>
      <c r="N733" s="19"/>
      <c r="R733" s="100"/>
      <c r="S733" t="s">
        <v>48</v>
      </c>
      <c r="T733">
        <v>1.34E+18</v>
      </c>
      <c r="U733" s="30">
        <v>5.0619999999999998E-2</v>
      </c>
      <c r="V733" s="30">
        <v>7.3415518489999996E-3</v>
      </c>
      <c r="W733" s="30">
        <v>5.2769999999999997E-2</v>
      </c>
      <c r="X733" s="30">
        <v>8.2659774440000007E-3</v>
      </c>
      <c r="Y733" s="30">
        <v>6.2210000000000001E-2</v>
      </c>
      <c r="Z733" s="30">
        <v>9.1972205800000002E-3</v>
      </c>
      <c r="AA733" s="30">
        <v>5.3560000000000003E-2</v>
      </c>
      <c r="AB733" s="30">
        <v>8.0432497369999998E-3</v>
      </c>
      <c r="AC733" s="99">
        <f t="shared" si="299"/>
        <v>8.2119999024999994E-3</v>
      </c>
      <c r="AD733">
        <f t="shared" si="300"/>
        <v>7.6588288716534212E-4</v>
      </c>
      <c r="AE733" t="s">
        <v>42</v>
      </c>
      <c r="AF733">
        <v>1.34E+18</v>
      </c>
      <c r="AG733" s="30">
        <v>5.5710000000000003E-2</v>
      </c>
      <c r="AH733" s="30">
        <v>8.6171693740000003E-3</v>
      </c>
      <c r="AI733" s="30">
        <v>5.6009999999999997E-2</v>
      </c>
      <c r="AJ733" s="30">
        <v>9.1669394440000006E-3</v>
      </c>
      <c r="AK733" s="99">
        <f t="shared" si="301"/>
        <v>8.8920544090000005E-3</v>
      </c>
      <c r="AL733" s="100">
        <f t="shared" si="302"/>
        <v>2.7488503500000018E-4</v>
      </c>
      <c r="AM733" t="s">
        <v>48</v>
      </c>
      <c r="AN733">
        <v>1.39E+18</v>
      </c>
      <c r="AO733" s="30">
        <v>1.6799999999999999E-2</v>
      </c>
      <c r="AP733" s="30">
        <v>1.996434938E-2</v>
      </c>
      <c r="AQ733" s="30">
        <v>1.37E-2</v>
      </c>
      <c r="AR733" s="30">
        <v>1.3310016520000001E-2</v>
      </c>
      <c r="AS733">
        <f t="shared" si="296"/>
        <v>1.996434938E-2</v>
      </c>
      <c r="AT733">
        <f t="shared" si="297"/>
        <v>4.7053238895784812E-3</v>
      </c>
      <c r="AU733" t="s">
        <v>42</v>
      </c>
      <c r="AV733">
        <v>1.39E+18</v>
      </c>
      <c r="AW733" s="19"/>
      <c r="AX733" s="19">
        <f>(AX732+AX734)*0.5</f>
        <v>4.9835405994999998E-3</v>
      </c>
      <c r="AY733" s="30">
        <v>2.5899999999999999E-2</v>
      </c>
      <c r="AZ733" s="30">
        <v>3.4588675210000003E-2</v>
      </c>
      <c r="BA733" s="30">
        <v>5.0000000000000001E-4</v>
      </c>
      <c r="BB733" s="30">
        <v>5.3219797759999996E-4</v>
      </c>
      <c r="BC733" s="30">
        <v>5.3E-3</v>
      </c>
      <c r="BD733" s="30">
        <v>6.1222132380000004E-3</v>
      </c>
      <c r="BE733" s="30">
        <v>5.0000000000000001E-4</v>
      </c>
      <c r="BF733" s="30">
        <v>5.1371622320000004E-4</v>
      </c>
      <c r="BG733">
        <f t="shared" si="303"/>
        <v>9.3480686496600005E-3</v>
      </c>
      <c r="BH733">
        <f t="shared" si="298"/>
        <v>1.433796382225206E-2</v>
      </c>
      <c r="BI733" t="s">
        <v>48</v>
      </c>
      <c r="BJ733">
        <v>1.34E+18</v>
      </c>
      <c r="BK733" s="30">
        <v>9.7999999999999997E-3</v>
      </c>
      <c r="BL733" s="30">
        <v>1.41598035E-2</v>
      </c>
      <c r="BM733" s="30">
        <v>2.5399999999999999E-2</v>
      </c>
      <c r="BN733" s="30">
        <v>2.9125100330000001E-2</v>
      </c>
      <c r="BO733">
        <f t="shared" si="304"/>
        <v>2.1642451914999999E-2</v>
      </c>
      <c r="BP733">
        <f t="shared" si="305"/>
        <v>1.0582062870962543E-2</v>
      </c>
      <c r="BQ733" t="s">
        <v>42</v>
      </c>
      <c r="BR733">
        <v>1.34E+18</v>
      </c>
      <c r="BS733" s="30">
        <v>5.4999999999999997E-3</v>
      </c>
      <c r="BT733" s="30">
        <v>6.3400576370000001E-3</v>
      </c>
      <c r="BW733" s="132">
        <v>2.2209927289999999E-3</v>
      </c>
      <c r="BX733" s="134"/>
      <c r="BY733" s="134"/>
      <c r="BZ733" s="134"/>
      <c r="CA733" s="134"/>
      <c r="CB733" s="126"/>
      <c r="CC733" s="132">
        <v>2.044827633E-3</v>
      </c>
      <c r="CD733" s="132">
        <v>2.3023060289999999E-3</v>
      </c>
      <c r="CE733" s="132">
        <v>2.561683302E-3</v>
      </c>
      <c r="CF733" s="132">
        <v>2.2231191690000002E-3</v>
      </c>
      <c r="CG733">
        <f t="shared" si="307"/>
        <v>2.28298403325E-3</v>
      </c>
      <c r="CH733" s="133">
        <v>2.3817480550000002E-3</v>
      </c>
      <c r="CI733" s="133">
        <v>2.5337021060000001E-3</v>
      </c>
      <c r="CJ733" s="100">
        <f t="shared" si="308"/>
        <v>2.4577250804999999E-3</v>
      </c>
      <c r="CK733" s="30">
        <v>5.5606299739999997E-3</v>
      </c>
      <c r="CL733" s="30">
        <v>3.7072120609999999E-3</v>
      </c>
      <c r="CM733">
        <f t="shared" si="309"/>
        <v>4.6339210174999998E-3</v>
      </c>
      <c r="CN733" s="19"/>
      <c r="CO733" s="30">
        <v>9.6339139600000005E-3</v>
      </c>
      <c r="CP733" s="30">
        <v>1.4823202960000001E-4</v>
      </c>
      <c r="CQ733" s="30">
        <v>1.705207708E-3</v>
      </c>
      <c r="CR733" s="30">
        <v>1.4308434369999999E-4</v>
      </c>
      <c r="CS733" s="100">
        <f t="shared" si="310"/>
        <v>2.9076095103250004E-3</v>
      </c>
      <c r="CT733" s="30">
        <v>3.9439015149999998E-3</v>
      </c>
      <c r="CU733" s="30">
        <v>8.1121554660000001E-3</v>
      </c>
      <c r="CV733">
        <f t="shared" si="311"/>
        <v>6.0280284904999995E-3</v>
      </c>
      <c r="CW733" s="30">
        <v>1.7658834690000001E-3</v>
      </c>
      <c r="CY733">
        <v>1.85E+18</v>
      </c>
      <c r="CZ733">
        <f>Q736</f>
        <v>1.1153740698999999E-2</v>
      </c>
    </row>
    <row r="734" spans="1:112" ht="15.75" thickBot="1">
      <c r="A734" t="s">
        <v>49</v>
      </c>
      <c r="B734">
        <v>1.54E+18</v>
      </c>
      <c r="C734">
        <v>5.638E-2</v>
      </c>
      <c r="D734">
        <v>8.7127179999999995E-3</v>
      </c>
      <c r="E734" t="s">
        <v>43</v>
      </c>
      <c r="F734">
        <v>1.54E+18</v>
      </c>
      <c r="G734" s="30">
        <v>4.8619999999999997E-2</v>
      </c>
      <c r="H734" s="30">
        <v>7.5228222189999997E-3</v>
      </c>
      <c r="I734" s="30">
        <v>5.2359999999999997E-2</v>
      </c>
      <c r="J734" s="30">
        <v>9.7251114410000002E-3</v>
      </c>
      <c r="K734" s="30">
        <v>5.2010000000000001E-2</v>
      </c>
      <c r="L734" s="30">
        <v>9.0436445839999994E-3</v>
      </c>
      <c r="M734" s="30">
        <v>2.0999999999999999E-3</v>
      </c>
      <c r="N734" s="30">
        <v>7.7968367119999997E-4</v>
      </c>
      <c r="Q734">
        <f t="shared" ref="Q734" si="316">AVERAGE(H734,L734,J734)</f>
        <v>8.7638594146666662E-3</v>
      </c>
      <c r="R734" s="100">
        <f>_xlfn.STDEV.S(H734,J734,L734,N734,P734)</f>
        <v>4.096858766057157E-3</v>
      </c>
      <c r="S734" t="s">
        <v>49</v>
      </c>
      <c r="T734">
        <v>1.49E+18</v>
      </c>
      <c r="U734" s="30">
        <v>5.2249999999999998E-2</v>
      </c>
      <c r="V734" s="30">
        <v>7.5779550399999998E-3</v>
      </c>
      <c r="W734" s="30">
        <v>5.7439999999999998E-2</v>
      </c>
      <c r="X734" s="30">
        <v>8.9974937340000002E-3</v>
      </c>
      <c r="Y734" s="30">
        <v>6.5409999999999996E-2</v>
      </c>
      <c r="Z734" s="30">
        <v>9.6703134239999999E-3</v>
      </c>
      <c r="AA734" s="30">
        <v>5.5849999999999997E-2</v>
      </c>
      <c r="AB734" s="30">
        <v>8.3871452169999999E-3</v>
      </c>
      <c r="AC734" s="99">
        <f t="shared" si="299"/>
        <v>8.6582268537499993E-3</v>
      </c>
      <c r="AD734">
        <f t="shared" si="300"/>
        <v>8.906727208652926E-4</v>
      </c>
      <c r="AE734" t="s">
        <v>43</v>
      </c>
      <c r="AF734">
        <v>1.49E+18</v>
      </c>
      <c r="AG734" s="30">
        <v>5.7320000000000003E-2</v>
      </c>
      <c r="AH734" s="30">
        <v>8.8662026300000002E-3</v>
      </c>
      <c r="AI734" s="30">
        <v>6.0519999999999997E-2</v>
      </c>
      <c r="AJ734" s="30">
        <v>9.9050736500000004E-3</v>
      </c>
      <c r="AK734" s="99">
        <f t="shared" si="301"/>
        <v>9.3856381399999994E-3</v>
      </c>
      <c r="AL734" s="100">
        <f t="shared" si="302"/>
        <v>5.1943551000000008E-4</v>
      </c>
      <c r="AM734" t="s">
        <v>49</v>
      </c>
      <c r="AN734">
        <v>1.54E+18</v>
      </c>
      <c r="AO734" s="30">
        <v>1.61E-2</v>
      </c>
      <c r="AP734" s="30">
        <v>1.9132501489999999E-2</v>
      </c>
      <c r="AQ734" s="30">
        <v>1.5900000000000001E-2</v>
      </c>
      <c r="AR734" s="30">
        <v>1.544739143E-2</v>
      </c>
      <c r="AS734">
        <f t="shared" si="296"/>
        <v>1.9132501489999999E-2</v>
      </c>
      <c r="AT734">
        <f t="shared" si="297"/>
        <v>2.6057663128447638E-3</v>
      </c>
      <c r="AU734" t="s">
        <v>43</v>
      </c>
      <c r="AV734">
        <v>1.54E+18</v>
      </c>
      <c r="AW734" s="30">
        <v>7.6E-3</v>
      </c>
      <c r="AX734" s="30">
        <v>6.949524506E-3</v>
      </c>
      <c r="AY734" s="30">
        <v>3.1E-2</v>
      </c>
      <c r="AZ734" s="30">
        <v>4.1399572650000001E-2</v>
      </c>
      <c r="BA734" s="30">
        <v>-2.3E-3</v>
      </c>
      <c r="BB734" s="30">
        <v>-2.4481106970000001E-3</v>
      </c>
      <c r="BC734" s="30">
        <v>6.6E-3</v>
      </c>
      <c r="BD734" s="30">
        <v>7.6238881830000002E-3</v>
      </c>
      <c r="BE734" s="30">
        <v>4.7000000000000002E-3</v>
      </c>
      <c r="BF734" s="30">
        <v>4.8289324979999999E-3</v>
      </c>
      <c r="BG734">
        <f t="shared" si="303"/>
        <v>1.1670761427999998E-2</v>
      </c>
      <c r="BH734">
        <f t="shared" si="298"/>
        <v>1.7092561620464859E-2</v>
      </c>
      <c r="BI734" t="s">
        <v>49</v>
      </c>
      <c r="BJ734">
        <v>1.49E+18</v>
      </c>
      <c r="BK734" s="30">
        <v>1.44E-2</v>
      </c>
      <c r="BL734" s="30">
        <v>2.0806241869999999E-2</v>
      </c>
      <c r="BM734" s="30">
        <v>2.3699999999999999E-2</v>
      </c>
      <c r="BN734" s="30">
        <v>2.7175782589999999E-2</v>
      </c>
      <c r="BO734">
        <f t="shared" si="304"/>
        <v>2.3991012229999997E-2</v>
      </c>
      <c r="BP734">
        <f t="shared" si="305"/>
        <v>4.5039454361558446E-3</v>
      </c>
      <c r="BQ734" t="s">
        <v>43</v>
      </c>
      <c r="BR734">
        <v>1.49E+18</v>
      </c>
      <c r="BS734" s="30">
        <v>7.4999999999999997E-3</v>
      </c>
      <c r="BT734" s="30">
        <v>8.6455331410000003E-3</v>
      </c>
      <c r="BW734" s="132">
        <v>2.4267358539999998E-3</v>
      </c>
      <c r="BX734" s="132">
        <v>3.6596610040000001E-4</v>
      </c>
      <c r="BY734" s="132">
        <v>2.7087156789999999E-3</v>
      </c>
      <c r="BZ734" s="132">
        <v>2.5189080899999999E-3</v>
      </c>
      <c r="CA734" s="132">
        <v>2.1716372070000001E-4</v>
      </c>
      <c r="CB734" s="126">
        <f t="shared" ref="CB734" si="317">AVERAGE(BX734:BZ734)</f>
        <v>1.8645299564666665E-3</v>
      </c>
      <c r="CC734" s="132">
        <v>2.1106725370000001E-3</v>
      </c>
      <c r="CD734" s="132">
        <v>2.5060537870000002E-3</v>
      </c>
      <c r="CE734" s="132">
        <v>2.6934528980000001E-3</v>
      </c>
      <c r="CF734" s="132">
        <v>2.3181703809999998E-3</v>
      </c>
      <c r="CG734">
        <f t="shared" si="307"/>
        <v>2.4070874007500001E-3</v>
      </c>
      <c r="CH734" s="133">
        <v>2.450579762E-3</v>
      </c>
      <c r="CI734" s="133">
        <v>2.7377191840000001E-3</v>
      </c>
      <c r="CJ734" s="100">
        <f t="shared" si="308"/>
        <v>2.5941494729999999E-3</v>
      </c>
      <c r="CK734" s="30">
        <v>5.3289370589999999E-3</v>
      </c>
      <c r="CL734" s="30">
        <v>4.3025307860000001E-3</v>
      </c>
      <c r="CM734">
        <f t="shared" si="309"/>
        <v>4.8157339225E-3</v>
      </c>
      <c r="CN734" s="30">
        <v>1.9356370470000001E-3</v>
      </c>
      <c r="CO734" s="30">
        <v>1.1530939489999999E-2</v>
      </c>
      <c r="CP734" s="30">
        <v>6.8186733600000002E-4</v>
      </c>
      <c r="CQ734" s="30">
        <v>2.1234662020000001E-3</v>
      </c>
      <c r="CR734" s="30">
        <v>1.3449928310000001E-3</v>
      </c>
      <c r="CS734" s="100">
        <f t="shared" si="310"/>
        <v>3.5233805812E-3</v>
      </c>
      <c r="CT734" s="30">
        <v>5.7951205940000002E-3</v>
      </c>
      <c r="CU734" s="30">
        <v>7.569215927E-3</v>
      </c>
      <c r="CV734">
        <f t="shared" si="311"/>
        <v>6.6821682605000005E-3</v>
      </c>
      <c r="CW734" s="30">
        <v>2.4080229119999999E-3</v>
      </c>
      <c r="CY734">
        <v>2.16E+18</v>
      </c>
      <c r="CZ734">
        <f>Q738</f>
        <v>1.0033076408E-2</v>
      </c>
    </row>
    <row r="735" spans="1:112" ht="15.75" thickBot="1">
      <c r="A735" t="s">
        <v>50</v>
      </c>
      <c r="B735">
        <v>1.7E+18</v>
      </c>
      <c r="C735">
        <v>7.6579999999999995E-2</v>
      </c>
      <c r="D735">
        <v>1.1834338E-2</v>
      </c>
      <c r="E735" t="s">
        <v>44</v>
      </c>
      <c r="F735">
        <v>1.7E+18</v>
      </c>
      <c r="G735" s="19"/>
      <c r="H735" s="19"/>
      <c r="I735" s="19"/>
      <c r="J735" s="19"/>
      <c r="K735" s="19"/>
      <c r="L735" s="19"/>
      <c r="M735" s="19"/>
      <c r="N735" s="19"/>
      <c r="R735" s="100"/>
      <c r="S735" t="s">
        <v>50</v>
      </c>
      <c r="T735">
        <v>1.64E+18</v>
      </c>
      <c r="U735" s="30">
        <v>7.4910000000000004E-2</v>
      </c>
      <c r="V735" s="30">
        <v>1.086439449E-2</v>
      </c>
      <c r="W735" s="30">
        <v>7.4160000000000004E-2</v>
      </c>
      <c r="X735" s="30">
        <v>1.1616541350000001E-2</v>
      </c>
      <c r="Y735" s="30">
        <v>8.8760000000000006E-2</v>
      </c>
      <c r="Z735" s="30">
        <v>1.3122412769999999E-2</v>
      </c>
      <c r="AA735" s="30">
        <v>7.1970000000000006E-2</v>
      </c>
      <c r="AB735" s="30">
        <v>1.080792912E-2</v>
      </c>
      <c r="AC735" s="99">
        <f t="shared" si="299"/>
        <v>1.1602819432500001E-2</v>
      </c>
      <c r="AD735">
        <f t="shared" si="300"/>
        <v>1.0780343542773794E-3</v>
      </c>
      <c r="AE735" t="s">
        <v>44</v>
      </c>
      <c r="AF735">
        <v>1.64E+18</v>
      </c>
      <c r="AG735" s="30">
        <v>5.7070000000000003E-2</v>
      </c>
      <c r="AH735" s="30">
        <v>8.8275328689999995E-3</v>
      </c>
      <c r="AI735" s="30">
        <v>6.1620000000000001E-2</v>
      </c>
      <c r="AJ735" s="30">
        <v>1.008510638E-2</v>
      </c>
      <c r="AK735" s="99">
        <f t="shared" si="301"/>
        <v>9.4563196244999998E-3</v>
      </c>
      <c r="AL735" s="100">
        <f t="shared" si="302"/>
        <v>6.2878675550000034E-4</v>
      </c>
      <c r="AM735" t="s">
        <v>50</v>
      </c>
      <c r="AN735">
        <v>1.7E+18</v>
      </c>
      <c r="AO735" s="30">
        <v>1.8100000000000002E-2</v>
      </c>
      <c r="AP735" s="30">
        <v>2.150920974E-2</v>
      </c>
      <c r="AQ735" s="30">
        <v>1.77E-2</v>
      </c>
      <c r="AR735" s="30">
        <v>1.7196152730000001E-2</v>
      </c>
      <c r="AS735">
        <f t="shared" si="296"/>
        <v>2.150920974E-2</v>
      </c>
      <c r="AT735">
        <f t="shared" si="297"/>
        <v>3.0497918594151745E-3</v>
      </c>
      <c r="AU735" t="s">
        <v>44</v>
      </c>
      <c r="AV735">
        <v>1.7E+18</v>
      </c>
      <c r="AW735" s="19"/>
      <c r="AX735" s="19">
        <f>(AX734+AX736)*0.5</f>
        <v>7.0866861740000002E-3</v>
      </c>
      <c r="AY735" s="30">
        <v>1.8200000000000001E-2</v>
      </c>
      <c r="AZ735" s="30">
        <v>2.4305555560000001E-2</v>
      </c>
      <c r="BA735" s="30">
        <v>4.1700000000000001E-3</v>
      </c>
      <c r="BB735" s="30">
        <v>4.4385311340000002E-3</v>
      </c>
      <c r="BC735" s="30">
        <v>7.7999999999999996E-3</v>
      </c>
      <c r="BD735" s="30">
        <v>9.0100496709999995E-3</v>
      </c>
      <c r="BE735" s="30">
        <v>4.8999999999999998E-3</v>
      </c>
      <c r="BF735" s="30">
        <v>5.0344189869999997E-3</v>
      </c>
      <c r="BG735">
        <f t="shared" si="303"/>
        <v>9.9750483052000009E-3</v>
      </c>
      <c r="BH735">
        <f t="shared" si="298"/>
        <v>8.2112748217265767E-3</v>
      </c>
      <c r="BI735" t="s">
        <v>50</v>
      </c>
      <c r="BJ735">
        <v>1.64E+18</v>
      </c>
      <c r="BK735" s="30">
        <v>1.54E-2</v>
      </c>
      <c r="BL735" s="30">
        <v>2.2251119779999998E-2</v>
      </c>
      <c r="BM735" s="30">
        <v>1.9E-2</v>
      </c>
      <c r="BN735" s="30">
        <v>2.178649237E-2</v>
      </c>
      <c r="BO735">
        <f t="shared" si="304"/>
        <v>2.2018806075000001E-2</v>
      </c>
      <c r="BP735">
        <f t="shared" si="305"/>
        <v>3.2854119233614084E-4</v>
      </c>
      <c r="BQ735" t="s">
        <v>44</v>
      </c>
      <c r="BR735">
        <v>1.64E+18</v>
      </c>
      <c r="BS735" s="30">
        <v>7.9000000000000008E-3</v>
      </c>
      <c r="BT735" s="30">
        <v>9.1066282420000002E-3</v>
      </c>
      <c r="BW735" s="132">
        <v>3.296194248E-3</v>
      </c>
      <c r="BX735" s="134"/>
      <c r="BY735" s="134"/>
      <c r="BZ735" s="134"/>
      <c r="CA735" s="134"/>
      <c r="CB735" s="126"/>
      <c r="CC735" s="132">
        <v>3.026037889E-3</v>
      </c>
      <c r="CD735" s="132">
        <v>3.2355318389999999E-3</v>
      </c>
      <c r="CE735" s="132">
        <v>3.6549591689999999E-3</v>
      </c>
      <c r="CF735" s="132">
        <v>2.9872645000000001E-3</v>
      </c>
      <c r="CG735">
        <f t="shared" si="307"/>
        <v>3.2259483492499998E-3</v>
      </c>
      <c r="CH735" s="133">
        <v>2.4398916090000002E-3</v>
      </c>
      <c r="CI735" s="133">
        <v>2.7874794460000002E-3</v>
      </c>
      <c r="CJ735" s="100">
        <f t="shared" si="308"/>
        <v>2.6136855275000004E-3</v>
      </c>
      <c r="CK735" s="30">
        <v>5.990916818E-3</v>
      </c>
      <c r="CL735" s="30">
        <v>4.7896097430000003E-3</v>
      </c>
      <c r="CM735">
        <f t="shared" si="309"/>
        <v>5.3902632805000001E-3</v>
      </c>
      <c r="CN735" s="19"/>
      <c r="CO735" s="30">
        <v>6.7697773779999996E-3</v>
      </c>
      <c r="CP735" s="30">
        <v>1.236255127E-3</v>
      </c>
      <c r="CQ735" s="30">
        <v>2.5095509660000002E-3</v>
      </c>
      <c r="CR735" s="30">
        <v>1.402226569E-3</v>
      </c>
      <c r="CS735" s="100">
        <f t="shared" si="310"/>
        <v>2.9794525099999998E-3</v>
      </c>
      <c r="CT735" s="30">
        <v>6.1975595239999997E-3</v>
      </c>
      <c r="CU735" s="30">
        <v>6.0681477890000002E-3</v>
      </c>
      <c r="CV735">
        <f t="shared" si="311"/>
        <v>6.1328536564999999E-3</v>
      </c>
      <c r="CW735" s="30">
        <v>2.5364508009999998E-3</v>
      </c>
      <c r="CY735">
        <v>2.47E+18</v>
      </c>
      <c r="CZ735">
        <f>Q740</f>
        <v>8.9804478226666665E-3</v>
      </c>
    </row>
    <row r="736" spans="1:112" ht="15.75" thickBot="1">
      <c r="A736" t="s">
        <v>51</v>
      </c>
      <c r="B736">
        <v>1.85E+18</v>
      </c>
      <c r="C736">
        <v>9.0139999999999998E-2</v>
      </c>
      <c r="D736">
        <v>1.3929841E-2</v>
      </c>
      <c r="E736" t="s">
        <v>45</v>
      </c>
      <c r="F736">
        <v>1.85E+18</v>
      </c>
      <c r="G736" s="30">
        <v>5.0250000000000003E-2</v>
      </c>
      <c r="H736" s="30">
        <v>7.7750270769999996E-3</v>
      </c>
      <c r="I736" s="30">
        <v>8.4080000000000002E-2</v>
      </c>
      <c r="J736" s="30">
        <v>1.56166419E-2</v>
      </c>
      <c r="K736" s="30">
        <v>5.7910000000000003E-2</v>
      </c>
      <c r="L736" s="30">
        <v>1.006955312E-2</v>
      </c>
      <c r="M736" s="30">
        <v>1.7600000000000001E-2</v>
      </c>
      <c r="N736" s="30">
        <v>6.5344917210000001E-3</v>
      </c>
      <c r="Q736">
        <f t="shared" ref="Q736" si="318">AVERAGE(H736,L736,J736)</f>
        <v>1.1153740698999999E-2</v>
      </c>
      <c r="R736" s="100">
        <f>_xlfn.STDEV.S(H736,J736,L736,N736,P736)</f>
        <v>4.0212664429836462E-3</v>
      </c>
      <c r="S736" t="s">
        <v>51</v>
      </c>
      <c r="T736">
        <v>1.78E+18</v>
      </c>
      <c r="U736" s="30">
        <v>9.5119999999999996E-2</v>
      </c>
      <c r="V736" s="30">
        <v>1.3795503989999999E-2</v>
      </c>
      <c r="W736" s="30">
        <v>0.10062</v>
      </c>
      <c r="X736" s="30">
        <v>1.5761278199999999E-2</v>
      </c>
      <c r="Y736" s="30">
        <v>0.11840000000000001</v>
      </c>
      <c r="Z736" s="30">
        <v>1.7504435249999999E-2</v>
      </c>
      <c r="AA736" s="30">
        <v>9.3630000000000005E-2</v>
      </c>
      <c r="AB736" s="30">
        <v>1.4060669770000001E-2</v>
      </c>
      <c r="AC736" s="99">
        <f t="shared" si="299"/>
        <v>1.5280471802499999E-2</v>
      </c>
      <c r="AD736">
        <f t="shared" si="300"/>
        <v>1.7195187902768199E-3</v>
      </c>
      <c r="AE736" t="s">
        <v>45</v>
      </c>
      <c r="AF736">
        <v>1.78E+18</v>
      </c>
      <c r="AG736" s="30">
        <v>5.6399999999999999E-2</v>
      </c>
      <c r="AH736" s="30">
        <v>8.7238979119999994E-3</v>
      </c>
      <c r="AI736" s="30">
        <v>6.6970000000000002E-2</v>
      </c>
      <c r="AJ736" s="30">
        <v>1.0960720130000001E-2</v>
      </c>
      <c r="AK736" s="99">
        <f t="shared" si="301"/>
        <v>9.8423090210000008E-3</v>
      </c>
      <c r="AL736" s="100">
        <f t="shared" si="302"/>
        <v>1.1184111090000006E-3</v>
      </c>
      <c r="AM736" t="s">
        <v>51</v>
      </c>
      <c r="AN736">
        <v>1.85E+18</v>
      </c>
      <c r="AO736" s="30">
        <v>1.8700000000000001E-2</v>
      </c>
      <c r="AP736" s="30">
        <v>2.2222222220000001E-2</v>
      </c>
      <c r="AQ736" s="30">
        <v>1.55E-2</v>
      </c>
      <c r="AR736" s="30">
        <v>1.505877781E-2</v>
      </c>
      <c r="AS736">
        <f t="shared" si="296"/>
        <v>2.2222222220000001E-2</v>
      </c>
      <c r="AT736">
        <f t="shared" si="297"/>
        <v>5.0653201189638846E-3</v>
      </c>
      <c r="AU736" t="s">
        <v>45</v>
      </c>
      <c r="AV736">
        <v>1.85E+18</v>
      </c>
      <c r="AW736" s="30">
        <v>7.9000000000000008E-3</v>
      </c>
      <c r="AX736" s="30">
        <v>7.2238478420000004E-3</v>
      </c>
      <c r="AY736" s="30">
        <v>3.73E-2</v>
      </c>
      <c r="AZ736" s="30">
        <v>4.9813034190000001E-2</v>
      </c>
      <c r="BA736" s="30">
        <v>6.28E-3</v>
      </c>
      <c r="BB736" s="30">
        <v>6.6844065990000002E-3</v>
      </c>
      <c r="BC736" s="30">
        <v>0.01</v>
      </c>
      <c r="BD736" s="30">
        <v>1.1551345730000001E-2</v>
      </c>
      <c r="BE736" s="30">
        <v>4.7000000000000002E-3</v>
      </c>
      <c r="BF736" s="30">
        <v>4.8289324979999999E-3</v>
      </c>
      <c r="BG736">
        <f t="shared" si="303"/>
        <v>1.6020313371799998E-2</v>
      </c>
      <c r="BH736">
        <f t="shared" si="298"/>
        <v>1.9050614288193518E-2</v>
      </c>
      <c r="BI736" t="s">
        <v>51</v>
      </c>
      <c r="BJ736">
        <v>1.78E+18</v>
      </c>
      <c r="BK736" s="30">
        <v>1.66E-2</v>
      </c>
      <c r="BL736" s="30">
        <v>2.3984973270000001E-2</v>
      </c>
      <c r="BM736" s="30">
        <v>9.4000000000000004E-3</v>
      </c>
      <c r="BN736" s="30">
        <v>1.0778580439999999E-2</v>
      </c>
      <c r="BO736">
        <f t="shared" si="304"/>
        <v>1.7381776854999999E-2</v>
      </c>
      <c r="BP736">
        <f t="shared" si="305"/>
        <v>9.3383299251064075E-3</v>
      </c>
      <c r="BQ736" t="s">
        <v>45</v>
      </c>
      <c r="BR736">
        <v>1.78E+18</v>
      </c>
      <c r="BS736" s="30">
        <v>1.0500000000000001E-2</v>
      </c>
      <c r="BT736" s="30">
        <v>1.21037464E-2</v>
      </c>
      <c r="BW736" s="132">
        <v>3.8798504770000001E-3</v>
      </c>
      <c r="BX736" s="132">
        <v>3.7823522300000002E-4</v>
      </c>
      <c r="BY736" s="132">
        <v>4.3496717790000002E-3</v>
      </c>
      <c r="BZ736" s="132">
        <v>2.8046523259999999E-3</v>
      </c>
      <c r="CA736" s="132">
        <v>1.820038802E-3</v>
      </c>
      <c r="CB736" s="126">
        <f t="shared" ref="CB736" si="319">AVERAGE(BX736:BZ736)</f>
        <v>2.5108531093333331E-3</v>
      </c>
      <c r="CC736" s="132">
        <v>3.842433908E-3</v>
      </c>
      <c r="CD736" s="132">
        <v>4.3899570339999998E-3</v>
      </c>
      <c r="CE736" s="132">
        <v>4.8754750520000004E-3</v>
      </c>
      <c r="CF736" s="132">
        <v>3.886307838E-3</v>
      </c>
      <c r="CG736">
        <f t="shared" si="307"/>
        <v>4.2485434580000004E-3</v>
      </c>
      <c r="CH736" s="133">
        <v>2.4112473579999999E-3</v>
      </c>
      <c r="CI736" s="133">
        <v>3.0294952699999999E-3</v>
      </c>
      <c r="CJ736" s="100">
        <f t="shared" si="308"/>
        <v>2.7203713139999997E-3</v>
      </c>
      <c r="CK736" s="30">
        <v>6.1895107449999997E-3</v>
      </c>
      <c r="CL736" s="30">
        <v>4.1942910180000001E-3</v>
      </c>
      <c r="CM736">
        <f t="shared" si="309"/>
        <v>5.1919008814999999E-3</v>
      </c>
      <c r="CN736" s="30">
        <v>2.0120437730000002E-3</v>
      </c>
      <c r="CO736" s="30">
        <v>1.387432397E-2</v>
      </c>
      <c r="CP736" s="30">
        <v>1.8617942910000001E-3</v>
      </c>
      <c r="CQ736" s="30">
        <v>3.2173730339999998E-3</v>
      </c>
      <c r="CR736" s="30">
        <v>1.3449928310000001E-3</v>
      </c>
      <c r="CS736" s="100">
        <f t="shared" si="310"/>
        <v>4.4621055798000006E-3</v>
      </c>
      <c r="CT736" s="30">
        <v>6.6804862400000001E-3</v>
      </c>
      <c r="CU736" s="30">
        <v>3.0021362750000001E-3</v>
      </c>
      <c r="CV736">
        <f t="shared" si="311"/>
        <v>4.8413112574999997E-3</v>
      </c>
      <c r="CW736" s="30">
        <v>3.3712320770000002E-3</v>
      </c>
      <c r="CY736">
        <v>2.78E+18</v>
      </c>
      <c r="CZ736">
        <f>Q742</f>
        <v>1.2464452192666666E-2</v>
      </c>
    </row>
    <row r="737" spans="1:104" ht="15.75" thickBot="1">
      <c r="A737" t="s">
        <v>52</v>
      </c>
      <c r="B737">
        <v>2.01E+18</v>
      </c>
      <c r="C737">
        <v>8.3640000000000006E-2</v>
      </c>
      <c r="D737">
        <v>1.2925359000000001E-2</v>
      </c>
      <c r="E737" t="s">
        <v>46</v>
      </c>
      <c r="F737">
        <v>2.01E+18</v>
      </c>
      <c r="G737" s="19"/>
      <c r="H737" s="19"/>
      <c r="I737" s="19"/>
      <c r="J737" s="19"/>
      <c r="K737" s="19"/>
      <c r="L737" s="19"/>
      <c r="M737" s="19"/>
      <c r="N737" s="19"/>
      <c r="R737" s="100"/>
      <c r="S737" t="s">
        <v>52</v>
      </c>
      <c r="T737">
        <v>1.93E+18</v>
      </c>
      <c r="U737" s="30">
        <v>9.6930000000000002E-2</v>
      </c>
      <c r="V737" s="30">
        <v>1.405801305E-2</v>
      </c>
      <c r="W737" s="30">
        <v>0.10106</v>
      </c>
      <c r="X737" s="30">
        <v>1.5830200499999999E-2</v>
      </c>
      <c r="Y737" s="30">
        <v>0.12690000000000001</v>
      </c>
      <c r="Z737" s="30">
        <v>1.8761088110000001E-2</v>
      </c>
      <c r="AA737" s="30">
        <v>0.10272000000000001</v>
      </c>
      <c r="AB737" s="30">
        <v>1.54257396E-2</v>
      </c>
      <c r="AC737" s="99">
        <f t="shared" si="299"/>
        <v>1.6018760315000002E-2</v>
      </c>
      <c r="AD737">
        <f t="shared" si="300"/>
        <v>1.9792355380033721E-3</v>
      </c>
      <c r="AE737" t="s">
        <v>46</v>
      </c>
      <c r="AF737">
        <v>1.93E+18</v>
      </c>
      <c r="AG737" s="30">
        <v>5.636E-2</v>
      </c>
      <c r="AH737" s="30">
        <v>8.7177107499999996E-3</v>
      </c>
      <c r="AI737" s="30">
        <v>6.83E-2</v>
      </c>
      <c r="AJ737" s="30">
        <v>1.1178396070000001E-2</v>
      </c>
      <c r="AK737" s="99">
        <f t="shared" si="301"/>
        <v>9.9480534100000011E-3</v>
      </c>
      <c r="AL737" s="100">
        <f t="shared" si="302"/>
        <v>1.2303426600000006E-3</v>
      </c>
      <c r="AM737" t="s">
        <v>52</v>
      </c>
      <c r="AN737">
        <v>2.01E+18</v>
      </c>
      <c r="AO737" s="30">
        <v>1.7500000000000002E-2</v>
      </c>
      <c r="AP737" s="30">
        <v>2.079619727E-2</v>
      </c>
      <c r="AQ737" s="30">
        <v>1.2500000000000001E-2</v>
      </c>
      <c r="AR737" s="30">
        <v>1.214417565E-2</v>
      </c>
      <c r="AS737">
        <f t="shared" si="296"/>
        <v>2.079619727E-2</v>
      </c>
      <c r="AT737">
        <f t="shared" si="297"/>
        <v>6.1179031584746111E-3</v>
      </c>
      <c r="AU737" t="s">
        <v>46</v>
      </c>
      <c r="AV737">
        <v>2.01E+18</v>
      </c>
      <c r="AW737" s="19"/>
      <c r="AX737" s="19">
        <f>(AX736+AX738)*0.5</f>
        <v>8.7326261910000008E-3</v>
      </c>
      <c r="AY737" s="30">
        <v>3.5999999999999997E-2</v>
      </c>
      <c r="AZ737" s="30">
        <v>4.807692308E-2</v>
      </c>
      <c r="BA737" s="30">
        <v>9.1800000000000007E-3</v>
      </c>
      <c r="BB737" s="30">
        <v>9.7711548699999998E-3</v>
      </c>
      <c r="BC737" s="30">
        <v>1.0500000000000001E-2</v>
      </c>
      <c r="BD737" s="30">
        <v>1.212891302E-2</v>
      </c>
      <c r="BE737" s="30">
        <v>7.1999999999999998E-3</v>
      </c>
      <c r="BF737" s="30">
        <v>7.3975136130000002E-3</v>
      </c>
      <c r="BG737">
        <f t="shared" si="303"/>
        <v>1.7221426154800001E-2</v>
      </c>
      <c r="BH737">
        <f t="shared" si="298"/>
        <v>1.7335447104131742E-2</v>
      </c>
      <c r="BI737" t="s">
        <v>52</v>
      </c>
      <c r="BJ737">
        <v>1.93E+18</v>
      </c>
      <c r="BK737" s="30">
        <v>1.2200000000000001E-2</v>
      </c>
      <c r="BL737" s="30">
        <v>1.7627510480000001E-2</v>
      </c>
      <c r="BM737" s="30">
        <v>1.35E-2</v>
      </c>
      <c r="BN737" s="30">
        <v>1.5479876159999999E-2</v>
      </c>
      <c r="BO737">
        <f t="shared" si="304"/>
        <v>1.655369332E-2</v>
      </c>
      <c r="BP737">
        <f t="shared" si="305"/>
        <v>1.5186067911809606E-3</v>
      </c>
      <c r="BQ737" t="s">
        <v>46</v>
      </c>
      <c r="BR737">
        <v>1.93E+18</v>
      </c>
      <c r="BS737" s="30">
        <v>1.29E-2</v>
      </c>
      <c r="BT737" s="30">
        <v>1.4870316999999999E-2</v>
      </c>
      <c r="BW737" s="132">
        <v>3.6000742609999998E-3</v>
      </c>
      <c r="BX737" s="134"/>
      <c r="BY737" s="134"/>
      <c r="BZ737" s="134"/>
      <c r="CA737" s="134"/>
      <c r="CB737" s="126"/>
      <c r="CC737" s="132">
        <v>3.9155500280000002E-3</v>
      </c>
      <c r="CD737" s="132">
        <v>4.4091538249999996E-3</v>
      </c>
      <c r="CE737" s="132">
        <v>5.2254880409999998E-3</v>
      </c>
      <c r="CF737" s="132">
        <v>4.2636071889999997E-3</v>
      </c>
      <c r="CG737">
        <f t="shared" si="307"/>
        <v>4.4534497707499994E-3</v>
      </c>
      <c r="CH737" s="133">
        <v>2.4095372530000001E-3</v>
      </c>
      <c r="CI737" s="133">
        <v>3.0896599509999999E-3</v>
      </c>
      <c r="CJ737" s="100">
        <f t="shared" si="308"/>
        <v>2.749598602E-3</v>
      </c>
      <c r="CK737" s="30">
        <v>5.7923228899999998E-3</v>
      </c>
      <c r="CL737" s="30">
        <v>3.382492756E-3</v>
      </c>
      <c r="CM737">
        <f t="shared" si="309"/>
        <v>4.5874078229999997E-3</v>
      </c>
      <c r="CN737" s="19"/>
      <c r="CO737" s="30">
        <v>1.3390768440000001E-2</v>
      </c>
      <c r="CP737" s="30">
        <v>2.7215400629999999E-3</v>
      </c>
      <c r="CQ737" s="30">
        <v>3.378241685E-3</v>
      </c>
      <c r="CR737" s="30">
        <v>2.06041455E-3</v>
      </c>
      <c r="CS737" s="100">
        <f t="shared" si="310"/>
        <v>5.3877411845000001E-3</v>
      </c>
      <c r="CT737" s="30">
        <v>4.9097549469999998E-3</v>
      </c>
      <c r="CU737" s="30">
        <v>4.3115786930000002E-3</v>
      </c>
      <c r="CV737">
        <f t="shared" si="311"/>
        <v>4.6106668199999996E-3</v>
      </c>
      <c r="CW737" s="30">
        <v>4.1417994090000004E-3</v>
      </c>
      <c r="CY737">
        <v>3.09E+18</v>
      </c>
      <c r="CZ737">
        <f>Q744</f>
        <v>9.4326834139999999E-3</v>
      </c>
    </row>
    <row r="738" spans="1:104" ht="15.75" thickBot="1">
      <c r="A738" t="s">
        <v>53</v>
      </c>
      <c r="B738">
        <v>2.16E+18</v>
      </c>
      <c r="C738">
        <v>5.7630000000000001E-2</v>
      </c>
      <c r="D738">
        <v>8.9058880000000007E-3</v>
      </c>
      <c r="E738" t="s">
        <v>47</v>
      </c>
      <c r="F738">
        <v>2.16E+18</v>
      </c>
      <c r="G738" s="30">
        <v>4.931E-2</v>
      </c>
      <c r="H738" s="30">
        <v>7.6295837849999996E-3</v>
      </c>
      <c r="I738" s="30">
        <v>6.8699999999999997E-2</v>
      </c>
      <c r="J738" s="30">
        <v>1.276002972E-2</v>
      </c>
      <c r="K738" s="30">
        <v>5.5840000000000001E-2</v>
      </c>
      <c r="L738" s="30">
        <v>9.7096157189999997E-3</v>
      </c>
      <c r="M738" s="30">
        <v>6.5799999999999997E-2</v>
      </c>
      <c r="N738" s="30">
        <v>2.4430088360000001E-2</v>
      </c>
      <c r="Q738">
        <f t="shared" ref="Q738" si="320">AVERAGE(H738,L738,J738)</f>
        <v>1.0033076408E-2</v>
      </c>
      <c r="R738" s="100">
        <f>_xlfn.STDEV.S(H738,J738,L738,N738,P738)</f>
        <v>7.5005142675129187E-3</v>
      </c>
      <c r="S738" t="s">
        <v>53</v>
      </c>
      <c r="T738">
        <v>2.08E+18</v>
      </c>
      <c r="U738" s="30">
        <v>4.9099999999999998E-2</v>
      </c>
      <c r="V738" s="30">
        <v>7.1211022479999997E-3</v>
      </c>
      <c r="W738" s="30">
        <v>6.08E-2</v>
      </c>
      <c r="X738" s="30">
        <v>9.5238095240000008E-3</v>
      </c>
      <c r="Y738" s="30">
        <v>7.3400000000000007E-2</v>
      </c>
      <c r="Z738" s="30">
        <v>1.0851567120000001E-2</v>
      </c>
      <c r="AA738" s="30">
        <v>6.5420000000000006E-2</v>
      </c>
      <c r="AB738" s="30">
        <v>9.8242979430000002E-3</v>
      </c>
      <c r="AC738" s="99">
        <f t="shared" si="299"/>
        <v>9.3301942087499999E-3</v>
      </c>
      <c r="AD738">
        <f t="shared" si="300"/>
        <v>1.5786374099873532E-3</v>
      </c>
      <c r="AE738" t="s">
        <v>47</v>
      </c>
      <c r="AF738">
        <v>2.08E+18</v>
      </c>
      <c r="AG738" s="30">
        <v>5.4730000000000001E-2</v>
      </c>
      <c r="AH738" s="30">
        <v>8.4655839130000007E-3</v>
      </c>
      <c r="AI738" s="30">
        <v>6.5750000000000003E-2</v>
      </c>
      <c r="AJ738" s="30">
        <v>1.0761047459999999E-2</v>
      </c>
      <c r="AK738" s="99">
        <f t="shared" si="301"/>
        <v>9.6133156865E-3</v>
      </c>
      <c r="AL738" s="100">
        <f t="shared" si="302"/>
        <v>1.1477317734999992E-3</v>
      </c>
      <c r="AM738" t="s">
        <v>53</v>
      </c>
      <c r="AN738">
        <v>2.16E+18</v>
      </c>
      <c r="AO738" s="30">
        <v>1.3100000000000001E-2</v>
      </c>
      <c r="AP738" s="30">
        <v>1.55674391E-2</v>
      </c>
      <c r="AQ738" s="30">
        <v>9.5999999999999992E-3</v>
      </c>
      <c r="AR738" s="30">
        <v>9.3267269019999995E-3</v>
      </c>
      <c r="AS738">
        <f t="shared" si="296"/>
        <v>1.55674391E-2</v>
      </c>
      <c r="AT738">
        <f t="shared" si="297"/>
        <v>4.4128499146394041E-3</v>
      </c>
      <c r="AU738" t="s">
        <v>47</v>
      </c>
      <c r="AV738">
        <v>2.16E+18</v>
      </c>
      <c r="AW738" s="30">
        <v>1.12E-2</v>
      </c>
      <c r="AX738" s="30">
        <v>1.024140454E-2</v>
      </c>
      <c r="AY738" s="30">
        <v>3.5999999999999997E-2</v>
      </c>
      <c r="AZ738" s="30">
        <v>4.807692308E-2</v>
      </c>
      <c r="BA738" s="30">
        <v>7.9000000000000008E-3</v>
      </c>
      <c r="BB738" s="30">
        <v>8.4087280470000001E-3</v>
      </c>
      <c r="BC738" s="30">
        <v>1.21E-2</v>
      </c>
      <c r="BD738" s="30">
        <v>1.397712834E-2</v>
      </c>
      <c r="BE738" s="30">
        <v>9.5999999999999992E-3</v>
      </c>
      <c r="BF738" s="30">
        <v>9.8633514849999996E-3</v>
      </c>
      <c r="BG738">
        <f t="shared" si="303"/>
        <v>1.8113507098400004E-2</v>
      </c>
      <c r="BH738">
        <f t="shared" si="298"/>
        <v>1.6875527616130408E-2</v>
      </c>
      <c r="BI738" t="s">
        <v>53</v>
      </c>
      <c r="BJ738">
        <v>2.08E+18</v>
      </c>
      <c r="BK738" s="30">
        <v>9.5999999999999992E-3</v>
      </c>
      <c r="BL738" s="30">
        <v>1.387082792E-2</v>
      </c>
      <c r="BM738" s="30">
        <v>7.7000000000000002E-3</v>
      </c>
      <c r="BN738" s="30">
        <v>8.8292626989999994E-3</v>
      </c>
      <c r="BO738">
        <f t="shared" si="304"/>
        <v>1.13500453095E-2</v>
      </c>
      <c r="BP738">
        <f>_xlfn.STDEV.S(BL738,BN738)</f>
        <v>3.5649249555633599E-3</v>
      </c>
      <c r="BQ738" t="s">
        <v>47</v>
      </c>
      <c r="BR738">
        <v>2.08E+18</v>
      </c>
      <c r="BS738" s="30">
        <v>1.5299999999999999E-2</v>
      </c>
      <c r="BT738" s="30">
        <v>1.7636887609999999E-2</v>
      </c>
      <c r="BW738" s="132">
        <v>2.480538973E-3</v>
      </c>
      <c r="BX738" s="132">
        <v>3.7115977809999999E-4</v>
      </c>
      <c r="BY738" s="132">
        <v>3.5540253470000001E-3</v>
      </c>
      <c r="BZ738" s="132">
        <v>2.704399687E-3</v>
      </c>
      <c r="CA738" s="132">
        <v>6.80446325E-3</v>
      </c>
      <c r="CB738" s="126">
        <f t="shared" ref="CB738" si="321">AVERAGE(BX738:BZ738)</f>
        <v>2.2098616040333334E-3</v>
      </c>
      <c r="CC738" s="132">
        <v>1.9834262499999998E-3</v>
      </c>
      <c r="CD738" s="132">
        <v>2.6526474620000001E-3</v>
      </c>
      <c r="CE738" s="132">
        <v>3.0224651079999998E-3</v>
      </c>
      <c r="CF738" s="132">
        <v>2.7153931299999999E-3</v>
      </c>
      <c r="CG738">
        <f t="shared" si="307"/>
        <v>2.5934829875E-3</v>
      </c>
      <c r="CH738" s="133">
        <v>2.3398504949999998E-3</v>
      </c>
      <c r="CI738" s="133">
        <v>2.9743066150000001E-3</v>
      </c>
      <c r="CJ738" s="100">
        <f t="shared" si="308"/>
        <v>2.6570785550000002E-3</v>
      </c>
      <c r="CK738" s="30">
        <v>4.3359674199999997E-3</v>
      </c>
      <c r="CL738" s="30">
        <v>2.5977544369999999E-3</v>
      </c>
      <c r="CM738">
        <f t="shared" si="309"/>
        <v>3.4668609284999995E-3</v>
      </c>
      <c r="CN738" s="30">
        <v>2.8525177540000002E-3</v>
      </c>
      <c r="CO738" s="30">
        <v>1.3390768440000001E-2</v>
      </c>
      <c r="CP738" s="30">
        <v>2.342066067E-3</v>
      </c>
      <c r="CQ738" s="30">
        <v>3.8930213709999998E-3</v>
      </c>
      <c r="CR738" s="30">
        <v>2.7472194000000001E-3</v>
      </c>
      <c r="CS738" s="100">
        <f t="shared" si="310"/>
        <v>5.0451186063999991E-3</v>
      </c>
      <c r="CT738" s="30">
        <v>3.8634137290000001E-3</v>
      </c>
      <c r="CU738" s="30">
        <v>2.459196736E-3</v>
      </c>
      <c r="CV738">
        <f t="shared" si="311"/>
        <v>3.1613052324999998E-3</v>
      </c>
      <c r="CW738" s="30">
        <v>4.9123667409999997E-3</v>
      </c>
      <c r="CY738">
        <v>3.39E+18</v>
      </c>
      <c r="CZ738">
        <f>Q746</f>
        <v>8.2646892496666662E-3</v>
      </c>
    </row>
    <row r="739" spans="1:104" ht="15.75" thickBot="1">
      <c r="A739" t="s">
        <v>54</v>
      </c>
      <c r="B739">
        <v>2.31E+18</v>
      </c>
      <c r="C739">
        <v>5.7930000000000002E-2</v>
      </c>
      <c r="D739">
        <v>8.9522479999999995E-3</v>
      </c>
      <c r="E739" t="s">
        <v>48</v>
      </c>
      <c r="F739">
        <v>2.31E+18</v>
      </c>
      <c r="G739" s="19"/>
      <c r="H739" s="19"/>
      <c r="I739" s="19"/>
      <c r="J739" s="19"/>
      <c r="K739" s="19"/>
      <c r="L739" s="19"/>
      <c r="M739" s="19"/>
      <c r="N739" s="19"/>
      <c r="R739" s="100"/>
      <c r="S739" t="s">
        <v>54</v>
      </c>
      <c r="T739">
        <v>2.23E+18</v>
      </c>
      <c r="U739" s="30">
        <v>4.4699999999999997E-2</v>
      </c>
      <c r="V739" s="30">
        <v>6.4829586660000004E-3</v>
      </c>
      <c r="W739" s="30">
        <v>5.8500000000000003E-2</v>
      </c>
      <c r="X739" s="30">
        <v>9.1635338349999994E-3</v>
      </c>
      <c r="Y739" s="30">
        <v>6.9400000000000003E-2</v>
      </c>
      <c r="Z739" s="30">
        <v>1.026020106E-2</v>
      </c>
      <c r="AA739" s="30">
        <v>5.9499999999999997E-2</v>
      </c>
      <c r="AB739" s="30">
        <v>8.9352755670000002E-3</v>
      </c>
      <c r="AC739" s="99">
        <f t="shared" si="299"/>
        <v>8.710492282E-3</v>
      </c>
      <c r="AD739">
        <f t="shared" si="300"/>
        <v>1.5936621851342198E-3</v>
      </c>
      <c r="AE739" t="s">
        <v>48</v>
      </c>
      <c r="AF739">
        <v>2.23E+18</v>
      </c>
      <c r="AG739" s="30">
        <v>5.2080000000000001E-2</v>
      </c>
      <c r="AH739" s="30">
        <v>8.0556844549999999E-3</v>
      </c>
      <c r="AI739" s="30">
        <v>6.4759999999999998E-2</v>
      </c>
      <c r="AJ739" s="30">
        <v>1.0599018E-2</v>
      </c>
      <c r="AK739" s="99">
        <f t="shared" si="301"/>
        <v>9.3273512274999991E-3</v>
      </c>
      <c r="AL739" s="100">
        <f t="shared" si="302"/>
        <v>1.2716667725E-3</v>
      </c>
      <c r="AM739" t="s">
        <v>54</v>
      </c>
      <c r="AN739">
        <v>2.31E+18</v>
      </c>
      <c r="AO739" s="30">
        <v>1.0699999999999999E-2</v>
      </c>
      <c r="AP739" s="30">
        <v>1.2715389190000001E-2</v>
      </c>
      <c r="AQ739" s="30">
        <v>8.0999999999999996E-3</v>
      </c>
      <c r="AR739" s="30">
        <v>7.8694258230000008E-3</v>
      </c>
      <c r="AS739">
        <f t="shared" si="296"/>
        <v>1.2715389190000001E-2</v>
      </c>
      <c r="AT739">
        <f t="shared" si="297"/>
        <v>3.42661355818729E-3</v>
      </c>
      <c r="AU739" t="s">
        <v>48</v>
      </c>
      <c r="AV739">
        <v>2.31E+18</v>
      </c>
      <c r="AW739" s="19"/>
      <c r="AX739" s="19">
        <f>(AX738+AX740)*0.5</f>
        <v>1.147585955E-2</v>
      </c>
      <c r="AY739" s="30">
        <v>4.6399999999999997E-2</v>
      </c>
      <c r="AZ739" s="30">
        <v>6.196581197E-2</v>
      </c>
      <c r="BA739" s="30">
        <v>8.9899999999999997E-3</v>
      </c>
      <c r="BB739" s="30">
        <v>9.5689196380000004E-3</v>
      </c>
      <c r="BC739" s="30">
        <v>1.4800000000000001E-2</v>
      </c>
      <c r="BD739" s="30">
        <v>1.7095991679999999E-2</v>
      </c>
      <c r="BE739" s="30">
        <v>1.0999999999999999E-2</v>
      </c>
      <c r="BF739" s="30">
        <v>1.130175691E-2</v>
      </c>
      <c r="BG739">
        <f t="shared" si="303"/>
        <v>2.2281667949600001E-2</v>
      </c>
      <c r="BH739">
        <f t="shared" si="298"/>
        <v>2.2364371421109887E-2</v>
      </c>
      <c r="BI739" t="s">
        <v>54</v>
      </c>
      <c r="BJ739">
        <v>2.23E+18</v>
      </c>
      <c r="BK739" s="30">
        <v>1.17E-2</v>
      </c>
      <c r="BL739" s="30">
        <v>1.6905071519999999E-2</v>
      </c>
      <c r="BM739" s="30">
        <v>8.3000000000000001E-3</v>
      </c>
      <c r="BN739" s="30">
        <v>9.517257195E-3</v>
      </c>
      <c r="BO739">
        <f t="shared" si="304"/>
        <v>1.3211164357499999E-2</v>
      </c>
      <c r="BP739">
        <f t="shared" ref="BP739:BP754" si="322">_xlfn.STDEV.S(BL739,BN739)</f>
        <v>5.2239736073546109E-3</v>
      </c>
      <c r="BQ739" t="s">
        <v>48</v>
      </c>
      <c r="BR739">
        <v>2.23E+18</v>
      </c>
      <c r="BS739" s="30">
        <v>1.6500000000000001E-2</v>
      </c>
      <c r="BT739" s="30">
        <v>1.9020172910000001E-2</v>
      </c>
      <c r="BW739" s="132">
        <v>2.493451721E-3</v>
      </c>
      <c r="BX739" s="134"/>
      <c r="BY739" s="134"/>
      <c r="BZ739" s="134"/>
      <c r="CA739" s="134"/>
      <c r="CB739" s="126"/>
      <c r="CC739" s="132">
        <v>1.8056854049999999E-3</v>
      </c>
      <c r="CD739" s="132">
        <v>2.5523006010000002E-3</v>
      </c>
      <c r="CE739" s="132">
        <v>2.8577531130000002E-3</v>
      </c>
      <c r="CF739" s="132">
        <v>2.4696712210000001E-3</v>
      </c>
      <c r="CG739">
        <f t="shared" si="307"/>
        <v>2.4213525850000001E-3</v>
      </c>
      <c r="CH739" s="133">
        <v>2.2265560709999999E-3</v>
      </c>
      <c r="CI739" s="133">
        <v>2.9295223780000002E-3</v>
      </c>
      <c r="CJ739" s="100">
        <f t="shared" si="308"/>
        <v>2.5780392245E-3</v>
      </c>
      <c r="CK739" s="30">
        <v>3.5415917099999999E-3</v>
      </c>
      <c r="CL739" s="30">
        <v>2.191855306E-3</v>
      </c>
      <c r="CM739">
        <f t="shared" si="309"/>
        <v>2.866723508E-3</v>
      </c>
      <c r="CN739" s="19"/>
      <c r="CO739" s="30">
        <v>1.7259212659999999E-2</v>
      </c>
      <c r="CP739" s="30">
        <v>2.6652118910000001E-3</v>
      </c>
      <c r="CQ739" s="30">
        <v>4.76171209E-3</v>
      </c>
      <c r="CR739" s="30">
        <v>3.1478555620000001E-3</v>
      </c>
      <c r="CS739" s="100">
        <f t="shared" si="310"/>
        <v>6.9584980507500001E-3</v>
      </c>
      <c r="CT739" s="30">
        <v>4.7085354819999996E-3</v>
      </c>
      <c r="CU739" s="30">
        <v>2.6508224550000001E-3</v>
      </c>
      <c r="CV739">
        <f t="shared" si="311"/>
        <v>3.6796789684999998E-3</v>
      </c>
      <c r="CW739" s="30">
        <v>5.2976504069999998E-3</v>
      </c>
      <c r="CY739">
        <v>3.7E+18</v>
      </c>
      <c r="CZ739">
        <f>Q748</f>
        <v>6.334372754E-3</v>
      </c>
    </row>
    <row r="740" spans="1:104" ht="15.75" thickBot="1">
      <c r="A740" t="s">
        <v>55</v>
      </c>
      <c r="B740">
        <v>2.47E+18</v>
      </c>
      <c r="C740">
        <v>5.3199999999999997E-2</v>
      </c>
      <c r="D740">
        <v>8.221295E-3</v>
      </c>
      <c r="E740" t="s">
        <v>49</v>
      </c>
      <c r="F740">
        <v>2.47E+18</v>
      </c>
      <c r="G740" s="30">
        <v>4.9759999999999999E-2</v>
      </c>
      <c r="H740" s="30">
        <v>7.6992108930000001E-3</v>
      </c>
      <c r="I740" s="30">
        <v>4.5499999999999999E-2</v>
      </c>
      <c r="J740" s="30">
        <v>8.4509658250000001E-3</v>
      </c>
      <c r="K740" s="30">
        <v>6.2059999999999997E-2</v>
      </c>
      <c r="L740" s="30">
        <v>1.0791166749999999E-2</v>
      </c>
      <c r="M740" s="30">
        <v>6.2899999999999998E-2</v>
      </c>
      <c r="N740" s="30">
        <v>2.3353382339999999E-2</v>
      </c>
      <c r="Q740">
        <f t="shared" ref="Q740" si="323">AVERAGE(H740,L740,J740)</f>
        <v>8.9804478226666665E-3</v>
      </c>
      <c r="R740" s="100">
        <f>_xlfn.STDEV.S(H740,J740,L740,N740,P740)</f>
        <v>7.3060832477523331E-3</v>
      </c>
      <c r="S740" t="s">
        <v>55</v>
      </c>
      <c r="T740">
        <v>2.38E+18</v>
      </c>
      <c r="U740" s="30">
        <v>4.2200000000000001E-2</v>
      </c>
      <c r="V740" s="30">
        <v>6.1203770849999999E-3</v>
      </c>
      <c r="W740" s="30">
        <v>5.2569999999999999E-2</v>
      </c>
      <c r="X740" s="30">
        <v>8.2346491229999992E-3</v>
      </c>
      <c r="Y740" s="30">
        <v>6.6199999999999995E-2</v>
      </c>
      <c r="Z740" s="30">
        <v>9.7871082200000001E-3</v>
      </c>
      <c r="AA740" s="30">
        <v>5.0709999999999998E-2</v>
      </c>
      <c r="AB740" s="30">
        <v>7.6152575459999998E-3</v>
      </c>
      <c r="AC740" s="99">
        <f t="shared" si="299"/>
        <v>7.9393479935000004E-3</v>
      </c>
      <c r="AD740">
        <f t="shared" si="300"/>
        <v>1.5182347639994473E-3</v>
      </c>
      <c r="AE740" t="s">
        <v>49</v>
      </c>
      <c r="AF740">
        <v>2.38E+18</v>
      </c>
      <c r="AG740" s="30">
        <v>5.5039999999999999E-2</v>
      </c>
      <c r="AH740" s="30">
        <v>8.5135344159999998E-3</v>
      </c>
      <c r="AI740" s="30">
        <v>6.8000000000000005E-2</v>
      </c>
      <c r="AJ740" s="30">
        <v>1.1129296239999999E-2</v>
      </c>
      <c r="AK740" s="99">
        <f t="shared" si="301"/>
        <v>9.8214153279999987E-3</v>
      </c>
      <c r="AL740" s="100">
        <f t="shared" si="302"/>
        <v>1.3078809119999998E-3</v>
      </c>
      <c r="AM740" t="s">
        <v>55</v>
      </c>
      <c r="AN740">
        <v>2.47E+18</v>
      </c>
      <c r="AO740" s="30">
        <v>8.6999999999999994E-3</v>
      </c>
      <c r="AP740" s="30">
        <v>1.033868093E-2</v>
      </c>
      <c r="AQ740" s="30">
        <v>3.8E-3</v>
      </c>
      <c r="AR740" s="30">
        <v>3.6918293989999999E-3</v>
      </c>
      <c r="AS740">
        <f t="shared" si="296"/>
        <v>1.033868093E-2</v>
      </c>
      <c r="AT740">
        <f t="shared" si="297"/>
        <v>4.7000337911102842E-3</v>
      </c>
      <c r="AU740" t="s">
        <v>49</v>
      </c>
      <c r="AV740">
        <v>2.47E+18</v>
      </c>
      <c r="AW740" s="30">
        <v>1.3899999999999999E-2</v>
      </c>
      <c r="AX740" s="30">
        <v>1.271031456E-2</v>
      </c>
      <c r="AY740" s="30">
        <v>3.6700000000000003E-2</v>
      </c>
      <c r="AZ740" s="30">
        <v>4.9011752140000003E-2</v>
      </c>
      <c r="BA740" s="30">
        <v>1.0359999999999999E-2</v>
      </c>
      <c r="BB740" s="30">
        <v>1.10271421E-2</v>
      </c>
      <c r="BC740" s="30">
        <v>1.5900000000000001E-2</v>
      </c>
      <c r="BD740" s="30">
        <v>1.836663971E-2</v>
      </c>
      <c r="BE740" s="30">
        <v>1.4200000000000001E-2</v>
      </c>
      <c r="BF740" s="30">
        <v>1.458954074E-2</v>
      </c>
      <c r="BG740">
        <f t="shared" si="303"/>
        <v>2.1141077850000002E-2</v>
      </c>
      <c r="BH740">
        <f t="shared" si="298"/>
        <v>1.5817427863616132E-2</v>
      </c>
      <c r="BI740" t="s">
        <v>55</v>
      </c>
      <c r="BJ740">
        <v>2.38E+18</v>
      </c>
      <c r="BK740" s="30">
        <v>7.7000000000000002E-3</v>
      </c>
      <c r="BL740" s="30">
        <v>1.1125559889999999E-2</v>
      </c>
      <c r="BM740" s="30">
        <v>8.3000000000000001E-3</v>
      </c>
      <c r="BN740" s="30">
        <v>9.517257195E-3</v>
      </c>
      <c r="BO740">
        <f t="shared" si="304"/>
        <v>1.03214085425E-2</v>
      </c>
      <c r="BP740">
        <f t="shared" si="322"/>
        <v>1.1372417418350992E-3</v>
      </c>
      <c r="BQ740" t="s">
        <v>49</v>
      </c>
      <c r="BR740">
        <v>2.38E+18</v>
      </c>
      <c r="BS740" s="30">
        <v>1.8700000000000001E-2</v>
      </c>
      <c r="BT740" s="30">
        <v>2.1556195970000001E-2</v>
      </c>
      <c r="BW740" s="132">
        <v>2.2898607210000001E-3</v>
      </c>
      <c r="BX740" s="132">
        <v>3.7454695919999999E-4</v>
      </c>
      <c r="BY740" s="132">
        <v>2.3538304700000002E-3</v>
      </c>
      <c r="BZ740" s="132">
        <v>3.0056419160000001E-3</v>
      </c>
      <c r="CA740" s="132">
        <v>6.5045704920000001E-3</v>
      </c>
      <c r="CB740" s="126">
        <f t="shared" ref="CB740" si="324">AVERAGE(BX740:BZ740)</f>
        <v>1.9113397817333334E-3</v>
      </c>
      <c r="CC740" s="132">
        <v>1.7046962880000001E-3</v>
      </c>
      <c r="CD740" s="132">
        <v>2.2935802149999999E-3</v>
      </c>
      <c r="CE740" s="132">
        <v>2.7259835170000001E-3</v>
      </c>
      <c r="CF740" s="132">
        <v>2.104823993E-3</v>
      </c>
      <c r="CG740">
        <f t="shared" si="307"/>
        <v>2.2072710032499999E-3</v>
      </c>
      <c r="CH740" s="133">
        <v>2.3531038049999999E-3</v>
      </c>
      <c r="CI740" s="133">
        <v>3.0760889699999999E-3</v>
      </c>
      <c r="CJ740" s="100">
        <f t="shared" si="308"/>
        <v>2.7145963874999996E-3</v>
      </c>
      <c r="CK740" s="30">
        <v>2.8796119509999999E-3</v>
      </c>
      <c r="CL740" s="30">
        <v>1.028277798E-3</v>
      </c>
      <c r="CM740">
        <f t="shared" si="309"/>
        <v>1.9539448745000002E-3</v>
      </c>
      <c r="CN740" s="30">
        <v>3.5401782839999999E-3</v>
      </c>
      <c r="CO740" s="30">
        <v>1.3651144489999999E-2</v>
      </c>
      <c r="CP740" s="30">
        <v>3.0713676520000002E-3</v>
      </c>
      <c r="CQ740" s="30">
        <v>5.1156231240000001E-3</v>
      </c>
      <c r="CR740" s="30">
        <v>4.063595362E-3</v>
      </c>
      <c r="CS740" s="100">
        <f t="shared" si="310"/>
        <v>5.8883817823999996E-3</v>
      </c>
      <c r="CT740" s="30">
        <v>3.0987797619999998E-3</v>
      </c>
      <c r="CU740" s="30">
        <v>2.6508224550000001E-3</v>
      </c>
      <c r="CV740">
        <f t="shared" si="311"/>
        <v>2.8748011085E-3</v>
      </c>
      <c r="CW740" s="30">
        <v>6.0040037949999998E-3</v>
      </c>
      <c r="CY740">
        <v>4.01E+18</v>
      </c>
      <c r="CZ740">
        <f>Q750</f>
        <v>5.2169886804999998E-3</v>
      </c>
    </row>
    <row r="741" spans="1:104" ht="15.75" thickBot="1">
      <c r="A741" t="s">
        <v>56</v>
      </c>
      <c r="B741">
        <v>2.62E+18</v>
      </c>
      <c r="C741">
        <v>4.7280000000000003E-2</v>
      </c>
      <c r="D741">
        <v>7.3064439999999996E-3</v>
      </c>
      <c r="E741" t="s">
        <v>50</v>
      </c>
      <c r="F741">
        <v>2.62E+18</v>
      </c>
      <c r="G741" s="19"/>
      <c r="H741" s="19"/>
      <c r="I741" s="19"/>
      <c r="J741" s="19"/>
      <c r="K741" s="19"/>
      <c r="L741" s="19"/>
      <c r="M741" s="19"/>
      <c r="N741" s="19"/>
      <c r="R741" s="100"/>
      <c r="S741" t="s">
        <v>56</v>
      </c>
      <c r="T741">
        <v>2.53E+18</v>
      </c>
      <c r="U741" s="30">
        <v>3.6200000000000003E-2</v>
      </c>
      <c r="V741" s="30">
        <v>5.2501812909999997E-3</v>
      </c>
      <c r="W741" s="30">
        <v>4.6929999999999999E-2</v>
      </c>
      <c r="X741" s="30">
        <v>7.3511904760000003E-3</v>
      </c>
      <c r="Y741" s="30">
        <v>6.3100000000000003E-2</v>
      </c>
      <c r="Z741" s="30">
        <v>9.3287995269999997E-3</v>
      </c>
      <c r="AA741" s="30">
        <v>4.8480000000000002E-2</v>
      </c>
      <c r="AB741" s="30">
        <v>7.2803724280000003E-3</v>
      </c>
      <c r="AC741" s="99">
        <f t="shared" si="299"/>
        <v>7.3026359305E-3</v>
      </c>
      <c r="AD741">
        <f t="shared" si="300"/>
        <v>1.6654090763152025E-3</v>
      </c>
      <c r="AE741" t="s">
        <v>50</v>
      </c>
      <c r="AF741">
        <v>2.53E+18</v>
      </c>
      <c r="AG741" s="30">
        <v>6.087E-2</v>
      </c>
      <c r="AH741" s="30">
        <v>9.4153132249999993E-3</v>
      </c>
      <c r="AI741" s="30">
        <v>7.0730000000000001E-2</v>
      </c>
      <c r="AJ741" s="30">
        <v>1.157610475E-2</v>
      </c>
      <c r="AK741" s="99">
        <f t="shared" si="301"/>
        <v>1.04957089875E-2</v>
      </c>
      <c r="AL741" s="100">
        <f t="shared" si="302"/>
        <v>1.0803957625000003E-3</v>
      </c>
      <c r="AM741" t="s">
        <v>56</v>
      </c>
      <c r="AN741">
        <v>2.62E+18</v>
      </c>
      <c r="AO741" s="30">
        <v>6.3E-3</v>
      </c>
      <c r="AP741" s="30">
        <v>7.4866310159999996E-3</v>
      </c>
      <c r="AQ741" s="30">
        <v>3.0999999999999999E-3</v>
      </c>
      <c r="AR741" s="30">
        <v>3.011755562E-3</v>
      </c>
      <c r="AS741">
        <f t="shared" si="296"/>
        <v>7.4866310159999996E-3</v>
      </c>
      <c r="AT741">
        <f t="shared" si="297"/>
        <v>3.164214778488628E-3</v>
      </c>
      <c r="AU741" t="s">
        <v>50</v>
      </c>
      <c r="AV741">
        <v>2.62E+18</v>
      </c>
      <c r="AW741" s="19"/>
      <c r="AX741" s="19">
        <f>(AX740+AX742)*0.5</f>
        <v>1.2390270665E-2</v>
      </c>
      <c r="AY741" s="30">
        <v>4.1200000000000001E-2</v>
      </c>
      <c r="AZ741" s="30">
        <v>5.5021367520000003E-2</v>
      </c>
      <c r="BA741" s="30">
        <v>0.01</v>
      </c>
      <c r="BB741" s="30">
        <v>1.064395955E-2</v>
      </c>
      <c r="BC741" s="30">
        <v>1.7399999999999999E-2</v>
      </c>
      <c r="BD741" s="30">
        <v>2.0099341569999998E-2</v>
      </c>
      <c r="BE741" s="30">
        <v>1.38E-2</v>
      </c>
      <c r="BF741" s="30">
        <v>1.417856776E-2</v>
      </c>
      <c r="BG741">
        <f t="shared" si="303"/>
        <v>2.2466701412999997E-2</v>
      </c>
      <c r="BH741">
        <f t="shared" si="298"/>
        <v>1.8543297435952889E-2</v>
      </c>
      <c r="BI741" t="s">
        <v>56</v>
      </c>
      <c r="BJ741">
        <v>2.53E+18</v>
      </c>
      <c r="BK741" s="30">
        <v>7.7999999999999996E-3</v>
      </c>
      <c r="BL741" s="30">
        <v>1.1270047680000001E-2</v>
      </c>
      <c r="BM741" s="30">
        <v>2.0999999999999999E-3</v>
      </c>
      <c r="BN741" s="30">
        <v>2.4079807360000002E-3</v>
      </c>
      <c r="BO741">
        <f t="shared" si="304"/>
        <v>6.8390142080000001E-3</v>
      </c>
      <c r="BP741">
        <f t="shared" si="322"/>
        <v>6.2664276314315466E-3</v>
      </c>
      <c r="BQ741" t="s">
        <v>50</v>
      </c>
      <c r="BR741">
        <v>2.53E+18</v>
      </c>
      <c r="BS741" s="30">
        <v>2.1499999999999998E-2</v>
      </c>
      <c r="BT741" s="30">
        <v>2.4783861670000001E-2</v>
      </c>
      <c r="BW741" s="132">
        <v>2.035049152E-3</v>
      </c>
      <c r="BX741" s="134"/>
      <c r="BY741" s="134"/>
      <c r="BZ741" s="134"/>
      <c r="CA741" s="134"/>
      <c r="CB741" s="126"/>
      <c r="CC741" s="132">
        <v>1.4623224079999999E-3</v>
      </c>
      <c r="CD741" s="132">
        <v>2.0475122599999999E-3</v>
      </c>
      <c r="CE741" s="132">
        <v>2.5983317209999999E-3</v>
      </c>
      <c r="CF741" s="132">
        <v>2.0122632059999999E-3</v>
      </c>
      <c r="CG741">
        <f t="shared" si="307"/>
        <v>2.0301073987499998E-3</v>
      </c>
      <c r="CH741" s="133">
        <v>2.6023515370000002E-3</v>
      </c>
      <c r="CI741" s="133">
        <v>3.199584895E-3</v>
      </c>
      <c r="CJ741" s="100">
        <f t="shared" si="308"/>
        <v>2.9009682160000003E-3</v>
      </c>
      <c r="CK741" s="30">
        <v>2.0852362400000002E-3</v>
      </c>
      <c r="CL741" s="30">
        <v>8.3885820359999998E-4</v>
      </c>
      <c r="CM741">
        <f t="shared" si="309"/>
        <v>1.4620472218E-3</v>
      </c>
      <c r="CN741" s="19"/>
      <c r="CO741" s="30">
        <v>1.5324990550000001E-2</v>
      </c>
      <c r="CP741" s="30">
        <v>2.964640591E-3</v>
      </c>
      <c r="CQ741" s="30">
        <v>5.5982290789999998E-3</v>
      </c>
      <c r="CR741" s="30">
        <v>3.9491278869999997E-3</v>
      </c>
      <c r="CS741" s="100">
        <f t="shared" si="310"/>
        <v>6.9592470267499998E-3</v>
      </c>
      <c r="CT741" s="30">
        <v>3.1390236549999999E-3</v>
      </c>
      <c r="CU741" s="30">
        <v>6.7069001880000001E-4</v>
      </c>
      <c r="CV741">
        <f t="shared" si="311"/>
        <v>1.9048568368999999E-3</v>
      </c>
      <c r="CW741" s="30">
        <v>6.9029990159999999E-3</v>
      </c>
      <c r="CY741">
        <v>4.32E+18</v>
      </c>
      <c r="CZ741">
        <f>Q752</f>
        <v>4.2310481664999998E-3</v>
      </c>
    </row>
    <row r="742" spans="1:104" ht="15.75" thickBot="1">
      <c r="A742" t="s">
        <v>57</v>
      </c>
      <c r="B742">
        <v>2.78E+18</v>
      </c>
      <c r="C742">
        <v>4.3020000000000003E-2</v>
      </c>
      <c r="D742">
        <v>6.6481220000000002E-3</v>
      </c>
      <c r="E742" t="s">
        <v>51</v>
      </c>
      <c r="F742">
        <v>2.78E+18</v>
      </c>
      <c r="G742" s="30">
        <v>5.185E-2</v>
      </c>
      <c r="H742" s="30">
        <v>8.0225901280000008E-3</v>
      </c>
      <c r="I742" s="30">
        <v>8.584E-2</v>
      </c>
      <c r="J742" s="30">
        <v>1.59435364E-2</v>
      </c>
      <c r="K742" s="30">
        <v>7.7219999999999997E-2</v>
      </c>
      <c r="L742" s="30">
        <v>1.3427230050000001E-2</v>
      </c>
      <c r="M742" s="30">
        <v>6.0400000000000002E-2</v>
      </c>
      <c r="N742" s="30">
        <v>2.2425187499999999E-2</v>
      </c>
      <c r="Q742">
        <f t="shared" ref="Q742" si="325">AVERAGE(H742,L742,J742)</f>
        <v>1.2464452192666666E-2</v>
      </c>
      <c r="R742" s="100">
        <f>_xlfn.STDEV.S(H742,J742,L742,N742,P742)</f>
        <v>5.9769917913858094E-3</v>
      </c>
      <c r="S742" t="s">
        <v>57</v>
      </c>
      <c r="T742">
        <v>2.68E+18</v>
      </c>
      <c r="U742" s="30">
        <v>3.15E-2</v>
      </c>
      <c r="V742" s="30">
        <v>4.5685279190000004E-3</v>
      </c>
      <c r="W742" s="30">
        <v>4.1919999999999999E-2</v>
      </c>
      <c r="X742" s="30">
        <v>6.5664160400000001E-3</v>
      </c>
      <c r="Y742" s="30">
        <v>5.8700000000000002E-2</v>
      </c>
      <c r="Z742" s="30">
        <v>8.6782968659999994E-3</v>
      </c>
      <c r="AA742" s="30">
        <v>4.3529999999999999E-2</v>
      </c>
      <c r="AB742" s="30">
        <v>6.5370175700000003E-3</v>
      </c>
      <c r="AC742" s="99">
        <f t="shared" si="299"/>
        <v>6.5875645987500007E-3</v>
      </c>
      <c r="AD742">
        <f t="shared" si="300"/>
        <v>1.6783595950757872E-3</v>
      </c>
      <c r="AE742" t="s">
        <v>51</v>
      </c>
      <c r="AF742">
        <v>2.68E+18</v>
      </c>
      <c r="AG742" s="30">
        <v>7.1679999999999994E-2</v>
      </c>
      <c r="AH742" s="30">
        <v>1.108739366E-2</v>
      </c>
      <c r="AI742" s="30">
        <v>7.2010000000000005E-2</v>
      </c>
      <c r="AJ742" s="30">
        <v>1.178559738E-2</v>
      </c>
      <c r="AK742" s="99">
        <f t="shared" si="301"/>
        <v>1.1436495519999999E-2</v>
      </c>
      <c r="AL742" s="100">
        <f t="shared" si="302"/>
        <v>3.4910186000000013E-4</v>
      </c>
      <c r="AM742" t="s">
        <v>57</v>
      </c>
      <c r="AN742">
        <v>2.78E+18</v>
      </c>
      <c r="AO742" s="30">
        <v>4.7000000000000002E-3</v>
      </c>
      <c r="AP742" s="30">
        <v>5.585264409E-3</v>
      </c>
      <c r="AQ742" s="30">
        <v>1.6999999999999999E-3</v>
      </c>
      <c r="AR742" s="30">
        <v>1.6516078889999999E-3</v>
      </c>
      <c r="AS742">
        <f t="shared" si="296"/>
        <v>5.585264409E-3</v>
      </c>
      <c r="AT742">
        <f t="shared" si="297"/>
        <v>2.781515200150676E-3</v>
      </c>
      <c r="AU742" t="s">
        <v>51</v>
      </c>
      <c r="AV742">
        <v>2.78E+18</v>
      </c>
      <c r="AW742" s="30">
        <v>1.32E-2</v>
      </c>
      <c r="AX742" s="30">
        <v>1.2070226769999999E-2</v>
      </c>
      <c r="AY742" s="30">
        <v>3.8199999999999998E-2</v>
      </c>
      <c r="AZ742" s="30">
        <v>5.101495726E-2</v>
      </c>
      <c r="BA742" s="30">
        <v>9.8099999999999993E-3</v>
      </c>
      <c r="BB742" s="30">
        <v>1.044172432E-2</v>
      </c>
      <c r="BC742" s="30">
        <v>1.47E-2</v>
      </c>
      <c r="BD742" s="30">
        <v>1.6980478229999998E-2</v>
      </c>
      <c r="BE742" s="30">
        <v>1.4800000000000001E-2</v>
      </c>
      <c r="BF742" s="30">
        <v>1.5206000210000001E-2</v>
      </c>
      <c r="BG742">
        <f t="shared" si="303"/>
        <v>2.1142677358E-2</v>
      </c>
      <c r="BH742">
        <f t="shared" si="298"/>
        <v>1.6894828345364488E-2</v>
      </c>
      <c r="BI742" t="s">
        <v>57</v>
      </c>
      <c r="BJ742">
        <v>2.68E+18</v>
      </c>
      <c r="BK742" s="30">
        <v>7.4999999999999997E-3</v>
      </c>
      <c r="BL742" s="30">
        <v>1.0836584309999999E-2</v>
      </c>
      <c r="BM742" s="30">
        <v>2.0999999999999999E-3</v>
      </c>
      <c r="BN742" s="30">
        <v>2.4079807360000002E-3</v>
      </c>
      <c r="BO742">
        <f t="shared" si="304"/>
        <v>6.6222825229999994E-3</v>
      </c>
      <c r="BP742">
        <f t="shared" si="322"/>
        <v>5.9599227431085706E-3</v>
      </c>
      <c r="BQ742" t="s">
        <v>51</v>
      </c>
      <c r="BR742">
        <v>2.68E+18</v>
      </c>
      <c r="BS742" s="30">
        <v>1.8499999999999999E-2</v>
      </c>
      <c r="BT742" s="30">
        <v>2.1325648409999998E-2</v>
      </c>
      <c r="BW742" s="132">
        <v>1.8516881239999999E-3</v>
      </c>
      <c r="BX742" s="132">
        <v>3.9027853359999999E-4</v>
      </c>
      <c r="BY742" s="132">
        <v>4.4407210450000002E-3</v>
      </c>
      <c r="BZ742" s="132">
        <v>3.739859309E-3</v>
      </c>
      <c r="CA742" s="132">
        <v>6.2460422540000001E-3</v>
      </c>
      <c r="CB742" s="126">
        <f t="shared" ref="CB742" si="326">AVERAGE(BX742:BZ742)</f>
        <v>2.8569529625333337E-3</v>
      </c>
      <c r="CC742" s="132">
        <v>1.272462869E-3</v>
      </c>
      <c r="CD742" s="132">
        <v>1.828930619E-3</v>
      </c>
      <c r="CE742" s="132">
        <v>2.4171485270000001E-3</v>
      </c>
      <c r="CF742" s="132">
        <v>1.8068031640000001E-3</v>
      </c>
      <c r="CG742">
        <f t="shared" si="307"/>
        <v>1.83133629475E-3</v>
      </c>
      <c r="CH742" s="133">
        <v>3.0645072799999999E-3</v>
      </c>
      <c r="CI742" s="133">
        <v>3.2574877459999999E-3</v>
      </c>
      <c r="CJ742" s="100">
        <f t="shared" si="308"/>
        <v>3.1609975129999997E-3</v>
      </c>
      <c r="CK742" s="30">
        <v>1.555652433E-3</v>
      </c>
      <c r="CL742" s="30">
        <v>4.600190149E-4</v>
      </c>
      <c r="CM742">
        <f t="shared" si="309"/>
        <v>1.0078357239500001E-3</v>
      </c>
      <c r="CN742" s="30">
        <v>3.3618959239999999E-3</v>
      </c>
      <c r="CO742" s="30">
        <v>1.420909318E-2</v>
      </c>
      <c r="CP742" s="30">
        <v>2.9083124200000002E-3</v>
      </c>
      <c r="CQ742" s="30">
        <v>4.7295383599999996E-3</v>
      </c>
      <c r="CR742" s="30">
        <v>4.2352965750000002E-3</v>
      </c>
      <c r="CS742" s="100">
        <f t="shared" si="310"/>
        <v>5.8888272918000001E-3</v>
      </c>
      <c r="CT742" s="30">
        <v>3.0182919760000002E-3</v>
      </c>
      <c r="CU742" s="30">
        <v>6.7069001880000001E-4</v>
      </c>
      <c r="CV742">
        <f t="shared" si="311"/>
        <v>1.8444909974000001E-3</v>
      </c>
      <c r="CW742" s="30">
        <v>5.9397898509999996E-3</v>
      </c>
      <c r="CY742">
        <v>4.63E+18</v>
      </c>
      <c r="CZ742">
        <f>Q754</f>
        <v>3.9998164199999998E-3</v>
      </c>
    </row>
    <row r="743" spans="1:104" ht="15.75" thickBot="1">
      <c r="A743" t="s">
        <v>58</v>
      </c>
      <c r="B743">
        <v>2.93E+18</v>
      </c>
      <c r="C743">
        <v>4.0809999999999999E-2</v>
      </c>
      <c r="D743">
        <v>6.3065990000000004E-3</v>
      </c>
      <c r="E743" t="s">
        <v>52</v>
      </c>
      <c r="F743">
        <v>2.93E+18</v>
      </c>
      <c r="G743" s="19"/>
      <c r="H743" s="19"/>
      <c r="I743" s="19"/>
      <c r="J743" s="19"/>
      <c r="K743" s="19"/>
      <c r="L743" s="19"/>
      <c r="M743" s="19"/>
      <c r="N743" s="19"/>
      <c r="R743" s="100"/>
      <c r="S743" t="s">
        <v>58</v>
      </c>
      <c r="T743">
        <v>2.83E+18</v>
      </c>
      <c r="U743" s="30">
        <v>2.69E-2</v>
      </c>
      <c r="V743" s="30">
        <v>3.9013778099999999E-3</v>
      </c>
      <c r="W743" s="30">
        <v>3.9800000000000002E-2</v>
      </c>
      <c r="X743" s="30">
        <v>6.2343358399999998E-3</v>
      </c>
      <c r="Y743" s="30">
        <v>5.4699999999999999E-2</v>
      </c>
      <c r="Z743" s="30">
        <v>8.0869308100000002E-3</v>
      </c>
      <c r="AA743" s="30">
        <v>3.9300000000000002E-2</v>
      </c>
      <c r="AB743" s="30">
        <v>5.9017870549999997E-3</v>
      </c>
      <c r="AC743" s="99">
        <f t="shared" si="299"/>
        <v>6.0311078787499998E-3</v>
      </c>
      <c r="AD743">
        <f t="shared" si="300"/>
        <v>1.7146606632295531E-3</v>
      </c>
      <c r="AE743" t="s">
        <v>52</v>
      </c>
      <c r="AF743">
        <v>2.83E+18</v>
      </c>
      <c r="AG743" s="30">
        <v>7.5149999999999995E-2</v>
      </c>
      <c r="AH743" s="30">
        <v>1.1624129929999999E-2</v>
      </c>
      <c r="AI743" s="19"/>
      <c r="AJ743" s="19"/>
      <c r="AK743" s="99">
        <f t="shared" si="301"/>
        <v>1.1624129929999999E-2</v>
      </c>
      <c r="AL743" s="100"/>
      <c r="AM743" t="s">
        <v>58</v>
      </c>
      <c r="AN743">
        <v>2.93E+18</v>
      </c>
      <c r="AO743" s="30">
        <v>5.5999999999999999E-3</v>
      </c>
      <c r="AP743" s="30">
        <v>6.654783125E-3</v>
      </c>
      <c r="AQ743" s="30">
        <v>-2.0000000000000001E-4</v>
      </c>
      <c r="AR743" s="30">
        <v>-1.9430681050000001E-4</v>
      </c>
      <c r="AS743">
        <f t="shared" si="296"/>
        <v>6.654783125E-3</v>
      </c>
      <c r="AT743">
        <f t="shared" si="297"/>
        <v>4.8430379383485826E-3</v>
      </c>
      <c r="AU743" t="s">
        <v>52</v>
      </c>
      <c r="AV743">
        <v>2.93E+18</v>
      </c>
      <c r="AW743" s="19"/>
      <c r="AX743" s="19">
        <f>(AX742+AX744)*0.5</f>
        <v>8.2297000710000005E-3</v>
      </c>
      <c r="AY743" s="30">
        <v>3.4000000000000002E-2</v>
      </c>
      <c r="AZ743" s="30">
        <v>4.5405982910000003E-2</v>
      </c>
      <c r="BA743" s="30">
        <v>9.41E-3</v>
      </c>
      <c r="BB743" s="30">
        <v>1.001596594E-2</v>
      </c>
      <c r="BC743" s="30">
        <v>1.37E-2</v>
      </c>
      <c r="BD743" s="30">
        <v>1.582534365E-2</v>
      </c>
      <c r="BE743" s="30">
        <v>1.3100000000000001E-2</v>
      </c>
      <c r="BF743" s="30">
        <v>1.345936505E-2</v>
      </c>
      <c r="BG743">
        <f t="shared" si="303"/>
        <v>1.8587271524200002E-2</v>
      </c>
      <c r="BH743">
        <f t="shared" si="298"/>
        <v>1.527999931782676E-2</v>
      </c>
      <c r="BI743" t="s">
        <v>58</v>
      </c>
      <c r="BJ743">
        <v>2.83E+18</v>
      </c>
      <c r="BK743" s="30">
        <v>6.6E-3</v>
      </c>
      <c r="BL743" s="30">
        <v>9.5361941920000005E-3</v>
      </c>
      <c r="BM743" s="30">
        <v>2E-3</v>
      </c>
      <c r="BN743" s="30">
        <v>2.2933149869999998E-3</v>
      </c>
      <c r="BO743">
        <f t="shared" si="304"/>
        <v>5.9147545895000004E-3</v>
      </c>
      <c r="BP743">
        <f t="shared" si="322"/>
        <v>5.1214890011705297E-3</v>
      </c>
      <c r="BQ743" t="s">
        <v>52</v>
      </c>
      <c r="BR743">
        <v>2.83E+18</v>
      </c>
      <c r="BS743" s="30">
        <v>1.4200000000000001E-2</v>
      </c>
      <c r="BT743" s="30">
        <v>1.6368876080000001E-2</v>
      </c>
      <c r="BW743" s="132">
        <v>1.756564211E-3</v>
      </c>
      <c r="BX743" s="134"/>
      <c r="BY743" s="134"/>
      <c r="BZ743" s="134"/>
      <c r="CA743" s="134"/>
      <c r="CB743" s="126"/>
      <c r="CC743" s="132">
        <v>1.086642894E-3</v>
      </c>
      <c r="CD743" s="132">
        <v>1.73643699E-3</v>
      </c>
      <c r="CE743" s="132">
        <v>2.2524365320000001E-3</v>
      </c>
      <c r="CF743" s="132">
        <v>1.631228218E-3</v>
      </c>
      <c r="CG743">
        <f t="shared" si="307"/>
        <v>1.6766861585000002E-3</v>
      </c>
      <c r="CH743" s="133">
        <v>3.2128588469999999E-3</v>
      </c>
      <c r="CI743" s="20"/>
      <c r="CJ743" s="100">
        <f t="shared" si="308"/>
        <v>3.2128588469999999E-3</v>
      </c>
      <c r="CK743" s="30">
        <v>1.853543325E-3</v>
      </c>
      <c r="CL743" s="30">
        <v>5.4119884099999998E-5</v>
      </c>
      <c r="CM743">
        <f t="shared" si="309"/>
        <v>9.5383160455000005E-4</v>
      </c>
      <c r="CN743" s="19"/>
      <c r="CO743" s="30">
        <v>1.264683686E-2</v>
      </c>
      <c r="CP743" s="30">
        <v>2.789726796E-3</v>
      </c>
      <c r="CQ743" s="30">
        <v>4.407801056E-3</v>
      </c>
      <c r="CR743" s="30">
        <v>3.7488098059999999E-3</v>
      </c>
      <c r="CS743" s="100">
        <f t="shared" si="310"/>
        <v>5.8982936294999996E-3</v>
      </c>
      <c r="CT743" s="30">
        <v>2.6560969389999999E-3</v>
      </c>
      <c r="CU743" s="30">
        <v>6.3875239889999997E-4</v>
      </c>
      <c r="CV743">
        <f t="shared" si="311"/>
        <v>1.64742466895E-3</v>
      </c>
      <c r="CW743" s="30">
        <v>4.5591900480000001E-3</v>
      </c>
      <c r="CY743">
        <v>4.94E+18</v>
      </c>
      <c r="CZ743">
        <f>Q756</f>
        <v>3.5203136376666666E-3</v>
      </c>
    </row>
    <row r="744" spans="1:104" ht="15.75" thickBot="1">
      <c r="A744" t="s">
        <v>59</v>
      </c>
      <c r="B744">
        <v>3.09E+18</v>
      </c>
      <c r="C744">
        <v>3.6720000000000003E-2</v>
      </c>
      <c r="D744">
        <v>5.6745479999999997E-3</v>
      </c>
      <c r="E744" t="s">
        <v>53</v>
      </c>
      <c r="F744">
        <v>3.09E+18</v>
      </c>
      <c r="G744" s="30">
        <v>4.8370000000000003E-2</v>
      </c>
      <c r="H744" s="30">
        <v>7.484140492E-3</v>
      </c>
      <c r="I744" s="30">
        <v>6.0600000000000001E-2</v>
      </c>
      <c r="J744" s="30">
        <v>1.1255572070000001E-2</v>
      </c>
      <c r="K744" s="30">
        <v>5.4969999999999998E-2</v>
      </c>
      <c r="L744" s="30">
        <v>9.5583376800000008E-3</v>
      </c>
      <c r="M744" s="30">
        <v>5.1999999999999998E-2</v>
      </c>
      <c r="N744" s="30">
        <v>1.9306452809999999E-2</v>
      </c>
      <c r="Q744">
        <f t="shared" ref="Q744" si="327">AVERAGE(H744,L744,J744)</f>
        <v>9.4326834139999999E-3</v>
      </c>
      <c r="R744" s="100">
        <f>_xlfn.STDEV.S(H744,J744,L744,N744,P744)</f>
        <v>5.1721698583107054E-3</v>
      </c>
      <c r="S744" t="s">
        <v>59</v>
      </c>
      <c r="T744">
        <v>2.97E+18</v>
      </c>
      <c r="U744" s="30">
        <v>2.1999999999999999E-2</v>
      </c>
      <c r="V744" s="30">
        <v>3.1907179119999999E-3</v>
      </c>
      <c r="W744" s="30">
        <v>3.7659999999999999E-2</v>
      </c>
      <c r="X744" s="30">
        <v>5.8991228070000004E-3</v>
      </c>
      <c r="Y744" s="30">
        <v>5.3199999999999997E-2</v>
      </c>
      <c r="Z744" s="30">
        <v>7.8651685389999997E-3</v>
      </c>
      <c r="AA744" s="30">
        <v>3.6700000000000003E-2</v>
      </c>
      <c r="AB744" s="30">
        <v>5.5113380389999996E-3</v>
      </c>
      <c r="AC744" s="99">
        <f t="shared" si="299"/>
        <v>5.6165868242499997E-3</v>
      </c>
      <c r="AD744">
        <f t="shared" si="300"/>
        <v>1.9176255800402535E-3</v>
      </c>
      <c r="AE744" t="s">
        <v>53</v>
      </c>
      <c r="AF744">
        <v>2.97E+18</v>
      </c>
      <c r="AG744" s="30">
        <v>5.5629999999999999E-2</v>
      </c>
      <c r="AH744" s="30">
        <v>8.6047950500000008E-3</v>
      </c>
      <c r="AI744" s="30">
        <v>7.2099999999999997E-2</v>
      </c>
      <c r="AJ744" s="30">
        <v>1.1800327330000001E-2</v>
      </c>
      <c r="AK744" s="99">
        <f t="shared" si="301"/>
        <v>1.0202561190000001E-2</v>
      </c>
      <c r="AL744" s="100">
        <f t="shared" ref="AL744:AL760" si="328">_xlfn.STDEV.P(AH744,AJ744)</f>
        <v>1.5977661399999999E-3</v>
      </c>
      <c r="AM744" t="s">
        <v>59</v>
      </c>
      <c r="AN744">
        <v>3.09E+18</v>
      </c>
      <c r="AO744" s="30">
        <v>4.7000000000000002E-3</v>
      </c>
      <c r="AP744" s="30">
        <v>5.585264409E-3</v>
      </c>
      <c r="AQ744" s="30">
        <v>-1.9E-3</v>
      </c>
      <c r="AR744" s="30">
        <v>-1.845914699E-3</v>
      </c>
      <c r="AS744">
        <f t="shared" si="296"/>
        <v>5.585264409E-3</v>
      </c>
      <c r="AT744">
        <f t="shared" si="297"/>
        <v>5.2546371394785992E-3</v>
      </c>
      <c r="AU744" t="s">
        <v>53</v>
      </c>
      <c r="AV744">
        <v>3.09E+18</v>
      </c>
      <c r="AW744" s="30">
        <v>4.7999999999999996E-3</v>
      </c>
      <c r="AX744" s="30">
        <v>4.3891733719999999E-3</v>
      </c>
      <c r="AY744" s="30">
        <v>3.0700000000000002E-2</v>
      </c>
      <c r="AZ744" s="30">
        <v>4.0998931619999998E-2</v>
      </c>
      <c r="BA744" s="30">
        <v>7.6699999999999997E-3</v>
      </c>
      <c r="BB744" s="30">
        <v>8.1639169770000002E-3</v>
      </c>
      <c r="BC744" s="30">
        <v>1.2E-2</v>
      </c>
      <c r="BD744" s="30">
        <v>1.3861614879999999E-2</v>
      </c>
      <c r="BE744" s="30">
        <v>8.6999999999999994E-3</v>
      </c>
      <c r="BF744" s="30">
        <v>8.9386622830000002E-3</v>
      </c>
      <c r="BG744">
        <f t="shared" si="303"/>
        <v>1.5270459826399999E-2</v>
      </c>
      <c r="BH744">
        <f t="shared" si="298"/>
        <v>1.477274611591174E-2</v>
      </c>
      <c r="BI744" t="s">
        <v>59</v>
      </c>
      <c r="BJ744">
        <v>2.97E+18</v>
      </c>
      <c r="BK744" s="30">
        <v>6.4000000000000003E-3</v>
      </c>
      <c r="BL744" s="30">
        <v>9.2472186099999999E-3</v>
      </c>
      <c r="BM744" s="30">
        <v>3.5000000000000001E-3</v>
      </c>
      <c r="BN744" s="30">
        <v>4.0133012269999999E-3</v>
      </c>
      <c r="BO744">
        <f t="shared" si="304"/>
        <v>6.6302599184999995E-3</v>
      </c>
      <c r="BP744">
        <f t="shared" si="322"/>
        <v>3.7009384736894496E-3</v>
      </c>
      <c r="BQ744" t="s">
        <v>53</v>
      </c>
      <c r="BR744">
        <v>2.97E+18</v>
      </c>
      <c r="BS744" s="30">
        <v>1.1299999999999999E-2</v>
      </c>
      <c r="BT744" s="30">
        <v>1.3025936599999999E-2</v>
      </c>
      <c r="BW744" s="132">
        <v>1.5805204070000001E-3</v>
      </c>
      <c r="BX744" s="132">
        <v>3.6408433309999998E-4</v>
      </c>
      <c r="BY744" s="132">
        <v>3.134991791E-3</v>
      </c>
      <c r="BZ744" s="132">
        <v>2.6622645200000002E-3</v>
      </c>
      <c r="CA744" s="132">
        <v>5.3773873709999998E-3</v>
      </c>
      <c r="CB744" s="126">
        <f t="shared" ref="CB744" si="329">AVERAGE(BX744:BZ744)</f>
        <v>2.0537802147000002E-3</v>
      </c>
      <c r="CC744" s="132">
        <v>8.8870422590000002E-4</v>
      </c>
      <c r="CD744" s="132">
        <v>1.6430707800000001E-3</v>
      </c>
      <c r="CE744" s="132">
        <v>2.1906695330000002E-3</v>
      </c>
      <c r="CF744" s="132">
        <v>1.523309812E-3</v>
      </c>
      <c r="CG744">
        <f t="shared" si="307"/>
        <v>1.561438587725E-3</v>
      </c>
      <c r="CH744" s="133">
        <v>2.378327846E-3</v>
      </c>
      <c r="CI744" s="133">
        <v>3.2615590410000001E-3</v>
      </c>
      <c r="CJ744" s="100">
        <f t="shared" si="308"/>
        <v>2.8199434434999998E-3</v>
      </c>
      <c r="CK744" s="30">
        <v>1.555652433E-3</v>
      </c>
      <c r="CL744" s="30">
        <v>5.1413889900000002E-4</v>
      </c>
      <c r="CM744">
        <f t="shared" si="309"/>
        <v>1.034895666E-3</v>
      </c>
      <c r="CN744" s="30">
        <v>1.222507609E-3</v>
      </c>
      <c r="CO744" s="30">
        <v>1.141934975E-2</v>
      </c>
      <c r="CP744" s="30">
        <v>2.2738793329999999E-3</v>
      </c>
      <c r="CQ744" s="30">
        <v>3.8608476410000002E-3</v>
      </c>
      <c r="CR744" s="30">
        <v>2.4896675809999999E-3</v>
      </c>
      <c r="CS744" s="100">
        <f t="shared" si="310"/>
        <v>4.2532503828000001E-3</v>
      </c>
      <c r="CT744" s="30">
        <v>2.5756091529999998E-3</v>
      </c>
      <c r="CU744" s="30">
        <v>1.117816698E-3</v>
      </c>
      <c r="CV744">
        <f t="shared" si="311"/>
        <v>1.8467129254999999E-3</v>
      </c>
      <c r="CW744" s="30">
        <v>3.6280878549999999E-3</v>
      </c>
      <c r="CY744">
        <v>5.24E+18</v>
      </c>
      <c r="CZ744">
        <f>Q758</f>
        <v>2.4653070252E-3</v>
      </c>
    </row>
    <row r="745" spans="1:104" ht="15.75" thickBot="1">
      <c r="A745" t="s">
        <v>60</v>
      </c>
      <c r="B745">
        <v>3.24E+18</v>
      </c>
      <c r="C745">
        <v>3.5999999999999997E-2</v>
      </c>
      <c r="D745">
        <v>5.5632820000000001E-3</v>
      </c>
      <c r="E745" t="s">
        <v>54</v>
      </c>
      <c r="F745">
        <v>3.24E+18</v>
      </c>
      <c r="G745" s="19"/>
      <c r="H745" s="19"/>
      <c r="I745" s="19"/>
      <c r="J745" s="19"/>
      <c r="K745" s="19"/>
      <c r="L745" s="19"/>
      <c r="M745" s="19"/>
      <c r="N745" s="19"/>
      <c r="R745" s="100"/>
      <c r="S745" t="s">
        <v>60</v>
      </c>
      <c r="T745">
        <v>3.12E+18</v>
      </c>
      <c r="U745" s="30">
        <v>1.84E-2</v>
      </c>
      <c r="V745" s="30">
        <v>2.6686004350000001E-3</v>
      </c>
      <c r="W745" s="30">
        <v>4.018E-2</v>
      </c>
      <c r="X745" s="30">
        <v>6.2938596490000002E-3</v>
      </c>
      <c r="Y745" s="30">
        <v>5.5199999999999999E-2</v>
      </c>
      <c r="Z745" s="30">
        <v>8.1608515669999993E-3</v>
      </c>
      <c r="AA745" s="30">
        <v>3.4639999999999997E-2</v>
      </c>
      <c r="AB745" s="30">
        <v>5.2019822799999997E-3</v>
      </c>
      <c r="AC745" s="99">
        <f t="shared" si="299"/>
        <v>5.5813234827499997E-3</v>
      </c>
      <c r="AD745">
        <f t="shared" si="300"/>
        <v>2.2941613011183111E-3</v>
      </c>
      <c r="AE745" t="s">
        <v>54</v>
      </c>
      <c r="AF745">
        <v>3.12E+18</v>
      </c>
      <c r="AG745" s="30">
        <v>5.6300000000000003E-2</v>
      </c>
      <c r="AH745" s="30">
        <v>8.7084300079999996E-3</v>
      </c>
      <c r="AI745" s="30">
        <v>6.9010000000000002E-2</v>
      </c>
      <c r="AJ745" s="30">
        <v>1.1294599020000001E-2</v>
      </c>
      <c r="AK745" s="99">
        <f t="shared" si="301"/>
        <v>1.0001514514E-2</v>
      </c>
      <c r="AL745" s="100">
        <f t="shared" si="328"/>
        <v>1.2930845060000005E-3</v>
      </c>
      <c r="AM745" t="s">
        <v>60</v>
      </c>
      <c r="AN745">
        <v>3.24E+18</v>
      </c>
      <c r="AO745" s="30">
        <v>3.8999999999999998E-3</v>
      </c>
      <c r="AP745" s="30">
        <v>4.6345811049999996E-3</v>
      </c>
      <c r="AQ745" s="30">
        <v>-3.3E-3</v>
      </c>
      <c r="AR745" s="30">
        <v>-3.2060623719999998E-3</v>
      </c>
      <c r="AS745">
        <f t="shared" si="296"/>
        <v>4.6345811049999996E-3</v>
      </c>
      <c r="AT745">
        <f t="shared" si="297"/>
        <v>5.5441721714527695E-3</v>
      </c>
      <c r="AU745" t="s">
        <v>54</v>
      </c>
      <c r="AV745">
        <v>3.24E+18</v>
      </c>
      <c r="AW745" s="19"/>
      <c r="AX745" s="19">
        <f>(AX744+AX746)*0.5</f>
        <v>1.7831016823499999E-3</v>
      </c>
      <c r="AY745" s="30">
        <v>3.3700000000000001E-2</v>
      </c>
      <c r="AZ745" s="30">
        <v>4.5005341880000001E-2</v>
      </c>
      <c r="BA745" s="30">
        <v>4.2199999999999998E-3</v>
      </c>
      <c r="BB745" s="30">
        <v>4.4917509310000003E-3</v>
      </c>
      <c r="BC745" s="30">
        <v>1.24E-2</v>
      </c>
      <c r="BD745" s="30">
        <v>1.4323668709999999E-2</v>
      </c>
      <c r="BE745" s="30">
        <v>4.4000000000000003E-3</v>
      </c>
      <c r="BF745" s="30">
        <v>4.5207027640000001E-3</v>
      </c>
      <c r="BG745">
        <f t="shared" si="303"/>
        <v>1.402491319347E-2</v>
      </c>
      <c r="BH745">
        <f t="shared" si="298"/>
        <v>1.7964891901594109E-2</v>
      </c>
      <c r="BI745" t="s">
        <v>60</v>
      </c>
      <c r="BJ745">
        <v>3.12E+18</v>
      </c>
      <c r="BK745" s="30">
        <v>4.8999999999999998E-3</v>
      </c>
      <c r="BL745" s="30">
        <v>7.079901748E-3</v>
      </c>
      <c r="BM745" s="30">
        <v>4.0000000000000002E-4</v>
      </c>
      <c r="BN745" s="30">
        <v>4.5866299739999997E-4</v>
      </c>
      <c r="BO745">
        <f t="shared" si="304"/>
        <v>3.7692823726999999E-3</v>
      </c>
      <c r="BP745">
        <f t="shared" si="322"/>
        <v>4.681922820404404E-3</v>
      </c>
      <c r="BQ745" t="s">
        <v>54</v>
      </c>
      <c r="BR745">
        <v>3.12E+18</v>
      </c>
      <c r="BS745" s="30">
        <v>8.6E-3</v>
      </c>
      <c r="BT745" s="30">
        <v>9.9135446689999993E-3</v>
      </c>
      <c r="BW745" s="132">
        <v>1.549529811E-3</v>
      </c>
      <c r="BX745" s="134"/>
      <c r="BY745" s="134"/>
      <c r="BZ745" s="134"/>
      <c r="CA745" s="134"/>
      <c r="CB745" s="126"/>
      <c r="CC745" s="132">
        <v>7.4327989809999998E-4</v>
      </c>
      <c r="CD745" s="132">
        <v>1.7530160370000001E-3</v>
      </c>
      <c r="CE745" s="132">
        <v>2.2730255310000002E-3</v>
      </c>
      <c r="CF745" s="132">
        <v>1.4378052280000001E-3</v>
      </c>
      <c r="CG745">
        <f t="shared" si="307"/>
        <v>1.5517816735250002E-3</v>
      </c>
      <c r="CH745" s="133">
        <v>2.4069720969999999E-3</v>
      </c>
      <c r="CI745" s="133">
        <v>3.1217779390000002E-3</v>
      </c>
      <c r="CJ745" s="100">
        <f t="shared" si="308"/>
        <v>2.7643750180000003E-3</v>
      </c>
      <c r="CK745" s="30">
        <v>1.2908605300000001E-3</v>
      </c>
      <c r="CL745" s="30">
        <v>8.9297808770000004E-4</v>
      </c>
      <c r="CM745">
        <f t="shared" si="309"/>
        <v>1.0919193088500001E-3</v>
      </c>
      <c r="CN745" s="19"/>
      <c r="CO745" s="30">
        <v>1.2535247120000001E-2</v>
      </c>
      <c r="CP745" s="30">
        <v>1.2510783290000001E-3</v>
      </c>
      <c r="CQ745" s="30">
        <v>3.9895425619999999E-3</v>
      </c>
      <c r="CR745" s="30">
        <v>1.259142225E-3</v>
      </c>
      <c r="CS745" s="100">
        <f t="shared" si="310"/>
        <v>4.7587525589999997E-3</v>
      </c>
      <c r="CT745" s="30">
        <v>1.9719507580000001E-3</v>
      </c>
      <c r="CU745" s="30">
        <v>1.2775047980000001E-4</v>
      </c>
      <c r="CV745">
        <f t="shared" si="311"/>
        <v>1.0498506189E-3</v>
      </c>
      <c r="CW745" s="30">
        <v>2.761199606E-3</v>
      </c>
      <c r="CY745">
        <v>5.55E+18</v>
      </c>
      <c r="CZ745">
        <f>Q760</f>
        <v>1.6805170223999999E-3</v>
      </c>
    </row>
    <row r="746" spans="1:104" ht="15.75" thickBot="1">
      <c r="A746" t="s">
        <v>61</v>
      </c>
      <c r="B746">
        <v>3.39E+18</v>
      </c>
      <c r="C746">
        <v>3.3500000000000002E-2</v>
      </c>
      <c r="D746">
        <v>5.1769429999999998E-3</v>
      </c>
      <c r="E746" t="s">
        <v>55</v>
      </c>
      <c r="F746">
        <v>3.39E+18</v>
      </c>
      <c r="G746" s="30">
        <v>4.4299999999999999E-2</v>
      </c>
      <c r="H746" s="30">
        <v>6.8544019810000004E-3</v>
      </c>
      <c r="I746" s="30">
        <v>4.7399999999999998E-2</v>
      </c>
      <c r="J746" s="30">
        <v>8.8038632990000004E-3</v>
      </c>
      <c r="K746" s="30">
        <v>5.2540000000000003E-2</v>
      </c>
      <c r="L746" s="30">
        <v>9.1358024690000005E-3</v>
      </c>
      <c r="M746" s="30">
        <v>5.9700000000000003E-2</v>
      </c>
      <c r="N746" s="30">
        <v>2.2165292940000001E-2</v>
      </c>
      <c r="Q746">
        <f>AVERAGE(H746,L746,J746)</f>
        <v>8.2646892496666662E-3</v>
      </c>
      <c r="R746" s="100">
        <f>_xlfn.STDEV.S(H746,J746,L746,N746,P746)</f>
        <v>7.0227853992870142E-3</v>
      </c>
      <c r="S746" t="s">
        <v>61</v>
      </c>
      <c r="T746">
        <v>3.27E+18</v>
      </c>
      <c r="U746" s="30">
        <v>1.9800000000000002E-2</v>
      </c>
      <c r="V746" s="30">
        <v>2.8716461199999998E-3</v>
      </c>
      <c r="W746" s="30">
        <v>3.3270000000000001E-2</v>
      </c>
      <c r="X746" s="30">
        <v>5.2114661650000003E-3</v>
      </c>
      <c r="Y746" s="30">
        <v>4.9599999999999998E-2</v>
      </c>
      <c r="Z746" s="30">
        <v>7.3329390890000002E-3</v>
      </c>
      <c r="AA746" s="30">
        <v>3.5479999999999998E-2</v>
      </c>
      <c r="AB746" s="30">
        <v>5.3281273459999997E-3</v>
      </c>
      <c r="AC746" s="99">
        <f t="shared" si="299"/>
        <v>5.1860446799999998E-3</v>
      </c>
      <c r="AD746">
        <f t="shared" si="300"/>
        <v>1.8245026750508214E-3</v>
      </c>
      <c r="AE746" t="s">
        <v>55</v>
      </c>
      <c r="AF746">
        <v>3.27E+18</v>
      </c>
      <c r="AG746" s="30">
        <v>5.2449999999999997E-2</v>
      </c>
      <c r="AH746" s="30">
        <v>8.1129157000000007E-3</v>
      </c>
      <c r="AI746" s="30">
        <v>5.5320000000000001E-2</v>
      </c>
      <c r="AJ746" s="30">
        <v>9.0540098200000002E-3</v>
      </c>
      <c r="AK746" s="99">
        <f t="shared" si="301"/>
        <v>8.5834627600000005E-3</v>
      </c>
      <c r="AL746" s="100">
        <f t="shared" si="328"/>
        <v>4.7054705999999974E-4</v>
      </c>
      <c r="AM746" t="s">
        <v>61</v>
      </c>
      <c r="AN746">
        <v>3.39E+18</v>
      </c>
      <c r="AO746" s="30">
        <v>4.0000000000000001E-3</v>
      </c>
      <c r="AP746" s="30">
        <v>4.7534165180000004E-3</v>
      </c>
      <c r="AQ746" s="30">
        <v>-3.8E-3</v>
      </c>
      <c r="AR746" s="30">
        <v>-3.6918293989999999E-3</v>
      </c>
      <c r="AS746">
        <f t="shared" si="296"/>
        <v>4.7534165180000004E-3</v>
      </c>
      <c r="AT746">
        <f t="shared" si="297"/>
        <v>5.9716906566987032E-3</v>
      </c>
      <c r="AU746" t="s">
        <v>55</v>
      </c>
      <c r="AV746">
        <v>3.39E+18</v>
      </c>
      <c r="AW746" s="30">
        <v>-8.9999999999999998E-4</v>
      </c>
      <c r="AX746" s="30">
        <v>-8.2297000730000003E-4</v>
      </c>
      <c r="AY746" s="30">
        <v>2.9499999999999998E-2</v>
      </c>
      <c r="AZ746" s="30">
        <v>3.9396367520000003E-2</v>
      </c>
      <c r="BA746" s="30">
        <v>1.6199999999999999E-3</v>
      </c>
      <c r="BB746" s="30">
        <v>1.724321448E-3</v>
      </c>
      <c r="BC746" s="30">
        <v>1.04E-2</v>
      </c>
      <c r="BD746" s="30">
        <v>1.201339956E-2</v>
      </c>
      <c r="BE746" s="30">
        <v>2.5999999999999999E-3</v>
      </c>
      <c r="BF746" s="30">
        <v>2.67132436E-3</v>
      </c>
      <c r="BG746">
        <f t="shared" si="303"/>
        <v>1.0996488576139999E-2</v>
      </c>
      <c r="BH746">
        <f t="shared" si="298"/>
        <v>1.6602471771234167E-2</v>
      </c>
      <c r="BI746" t="s">
        <v>61</v>
      </c>
      <c r="BJ746">
        <v>3.27E+18</v>
      </c>
      <c r="BK746" s="30">
        <v>4.1999999999999997E-3</v>
      </c>
      <c r="BL746" s="30">
        <v>6.0684872129999996E-3</v>
      </c>
      <c r="BM746" s="30">
        <v>2.9999999999999997E-4</v>
      </c>
      <c r="BN746" s="30">
        <v>3.4399724800000001E-4</v>
      </c>
      <c r="BO746">
        <f t="shared" si="304"/>
        <v>3.2062422304999999E-3</v>
      </c>
      <c r="BP746">
        <f t="shared" si="322"/>
        <v>4.047825673085842E-3</v>
      </c>
      <c r="BQ746" t="s">
        <v>55</v>
      </c>
      <c r="BR746">
        <v>3.27E+18</v>
      </c>
      <c r="BS746" s="30">
        <v>5.1999999999999998E-3</v>
      </c>
      <c r="BT746" s="30">
        <v>5.9942363110000001E-3</v>
      </c>
      <c r="BW746" s="132">
        <v>1.441923574E-3</v>
      </c>
      <c r="BX746" s="132">
        <v>3.3344916179999998E-4</v>
      </c>
      <c r="BY746" s="132">
        <v>2.4521222919999999E-3</v>
      </c>
      <c r="BZ746" s="132">
        <v>2.5445766399999998E-3</v>
      </c>
      <c r="CA746" s="132">
        <v>6.1736543469999997E-3</v>
      </c>
      <c r="CB746" s="126">
        <f t="shared" ref="CB746" si="330">AVERAGE(BX746:BZ746)</f>
        <v>1.7767160312666666E-3</v>
      </c>
      <c r="CC746" s="132">
        <v>7.9983380329999999E-4</v>
      </c>
      <c r="CD746" s="132">
        <v>1.451539162E-3</v>
      </c>
      <c r="CE746" s="132">
        <v>2.0424287379999999E-3</v>
      </c>
      <c r="CF746" s="132">
        <v>1.472671175E-3</v>
      </c>
      <c r="CG746">
        <f t="shared" si="307"/>
        <v>1.4416182195749999E-3</v>
      </c>
      <c r="CH746" s="133">
        <v>2.2423745380000001E-3</v>
      </c>
      <c r="CI746" s="133">
        <v>2.5024888509999998E-3</v>
      </c>
      <c r="CJ746" s="100">
        <f t="shared" si="308"/>
        <v>2.3724316945E-3</v>
      </c>
      <c r="CK746" s="30">
        <v>1.3239595180000001E-3</v>
      </c>
      <c r="CL746" s="30">
        <v>1.028277798E-3</v>
      </c>
      <c r="CM746">
        <f t="shared" si="309"/>
        <v>1.1761186580000001E-3</v>
      </c>
      <c r="CN746" s="30">
        <v>2.2922017660000001E-4</v>
      </c>
      <c r="CO746" s="30">
        <v>1.09729908E-2</v>
      </c>
      <c r="CP746" s="30">
        <v>4.8027177579999998E-4</v>
      </c>
      <c r="CQ746" s="30">
        <v>3.346067955E-3</v>
      </c>
      <c r="CR746" s="30">
        <v>7.4403858749999996E-4</v>
      </c>
      <c r="CS746" s="100">
        <f t="shared" si="310"/>
        <v>3.1545178589799999E-3</v>
      </c>
      <c r="CT746" s="30">
        <v>1.6902435070000001E-3</v>
      </c>
      <c r="CU746" s="30">
        <v>9.5812859830000002E-5</v>
      </c>
      <c r="CV746">
        <f t="shared" si="311"/>
        <v>8.9302818341500001E-4</v>
      </c>
      <c r="CW746" s="30">
        <v>1.669562553E-3</v>
      </c>
    </row>
    <row r="747" spans="1:104" ht="15.75" thickBot="1">
      <c r="A747" t="s">
        <v>62</v>
      </c>
      <c r="B747">
        <v>3.55E+18</v>
      </c>
      <c r="C747">
        <v>3.2315000000000003E-2</v>
      </c>
      <c r="D747">
        <v>4.993819E-3</v>
      </c>
      <c r="E747" t="s">
        <v>56</v>
      </c>
      <c r="F747">
        <v>3.55E+18</v>
      </c>
      <c r="G747" s="19"/>
      <c r="H747" s="19"/>
      <c r="I747" s="19"/>
      <c r="J747" s="19"/>
      <c r="K747" s="19"/>
      <c r="L747" s="19"/>
      <c r="M747" s="19"/>
      <c r="N747" s="19"/>
      <c r="R747" s="100"/>
      <c r="S747" t="s">
        <v>62</v>
      </c>
      <c r="T747">
        <v>3.42E+18</v>
      </c>
      <c r="U747" s="30">
        <v>1.575E-2</v>
      </c>
      <c r="V747" s="30">
        <v>2.284263959E-3</v>
      </c>
      <c r="W747" s="30">
        <v>3.1179999999999999E-2</v>
      </c>
      <c r="X747" s="30">
        <v>4.8840852130000003E-3</v>
      </c>
      <c r="Y747" s="30">
        <v>4.6899999999999997E-2</v>
      </c>
      <c r="Z747" s="30">
        <v>6.9337670020000004E-3</v>
      </c>
      <c r="AA747" s="30">
        <v>3.1269999999999999E-2</v>
      </c>
      <c r="AB747" s="30">
        <v>4.6959002850000004E-3</v>
      </c>
      <c r="AC747" s="99">
        <f t="shared" si="299"/>
        <v>4.6995041147499996E-3</v>
      </c>
      <c r="AD747">
        <f t="shared" si="300"/>
        <v>1.9025770968793909E-3</v>
      </c>
      <c r="AE747" t="s">
        <v>56</v>
      </c>
      <c r="AF747">
        <v>3.42E+18</v>
      </c>
      <c r="AG747" s="30">
        <v>4.4949999999999997E-2</v>
      </c>
      <c r="AH747" s="30">
        <v>6.9528228919999999E-3</v>
      </c>
      <c r="AI747" s="30">
        <v>4.3869999999999999E-2</v>
      </c>
      <c r="AJ747" s="30">
        <v>7.1800327330000004E-3</v>
      </c>
      <c r="AK747" s="99">
        <f t="shared" si="301"/>
        <v>7.0664278124999997E-3</v>
      </c>
      <c r="AL747" s="100">
        <f t="shared" si="328"/>
        <v>1.1360492050000023E-4</v>
      </c>
      <c r="AM747" t="s">
        <v>62</v>
      </c>
      <c r="AN747">
        <v>3.55E+18</v>
      </c>
      <c r="AO747" s="30">
        <v>3.3E-3</v>
      </c>
      <c r="AP747" s="30">
        <v>3.9215686269999999E-3</v>
      </c>
      <c r="AQ747" s="30">
        <v>-2.7000000000000001E-3</v>
      </c>
      <c r="AR747" s="30">
        <v>-2.623141941E-3</v>
      </c>
      <c r="AS747">
        <f t="shared" si="296"/>
        <v>3.9215686269999999E-3</v>
      </c>
      <c r="AT747">
        <f t="shared" si="297"/>
        <v>4.6278092235360613E-3</v>
      </c>
      <c r="AU747" t="s">
        <v>56</v>
      </c>
      <c r="AV747">
        <v>3.55E+18</v>
      </c>
      <c r="AW747" s="19"/>
      <c r="AX747" s="19">
        <f>(AX746+AX748)*0.5</f>
        <v>-2.2403072421500001E-3</v>
      </c>
      <c r="AY747" s="30">
        <v>3.0800000000000001E-2</v>
      </c>
      <c r="AZ747" s="30">
        <v>4.1132478629999997E-2</v>
      </c>
      <c r="BA747" s="30">
        <v>-3.8899999999999998E-3</v>
      </c>
      <c r="BB747" s="30">
        <v>-4.1405002659999999E-3</v>
      </c>
      <c r="BC747" s="30">
        <v>9.1999999999999998E-3</v>
      </c>
      <c r="BD747" s="30">
        <v>1.062723807E-2</v>
      </c>
      <c r="BE747" s="30">
        <v>8.0000000000000004E-4</v>
      </c>
      <c r="BF747" s="30">
        <v>8.2194595709999998E-4</v>
      </c>
      <c r="BG747">
        <f t="shared" si="303"/>
        <v>9.2401710297900005E-3</v>
      </c>
      <c r="BH747">
        <f t="shared" si="298"/>
        <v>1.8713320777546276E-2</v>
      </c>
      <c r="BI747" t="s">
        <v>62</v>
      </c>
      <c r="BJ747">
        <v>3.42E+18</v>
      </c>
      <c r="BK747" s="30">
        <v>3.7000000000000002E-3</v>
      </c>
      <c r="BL747" s="30">
        <v>5.3460482590000002E-3</v>
      </c>
      <c r="BM747" s="30">
        <v>2.9999999999999997E-4</v>
      </c>
      <c r="BN747" s="30">
        <v>3.4399724800000001E-4</v>
      </c>
      <c r="BO747">
        <f t="shared" si="304"/>
        <v>2.8450227535000002E-3</v>
      </c>
      <c r="BP747">
        <f t="shared" si="322"/>
        <v>3.5369841897191254E-3</v>
      </c>
      <c r="BQ747" t="s">
        <v>56</v>
      </c>
      <c r="BR747">
        <v>3.42E+18</v>
      </c>
      <c r="BS747" s="30">
        <v>3.8999999999999998E-3</v>
      </c>
      <c r="BT747" s="30">
        <v>4.4956772330000004E-3</v>
      </c>
      <c r="BW747" s="132">
        <v>1.3909182180000001E-3</v>
      </c>
      <c r="BX747" s="134"/>
      <c r="BY747" s="134"/>
      <c r="BZ747" s="134"/>
      <c r="CA747" s="134"/>
      <c r="CB747" s="126"/>
      <c r="CC747" s="132">
        <v>6.3623143450000001E-4</v>
      </c>
      <c r="CD747" s="132">
        <v>1.3603544059999999E-3</v>
      </c>
      <c r="CE747" s="132">
        <v>1.9312481410000001E-3</v>
      </c>
      <c r="CF747" s="132">
        <v>1.2979263710000001E-3</v>
      </c>
      <c r="CG747">
        <f t="shared" si="307"/>
        <v>1.306440088125E-3</v>
      </c>
      <c r="CH747" s="133">
        <v>1.921729942E-3</v>
      </c>
      <c r="CI747" s="133">
        <v>1.9845297520000001E-3</v>
      </c>
      <c r="CJ747" s="100">
        <f t="shared" si="308"/>
        <v>1.9531298470000001E-3</v>
      </c>
      <c r="CK747" s="30">
        <v>1.0922666019999999E-3</v>
      </c>
      <c r="CL747" s="30">
        <v>7.3061843539999995E-4</v>
      </c>
      <c r="CM747">
        <f t="shared" si="309"/>
        <v>9.1144251869999999E-4</v>
      </c>
      <c r="CN747" s="19"/>
      <c r="CO747" s="30">
        <v>1.1456546329999999E-2</v>
      </c>
      <c r="CP747" s="30">
        <v>1.1532451899999999E-3</v>
      </c>
      <c r="CQ747" s="30">
        <v>2.9599831909999999E-3</v>
      </c>
      <c r="CR747" s="30">
        <v>2.2893495E-4</v>
      </c>
      <c r="CS747" s="100">
        <f t="shared" si="310"/>
        <v>3.9496774152499997E-3</v>
      </c>
      <c r="CT747" s="30">
        <v>1.4890240410000001E-3</v>
      </c>
      <c r="CU747" s="30">
        <v>9.5812859830000002E-5</v>
      </c>
      <c r="CV747">
        <f t="shared" si="311"/>
        <v>7.9241845041500003E-4</v>
      </c>
      <c r="CW747" s="30">
        <v>1.2521719140000001E-3</v>
      </c>
    </row>
    <row r="748" spans="1:104" ht="15.75" thickBot="1">
      <c r="A748" t="s">
        <v>63</v>
      </c>
      <c r="B748">
        <v>3.7E+18</v>
      </c>
      <c r="C748">
        <v>3.1130000000000001E-2</v>
      </c>
      <c r="D748">
        <v>4.8106939999999999E-3</v>
      </c>
      <c r="E748" t="s">
        <v>57</v>
      </c>
      <c r="F748">
        <v>3.7E+18</v>
      </c>
      <c r="G748" s="30">
        <v>3.5490000000000001E-2</v>
      </c>
      <c r="H748" s="30">
        <v>5.49125793E-3</v>
      </c>
      <c r="I748" s="30">
        <v>3.3399999999999999E-2</v>
      </c>
      <c r="J748" s="30">
        <v>6.2035661220000001E-3</v>
      </c>
      <c r="K748" s="30">
        <v>4.2029999999999998E-2</v>
      </c>
      <c r="L748" s="30">
        <v>7.3082942099999999E-3</v>
      </c>
      <c r="M748" s="30">
        <v>5.1299999999999998E-2</v>
      </c>
      <c r="N748" s="30">
        <v>1.9046558250000001E-2</v>
      </c>
      <c r="Q748">
        <f t="shared" ref="Q748" si="331">AVERAGE(H748,L748,J748)</f>
        <v>6.334372754E-3</v>
      </c>
      <c r="R748" s="100">
        <f>_xlfn.STDEV.S(H748,J748,L748,N748,P748)</f>
        <v>6.3999015890198255E-3</v>
      </c>
      <c r="S748" t="s">
        <v>63</v>
      </c>
      <c r="T748">
        <v>3.57E+18</v>
      </c>
      <c r="U748" s="30">
        <v>1.61E-2</v>
      </c>
      <c r="V748" s="30">
        <v>2.3350253809999999E-3</v>
      </c>
      <c r="W748" s="30">
        <v>2.777E-2</v>
      </c>
      <c r="X748" s="30">
        <v>4.3499373429999998E-3</v>
      </c>
      <c r="Y748" s="30">
        <v>4.3700000000000003E-2</v>
      </c>
      <c r="Z748" s="30">
        <v>6.4606741570000003E-3</v>
      </c>
      <c r="AA748" s="30">
        <v>2.8000000000000001E-2</v>
      </c>
      <c r="AB748" s="30">
        <v>4.2048355609999996E-3</v>
      </c>
      <c r="AC748" s="99">
        <f t="shared" si="299"/>
        <v>4.3376181105000003E-3</v>
      </c>
      <c r="AD748">
        <f t="shared" si="300"/>
        <v>1.6867649100934389E-3</v>
      </c>
      <c r="AE748" t="s">
        <v>57</v>
      </c>
      <c r="AF748">
        <v>3.57E+18</v>
      </c>
      <c r="AG748" s="30">
        <v>4.308E-2</v>
      </c>
      <c r="AH748" s="30">
        <v>6.6635730860000004E-3</v>
      </c>
      <c r="AI748" s="30">
        <v>3.9940000000000003E-2</v>
      </c>
      <c r="AJ748" s="30">
        <v>6.5368248769999996E-3</v>
      </c>
      <c r="AK748" s="99">
        <f t="shared" si="301"/>
        <v>6.6001989815E-3</v>
      </c>
      <c r="AL748" s="100">
        <f t="shared" si="328"/>
        <v>6.3374104500000389E-5</v>
      </c>
      <c r="AM748" t="s">
        <v>63</v>
      </c>
      <c r="AN748">
        <v>3.7E+18</v>
      </c>
      <c r="AO748" s="30">
        <v>4.1999999999999997E-3</v>
      </c>
      <c r="AP748" s="30">
        <v>4.9910873440000003E-3</v>
      </c>
      <c r="AQ748" s="30">
        <v>-2.3999999999999998E-3</v>
      </c>
      <c r="AR748" s="30">
        <v>-2.3316817250000001E-3</v>
      </c>
      <c r="AS748">
        <f t="shared" si="296"/>
        <v>4.9910873440000003E-3</v>
      </c>
      <c r="AT748">
        <f t="shared" si="297"/>
        <v>5.1779796657530014E-3</v>
      </c>
      <c r="AU748" t="s">
        <v>57</v>
      </c>
      <c r="AV748">
        <v>3.7E+18</v>
      </c>
      <c r="AW748" s="30">
        <v>-4.0000000000000001E-3</v>
      </c>
      <c r="AX748" s="30">
        <v>-3.6576444770000001E-3</v>
      </c>
      <c r="AY748" s="30">
        <v>3.5999999999999997E-2</v>
      </c>
      <c r="AZ748" s="30">
        <v>4.807692308E-2</v>
      </c>
      <c r="BA748" s="30">
        <v>-9.1800000000000007E-3</v>
      </c>
      <c r="BB748" s="30">
        <v>-9.7711548699999998E-3</v>
      </c>
      <c r="BC748" s="30">
        <v>6.1999999999999998E-3</v>
      </c>
      <c r="BD748" s="30">
        <v>7.1618343540000001E-3</v>
      </c>
      <c r="BE748" s="30">
        <v>-2.0000000000000001E-4</v>
      </c>
      <c r="BF748" s="30">
        <v>-2.0548648929999999E-4</v>
      </c>
      <c r="BG748">
        <f t="shared" si="303"/>
        <v>8.3208943195400009E-3</v>
      </c>
      <c r="BH748">
        <f t="shared" si="298"/>
        <v>2.3050987224414836E-2</v>
      </c>
      <c r="BI748" t="s">
        <v>63</v>
      </c>
      <c r="BJ748">
        <v>3.57E+18</v>
      </c>
      <c r="BK748" s="30">
        <v>3.0000000000000001E-3</v>
      </c>
      <c r="BL748" s="30">
        <v>4.3346337230000002E-3</v>
      </c>
      <c r="BM748" s="30">
        <v>6.1000000000000004E-3</v>
      </c>
      <c r="BN748" s="30">
        <v>6.9946107099999998E-3</v>
      </c>
      <c r="BO748">
        <f t="shared" si="304"/>
        <v>5.6646222164999996E-3</v>
      </c>
      <c r="BP748">
        <f t="shared" si="322"/>
        <v>1.8808877653078606E-3</v>
      </c>
      <c r="BQ748" t="s">
        <v>57</v>
      </c>
      <c r="BR748">
        <v>3.57E+18</v>
      </c>
      <c r="BS748" s="30">
        <v>2.8E-3</v>
      </c>
      <c r="BT748" s="30">
        <v>3.227665706E-3</v>
      </c>
      <c r="BW748" s="132">
        <v>1.339912862E-3</v>
      </c>
      <c r="BX748" s="132">
        <v>2.671356829E-4</v>
      </c>
      <c r="BY748" s="132">
        <v>1.727866763E-3</v>
      </c>
      <c r="BZ748" s="132">
        <v>2.0355644490000001E-3</v>
      </c>
      <c r="CA748" s="132">
        <v>5.3049994640000002E-3</v>
      </c>
      <c r="CB748" s="126">
        <f t="shared" ref="CB748" si="332">AVERAGE(BX748:BZ748)</f>
        <v>1.3435222983000001E-3</v>
      </c>
      <c r="CC748" s="132">
        <v>6.5036991080000002E-4</v>
      </c>
      <c r="CD748" s="132">
        <v>1.2115792769999999E-3</v>
      </c>
      <c r="CE748" s="132">
        <v>1.799478545E-3</v>
      </c>
      <c r="CF748" s="132">
        <v>1.1621982209999999E-3</v>
      </c>
      <c r="CG748">
        <f t="shared" si="307"/>
        <v>1.2059064884499999E-3</v>
      </c>
      <c r="CH748" s="133">
        <v>1.8417825560000001E-3</v>
      </c>
      <c r="CI748" s="133">
        <v>1.8067499039999999E-3</v>
      </c>
      <c r="CJ748" s="100">
        <f t="shared" si="308"/>
        <v>1.8242662300000001E-3</v>
      </c>
      <c r="CK748" s="30">
        <v>1.3901574939999999E-3</v>
      </c>
      <c r="CL748" s="30">
        <v>6.4943860920000003E-4</v>
      </c>
      <c r="CM748">
        <f t="shared" si="309"/>
        <v>1.0197980516E-3</v>
      </c>
      <c r="CN748" s="30">
        <v>1.0187563409999999E-3</v>
      </c>
      <c r="CO748" s="30">
        <v>1.3390768440000001E-2</v>
      </c>
      <c r="CP748" s="30">
        <v>2.7215400629999999E-3</v>
      </c>
      <c r="CQ748" s="30">
        <v>1.994771281E-3</v>
      </c>
      <c r="CR748" s="30">
        <v>5.72337375E-5</v>
      </c>
      <c r="CS748" s="100">
        <f t="shared" si="310"/>
        <v>3.8366139724999998E-3</v>
      </c>
      <c r="CT748" s="30">
        <v>1.20731679E-3</v>
      </c>
      <c r="CU748" s="30">
        <v>1.9481948170000001E-3</v>
      </c>
      <c r="CV748">
        <f t="shared" si="311"/>
        <v>1.5777558035000002E-3</v>
      </c>
      <c r="CW748" s="30">
        <v>8.9899522060000005E-4</v>
      </c>
    </row>
    <row r="749" spans="1:104" ht="15.75" thickBot="1">
      <c r="A749" t="s">
        <v>64</v>
      </c>
      <c r="B749">
        <v>3.86E+18</v>
      </c>
      <c r="C749">
        <v>2.5499999999999998E-2</v>
      </c>
      <c r="D749">
        <v>3.9406579999999997E-3</v>
      </c>
      <c r="E749" t="s">
        <v>58</v>
      </c>
      <c r="F749">
        <v>3.86E+18</v>
      </c>
      <c r="G749" s="19"/>
      <c r="H749" s="19"/>
      <c r="I749" s="19"/>
      <c r="J749" s="19"/>
      <c r="K749" s="19"/>
      <c r="L749" s="19"/>
      <c r="M749" s="19"/>
      <c r="N749" s="19"/>
      <c r="R749" s="100"/>
      <c r="S749" t="s">
        <v>64</v>
      </c>
      <c r="T749">
        <v>3.72E+18</v>
      </c>
      <c r="U749" s="30">
        <v>1.304E-2</v>
      </c>
      <c r="V749" s="30">
        <v>1.8912255259999999E-3</v>
      </c>
      <c r="W749" s="30">
        <v>2.6689999999999998E-2</v>
      </c>
      <c r="X749" s="30">
        <v>4.1807644109999997E-3</v>
      </c>
      <c r="Y749" s="30">
        <v>4.1200000000000001E-2</v>
      </c>
      <c r="Z749" s="30">
        <v>6.0910703730000003E-3</v>
      </c>
      <c r="AA749" s="30">
        <v>2.5270000000000001E-2</v>
      </c>
      <c r="AB749" s="30">
        <v>3.7948640939999998E-3</v>
      </c>
      <c r="AC749" s="99">
        <f t="shared" si="299"/>
        <v>3.9894811010000005E-3</v>
      </c>
      <c r="AD749">
        <f t="shared" si="300"/>
        <v>1.721803222429155E-3</v>
      </c>
      <c r="AE749" t="s">
        <v>58</v>
      </c>
      <c r="AF749">
        <v>3.72E+18</v>
      </c>
      <c r="AG749" s="30">
        <v>3.9739999999999998E-2</v>
      </c>
      <c r="AH749" s="30">
        <v>6.1469450890000001E-3</v>
      </c>
      <c r="AI749" s="30">
        <v>3.6269999999999997E-2</v>
      </c>
      <c r="AJ749" s="30">
        <v>5.9361702129999997E-3</v>
      </c>
      <c r="AK749" s="99">
        <f t="shared" si="301"/>
        <v>6.0415576509999999E-3</v>
      </c>
      <c r="AL749" s="100">
        <f t="shared" si="328"/>
        <v>1.0538743800000017E-4</v>
      </c>
      <c r="AM749" t="s">
        <v>64</v>
      </c>
      <c r="AN749">
        <v>3.86E+18</v>
      </c>
      <c r="AO749" s="30">
        <v>2.3E-3</v>
      </c>
      <c r="AP749" s="30">
        <v>2.733214498E-3</v>
      </c>
      <c r="AQ749" s="30">
        <v>-4.1999999999999997E-3</v>
      </c>
      <c r="AR749" s="30">
        <v>-4.0804430200000004E-3</v>
      </c>
      <c r="AS749">
        <f t="shared" si="296"/>
        <v>2.733214498E-3</v>
      </c>
      <c r="AT749">
        <f t="shared" si="297"/>
        <v>4.8179834356605012E-3</v>
      </c>
      <c r="AU749" t="s">
        <v>58</v>
      </c>
      <c r="AV749">
        <v>3.86E+18</v>
      </c>
      <c r="AW749" s="19"/>
      <c r="AX749" s="19">
        <f>(AX748+AX750)*0.5</f>
        <v>-4.9835406E-3</v>
      </c>
      <c r="AY749" s="30">
        <v>2.76E-2</v>
      </c>
      <c r="AZ749" s="30">
        <v>3.6858974359999998E-2</v>
      </c>
      <c r="BA749" s="30">
        <v>-9.5499999999999995E-3</v>
      </c>
      <c r="BB749" s="30">
        <v>-1.0164981369999999E-2</v>
      </c>
      <c r="BC749" s="30">
        <v>6.7000000000000002E-3</v>
      </c>
      <c r="BD749" s="30">
        <v>7.73940164E-3</v>
      </c>
      <c r="BE749" s="30">
        <v>-1.9E-3</v>
      </c>
      <c r="BF749" s="30">
        <v>-1.952121648E-3</v>
      </c>
      <c r="BG749">
        <f t="shared" si="303"/>
        <v>5.4995464763999994E-3</v>
      </c>
      <c r="BH749">
        <f t="shared" si="298"/>
        <v>1.8703145280131624E-2</v>
      </c>
      <c r="BI749" t="s">
        <v>64</v>
      </c>
      <c r="BJ749">
        <v>3.72E+18</v>
      </c>
      <c r="BK749" s="30">
        <v>1.9E-3</v>
      </c>
      <c r="BL749" s="30">
        <v>2.7452680249999998E-3</v>
      </c>
      <c r="BM749" s="30">
        <v>9.1000000000000004E-3</v>
      </c>
      <c r="BN749" s="30">
        <v>1.0434583190000001E-2</v>
      </c>
      <c r="BO749">
        <f t="shared" si="304"/>
        <v>6.5899256074999999E-3</v>
      </c>
      <c r="BP749">
        <f t="shared" si="322"/>
        <v>5.4371668958520577E-3</v>
      </c>
      <c r="BQ749" t="s">
        <v>58</v>
      </c>
      <c r="BR749">
        <v>3.72E+18</v>
      </c>
      <c r="BS749" s="30">
        <v>3.5000000000000001E-3</v>
      </c>
      <c r="BT749" s="30">
        <v>4.034582133E-3</v>
      </c>
      <c r="BW749" s="132">
        <v>1.097583616E-3</v>
      </c>
      <c r="BX749" s="134"/>
      <c r="BY749" s="134"/>
      <c r="BZ749" s="134"/>
      <c r="CA749" s="134"/>
      <c r="CB749" s="126"/>
      <c r="CC749" s="132">
        <v>5.2675923210000004E-4</v>
      </c>
      <c r="CD749" s="132">
        <v>1.164459881E-3</v>
      </c>
      <c r="CE749" s="132">
        <v>1.696533548E-3</v>
      </c>
      <c r="CF749" s="132">
        <v>1.0488838949999999E-3</v>
      </c>
      <c r="CG749">
        <f t="shared" si="307"/>
        <v>1.109159139025E-3</v>
      </c>
      <c r="CH749" s="133">
        <v>1.69898883E-3</v>
      </c>
      <c r="CI749" s="133">
        <v>1.640731573E-3</v>
      </c>
      <c r="CJ749" s="100">
        <f t="shared" si="308"/>
        <v>1.6698602014999999E-3</v>
      </c>
      <c r="CK749" s="30">
        <v>7.6127672269999996E-4</v>
      </c>
      <c r="CL749" s="30">
        <v>1.136517566E-3</v>
      </c>
      <c r="CM749">
        <f t="shared" si="309"/>
        <v>9.4889714435000003E-4</v>
      </c>
      <c r="CN749" s="19"/>
      <c r="CO749" s="30">
        <v>1.02662558E-2</v>
      </c>
      <c r="CP749" s="30">
        <v>2.831231765E-3</v>
      </c>
      <c r="CQ749" s="30">
        <v>2.1556399330000002E-3</v>
      </c>
      <c r="CR749" s="30">
        <v>5.4372050620000003E-4</v>
      </c>
      <c r="CS749" s="100">
        <f t="shared" si="310"/>
        <v>3.9492120010500001E-3</v>
      </c>
      <c r="CT749" s="30">
        <v>7.6463396720000002E-4</v>
      </c>
      <c r="CU749" s="30">
        <v>2.9063234149999998E-3</v>
      </c>
      <c r="CV749">
        <f t="shared" si="311"/>
        <v>1.8354786910999999E-3</v>
      </c>
      <c r="CW749" s="30">
        <v>1.123744026E-3</v>
      </c>
    </row>
    <row r="750" spans="1:104" ht="15.75" thickBot="1">
      <c r="A750" t="s">
        <v>65</v>
      </c>
      <c r="B750">
        <v>4.01E+18</v>
      </c>
      <c r="C750">
        <v>2.2339999999999999E-2</v>
      </c>
      <c r="D750">
        <v>3.4523259999999999E-3</v>
      </c>
      <c r="E750" t="s">
        <v>59</v>
      </c>
      <c r="F750">
        <v>4.01E+18</v>
      </c>
      <c r="G750" s="30">
        <v>3.1989999999999998E-2</v>
      </c>
      <c r="H750" s="30">
        <v>4.9497137549999997E-3</v>
      </c>
      <c r="I750" s="30"/>
      <c r="J750" s="30"/>
      <c r="K750" s="30">
        <v>3.1539999999999999E-2</v>
      </c>
      <c r="L750" s="30">
        <v>5.4842636059999998E-3</v>
      </c>
      <c r="M750" s="30">
        <v>9.8000000000000004E-2</v>
      </c>
      <c r="N750" s="30">
        <v>3.6385237989999999E-2</v>
      </c>
      <c r="Q750">
        <f t="shared" ref="Q750" si="333">AVERAGE(H750,L750,J750)</f>
        <v>5.2169886804999998E-3</v>
      </c>
      <c r="R750" s="100">
        <f>_xlfn.STDEV.S(H750,J750,L750,N750,P750)</f>
        <v>1.7996981901386967E-2</v>
      </c>
      <c r="S750" t="s">
        <v>65</v>
      </c>
      <c r="T750">
        <v>3.87E+18</v>
      </c>
      <c r="U750" s="30">
        <v>1.0529999999999999E-2</v>
      </c>
      <c r="V750" s="30">
        <v>1.527193619E-3</v>
      </c>
      <c r="W750" s="30">
        <v>2.3349999999999999E-2</v>
      </c>
      <c r="X750" s="30">
        <v>3.6575814539999999E-3</v>
      </c>
      <c r="Y750" s="30">
        <v>4.07E-2</v>
      </c>
      <c r="Z750" s="30">
        <v>6.0171496160000004E-3</v>
      </c>
      <c r="AA750" s="30">
        <v>2.2749999999999999E-2</v>
      </c>
      <c r="AB750" s="30">
        <v>3.4164288929999999E-3</v>
      </c>
      <c r="AC750" s="99">
        <f t="shared" si="299"/>
        <v>3.6545883955000002E-3</v>
      </c>
      <c r="AD750">
        <f t="shared" si="300"/>
        <v>1.8406731524744026E-3</v>
      </c>
      <c r="AE750" t="s">
        <v>59</v>
      </c>
      <c r="AF750">
        <v>3.87E+18</v>
      </c>
      <c r="AG750" s="30">
        <v>3.6409999999999998E-2</v>
      </c>
      <c r="AH750" s="30">
        <v>5.6318638819999999E-3</v>
      </c>
      <c r="AI750" s="30">
        <v>3.5200000000000002E-2</v>
      </c>
      <c r="AJ750" s="30">
        <v>5.7610474630000004E-3</v>
      </c>
      <c r="AK750" s="99">
        <f t="shared" si="301"/>
        <v>5.6964556724999997E-3</v>
      </c>
      <c r="AL750" s="100">
        <f t="shared" si="328"/>
        <v>6.4591790500000221E-5</v>
      </c>
      <c r="AM750" t="s">
        <v>65</v>
      </c>
      <c r="AN750">
        <v>4.01E+18</v>
      </c>
      <c r="AO750" s="30">
        <v>1.6000000000000001E-3</v>
      </c>
      <c r="AP750" s="30">
        <v>1.901366607E-3</v>
      </c>
      <c r="AQ750" s="30">
        <v>-5.5999999999999999E-3</v>
      </c>
      <c r="AR750" s="30">
        <v>-5.4405906929999998E-3</v>
      </c>
      <c r="AS750">
        <f t="shared" si="296"/>
        <v>1.901366607E-3</v>
      </c>
      <c r="AT750">
        <f t="shared" si="297"/>
        <v>5.1915477940120752E-3</v>
      </c>
      <c r="AU750" t="s">
        <v>59</v>
      </c>
      <c r="AV750">
        <v>4.01E+18</v>
      </c>
      <c r="AW750" s="30">
        <v>-6.8999999999999999E-3</v>
      </c>
      <c r="AX750" s="30">
        <v>-6.309436723E-3</v>
      </c>
      <c r="AY750" s="30">
        <v>3.5499999999999997E-2</v>
      </c>
      <c r="AZ750" s="30">
        <v>4.740918803E-2</v>
      </c>
      <c r="BA750" s="30">
        <v>-1.158E-2</v>
      </c>
      <c r="BB750" s="30">
        <v>-1.232570516E-2</v>
      </c>
      <c r="BC750" s="30">
        <v>6.4999999999999997E-3</v>
      </c>
      <c r="BD750" s="30">
        <v>7.5083747259999997E-3</v>
      </c>
      <c r="BE750" s="30">
        <v>-1.8E-3</v>
      </c>
      <c r="BF750" s="30">
        <v>-1.849378403E-3</v>
      </c>
      <c r="BG750">
        <f t="shared" si="303"/>
        <v>6.8866084940000004E-3</v>
      </c>
      <c r="BH750">
        <f t="shared" si="298"/>
        <v>2.3780412727032518E-2</v>
      </c>
      <c r="BI750" t="s">
        <v>65</v>
      </c>
      <c r="BJ750">
        <v>3.87E+18</v>
      </c>
      <c r="BK750" s="30">
        <v>2.8E-3</v>
      </c>
      <c r="BL750" s="30">
        <v>4.045658142E-3</v>
      </c>
      <c r="BM750" s="30">
        <v>1.14E-2</v>
      </c>
      <c r="BN750" s="30">
        <v>1.307189542E-2</v>
      </c>
      <c r="BO750">
        <f t="shared" si="304"/>
        <v>8.5587767809999996E-3</v>
      </c>
      <c r="BP750">
        <f t="shared" si="322"/>
        <v>6.3825135878726067E-3</v>
      </c>
      <c r="BQ750" t="s">
        <v>59</v>
      </c>
      <c r="BR750">
        <v>3.87E+18</v>
      </c>
      <c r="BS750" s="30">
        <v>1.5E-3</v>
      </c>
      <c r="BT750" s="30">
        <v>1.7291066280000001E-3</v>
      </c>
      <c r="BW750" s="132">
        <v>9.6156933270000005E-4</v>
      </c>
      <c r="BX750" s="132">
        <v>2.4079094100000001E-4</v>
      </c>
      <c r="BY750" s="132">
        <v>1.9554899289999999E-4</v>
      </c>
      <c r="BZ750" s="132">
        <v>1.527520883E-3</v>
      </c>
      <c r="CA750" s="132">
        <v>1.013430697E-2</v>
      </c>
      <c r="CB750" s="126">
        <f t="shared" ref="CB750" si="334">AVERAGE(BX750:BZ750)</f>
        <v>6.546202723E-4</v>
      </c>
      <c r="CC750" s="132">
        <v>4.2536615900000001E-4</v>
      </c>
      <c r="CD750" s="132">
        <v>1.018738787E-3</v>
      </c>
      <c r="CE750" s="132">
        <v>1.6759445489999999E-3</v>
      </c>
      <c r="CF750" s="132">
        <v>9.4428605490000004E-4</v>
      </c>
      <c r="CG750">
        <f t="shared" si="307"/>
        <v>1.016083887475E-3</v>
      </c>
      <c r="CH750" s="133">
        <v>1.55662263E-3</v>
      </c>
      <c r="CI750" s="133">
        <v>1.5923284079999999E-3</v>
      </c>
      <c r="CJ750" s="100">
        <f t="shared" si="308"/>
        <v>1.574475519E-3</v>
      </c>
      <c r="CK750" s="30">
        <v>5.2958380710000003E-4</v>
      </c>
      <c r="CL750" s="30">
        <v>1.5153567550000001E-3</v>
      </c>
      <c r="CM750">
        <f t="shared" si="309"/>
        <v>1.02247028105E-3</v>
      </c>
      <c r="CN750" s="30">
        <v>1.7573546880000001E-3</v>
      </c>
      <c r="CO750" s="30">
        <v>1.320478554E-2</v>
      </c>
      <c r="CP750" s="30">
        <v>3.433053805E-3</v>
      </c>
      <c r="CQ750" s="30">
        <v>2.0912924720000001E-3</v>
      </c>
      <c r="CR750" s="30">
        <v>5.1510363749999999E-4</v>
      </c>
      <c r="CS750" s="100">
        <f t="shared" si="310"/>
        <v>4.2003180284999999E-3</v>
      </c>
      <c r="CT750" s="30">
        <v>1.126829004E-3</v>
      </c>
      <c r="CU750" s="30">
        <v>3.640888674E-3</v>
      </c>
      <c r="CV750">
        <f t="shared" si="311"/>
        <v>2.3838588390000001E-3</v>
      </c>
      <c r="CW750" s="30">
        <v>4.8160458250000001E-4</v>
      </c>
    </row>
    <row r="751" spans="1:104" ht="15.75" thickBot="1">
      <c r="A751" t="s">
        <v>66</v>
      </c>
      <c r="B751">
        <v>4.17E+18</v>
      </c>
      <c r="C751">
        <v>1.958E-2</v>
      </c>
      <c r="D751">
        <v>3.0258070000000001E-3</v>
      </c>
      <c r="E751" t="s">
        <v>60</v>
      </c>
      <c r="F751">
        <v>4.17E+18</v>
      </c>
      <c r="G751" s="19"/>
      <c r="H751" s="19"/>
      <c r="I751" s="19"/>
      <c r="J751" s="19"/>
      <c r="K751" s="19"/>
      <c r="L751" s="19"/>
      <c r="M751" s="19"/>
      <c r="N751" s="19"/>
      <c r="R751" s="100"/>
      <c r="S751" t="s">
        <v>66</v>
      </c>
      <c r="T751">
        <v>4.02E+18</v>
      </c>
      <c r="U751" s="30">
        <v>7.4200000000000004E-3</v>
      </c>
      <c r="V751" s="30">
        <v>1.0761421320000001E-3</v>
      </c>
      <c r="W751" s="30">
        <v>2.0959999999999999E-2</v>
      </c>
      <c r="X751" s="30">
        <v>3.2832080200000001E-3</v>
      </c>
      <c r="Y751" s="30">
        <v>4.0410000000000001E-2</v>
      </c>
      <c r="Z751" s="30">
        <v>5.9742755770000001E-3</v>
      </c>
      <c r="AA751" s="30">
        <v>2.0559999999999998E-2</v>
      </c>
      <c r="AB751" s="30">
        <v>3.087550683E-3</v>
      </c>
      <c r="AC751" s="99">
        <f t="shared" si="299"/>
        <v>3.355294103E-3</v>
      </c>
      <c r="AD751">
        <f t="shared" si="300"/>
        <v>2.010843986189545E-3</v>
      </c>
      <c r="AE751" t="s">
        <v>60</v>
      </c>
      <c r="AF751">
        <v>4.02E+18</v>
      </c>
      <c r="AG751" s="30">
        <v>3.3759999999999998E-2</v>
      </c>
      <c r="AH751" s="30">
        <v>5.221964424E-3</v>
      </c>
      <c r="AI751" s="30">
        <v>3.4000000000000002E-2</v>
      </c>
      <c r="AJ751" s="30">
        <v>5.5646481179999997E-3</v>
      </c>
      <c r="AK751" s="99">
        <f t="shared" si="301"/>
        <v>5.3933062709999998E-3</v>
      </c>
      <c r="AL751" s="100">
        <f t="shared" si="328"/>
        <v>1.7134184699999985E-4</v>
      </c>
      <c r="AM751" t="s">
        <v>66</v>
      </c>
      <c r="AN751">
        <v>4.17E+18</v>
      </c>
      <c r="AO751" s="30">
        <v>3.0999999999999999E-3</v>
      </c>
      <c r="AP751" s="30">
        <v>3.683897802E-3</v>
      </c>
      <c r="AQ751" s="30">
        <v>-2.7000000000000001E-3</v>
      </c>
      <c r="AR751" s="30">
        <v>-2.623141941E-3</v>
      </c>
      <c r="AS751">
        <f t="shared" si="296"/>
        <v>3.683897802E-3</v>
      </c>
      <c r="AT751">
        <f t="shared" si="297"/>
        <v>4.4597505714883594E-3</v>
      </c>
      <c r="AU751" t="s">
        <v>60</v>
      </c>
      <c r="AV751">
        <v>4.17E+18</v>
      </c>
      <c r="AW751" s="19"/>
      <c r="AX751" s="19">
        <f>(AX750+AX752)*0.5</f>
        <v>-6.6294806144999996E-3</v>
      </c>
      <c r="AY751" s="30">
        <v>3.0800000000000001E-2</v>
      </c>
      <c r="AZ751" s="30">
        <v>4.1132478629999997E-2</v>
      </c>
      <c r="BA751" s="30">
        <v>-6.7400000000000003E-3</v>
      </c>
      <c r="BB751" s="30">
        <v>-7.1740287389999999E-3</v>
      </c>
      <c r="BC751" s="30">
        <v>7.4999999999999997E-3</v>
      </c>
      <c r="BD751" s="30">
        <v>8.6635092989999999E-3</v>
      </c>
      <c r="BE751" s="30">
        <v>-4.4000000000000003E-3</v>
      </c>
      <c r="BF751" s="30">
        <v>-4.5207027640000001E-3</v>
      </c>
      <c r="BG751">
        <f t="shared" si="303"/>
        <v>6.2943551622999996E-3</v>
      </c>
      <c r="BH751">
        <f t="shared" si="298"/>
        <v>2.0522524894136862E-2</v>
      </c>
      <c r="BI751" t="s">
        <v>66</v>
      </c>
      <c r="BJ751">
        <v>4.02E+18</v>
      </c>
      <c r="BK751" s="30">
        <v>2.8E-3</v>
      </c>
      <c r="BL751" s="30">
        <v>4.045658142E-3</v>
      </c>
      <c r="BM751" s="30">
        <v>9.5999999999999992E-3</v>
      </c>
      <c r="BN751" s="30">
        <v>1.100791194E-2</v>
      </c>
      <c r="BO751">
        <f t="shared" si="304"/>
        <v>7.5267850409999996E-3</v>
      </c>
      <c r="BP751">
        <f t="shared" si="322"/>
        <v>4.9230568729075981E-3</v>
      </c>
      <c r="BQ751" t="s">
        <v>60</v>
      </c>
      <c r="BR751">
        <v>4.02E+18</v>
      </c>
      <c r="BS751" s="30">
        <v>8.9999999999999998E-4</v>
      </c>
      <c r="BT751" s="30">
        <v>1.037463977E-3</v>
      </c>
      <c r="BW751" s="132">
        <v>8.4277204719999997E-4</v>
      </c>
      <c r="BX751" s="134"/>
      <c r="BY751" s="134"/>
      <c r="BZ751" s="134"/>
      <c r="CA751" s="134"/>
      <c r="CB751" s="126"/>
      <c r="CC751" s="132">
        <v>2.9973569800000001E-4</v>
      </c>
      <c r="CD751" s="132">
        <v>9.1446530940000003E-4</v>
      </c>
      <c r="CE751" s="132">
        <v>1.6640029289999999E-3</v>
      </c>
      <c r="CF751" s="132">
        <v>8.5338555120000005E-4</v>
      </c>
      <c r="CG751">
        <f t="shared" si="307"/>
        <v>9.3289737190000008E-4</v>
      </c>
      <c r="CH751" s="133">
        <v>1.4433282060000001E-3</v>
      </c>
      <c r="CI751" s="133">
        <v>1.5380444849999999E-3</v>
      </c>
      <c r="CJ751" s="100">
        <f t="shared" si="308"/>
        <v>1.4906863454999999E-3</v>
      </c>
      <c r="CK751" s="30">
        <v>1.0260686260000001E-3</v>
      </c>
      <c r="CL751" s="30">
        <v>7.3061843539999995E-4</v>
      </c>
      <c r="CM751">
        <f t="shared" si="309"/>
        <v>8.7834353069999997E-4</v>
      </c>
      <c r="CN751" s="19"/>
      <c r="CO751" s="30">
        <v>1.1456546329999999E-2</v>
      </c>
      <c r="CP751" s="30">
        <v>1.9981677579999999E-3</v>
      </c>
      <c r="CQ751" s="30">
        <v>2.4130297750000001E-3</v>
      </c>
      <c r="CR751" s="30">
        <v>1.259142225E-3</v>
      </c>
      <c r="CS751" s="100">
        <f t="shared" si="310"/>
        <v>4.2817215219999993E-3</v>
      </c>
      <c r="CT751" s="30">
        <v>1.126829004E-3</v>
      </c>
      <c r="CU751" s="30">
        <v>3.0660115150000001E-3</v>
      </c>
      <c r="CV751">
        <f t="shared" si="311"/>
        <v>2.0964202594999999E-3</v>
      </c>
      <c r="CW751" s="30">
        <v>2.8896274950000002E-4</v>
      </c>
    </row>
    <row r="752" spans="1:104" ht="15.75" thickBot="1">
      <c r="A752" t="s">
        <v>67</v>
      </c>
      <c r="B752">
        <v>4.32E+18</v>
      </c>
      <c r="C752">
        <v>1.8859999999999998E-2</v>
      </c>
      <c r="D752">
        <v>2.914542E-3</v>
      </c>
      <c r="E752" t="s">
        <v>61</v>
      </c>
      <c r="F752">
        <v>4.32E+18</v>
      </c>
      <c r="G752" s="30">
        <v>2.3460000000000002E-2</v>
      </c>
      <c r="H752" s="30">
        <v>3.6298932379999998E-3</v>
      </c>
      <c r="I752" s="30"/>
      <c r="J752" s="30"/>
      <c r="K752" s="30">
        <v>2.7789999999999999E-2</v>
      </c>
      <c r="L752" s="30">
        <v>4.8322030950000002E-3</v>
      </c>
      <c r="M752" s="30">
        <v>5.8500000000000003E-2</v>
      </c>
      <c r="N752" s="30">
        <v>2.1719759410000001E-2</v>
      </c>
      <c r="Q752">
        <f t="shared" ref="Q752" si="335">AVERAGE(H752,L752,J752)</f>
        <v>4.2310481664999998E-3</v>
      </c>
      <c r="R752" s="100">
        <f>_xlfn.STDEV.S(H752,J752,L752,N752,P752)</f>
        <v>1.0114991888326007E-2</v>
      </c>
      <c r="S752" t="s">
        <v>67</v>
      </c>
      <c r="T752">
        <v>4.16E+18</v>
      </c>
      <c r="U752" s="30">
        <v>4.9399999999999999E-3</v>
      </c>
      <c r="V752" s="30">
        <v>7.1646120380000004E-4</v>
      </c>
      <c r="W752" s="30">
        <v>2.035E-2</v>
      </c>
      <c r="X752" s="30">
        <v>3.1876566420000001E-3</v>
      </c>
      <c r="Y752" s="30">
        <v>3.6949999999999997E-2</v>
      </c>
      <c r="Z752" s="30">
        <v>5.4627439379999997E-3</v>
      </c>
      <c r="AA752" s="30">
        <v>2.0049999999999998E-2</v>
      </c>
      <c r="AB752" s="30">
        <v>3.010962607E-3</v>
      </c>
      <c r="AC752" s="99">
        <f t="shared" si="299"/>
        <v>3.0944560976999998E-3</v>
      </c>
      <c r="AD752">
        <f t="shared" si="300"/>
        <v>1.9390121638241814E-3</v>
      </c>
      <c r="AE752" t="s">
        <v>61</v>
      </c>
      <c r="AF752">
        <v>4.16E+18</v>
      </c>
      <c r="AG752" s="30">
        <v>3.261E-2</v>
      </c>
      <c r="AH752" s="30">
        <v>5.0440835269999996E-3</v>
      </c>
      <c r="AI752" s="30">
        <v>3.3000000000000002E-2</v>
      </c>
      <c r="AJ752" s="30">
        <v>5.4009819969999999E-3</v>
      </c>
      <c r="AK752" s="99">
        <f t="shared" si="301"/>
        <v>5.2225327619999998E-3</v>
      </c>
      <c r="AL752" s="100">
        <f t="shared" si="328"/>
        <v>1.7844923500000016E-4</v>
      </c>
      <c r="AM752" t="s">
        <v>67</v>
      </c>
      <c r="AN752">
        <v>4.32E+18</v>
      </c>
      <c r="AO752" s="30">
        <v>3.2000000000000002E-3</v>
      </c>
      <c r="AP752" s="30">
        <v>3.802733214E-3</v>
      </c>
      <c r="AQ752" s="30">
        <v>-1.6000000000000001E-3</v>
      </c>
      <c r="AR752" s="30">
        <v>-1.5544544840000001E-3</v>
      </c>
      <c r="AS752">
        <f t="shared" si="296"/>
        <v>3.802733214E-3</v>
      </c>
      <c r="AT752">
        <f t="shared" si="297"/>
        <v>3.7881037493449499E-3</v>
      </c>
      <c r="AU752" t="s">
        <v>61</v>
      </c>
      <c r="AV752">
        <v>4.32E+18</v>
      </c>
      <c r="AW752" s="30">
        <v>-7.6E-3</v>
      </c>
      <c r="AX752" s="30">
        <v>-6.949524506E-3</v>
      </c>
      <c r="AY752" s="30">
        <v>3.2599999999999997E-2</v>
      </c>
      <c r="AZ752" s="30">
        <v>4.3536324789999997E-2</v>
      </c>
      <c r="BA752" s="30">
        <v>-8.2199999999999999E-3</v>
      </c>
      <c r="BB752" s="30">
        <v>-8.7493347530000001E-3</v>
      </c>
      <c r="BC752" s="30">
        <v>6.1000000000000004E-3</v>
      </c>
      <c r="BD752" s="30">
        <v>7.0463208959999999E-3</v>
      </c>
      <c r="BE752" s="30">
        <v>-3.8999999999999998E-3</v>
      </c>
      <c r="BF752" s="30">
        <v>-4.0069865409999997E-3</v>
      </c>
      <c r="BG752">
        <f t="shared" si="303"/>
        <v>6.1753599771999998E-3</v>
      </c>
      <c r="BH752">
        <f t="shared" si="298"/>
        <v>2.1767461673154839E-2</v>
      </c>
      <c r="BI752" t="s">
        <v>67</v>
      </c>
      <c r="BJ752">
        <v>4.16E+18</v>
      </c>
      <c r="BK752" s="30">
        <v>2.3999999999999998E-3</v>
      </c>
      <c r="BL752" s="30">
        <v>3.4677069790000001E-3</v>
      </c>
      <c r="BM752" s="30">
        <v>6.4999999999999997E-3</v>
      </c>
      <c r="BN752" s="30">
        <v>7.4532737070000001E-3</v>
      </c>
      <c r="BO752">
        <f t="shared" si="304"/>
        <v>5.4604903430000001E-3</v>
      </c>
      <c r="BP752">
        <f t="shared" si="322"/>
        <v>2.8182212602402799E-3</v>
      </c>
      <c r="BQ752" t="s">
        <v>61</v>
      </c>
      <c r="BR752">
        <v>4.16E+18</v>
      </c>
      <c r="BS752" s="30">
        <v>1.1999999999999999E-3</v>
      </c>
      <c r="BT752" s="30">
        <v>1.383285303E-3</v>
      </c>
      <c r="BW752" s="132">
        <v>8.1178145099999996E-4</v>
      </c>
      <c r="BX752" s="132">
        <v>1.7658504140000001E-4</v>
      </c>
      <c r="BY752" s="132">
        <v>4.2938006379999999E-4</v>
      </c>
      <c r="BZ752" s="132">
        <v>1.345903784E-3</v>
      </c>
      <c r="CA752" s="132">
        <v>6.0495607920000001E-3</v>
      </c>
      <c r="CB752" s="126">
        <f t="shared" ref="CB752" si="336">AVERAGE(BX752:BZ752)</f>
        <v>6.5062296306666668E-4</v>
      </c>
      <c r="CC752" s="132">
        <v>1.9955449440000001E-4</v>
      </c>
      <c r="CD752" s="132">
        <v>8.878515766E-4</v>
      </c>
      <c r="CE752" s="132">
        <v>1.521527054E-3</v>
      </c>
      <c r="CF752" s="132">
        <v>8.3221694069999998E-4</v>
      </c>
      <c r="CG752">
        <f t="shared" si="307"/>
        <v>8.6028751642499993E-4</v>
      </c>
      <c r="CH752" s="133">
        <v>1.394162701E-3</v>
      </c>
      <c r="CI752" s="133">
        <v>1.492807883E-3</v>
      </c>
      <c r="CJ752" s="100">
        <f t="shared" si="308"/>
        <v>1.4434852920000001E-3</v>
      </c>
      <c r="CK752" s="30">
        <v>1.0591676139999999E-3</v>
      </c>
      <c r="CL752" s="30">
        <v>4.3295907279999998E-4</v>
      </c>
      <c r="CM752">
        <f t="shared" si="309"/>
        <v>7.4606334339999999E-4</v>
      </c>
      <c r="CN752" s="30">
        <v>1.9356370470000001E-3</v>
      </c>
      <c r="CO752" s="30">
        <v>1.212608475E-2</v>
      </c>
      <c r="CP752" s="30">
        <v>2.4369345659999999E-3</v>
      </c>
      <c r="CQ752" s="30">
        <v>1.9625975509999999E-3</v>
      </c>
      <c r="CR752" s="30">
        <v>1.1160578809999999E-3</v>
      </c>
      <c r="CS752" s="100">
        <f t="shared" si="310"/>
        <v>3.9154623589999996E-3</v>
      </c>
      <c r="CT752" s="30">
        <v>9.6585343229999997E-4</v>
      </c>
      <c r="CU752" s="30">
        <v>2.0759452960000002E-3</v>
      </c>
      <c r="CV752">
        <f t="shared" si="311"/>
        <v>1.5208993641500001E-3</v>
      </c>
      <c r="CW752" s="30">
        <v>3.8528366599999999E-4</v>
      </c>
    </row>
    <row r="753" spans="1:101" ht="15.75" thickBot="1">
      <c r="A753" t="s">
        <v>68</v>
      </c>
      <c r="B753">
        <v>4.47E+18</v>
      </c>
      <c r="C753">
        <v>1.8380000000000001E-2</v>
      </c>
      <c r="D753">
        <v>2.8403650000000001E-3</v>
      </c>
      <c r="E753" t="s">
        <v>62</v>
      </c>
      <c r="F753">
        <v>4.47E+18</v>
      </c>
      <c r="G753" s="19"/>
      <c r="H753" s="19"/>
      <c r="I753" s="19"/>
      <c r="J753" s="19"/>
      <c r="K753" s="19"/>
      <c r="L753" s="19"/>
      <c r="M753" s="19"/>
      <c r="N753" s="19"/>
      <c r="R753" s="100"/>
      <c r="S753" t="s">
        <v>68</v>
      </c>
      <c r="T753">
        <v>4.31E+18</v>
      </c>
      <c r="U753" s="30">
        <v>5.9100000000000003E-3</v>
      </c>
      <c r="V753" s="30">
        <v>8.571428571E-4</v>
      </c>
      <c r="W753" s="30">
        <v>1.8089999999999998E-2</v>
      </c>
      <c r="X753" s="30">
        <v>2.8336466170000001E-3</v>
      </c>
      <c r="Y753" s="30">
        <v>3.5220000000000001E-2</v>
      </c>
      <c r="Z753" s="30">
        <v>5.2069781190000001E-3</v>
      </c>
      <c r="AA753" s="30">
        <v>1.5429999999999999E-2</v>
      </c>
      <c r="AB753" s="30">
        <v>2.3171647390000001E-3</v>
      </c>
      <c r="AC753" s="99">
        <f t="shared" si="299"/>
        <v>2.8037330830250002E-3</v>
      </c>
      <c r="AD753">
        <f t="shared" si="300"/>
        <v>1.8076175649665988E-3</v>
      </c>
      <c r="AE753" t="s">
        <v>62</v>
      </c>
      <c r="AF753">
        <v>4.31E+18</v>
      </c>
      <c r="AG753" s="30">
        <v>2.9139999999999999E-2</v>
      </c>
      <c r="AH753" s="30">
        <v>4.5073472539999999E-3</v>
      </c>
      <c r="AI753" s="30">
        <v>3.2419999999999997E-2</v>
      </c>
      <c r="AJ753" s="30">
        <v>5.3060556459999996E-3</v>
      </c>
      <c r="AK753" s="99">
        <f t="shared" si="301"/>
        <v>4.9067014500000002E-3</v>
      </c>
      <c r="AL753" s="100">
        <f t="shared" si="328"/>
        <v>3.9935419599999985E-4</v>
      </c>
      <c r="AM753" t="s">
        <v>68</v>
      </c>
      <c r="AN753">
        <v>4.47E+18</v>
      </c>
      <c r="AO753" s="30">
        <v>1.1999999999999999E-3</v>
      </c>
      <c r="AP753" s="30">
        <v>1.426024955E-3</v>
      </c>
      <c r="AQ753" s="30">
        <v>-3.7000000000000002E-3</v>
      </c>
      <c r="AR753" s="30">
        <v>-3.5946759929999998E-3</v>
      </c>
      <c r="AS753">
        <f t="shared" si="296"/>
        <v>1.426024955E-3</v>
      </c>
      <c r="AT753">
        <f t="shared" si="297"/>
        <v>3.5501716866405274E-3</v>
      </c>
      <c r="AU753" t="s">
        <v>62</v>
      </c>
      <c r="AV753">
        <v>4.47E+18</v>
      </c>
      <c r="AW753" s="19"/>
      <c r="AX753" s="19">
        <f>(AX752+AX754)*0.5</f>
        <v>-6.9952450619999995E-3</v>
      </c>
      <c r="AY753" s="30">
        <v>2.6700000000000002E-2</v>
      </c>
      <c r="AZ753" s="30">
        <v>3.5657051279999998E-2</v>
      </c>
      <c r="BA753" s="30">
        <v>-5.3299999999999997E-3</v>
      </c>
      <c r="BB753" s="30">
        <v>-5.6732304420000004E-3</v>
      </c>
      <c r="BC753" s="30">
        <v>4.4000000000000003E-3</v>
      </c>
      <c r="BD753" s="30">
        <v>5.0825921219999999E-3</v>
      </c>
      <c r="BE753" s="30">
        <v>-7.1999999999999998E-3</v>
      </c>
      <c r="BF753" s="30">
        <v>-7.3975136130000002E-3</v>
      </c>
      <c r="BG753">
        <f t="shared" si="303"/>
        <v>4.1347308570000001E-3</v>
      </c>
      <c r="BH753">
        <f t="shared" si="298"/>
        <v>1.8354973829619162E-2</v>
      </c>
      <c r="BI753" t="s">
        <v>68</v>
      </c>
      <c r="BJ753">
        <v>4.31E+18</v>
      </c>
      <c r="BK753" s="30">
        <v>2.7000000000000001E-3</v>
      </c>
      <c r="BL753" s="30">
        <v>3.9011703510000001E-3</v>
      </c>
      <c r="BM753" s="30">
        <v>8.0000000000000002E-3</v>
      </c>
      <c r="BN753" s="30">
        <v>9.1732599470000006E-3</v>
      </c>
      <c r="BO753">
        <f t="shared" si="304"/>
        <v>6.5372151490000006E-3</v>
      </c>
      <c r="BP753">
        <f t="shared" si="322"/>
        <v>3.7279303043546447E-3</v>
      </c>
      <c r="BQ753" t="s">
        <v>62</v>
      </c>
      <c r="BR753">
        <v>4.31E+18</v>
      </c>
      <c r="BS753" s="30">
        <v>1.9E-3</v>
      </c>
      <c r="BT753" s="30">
        <v>2.1902017289999998E-3</v>
      </c>
      <c r="BW753" s="132">
        <v>7.9112105349999999E-4</v>
      </c>
      <c r="BX753" s="134"/>
      <c r="BY753" s="134"/>
      <c r="BZ753" s="134"/>
      <c r="CA753" s="134"/>
      <c r="CB753" s="126"/>
      <c r="CC753" s="132">
        <v>2.3873827160000001E-4</v>
      </c>
      <c r="CD753" s="132">
        <v>7.8924987820000003E-4</v>
      </c>
      <c r="CE753" s="132">
        <v>1.450289116E-3</v>
      </c>
      <c r="CF753" s="132">
        <v>6.4045423420000004E-4</v>
      </c>
      <c r="CG753">
        <f t="shared" si="307"/>
        <v>7.7968287500000005E-4</v>
      </c>
      <c r="CH753" s="133">
        <v>1.245811135E-3</v>
      </c>
      <c r="CI753" s="133">
        <v>1.4665706529999999E-3</v>
      </c>
      <c r="CJ753" s="100">
        <f t="shared" si="308"/>
        <v>1.3561908940000001E-3</v>
      </c>
      <c r="CK753" s="30">
        <v>3.971878553E-4</v>
      </c>
      <c r="CL753" s="30">
        <v>1.001217856E-3</v>
      </c>
      <c r="CM753">
        <f t="shared" si="309"/>
        <v>6.9920285564999997E-4</v>
      </c>
      <c r="CN753" s="19"/>
      <c r="CO753" s="30">
        <v>9.9314865919999992E-3</v>
      </c>
      <c r="CP753" s="30">
        <v>1.5801534349999999E-3</v>
      </c>
      <c r="CQ753" s="30">
        <v>1.4156441350000001E-3</v>
      </c>
      <c r="CR753" s="30">
        <v>2.06041455E-3</v>
      </c>
      <c r="CS753" s="100">
        <f t="shared" si="310"/>
        <v>3.7469246779999999E-3</v>
      </c>
      <c r="CT753" s="30">
        <v>1.0865851109999999E-3</v>
      </c>
      <c r="CU753" s="30">
        <v>2.5550095959999998E-3</v>
      </c>
      <c r="CV753">
        <f t="shared" si="311"/>
        <v>1.8207973535E-3</v>
      </c>
      <c r="CW753" s="30">
        <v>6.1003247109999998E-4</v>
      </c>
    </row>
    <row r="754" spans="1:101" ht="15.75" thickBot="1">
      <c r="A754" t="s">
        <v>69</v>
      </c>
      <c r="B754">
        <v>4.63E+18</v>
      </c>
      <c r="C754">
        <v>1.7260000000000001E-2</v>
      </c>
      <c r="D754">
        <v>2.6672850000000001E-3</v>
      </c>
      <c r="E754" t="s">
        <v>63</v>
      </c>
      <c r="F754">
        <v>4.63E+18</v>
      </c>
      <c r="G754" s="30">
        <v>2.0590000000000001E-2</v>
      </c>
      <c r="H754" s="30">
        <v>3.185827015E-3</v>
      </c>
      <c r="I754" s="30">
        <v>2.1229999999999999E-2</v>
      </c>
      <c r="J754" s="30">
        <v>3.943164933E-3</v>
      </c>
      <c r="K754" s="30">
        <v>2.801E-2</v>
      </c>
      <c r="L754" s="30">
        <v>4.8704573120000004E-3</v>
      </c>
      <c r="M754" s="30">
        <v>7.8100000000000003E-2</v>
      </c>
      <c r="N754" s="30">
        <v>2.899680701E-2</v>
      </c>
      <c r="Q754">
        <f t="shared" ref="Q754" si="337">AVERAGE(H754,L754,J754)</f>
        <v>3.9998164199999998E-3</v>
      </c>
      <c r="R754" s="100">
        <f>_xlfn.STDEV.S(H754,J754,L754,N754,P754)</f>
        <v>1.2517467230802796E-2</v>
      </c>
      <c r="S754" t="s">
        <v>69</v>
      </c>
      <c r="T754">
        <v>4.46E+18</v>
      </c>
      <c r="U754" s="30">
        <v>3.4099999999999998E-3</v>
      </c>
      <c r="V754" s="30">
        <v>4.9456127630000005E-4</v>
      </c>
      <c r="W754" s="30">
        <v>1.719E-2</v>
      </c>
      <c r="X754" s="30">
        <v>2.6926691730000001E-3</v>
      </c>
      <c r="Y754" s="30">
        <v>3.4939999999999999E-2</v>
      </c>
      <c r="Z754" s="30">
        <v>5.1655824959999999E-3</v>
      </c>
      <c r="AA754" s="30">
        <v>1.4019999999999999E-2</v>
      </c>
      <c r="AB754" s="30">
        <v>2.105421234E-3</v>
      </c>
      <c r="AC754" s="99">
        <f t="shared" si="299"/>
        <v>2.6145585448249997E-3</v>
      </c>
      <c r="AD754">
        <f t="shared" si="300"/>
        <v>1.9379915453487731E-3</v>
      </c>
      <c r="AE754" t="s">
        <v>63</v>
      </c>
      <c r="AF754">
        <v>4.46E+18</v>
      </c>
      <c r="AG754" s="30">
        <v>2.776E-2</v>
      </c>
      <c r="AH754" s="30">
        <v>4.293890178E-3</v>
      </c>
      <c r="AI754" s="30">
        <v>3.0130000000000001E-2</v>
      </c>
      <c r="AJ754" s="30">
        <v>4.9312602290000002E-3</v>
      </c>
      <c r="AK754" s="99">
        <f t="shared" si="301"/>
        <v>4.6125752035000005E-3</v>
      </c>
      <c r="AL754" s="100">
        <f t="shared" si="328"/>
        <v>3.1868502550000009E-4</v>
      </c>
      <c r="AM754" t="s">
        <v>69</v>
      </c>
      <c r="AN754">
        <v>4.63E+18</v>
      </c>
      <c r="AO754" s="30">
        <v>2.5000000000000001E-3</v>
      </c>
      <c r="AP754" s="30">
        <v>2.9708853239999999E-3</v>
      </c>
      <c r="AQ754" s="30">
        <v>-4.8999999999999998E-3</v>
      </c>
      <c r="AR754" s="30">
        <v>-4.7605168560000003E-3</v>
      </c>
      <c r="AS754">
        <f t="shared" si="296"/>
        <v>2.9708853239999999E-3</v>
      </c>
      <c r="AT754">
        <f t="shared" si="297"/>
        <v>5.4669269095584568E-3</v>
      </c>
      <c r="AU754" t="s">
        <v>63</v>
      </c>
      <c r="AV754">
        <v>4.63E+18</v>
      </c>
      <c r="AW754" s="30">
        <v>-7.7000000000000002E-3</v>
      </c>
      <c r="AX754" s="30">
        <v>-7.0409656179999999E-3</v>
      </c>
      <c r="AY754" s="30">
        <v>3.1199999999999999E-2</v>
      </c>
      <c r="AZ754" s="30">
        <v>4.1666666669999998E-2</v>
      </c>
      <c r="BA754" s="30">
        <v>-4.9100000000000003E-3</v>
      </c>
      <c r="BB754" s="30">
        <v>-5.2261841409999999E-3</v>
      </c>
      <c r="BC754" s="30">
        <v>4.4999999999999997E-3</v>
      </c>
      <c r="BD754" s="30">
        <v>5.1981055789999996E-3</v>
      </c>
      <c r="BE754" s="30">
        <v>-7.1000000000000004E-3</v>
      </c>
      <c r="BF754" s="30">
        <v>-7.2947703689999997E-3</v>
      </c>
      <c r="BG754">
        <f t="shared" si="303"/>
        <v>5.4605704242000003E-3</v>
      </c>
      <c r="BH754">
        <f t="shared" si="298"/>
        <v>2.0881475872510897E-2</v>
      </c>
      <c r="BI754" t="s">
        <v>69</v>
      </c>
      <c r="BJ754">
        <v>4.46E+18</v>
      </c>
      <c r="BK754" s="30">
        <v>3.3E-3</v>
      </c>
      <c r="BL754" s="30">
        <v>4.7680970960000003E-3</v>
      </c>
      <c r="BM754" s="30">
        <v>9.4999999999999998E-3</v>
      </c>
      <c r="BN754" s="30">
        <v>1.0893246190000001E-2</v>
      </c>
      <c r="BO754">
        <f t="shared" si="304"/>
        <v>7.8306716430000013E-3</v>
      </c>
      <c r="BP754">
        <f t="shared" si="322"/>
        <v>4.3311344601460336E-3</v>
      </c>
      <c r="BQ754" t="s">
        <v>63</v>
      </c>
      <c r="BR754">
        <v>4.46E+18</v>
      </c>
      <c r="BS754" s="30">
        <v>1.2999999999999999E-3</v>
      </c>
      <c r="BT754" s="30">
        <v>1.4985590779999999E-3</v>
      </c>
      <c r="BW754" s="133">
        <v>7.4291345940000002E-4</v>
      </c>
      <c r="BX754" s="132">
        <v>1.5498235309999999E-4</v>
      </c>
      <c r="BY754" s="132">
        <v>1.0982817779999999E-3</v>
      </c>
      <c r="BZ754" s="132">
        <v>1.3565586540000001E-3</v>
      </c>
      <c r="CA754" s="132">
        <v>8.0764221849999995E-3</v>
      </c>
      <c r="CB754" s="126">
        <f t="shared" ref="CB754" si="338">AVERAGE(BX754:BZ754)</f>
        <v>8.6994092836666667E-4</v>
      </c>
      <c r="CC754" s="133">
        <v>1.37749155E-4</v>
      </c>
      <c r="CD754" s="133">
        <v>7.4998371510000001E-4</v>
      </c>
      <c r="CE754" s="133">
        <v>1.4387592759999999E-3</v>
      </c>
      <c r="CF754" s="133">
        <v>5.8192925230000003E-4</v>
      </c>
      <c r="CG754">
        <f t="shared" si="307"/>
        <v>7.2710534960000002E-4</v>
      </c>
      <c r="CH754" s="133">
        <v>1.186812529E-3</v>
      </c>
      <c r="CI754" s="133">
        <v>1.3629788330000001E-3</v>
      </c>
      <c r="CJ754" s="100">
        <f t="shared" si="308"/>
        <v>1.2748956810000002E-3</v>
      </c>
      <c r="CK754" s="30">
        <v>8.2747469860000003E-4</v>
      </c>
      <c r="CL754" s="30">
        <v>1.3259371609999999E-3</v>
      </c>
      <c r="CM754">
        <f t="shared" si="309"/>
        <v>1.0767059297999999E-3</v>
      </c>
      <c r="CN754" s="30">
        <v>1.961105956E-3</v>
      </c>
      <c r="CO754" s="30">
        <v>1.1605332649999999E-2</v>
      </c>
      <c r="CP754" s="30">
        <v>1.45563853E-3</v>
      </c>
      <c r="CQ754" s="30">
        <v>1.4478178649999999E-3</v>
      </c>
      <c r="CR754" s="30">
        <v>2.031797681E-3</v>
      </c>
      <c r="CS754" s="100">
        <f t="shared" si="310"/>
        <v>3.7003385364000004E-3</v>
      </c>
      <c r="CT754" s="30">
        <v>1.3280484689999999E-3</v>
      </c>
      <c r="CU754" s="30">
        <v>3.0340738949999999E-3</v>
      </c>
      <c r="CV754">
        <f t="shared" si="311"/>
        <v>2.1810611819999999E-3</v>
      </c>
      <c r="CW754" s="30">
        <v>4.1739063820000002E-4</v>
      </c>
    </row>
    <row r="755" spans="1:101" ht="15.75" thickBot="1">
      <c r="E755" t="s">
        <v>64</v>
      </c>
      <c r="F755">
        <v>4.78E+18</v>
      </c>
      <c r="G755" s="19"/>
      <c r="H755" s="19"/>
      <c r="I755" s="19"/>
      <c r="J755" s="19"/>
      <c r="K755" s="19"/>
      <c r="L755" s="19"/>
      <c r="R755" s="100"/>
      <c r="AE755" t="s">
        <v>64</v>
      </c>
      <c r="AF755">
        <v>4.61E+18</v>
      </c>
      <c r="AG755" s="30">
        <v>2.5190000000000001E-2</v>
      </c>
      <c r="AH755" s="30">
        <v>3.896365043E-3</v>
      </c>
      <c r="AI755" s="30">
        <v>2.6720000000000001E-2</v>
      </c>
      <c r="AJ755" s="30">
        <v>4.3731587559999998E-3</v>
      </c>
      <c r="AK755" s="99">
        <f t="shared" si="301"/>
        <v>4.1347618994999995E-3</v>
      </c>
      <c r="AL755" s="100">
        <f t="shared" si="328"/>
        <v>2.3839685649999992E-4</v>
      </c>
      <c r="AU755" t="s">
        <v>64</v>
      </c>
      <c r="AV755">
        <v>4.78E+18</v>
      </c>
      <c r="AW755" s="19"/>
      <c r="AX755" s="19">
        <f>(AX754+AX756)*0.5</f>
        <v>-6.080833943E-3</v>
      </c>
      <c r="AY755" s="30">
        <v>3.2000000000000001E-2</v>
      </c>
      <c r="AZ755" s="30">
        <v>4.273504274E-2</v>
      </c>
      <c r="BA755" s="30">
        <v>-1.1299999999999999E-2</v>
      </c>
      <c r="BB755" s="30">
        <v>-1.202767429E-2</v>
      </c>
      <c r="BC755" s="30">
        <v>2E-3</v>
      </c>
      <c r="BD755" s="30">
        <v>2.3102691460000001E-3</v>
      </c>
      <c r="BE755" s="30">
        <v>-7.9000000000000008E-3</v>
      </c>
      <c r="BF755" s="30">
        <v>-8.1167163260000008E-3</v>
      </c>
      <c r="BG755">
        <f t="shared" si="303"/>
        <v>3.7640174654000004E-3</v>
      </c>
      <c r="BH755">
        <f t="shared" si="298"/>
        <v>2.2407056133631368E-2</v>
      </c>
      <c r="BQ755" t="s">
        <v>64</v>
      </c>
      <c r="BR755">
        <v>4.61E+18</v>
      </c>
      <c r="BS755" s="30">
        <v>1.6000000000000001E-3</v>
      </c>
      <c r="BT755" s="30">
        <v>1.844380403E-3</v>
      </c>
      <c r="BW755" s="9"/>
      <c r="BX755" s="134"/>
      <c r="BY755" s="134"/>
      <c r="BZ755" s="134"/>
      <c r="CB755" s="126"/>
      <c r="CH755" s="133">
        <v>1.076938315E-3</v>
      </c>
      <c r="CI755" s="133">
        <v>1.2087220190000001E-3</v>
      </c>
      <c r="CJ755" s="100">
        <f t="shared" si="308"/>
        <v>1.142830167E-3</v>
      </c>
      <c r="CN755" s="19"/>
      <c r="CO755" s="30">
        <v>1.1902905280000001E-2</v>
      </c>
      <c r="CP755" s="30">
        <v>3.350043868E-3</v>
      </c>
      <c r="CQ755" s="30">
        <v>6.434746068E-4</v>
      </c>
      <c r="CR755" s="30">
        <v>2.2607326310000002E-3</v>
      </c>
      <c r="CS755" s="100">
        <f t="shared" si="310"/>
        <v>4.5392890964500001E-3</v>
      </c>
      <c r="CW755" s="30">
        <v>5.1371155470000005E-4</v>
      </c>
    </row>
    <row r="756" spans="1:101" ht="15.75" thickBot="1">
      <c r="E756" t="s">
        <v>65</v>
      </c>
      <c r="F756">
        <v>4.94E+18</v>
      </c>
      <c r="G756" s="30">
        <v>1.805E-2</v>
      </c>
      <c r="H756" s="30">
        <v>2.792820672E-3</v>
      </c>
      <c r="I756" s="30">
        <v>1.8550000000000001E-2</v>
      </c>
      <c r="J756" s="30">
        <v>3.4453937590000002E-3</v>
      </c>
      <c r="K756" s="30">
        <v>2.486E-2</v>
      </c>
      <c r="L756" s="30">
        <v>4.3227264819999996E-3</v>
      </c>
      <c r="Q756">
        <f t="shared" ref="Q756" si="339">AVERAGE(H756,L756,J756)</f>
        <v>3.5203136376666666E-3</v>
      </c>
      <c r="R756" s="100">
        <f>_xlfn.STDEV.S(H756,J756,L756,N756,P756)</f>
        <v>7.6769960794083368E-4</v>
      </c>
      <c r="AE756" t="s">
        <v>65</v>
      </c>
      <c r="AF756">
        <v>4.76E+18</v>
      </c>
      <c r="AG756" s="30">
        <v>2.2599999999999999E-2</v>
      </c>
      <c r="AH756" s="30">
        <v>3.4957463260000001E-3</v>
      </c>
      <c r="AI756" s="30">
        <v>2.529E-2</v>
      </c>
      <c r="AJ756" s="30">
        <v>4.1391162029999996E-3</v>
      </c>
      <c r="AK756" s="99">
        <f t="shared" si="301"/>
        <v>3.8174312644999996E-3</v>
      </c>
      <c r="AL756" s="100">
        <f t="shared" si="328"/>
        <v>3.2168493849999975E-4</v>
      </c>
      <c r="AU756" t="s">
        <v>65</v>
      </c>
      <c r="AV756">
        <v>4.94E+18</v>
      </c>
      <c r="AW756" s="30">
        <v>-5.5999999999999999E-3</v>
      </c>
      <c r="AX756" s="30">
        <v>-5.1207022680000002E-3</v>
      </c>
      <c r="AY756" s="30">
        <v>3.5400000000000001E-2</v>
      </c>
      <c r="AZ756" s="30">
        <v>4.7275641030000003E-2</v>
      </c>
      <c r="BA756" s="30">
        <v>-1.0149999999999999E-2</v>
      </c>
      <c r="BB756" s="30">
        <v>-1.080361895E-2</v>
      </c>
      <c r="BC756" s="30">
        <v>4.5999999999999999E-3</v>
      </c>
      <c r="BD756" s="30">
        <v>5.3136190369999997E-3</v>
      </c>
      <c r="BE756" s="30">
        <v>-6.4000000000000003E-3</v>
      </c>
      <c r="BF756" s="30">
        <v>-6.575567656E-3</v>
      </c>
      <c r="BG756">
        <f t="shared" si="303"/>
        <v>6.0178742385999986E-3</v>
      </c>
      <c r="BH756">
        <f t="shared" si="298"/>
        <v>2.3813465699277652E-2</v>
      </c>
      <c r="BQ756" t="s">
        <v>65</v>
      </c>
      <c r="BR756">
        <v>4.76E+18</v>
      </c>
      <c r="BS756" s="30">
        <v>-2.2000000000000001E-3</v>
      </c>
      <c r="BT756" s="30">
        <v>-2.5360230549999999E-3</v>
      </c>
      <c r="BW756" s="9"/>
      <c r="BX756" s="132">
        <v>1.3586359750000001E-4</v>
      </c>
      <c r="BY756" s="132">
        <v>9.5963857629999998E-4</v>
      </c>
      <c r="BZ756" s="132">
        <v>1.2040002909999999E-3</v>
      </c>
      <c r="CB756" s="126">
        <f t="shared" ref="CB756" si="340">AVERAGE(BX756:BZ756)</f>
        <v>7.6650082159999999E-4</v>
      </c>
      <c r="CH756" s="133">
        <v>9.6620904769999997E-4</v>
      </c>
      <c r="CI756" s="133">
        <v>1.1440336769999999E-3</v>
      </c>
      <c r="CJ756" s="100">
        <f t="shared" si="308"/>
        <v>1.0551213623499998E-3</v>
      </c>
      <c r="CN756" s="30">
        <v>1.4262588770000001E-3</v>
      </c>
      <c r="CO756" s="30">
        <v>1.316758897E-2</v>
      </c>
      <c r="CP756" s="30">
        <v>3.0091101999999998E-3</v>
      </c>
      <c r="CQ756" s="30">
        <v>1.4799915959999999E-3</v>
      </c>
      <c r="CR756" s="30">
        <v>1.8314796E-3</v>
      </c>
      <c r="CS756" s="100">
        <f t="shared" si="310"/>
        <v>4.1828858486000001E-3</v>
      </c>
      <c r="CW756" s="30">
        <v>7.0635338760000001E-4</v>
      </c>
    </row>
    <row r="757" spans="1:101" ht="15.75" thickBot="1">
      <c r="E757" t="s">
        <v>66</v>
      </c>
      <c r="F757">
        <v>5.09E+18</v>
      </c>
      <c r="G757" s="19"/>
      <c r="H757" s="19"/>
      <c r="I757" s="19"/>
      <c r="J757" s="19"/>
      <c r="K757" s="19"/>
      <c r="L757" s="19"/>
      <c r="R757" s="100"/>
      <c r="AE757" t="s">
        <v>66</v>
      </c>
      <c r="AF757">
        <v>4.91E+18</v>
      </c>
      <c r="AG757" s="30">
        <v>2.164E-2</v>
      </c>
      <c r="AH757" s="30">
        <v>3.347254447E-3</v>
      </c>
      <c r="AI757" s="30">
        <v>2.4510000000000001E-2</v>
      </c>
      <c r="AJ757" s="30">
        <v>4.0114566280000001E-3</v>
      </c>
      <c r="AK757" s="99">
        <f t="shared" si="301"/>
        <v>3.6793555374999998E-3</v>
      </c>
      <c r="AL757" s="100">
        <f t="shared" si="328"/>
        <v>3.3210109050000008E-4</v>
      </c>
      <c r="AU757" t="s">
        <v>66</v>
      </c>
      <c r="AV757">
        <v>5.09E+18</v>
      </c>
      <c r="AW757" s="19"/>
      <c r="AX757" s="19">
        <f>(AX756+AX758)*0.5</f>
        <v>-6.2179956110000002E-3</v>
      </c>
      <c r="AY757" s="30">
        <v>3.3700000000000001E-2</v>
      </c>
      <c r="AZ757" s="30">
        <v>4.5005341880000001E-2</v>
      </c>
      <c r="BA757" s="30">
        <v>-1.022E-2</v>
      </c>
      <c r="BB757" s="30">
        <v>-1.0878126659999999E-2</v>
      </c>
      <c r="BC757" s="30">
        <v>3.5000000000000001E-3</v>
      </c>
      <c r="BD757" s="30">
        <v>4.0429710060000002E-3</v>
      </c>
      <c r="BE757" s="30">
        <v>-6.6E-3</v>
      </c>
      <c r="BF757" s="30">
        <v>-6.7810541460000002E-3</v>
      </c>
      <c r="BG757">
        <f t="shared" si="303"/>
        <v>5.0342272938000004E-3</v>
      </c>
      <c r="BH757">
        <f t="shared" si="298"/>
        <v>2.3011350429968446E-2</v>
      </c>
      <c r="BQ757" t="s">
        <v>66</v>
      </c>
      <c r="BR757">
        <v>4.91E+18</v>
      </c>
      <c r="BS757" s="30">
        <v>1.6000000000000001E-3</v>
      </c>
      <c r="BT757" s="30">
        <v>1.844380403E-3</v>
      </c>
      <c r="BW757" s="9"/>
      <c r="BX757" s="134"/>
      <c r="BY757" s="134"/>
      <c r="BZ757" s="134"/>
      <c r="CB757" s="126"/>
      <c r="CH757" s="133">
        <v>9.2516653949999996E-4</v>
      </c>
      <c r="CI757" s="133">
        <v>1.1087491269999999E-3</v>
      </c>
      <c r="CJ757" s="100">
        <f t="shared" si="308"/>
        <v>1.01695783325E-3</v>
      </c>
      <c r="CN757" s="19"/>
      <c r="CO757" s="30">
        <v>1.2535247120000001E-2</v>
      </c>
      <c r="CP757" s="30">
        <v>3.0298626839999998E-3</v>
      </c>
      <c r="CQ757" s="30">
        <v>1.1260805619999999E-3</v>
      </c>
      <c r="CR757" s="30">
        <v>1.8887133369999999E-3</v>
      </c>
      <c r="CS757" s="100">
        <f t="shared" si="310"/>
        <v>4.6449759257500001E-3</v>
      </c>
      <c r="CW757" s="30">
        <v>5.1371155470000005E-4</v>
      </c>
    </row>
    <row r="758" spans="1:101" ht="15.75" thickBot="1">
      <c r="E758" t="s">
        <v>67</v>
      </c>
      <c r="F758">
        <v>5.24E+18</v>
      </c>
      <c r="G758" s="30">
        <v>1.504E-2</v>
      </c>
      <c r="H758" s="30">
        <v>2.3270926810000001E-3</v>
      </c>
      <c r="I758" s="30">
        <v>4.5599999999999998E-3</v>
      </c>
      <c r="J758" s="30">
        <v>8.4695393760000003E-4</v>
      </c>
      <c r="K758" s="30">
        <v>2.4279999999999999E-2</v>
      </c>
      <c r="L758" s="30">
        <v>4.2218744569999999E-3</v>
      </c>
      <c r="Q758">
        <f t="shared" ref="Q758" si="341">AVERAGE(H758,L758,J758)</f>
        <v>2.4653070252E-3</v>
      </c>
      <c r="R758" s="100">
        <f>_xlfn.STDEV.S(H758,J758,L758,N758,P758)</f>
        <v>1.69170018968308E-3</v>
      </c>
      <c r="AE758" t="s">
        <v>67</v>
      </c>
      <c r="AF758">
        <v>5.06E+18</v>
      </c>
      <c r="AG758" s="30">
        <v>1.992E-2</v>
      </c>
      <c r="AH758" s="30">
        <v>3.0812064970000001E-3</v>
      </c>
      <c r="AI758" s="30">
        <v>2.4629999999999999E-2</v>
      </c>
      <c r="AJ758" s="30">
        <v>4.0310965630000004E-3</v>
      </c>
      <c r="AK758" s="99">
        <f t="shared" si="301"/>
        <v>3.5561515300000001E-3</v>
      </c>
      <c r="AL758" s="100">
        <f t="shared" si="328"/>
        <v>4.7494503300000014E-4</v>
      </c>
      <c r="AU758" t="s">
        <v>67</v>
      </c>
      <c r="AV758">
        <v>5.24E+18</v>
      </c>
      <c r="AW758" s="30">
        <v>-8.0000000000000002E-3</v>
      </c>
      <c r="AX758" s="30">
        <v>-7.3152889540000002E-3</v>
      </c>
      <c r="AY758" s="30">
        <v>3.6200000000000003E-2</v>
      </c>
      <c r="AZ758" s="30">
        <v>4.8344017089999997E-2</v>
      </c>
      <c r="BA758" s="30">
        <v>-1.231E-2</v>
      </c>
      <c r="BB758" s="30">
        <v>-1.310271421E-2</v>
      </c>
      <c r="BC758" s="30">
        <v>1.5E-3</v>
      </c>
      <c r="BD758" s="30">
        <v>1.7327018599999999E-3</v>
      </c>
      <c r="BE758" s="30">
        <v>-5.1999999999999998E-3</v>
      </c>
      <c r="BF758" s="30">
        <v>-5.3426487210000003E-3</v>
      </c>
      <c r="BG758">
        <f t="shared" si="303"/>
        <v>4.8632134129999996E-3</v>
      </c>
      <c r="BH758">
        <f t="shared" si="298"/>
        <v>2.487785404801526E-2</v>
      </c>
      <c r="BQ758" t="s">
        <v>67</v>
      </c>
      <c r="BR758">
        <v>5.06E+18</v>
      </c>
      <c r="BS758" s="30">
        <v>-2.0999999999999999E-3</v>
      </c>
      <c r="BT758" s="30">
        <v>-2.42074928E-3</v>
      </c>
      <c r="BW758" s="9"/>
      <c r="BX758" s="132">
        <v>1.132071195E-4</v>
      </c>
      <c r="BY758" s="132">
        <v>2.3590037240000001E-4</v>
      </c>
      <c r="BZ758" s="132">
        <v>1.175910179E-3</v>
      </c>
      <c r="CB758" s="126">
        <f t="shared" ref="CB758" si="342">AVERAGE(BX758:BZ758)</f>
        <v>5.0833922363333333E-4</v>
      </c>
      <c r="CH758" s="133">
        <v>8.5163204559999997E-4</v>
      </c>
      <c r="CI758" s="133">
        <v>1.1141775199999999E-3</v>
      </c>
      <c r="CJ758" s="100">
        <f t="shared" si="308"/>
        <v>9.8290478279999989E-4</v>
      </c>
      <c r="CN758" s="30">
        <v>2.0375126809999999E-3</v>
      </c>
      <c r="CO758" s="30">
        <v>1.3465161599999999E-2</v>
      </c>
      <c r="CP758" s="30">
        <v>3.6494725679999999E-3</v>
      </c>
      <c r="CQ758" s="30">
        <v>4.826059551E-4</v>
      </c>
      <c r="CR758" s="30">
        <v>1.4880771749999999E-3</v>
      </c>
      <c r="CS758" s="100">
        <f t="shared" si="310"/>
        <v>4.2245659958199998E-3</v>
      </c>
      <c r="CW758" s="30">
        <v>6.7424641549999995E-4</v>
      </c>
    </row>
    <row r="759" spans="1:101" ht="15.75" thickBot="1">
      <c r="E759" t="s">
        <v>68</v>
      </c>
      <c r="F759">
        <v>5.4E+18</v>
      </c>
      <c r="G759" s="19"/>
      <c r="H759" s="19"/>
      <c r="I759" s="19"/>
      <c r="J759" s="19"/>
      <c r="K759" s="19"/>
      <c r="L759" s="19"/>
      <c r="R759" s="100"/>
      <c r="AE759" t="s">
        <v>68</v>
      </c>
      <c r="AF759">
        <v>5.21E+18</v>
      </c>
      <c r="AG759" s="30">
        <v>1.7860000000000001E-2</v>
      </c>
      <c r="AH759" s="30">
        <v>2.762567672E-3</v>
      </c>
      <c r="AI759" s="30">
        <v>2.5690000000000001E-2</v>
      </c>
      <c r="AJ759" s="30">
        <v>4.2045826509999997E-3</v>
      </c>
      <c r="AK759" s="99">
        <f t="shared" si="301"/>
        <v>3.4835751615E-3</v>
      </c>
      <c r="AL759" s="100">
        <f t="shared" si="328"/>
        <v>7.2100748949999985E-4</v>
      </c>
      <c r="AU759" t="s">
        <v>68</v>
      </c>
      <c r="AV759">
        <v>5.4E+18</v>
      </c>
      <c r="AW759" s="19"/>
      <c r="AX759" s="19">
        <f>(AX758+AX760)*0.5</f>
        <v>-7.3152889540000002E-3</v>
      </c>
      <c r="AY759" s="30">
        <v>3.44E-2</v>
      </c>
      <c r="AZ759" s="30">
        <v>4.5940170939999997E-2</v>
      </c>
      <c r="BA759" s="30">
        <v>-1.328E-2</v>
      </c>
      <c r="BB759" s="30">
        <v>-1.413517829E-2</v>
      </c>
      <c r="BC759" s="30">
        <v>1.5E-3</v>
      </c>
      <c r="BD759" s="30">
        <v>1.7327018599999999E-3</v>
      </c>
      <c r="BE759" s="30">
        <v>-5.1000000000000004E-3</v>
      </c>
      <c r="BF759" s="30">
        <v>-5.2399054760000003E-3</v>
      </c>
      <c r="BG759">
        <f t="shared" si="303"/>
        <v>4.1965000159999996E-3</v>
      </c>
      <c r="BH759">
        <f t="shared" si="298"/>
        <v>2.4011569227034308E-2</v>
      </c>
      <c r="BQ759" t="s">
        <v>68</v>
      </c>
      <c r="BR759">
        <v>5.21E+18</v>
      </c>
      <c r="BS759" s="30">
        <v>1E-3</v>
      </c>
      <c r="BT759" s="30">
        <v>1.1527377520000001E-3</v>
      </c>
      <c r="BW759" s="9"/>
      <c r="BX759" s="134"/>
      <c r="BY759" s="134"/>
      <c r="BZ759" s="134"/>
      <c r="CB759" s="126"/>
      <c r="CH759" s="133">
        <v>7.6356166340000003E-4</v>
      </c>
      <c r="CI759" s="133">
        <v>1.1621283179999999E-3</v>
      </c>
      <c r="CJ759" s="100">
        <f t="shared" si="308"/>
        <v>9.6284499069999993E-4</v>
      </c>
      <c r="CN759" s="19"/>
      <c r="CO759" s="30">
        <v>1.279562318E-2</v>
      </c>
      <c r="CP759" s="30">
        <v>3.9370427050000002E-3</v>
      </c>
      <c r="CQ759" s="30">
        <v>4.826059551E-4</v>
      </c>
      <c r="CR759" s="30">
        <v>1.459460306E-3</v>
      </c>
      <c r="CS759" s="100">
        <f t="shared" si="310"/>
        <v>4.6686830365249999E-3</v>
      </c>
      <c r="CW759" s="30">
        <v>3.210697217E-4</v>
      </c>
    </row>
    <row r="760" spans="1:101" ht="15.75" thickBot="1">
      <c r="E760" t="s">
        <v>69</v>
      </c>
      <c r="F760">
        <v>5.55E+18</v>
      </c>
      <c r="G760" s="30">
        <v>1.3690000000000001E-2</v>
      </c>
      <c r="H760" s="30">
        <v>2.1182113569999999E-3</v>
      </c>
      <c r="I760" s="30">
        <v>-4.81E-3</v>
      </c>
      <c r="J760" s="30">
        <v>-8.9338781579999997E-4</v>
      </c>
      <c r="K760" s="30">
        <v>2.1950000000000001E-2</v>
      </c>
      <c r="L760" s="30">
        <v>3.8167275259999999E-3</v>
      </c>
      <c r="Q760">
        <f t="shared" ref="Q760" si="343">AVERAGE(H760,L760,J760)</f>
        <v>1.6805170223999999E-3</v>
      </c>
      <c r="R760" s="100">
        <f>_xlfn.STDEV.S(H760,J760,L760,N760,P760)</f>
        <v>2.3853676616342884E-3</v>
      </c>
      <c r="AE760" t="s">
        <v>69</v>
      </c>
      <c r="AF760">
        <v>5.35E+18</v>
      </c>
      <c r="AG760" s="30">
        <v>1.728E-2</v>
      </c>
      <c r="AH760" s="30">
        <v>2.6728538279999999E-3</v>
      </c>
      <c r="AI760" s="30">
        <v>2.6120000000000001E-2</v>
      </c>
      <c r="AJ760" s="30">
        <v>4.2749590830000002E-3</v>
      </c>
      <c r="AK760" s="99">
        <f t="shared" si="301"/>
        <v>3.4739064555000003E-3</v>
      </c>
      <c r="AL760" s="100">
        <f t="shared" si="328"/>
        <v>8.0105262750000011E-4</v>
      </c>
      <c r="AU760" t="s">
        <v>69</v>
      </c>
      <c r="AV760">
        <v>5.55E+18</v>
      </c>
      <c r="AW760" s="30">
        <v>-8.0000000000000002E-3</v>
      </c>
      <c r="AX760" s="30">
        <v>-7.3152889540000002E-3</v>
      </c>
      <c r="AY760" s="30">
        <v>3.4000000000000002E-2</v>
      </c>
      <c r="AZ760" s="30">
        <v>4.5405982910000003E-2</v>
      </c>
      <c r="BA760" s="30">
        <v>-8.26E-3</v>
      </c>
      <c r="BB760" s="30">
        <v>-8.7919105910000007E-3</v>
      </c>
      <c r="BC760" s="30">
        <v>2.5999999999999999E-3</v>
      </c>
      <c r="BD760" s="30">
        <v>3.0033498900000001E-3</v>
      </c>
      <c r="BE760" s="30">
        <v>-4.7999999999999996E-3</v>
      </c>
      <c r="BF760" s="30">
        <v>-4.9316757419999996E-3</v>
      </c>
      <c r="BG760">
        <f t="shared" si="303"/>
        <v>5.4740915026000011E-3</v>
      </c>
      <c r="BH760">
        <f t="shared" si="298"/>
        <v>2.2781722803794226E-2</v>
      </c>
      <c r="BQ760" t="s">
        <v>69</v>
      </c>
      <c r="BR760">
        <v>5.35E+18</v>
      </c>
      <c r="BS760" s="30">
        <v>-1.2999999999999999E-3</v>
      </c>
      <c r="BT760" s="30">
        <v>-1.4985590779999999E-3</v>
      </c>
      <c r="BW760" s="9"/>
      <c r="BX760" s="133">
        <v>1.030455762E-4</v>
      </c>
      <c r="BY760" s="133">
        <v>2.4883350679999998E-4</v>
      </c>
      <c r="BZ760" s="133">
        <v>1.063065421E-3</v>
      </c>
      <c r="CA760" s="120"/>
      <c r="CB760" s="126">
        <f t="shared" ref="CB760" si="344">AVERAGE(BX760:BZ760)</f>
        <v>4.71648168E-4</v>
      </c>
      <c r="CH760" s="132">
        <v>7.3876514800000001E-4</v>
      </c>
      <c r="CI760" s="132">
        <v>1.181580057E-3</v>
      </c>
      <c r="CJ760" s="100">
        <f t="shared" si="308"/>
        <v>9.601726025E-4</v>
      </c>
      <c r="CN760" s="30">
        <v>2.0375126809999999E-3</v>
      </c>
      <c r="CO760" s="30">
        <v>1.264683686E-2</v>
      </c>
      <c r="CP760" s="30">
        <v>2.4487931279999998E-3</v>
      </c>
      <c r="CQ760" s="30">
        <v>8.3651698880000003E-4</v>
      </c>
      <c r="CR760" s="30">
        <v>1.3736097E-3</v>
      </c>
      <c r="CS760" s="100">
        <f t="shared" si="310"/>
        <v>3.8686538715599996E-3</v>
      </c>
      <c r="CW760" s="30">
        <v>4.1739063820000002E-4</v>
      </c>
    </row>
    <row r="792" spans="1:108">
      <c r="A792" s="187" t="s">
        <v>147</v>
      </c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  <c r="AJ792" s="187"/>
      <c r="AK792" s="187"/>
      <c r="AL792" s="187"/>
      <c r="AM792" s="187"/>
      <c r="AN792" s="187"/>
      <c r="AO792" s="187"/>
      <c r="AP792" s="187"/>
      <c r="AQ792" s="187"/>
      <c r="AR792" s="187"/>
      <c r="AS792" s="187"/>
      <c r="AT792" s="187"/>
      <c r="AU792" s="187"/>
      <c r="AV792" s="187"/>
      <c r="AW792" s="187"/>
      <c r="AX792" s="187"/>
      <c r="AY792" s="187"/>
      <c r="AZ792" s="187"/>
      <c r="BA792" s="187"/>
      <c r="BB792" s="187"/>
      <c r="BC792" s="187"/>
      <c r="BD792" s="187"/>
      <c r="BE792" s="187"/>
      <c r="BF792" s="187"/>
      <c r="BG792" s="187"/>
      <c r="BH792" s="187"/>
      <c r="BI792" s="187"/>
      <c r="BJ792" s="187"/>
      <c r="BK792" s="187"/>
      <c r="BL792" s="187"/>
      <c r="BM792" s="187"/>
      <c r="BN792" s="187"/>
      <c r="BO792" s="187"/>
      <c r="BP792" s="187"/>
      <c r="BQ792" s="187"/>
      <c r="BR792" s="187"/>
      <c r="BS792" s="187"/>
      <c r="BT792" s="187"/>
    </row>
    <row r="793" spans="1:108" ht="15.75" thickBot="1">
      <c r="A793" s="188" t="s">
        <v>70</v>
      </c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9" t="s">
        <v>89</v>
      </c>
      <c r="AN793" s="189"/>
      <c r="AO793" s="189"/>
      <c r="AP793" s="189"/>
      <c r="AQ793" s="189"/>
      <c r="AR793" s="189"/>
      <c r="AS793" s="189"/>
      <c r="AT793" s="189"/>
      <c r="AU793" s="189"/>
      <c r="AV793" s="189"/>
      <c r="AW793" s="189"/>
      <c r="AX793" s="189"/>
      <c r="AY793" s="189"/>
      <c r="AZ793" s="189"/>
      <c r="BA793" s="189"/>
      <c r="BB793" s="189"/>
      <c r="BC793" s="189"/>
      <c r="BD793" s="189"/>
      <c r="BE793" s="189"/>
      <c r="BF793" s="189"/>
      <c r="BG793" s="189"/>
      <c r="BH793" s="189"/>
      <c r="BI793" s="189"/>
      <c r="BJ793" s="189"/>
      <c r="BK793" s="189"/>
      <c r="BL793" s="189"/>
      <c r="BM793" s="189"/>
      <c r="BN793" s="189"/>
      <c r="BO793" s="189"/>
      <c r="BP793" s="189"/>
      <c r="BQ793" s="189"/>
      <c r="BR793" s="189"/>
      <c r="BS793" s="189"/>
      <c r="BT793" s="189"/>
      <c r="BW793" t="s">
        <v>148</v>
      </c>
    </row>
    <row r="794" spans="1:108" ht="15.75" thickBot="1">
      <c r="A794" s="169" t="s">
        <v>6</v>
      </c>
      <c r="B794" s="147"/>
      <c r="C794" s="190"/>
      <c r="D794" s="190"/>
      <c r="E794" s="144" t="s">
        <v>4</v>
      </c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6"/>
      <c r="S794" s="170" t="s">
        <v>7</v>
      </c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  <c r="AE794" s="144" t="s">
        <v>8</v>
      </c>
      <c r="AF794" s="145"/>
      <c r="AG794" s="145"/>
      <c r="AH794" s="145"/>
      <c r="AI794" s="145"/>
      <c r="AJ794" s="145"/>
      <c r="AK794" s="145"/>
      <c r="AL794" s="146"/>
      <c r="AM794" s="144" t="s">
        <v>72</v>
      </c>
      <c r="AN794" s="145"/>
      <c r="AO794" s="145"/>
      <c r="AP794" s="145"/>
      <c r="AQ794" s="145"/>
      <c r="AR794" s="145"/>
      <c r="AS794" s="145"/>
      <c r="AT794" s="145"/>
      <c r="AU794" s="144" t="s">
        <v>73</v>
      </c>
      <c r="AV794" s="145"/>
      <c r="AW794" s="145"/>
      <c r="AX794" s="145"/>
      <c r="AY794" s="145"/>
      <c r="AZ794" s="145"/>
      <c r="BA794" s="145"/>
      <c r="BB794" s="145"/>
      <c r="BC794" s="145"/>
      <c r="BD794" s="145"/>
      <c r="BE794" s="145"/>
      <c r="BF794" s="145"/>
      <c r="BG794" s="145"/>
      <c r="BH794" s="146"/>
      <c r="BI794" s="144" t="s">
        <v>7</v>
      </c>
      <c r="BJ794" s="145"/>
      <c r="BK794" s="145"/>
      <c r="BL794" s="145"/>
      <c r="BM794" s="145"/>
      <c r="BN794" s="145"/>
      <c r="BO794" s="145"/>
      <c r="BP794" s="145"/>
      <c r="BQ794" s="144" t="s">
        <v>8</v>
      </c>
      <c r="BR794" s="145"/>
      <c r="BS794" s="145"/>
      <c r="BT794" s="146"/>
      <c r="BW794" s="86" t="s">
        <v>121</v>
      </c>
      <c r="BX794" s="86" t="s">
        <v>122</v>
      </c>
      <c r="BY794" s="88"/>
      <c r="BZ794" s="88"/>
      <c r="CA794" s="88"/>
      <c r="CB794" s="87"/>
      <c r="CC794" s="86" t="s">
        <v>124</v>
      </c>
      <c r="CD794" s="88"/>
      <c r="CE794" s="88"/>
      <c r="CF794" s="88"/>
      <c r="CG794" s="88"/>
      <c r="CH794" s="86" t="s">
        <v>125</v>
      </c>
      <c r="CI794" s="88"/>
      <c r="CJ794" s="87"/>
      <c r="CK794" s="86"/>
      <c r="CL794" s="88"/>
      <c r="CM794" s="88"/>
      <c r="CN794" s="86"/>
      <c r="CO794" s="88"/>
      <c r="CP794" s="88"/>
      <c r="CQ794" s="88"/>
      <c r="CR794" s="88"/>
      <c r="CS794" s="87"/>
      <c r="CT794" s="88"/>
      <c r="CU794" s="88"/>
      <c r="CV794" s="88"/>
      <c r="CW794" s="89"/>
    </row>
    <row r="795" spans="1:108" ht="15.75" thickBot="1">
      <c r="A795" s="26"/>
      <c r="B795" s="90"/>
      <c r="C795" s="183">
        <v>110923</v>
      </c>
      <c r="D795" s="184"/>
      <c r="E795" s="91"/>
      <c r="F795" s="40"/>
      <c r="G795" s="157">
        <v>101223</v>
      </c>
      <c r="H795" s="158"/>
      <c r="I795" s="157" t="s">
        <v>91</v>
      </c>
      <c r="J795" s="158"/>
      <c r="K795" s="157">
        <v>91523</v>
      </c>
      <c r="L795" s="158"/>
      <c r="M795" s="157">
        <v>83123</v>
      </c>
      <c r="N795" s="158"/>
      <c r="O795" s="185">
        <v>102824</v>
      </c>
      <c r="P795" s="186"/>
      <c r="Q795" s="92" t="s">
        <v>101</v>
      </c>
      <c r="R795" s="93" t="s">
        <v>102</v>
      </c>
      <c r="S795" s="41"/>
      <c r="T795" s="40"/>
      <c r="U795" s="149" t="s">
        <v>76</v>
      </c>
      <c r="V795" s="150"/>
      <c r="W795" s="136" t="s">
        <v>80</v>
      </c>
      <c r="X795" s="137"/>
      <c r="Y795" s="136" t="s">
        <v>84</v>
      </c>
      <c r="Z795" s="137"/>
      <c r="AA795" s="138" t="s">
        <v>86</v>
      </c>
      <c r="AB795" s="182"/>
      <c r="AC795" s="94" t="s">
        <v>101</v>
      </c>
      <c r="AD795" s="95" t="s">
        <v>102</v>
      </c>
      <c r="AE795" s="96"/>
      <c r="AF795" s="40"/>
      <c r="AG795" s="149" t="s">
        <v>99</v>
      </c>
      <c r="AH795" s="150"/>
      <c r="AI795" s="136" t="s">
        <v>81</v>
      </c>
      <c r="AJ795" s="137"/>
      <c r="AK795" s="94" t="s">
        <v>101</v>
      </c>
      <c r="AL795" s="97" t="s">
        <v>102</v>
      </c>
      <c r="AM795" s="96"/>
      <c r="AN795" s="40"/>
      <c r="AO795" s="149">
        <v>81524</v>
      </c>
      <c r="AP795" s="150"/>
      <c r="AQ795" s="149">
        <v>81624</v>
      </c>
      <c r="AR795" s="150"/>
      <c r="AS795" s="94" t="s">
        <v>101</v>
      </c>
      <c r="AT795" s="95" t="s">
        <v>102</v>
      </c>
      <c r="AU795" s="96"/>
      <c r="AV795" s="40"/>
      <c r="AW795" s="149">
        <v>71824</v>
      </c>
      <c r="AX795" s="150"/>
      <c r="AY795" s="136" t="s">
        <v>82</v>
      </c>
      <c r="AZ795" s="137"/>
      <c r="BA795" s="149">
        <v>92424</v>
      </c>
      <c r="BB795" s="150"/>
      <c r="BC795" s="136" t="s">
        <v>87</v>
      </c>
      <c r="BD795" s="137"/>
      <c r="BE795" s="149">
        <v>101524</v>
      </c>
      <c r="BF795" s="150"/>
      <c r="BG795" s="94" t="s">
        <v>101</v>
      </c>
      <c r="BH795" s="97" t="s">
        <v>102</v>
      </c>
      <c r="BI795" s="96"/>
      <c r="BJ795" s="40"/>
      <c r="BK795" s="149">
        <v>82724</v>
      </c>
      <c r="BL795" s="150"/>
      <c r="BM795" s="136" t="s">
        <v>83</v>
      </c>
      <c r="BN795" s="137"/>
      <c r="BO795" s="94" t="s">
        <v>101</v>
      </c>
      <c r="BP795" s="95" t="s">
        <v>102</v>
      </c>
      <c r="BQ795" s="96"/>
      <c r="BR795" s="40"/>
      <c r="BS795" s="149">
        <v>91724</v>
      </c>
      <c r="BT795" s="181"/>
      <c r="BW795" s="98">
        <v>110923</v>
      </c>
      <c r="BX795" s="99">
        <v>101223</v>
      </c>
      <c r="BY795">
        <v>92823</v>
      </c>
      <c r="BZ795">
        <v>91523</v>
      </c>
      <c r="CA795">
        <v>83123</v>
      </c>
      <c r="CB795" s="100" t="s">
        <v>123</v>
      </c>
      <c r="CC795" s="99">
        <v>10324</v>
      </c>
      <c r="CD795">
        <v>122123</v>
      </c>
      <c r="CE795">
        <v>122723</v>
      </c>
      <c r="CF795">
        <v>121823</v>
      </c>
      <c r="CG795" t="s">
        <v>123</v>
      </c>
      <c r="CH795" s="99">
        <v>10524</v>
      </c>
      <c r="CI795">
        <v>122923</v>
      </c>
      <c r="CJ795" s="100" t="s">
        <v>123</v>
      </c>
      <c r="CK795" s="99"/>
      <c r="CN795" s="99"/>
      <c r="CS795" s="100"/>
      <c r="CW795" s="101"/>
      <c r="DA795" s="128">
        <v>1</v>
      </c>
    </row>
    <row r="796" spans="1:108" ht="52.5" thickBot="1">
      <c r="A796" s="20" t="s">
        <v>92</v>
      </c>
      <c r="B796" s="21" t="s">
        <v>93</v>
      </c>
      <c r="C796" s="102" t="s">
        <v>94</v>
      </c>
      <c r="D796" s="102" t="s">
        <v>95</v>
      </c>
      <c r="E796" s="26" t="s">
        <v>96</v>
      </c>
      <c r="F796" s="21" t="s">
        <v>93</v>
      </c>
      <c r="G796" s="21" t="s">
        <v>94</v>
      </c>
      <c r="H796" s="21" t="s">
        <v>95</v>
      </c>
      <c r="I796" s="21" t="s">
        <v>94</v>
      </c>
      <c r="J796" s="21" t="s">
        <v>95</v>
      </c>
      <c r="K796" s="21" t="s">
        <v>94</v>
      </c>
      <c r="L796" s="21" t="s">
        <v>95</v>
      </c>
      <c r="M796" s="21" t="s">
        <v>94</v>
      </c>
      <c r="N796" s="90" t="s">
        <v>95</v>
      </c>
      <c r="O796" s="103" t="s">
        <v>94</v>
      </c>
      <c r="P796" s="104" t="s">
        <v>95</v>
      </c>
      <c r="Q796" s="105" t="s">
        <v>95</v>
      </c>
      <c r="R796" s="106" t="s">
        <v>95</v>
      </c>
      <c r="S796" s="107" t="s">
        <v>92</v>
      </c>
      <c r="T796" s="21" t="s">
        <v>93</v>
      </c>
      <c r="U796" s="21" t="s">
        <v>94</v>
      </c>
      <c r="V796" s="21" t="s">
        <v>95</v>
      </c>
      <c r="W796" s="21" t="s">
        <v>94</v>
      </c>
      <c r="X796" s="21" t="s">
        <v>95</v>
      </c>
      <c r="Y796" s="21" t="s">
        <v>94</v>
      </c>
      <c r="Z796" s="21" t="s">
        <v>95</v>
      </c>
      <c r="AA796" s="21" t="s">
        <v>94</v>
      </c>
      <c r="AB796" s="90" t="s">
        <v>95</v>
      </c>
      <c r="AC796" s="108" t="s">
        <v>95</v>
      </c>
      <c r="AD796" s="109" t="s">
        <v>95</v>
      </c>
      <c r="AE796" s="110" t="s">
        <v>96</v>
      </c>
      <c r="AF796" s="21" t="s">
        <v>93</v>
      </c>
      <c r="AG796" s="21" t="s">
        <v>94</v>
      </c>
      <c r="AH796" s="21" t="s">
        <v>95</v>
      </c>
      <c r="AI796" s="21" t="s">
        <v>94</v>
      </c>
      <c r="AJ796" s="90" t="s">
        <v>95</v>
      </c>
      <c r="AK796" s="108" t="s">
        <v>95</v>
      </c>
      <c r="AL796" s="109" t="s">
        <v>95</v>
      </c>
      <c r="AM796" s="103" t="s">
        <v>92</v>
      </c>
      <c r="AN796" s="21" t="s">
        <v>93</v>
      </c>
      <c r="AO796" s="21" t="s">
        <v>94</v>
      </c>
      <c r="AP796" s="21" t="s">
        <v>95</v>
      </c>
      <c r="AQ796" s="21" t="s">
        <v>94</v>
      </c>
      <c r="AR796" s="21" t="s">
        <v>95</v>
      </c>
      <c r="AS796" s="108" t="s">
        <v>95</v>
      </c>
      <c r="AT796" s="111" t="s">
        <v>95</v>
      </c>
      <c r="AU796" s="110" t="s">
        <v>96</v>
      </c>
      <c r="AV796" s="21" t="s">
        <v>93</v>
      </c>
      <c r="AW796" s="21" t="s">
        <v>94</v>
      </c>
      <c r="AX796" s="21" t="s">
        <v>95</v>
      </c>
      <c r="AY796" s="21" t="s">
        <v>94</v>
      </c>
      <c r="AZ796" s="21" t="s">
        <v>95</v>
      </c>
      <c r="BA796" s="21" t="s">
        <v>94</v>
      </c>
      <c r="BB796" s="21" t="s">
        <v>95</v>
      </c>
      <c r="BC796" s="21" t="s">
        <v>94</v>
      </c>
      <c r="BD796" s="21" t="s">
        <v>95</v>
      </c>
      <c r="BE796" s="21" t="s">
        <v>94</v>
      </c>
      <c r="BF796" s="21" t="s">
        <v>95</v>
      </c>
      <c r="BG796" s="108" t="s">
        <v>95</v>
      </c>
      <c r="BH796" s="109" t="s">
        <v>95</v>
      </c>
      <c r="BI796" s="103" t="s">
        <v>92</v>
      </c>
      <c r="BJ796" s="21" t="s">
        <v>93</v>
      </c>
      <c r="BK796" s="21" t="s">
        <v>94</v>
      </c>
      <c r="BL796" s="21" t="s">
        <v>95</v>
      </c>
      <c r="BM796" s="21" t="s">
        <v>94</v>
      </c>
      <c r="BN796" s="21" t="s">
        <v>95</v>
      </c>
      <c r="BO796" s="108" t="s">
        <v>95</v>
      </c>
      <c r="BP796" s="111" t="s">
        <v>95</v>
      </c>
      <c r="BQ796" s="110" t="s">
        <v>96</v>
      </c>
      <c r="BR796" s="21" t="s">
        <v>93</v>
      </c>
      <c r="BS796" s="112" t="s">
        <v>94</v>
      </c>
      <c r="BT796" s="113" t="s">
        <v>95</v>
      </c>
      <c r="BW796" s="114" t="s">
        <v>169</v>
      </c>
      <c r="BX796" s="114" t="s">
        <v>169</v>
      </c>
      <c r="BY796" s="115" t="s">
        <v>169</v>
      </c>
      <c r="BZ796" s="115" t="s">
        <v>169</v>
      </c>
      <c r="CA796" s="115" t="s">
        <v>169</v>
      </c>
      <c r="CB796" s="116" t="s">
        <v>169</v>
      </c>
      <c r="CC796" s="114" t="s">
        <v>169</v>
      </c>
      <c r="CD796" s="115" t="s">
        <v>169</v>
      </c>
      <c r="CE796" s="115" t="s">
        <v>169</v>
      </c>
      <c r="CF796" s="115" t="s">
        <v>169</v>
      </c>
      <c r="CG796" s="115" t="s">
        <v>169</v>
      </c>
      <c r="CH796" s="114" t="s">
        <v>169</v>
      </c>
      <c r="CI796" s="115" t="s">
        <v>169</v>
      </c>
      <c r="CJ796" s="116" t="s">
        <v>169</v>
      </c>
      <c r="CK796" s="114"/>
      <c r="CL796" s="115"/>
      <c r="CM796" s="115"/>
      <c r="CN796" s="114"/>
      <c r="CO796" s="115"/>
      <c r="CP796" s="115"/>
      <c r="CQ796" s="115"/>
      <c r="CR796" s="115"/>
      <c r="CS796" s="116"/>
      <c r="CT796" s="115"/>
      <c r="CU796" s="115"/>
      <c r="CV796" s="115"/>
      <c r="CW796" s="117"/>
      <c r="CY796" t="s">
        <v>108</v>
      </c>
      <c r="CZ796" t="s">
        <v>137</v>
      </c>
      <c r="DA796" t="s">
        <v>155</v>
      </c>
      <c r="DB796" t="s">
        <v>108</v>
      </c>
      <c r="DC796" s="115" t="s">
        <v>157</v>
      </c>
      <c r="DD796" t="s">
        <v>156</v>
      </c>
    </row>
    <row r="797" spans="1:108" ht="16.5" thickBot="1">
      <c r="R797" s="100"/>
      <c r="AC797" s="99"/>
      <c r="AK797" s="99"/>
      <c r="AL797" s="100"/>
      <c r="AM797" t="s">
        <v>39</v>
      </c>
      <c r="BH797" s="100"/>
      <c r="BW797" s="30"/>
      <c r="BX797" s="30"/>
      <c r="BY797" s="30"/>
      <c r="BZ797" s="30"/>
      <c r="CA797" s="30"/>
      <c r="CB797" s="100"/>
      <c r="CC797" s="30"/>
      <c r="CD797" s="30"/>
      <c r="CE797" s="30"/>
      <c r="CF797" s="30"/>
      <c r="CH797" s="30"/>
      <c r="CI797" s="30"/>
      <c r="CJ797" s="100"/>
      <c r="CK797" s="30"/>
      <c r="CL797" s="30"/>
      <c r="CN797" s="118"/>
      <c r="CO797" s="30"/>
      <c r="CP797" s="30"/>
      <c r="CQ797" s="30"/>
      <c r="CR797" s="30"/>
      <c r="CS797" s="100"/>
      <c r="CT797" s="125"/>
      <c r="CU797" s="30"/>
      <c r="CW797" s="30"/>
      <c r="DA797">
        <v>20</v>
      </c>
      <c r="DB797">
        <v>1.54E+17</v>
      </c>
      <c r="DC797" s="18">
        <v>1.1753183149999999E-4</v>
      </c>
      <c r="DD797" s="127">
        <v>1.658373848E-4</v>
      </c>
    </row>
    <row r="798" spans="1:108" ht="15.75" thickBot="1">
      <c r="A798" t="s">
        <v>40</v>
      </c>
      <c r="B798">
        <v>1.54E+17</v>
      </c>
      <c r="C798" s="30">
        <v>1.6199999999999999E-3</v>
      </c>
      <c r="D798" s="30">
        <v>2.5034770509999997E-4</v>
      </c>
      <c r="E798">
        <v>10</v>
      </c>
      <c r="F798">
        <v>1.54E+17</v>
      </c>
      <c r="G798" s="30">
        <v>-3.0699999999999998E-3</v>
      </c>
      <c r="H798" s="30">
        <v>-4.7501160449999998E-4</v>
      </c>
      <c r="I798" s="30">
        <v>-5.9999999999999995E-4</v>
      </c>
      <c r="J798" s="30">
        <v>-1.114413076E-4</v>
      </c>
      <c r="K798" s="30">
        <v>-3.0799999999999998E-3</v>
      </c>
      <c r="L798" s="30">
        <v>-5.3555903320000005E-4</v>
      </c>
      <c r="M798" s="30">
        <v>-4.7999999999999996E-3</v>
      </c>
      <c r="N798" s="30">
        <v>-1.7821341059999999E-3</v>
      </c>
      <c r="Q798">
        <f>AVERAGE(H798,L798,J798)</f>
        <v>-3.7400398176666675E-4</v>
      </c>
      <c r="R798" s="100">
        <f t="shared" ref="R798:R803" si="345">_xlfn.STDEV.S(H798,J798,L798,N798,P798)</f>
        <v>7.285521183460279E-4</v>
      </c>
      <c r="S798" t="s">
        <v>40</v>
      </c>
      <c r="T798">
        <v>1.49E+17</v>
      </c>
      <c r="U798" s="30">
        <v>5.8100000000000001E-3</v>
      </c>
      <c r="V798" s="30">
        <v>8.4263959389999999E-4</v>
      </c>
      <c r="W798" s="30">
        <v>7.2999999999999996E-4</v>
      </c>
      <c r="X798" s="30">
        <v>1.143483709E-4</v>
      </c>
      <c r="Y798" s="30">
        <v>1.077E-2</v>
      </c>
      <c r="Z798" s="30">
        <v>1.5922531050000001E-3</v>
      </c>
      <c r="AA798" s="30">
        <v>6.0000000000000002E-5</v>
      </c>
      <c r="AB798" s="30">
        <v>9.0103619160000005E-6</v>
      </c>
      <c r="AC798" s="99">
        <f>AVERAGE(V798,X798,Z798,AB798)</f>
        <v>6.3956285792899996E-4</v>
      </c>
      <c r="AD798">
        <f>_xlfn.STDEV.S(V798,X798,Z798,AB798)</f>
        <v>7.3536965198241135E-4</v>
      </c>
      <c r="AE798">
        <v>12.5</v>
      </c>
      <c r="AF798">
        <v>1.49E+17</v>
      </c>
      <c r="AG798" s="30">
        <v>-1.1900000000000001E-3</v>
      </c>
      <c r="AH798" s="30">
        <v>-1.8406805880000001E-4</v>
      </c>
      <c r="AI798" s="30">
        <v>-2.0300000000000001E-3</v>
      </c>
      <c r="AJ798" s="30">
        <v>-3.3224222589999999E-4</v>
      </c>
      <c r="AK798" s="99">
        <f>AVERAGE(AH798,AJ798)</f>
        <v>-2.5815514234999999E-4</v>
      </c>
      <c r="AL798" s="100">
        <f>_xlfn.STDEV.P(AH798,AJ798)</f>
        <v>7.4087083549999991E-5</v>
      </c>
      <c r="AM798" t="s">
        <v>40</v>
      </c>
      <c r="AO798" s="30"/>
      <c r="AP798" s="30"/>
      <c r="BW798" s="131">
        <v>6.9728841500000006E-5</v>
      </c>
      <c r="BX798" s="131">
        <v>1.323040244E-4</v>
      </c>
      <c r="BY798" s="131">
        <v>3.1039522680000002E-5</v>
      </c>
      <c r="BZ798" s="131">
        <v>1.4916817760000001E-4</v>
      </c>
      <c r="CA798" s="131">
        <v>4.9637421879999998E-4</v>
      </c>
      <c r="CB798" s="126">
        <f>AVERAGE(BX798:BZ798)</f>
        <v>1.0417057489333334E-4</v>
      </c>
      <c r="CC798" s="131">
        <v>2.346987069E-4</v>
      </c>
      <c r="CD798" s="131">
        <v>3.1849221180000001E-5</v>
      </c>
      <c r="CE798" s="131">
        <v>4.8219436530000002E-4</v>
      </c>
      <c r="CF798" s="131">
        <v>2.4904247599999999E-6</v>
      </c>
      <c r="CG798">
        <f>AVERAGE(CC798:CF798)</f>
        <v>1.8780817953500001E-4</v>
      </c>
      <c r="CH798" s="135">
        <v>5.0875609150000003E-5</v>
      </c>
      <c r="CI798" s="135">
        <v>9.1830303080000001E-5</v>
      </c>
      <c r="CJ798" s="100">
        <f>AVERAGE(CH798:CI798)</f>
        <v>7.1352956115000002E-5</v>
      </c>
      <c r="CK798" s="30"/>
      <c r="CL798" s="30"/>
      <c r="CN798" s="30"/>
      <c r="CO798" s="30"/>
      <c r="CP798" s="30"/>
      <c r="CQ798" s="30"/>
      <c r="CR798" s="30"/>
      <c r="CS798" s="100"/>
      <c r="CT798" s="30"/>
      <c r="CU798" s="30"/>
      <c r="CW798" s="30"/>
      <c r="CY798">
        <v>1.54E+17</v>
      </c>
      <c r="CZ798">
        <f t="shared" ref="CZ798:CZ803" si="346">Q798</f>
        <v>-3.7400398176666675E-4</v>
      </c>
      <c r="DA798">
        <v>50</v>
      </c>
      <c r="DB798">
        <v>6.17E+17</v>
      </c>
      <c r="DC798" s="18">
        <v>-1.798561151E-4</v>
      </c>
      <c r="DD798" s="18">
        <v>5.0094961070000003E-5</v>
      </c>
    </row>
    <row r="799" spans="1:108" ht="15.75" thickBot="1">
      <c r="A799" t="s">
        <v>41</v>
      </c>
      <c r="B799">
        <v>3.09E+17</v>
      </c>
      <c r="C799" s="30">
        <v>1.9599999999999999E-3</v>
      </c>
      <c r="D799" s="30">
        <v>3.028898161E-4</v>
      </c>
      <c r="E799">
        <v>20</v>
      </c>
      <c r="F799">
        <v>3.09E+17</v>
      </c>
      <c r="G799" s="30">
        <v>-4.5700000000000003E-3</v>
      </c>
      <c r="H799" s="30">
        <v>-7.0710196499999996E-4</v>
      </c>
      <c r="I799" s="30">
        <v>-1.8E-3</v>
      </c>
      <c r="J799" s="30">
        <v>-3.3432392269999999E-4</v>
      </c>
      <c r="K799" s="30">
        <v>1.01E-3</v>
      </c>
      <c r="L799" s="30">
        <v>1.7562163099999999E-4</v>
      </c>
      <c r="M799" s="30">
        <v>-3.5000000000000001E-3</v>
      </c>
      <c r="N799" s="30">
        <v>-1.299472785E-3</v>
      </c>
      <c r="Q799">
        <f>AVERAGE(H799,L799,J799)</f>
        <v>-2.8860141890000001E-4</v>
      </c>
      <c r="R799" s="100">
        <f t="shared" si="345"/>
        <v>6.2159257385065809E-4</v>
      </c>
      <c r="S799" t="s">
        <v>41</v>
      </c>
      <c r="T799">
        <v>2.97E+17</v>
      </c>
      <c r="U799" s="30">
        <v>9.5399999999999999E-3</v>
      </c>
      <c r="V799" s="30">
        <v>1.3836113129999999E-3</v>
      </c>
      <c r="W799" s="30">
        <v>1.72E-3</v>
      </c>
      <c r="X799" s="30">
        <v>2.6942355889999998E-4</v>
      </c>
      <c r="Y799" s="30">
        <v>1.2930000000000001E-2</v>
      </c>
      <c r="Z799" s="30">
        <v>1.9115907750000001E-3</v>
      </c>
      <c r="AA799" s="30">
        <v>8.5999999999999998E-4</v>
      </c>
      <c r="AB799" s="30">
        <v>1.2914852080000001E-4</v>
      </c>
      <c r="AC799" s="99">
        <f t="shared" ref="AC799:AC827" si="347">AVERAGE(V799,X799,Z799,AB799)</f>
        <v>9.2344354192499991E-4</v>
      </c>
      <c r="AD799">
        <f t="shared" ref="AD799:AD827" si="348">_xlfn.STDEV.S(V799,X799,Z799,AB799)</f>
        <v>8.6541628721864214E-4</v>
      </c>
      <c r="AE799">
        <v>25</v>
      </c>
      <c r="AF799">
        <v>2.97E+17</v>
      </c>
      <c r="AG799" s="30">
        <v>-5.8E-4</v>
      </c>
      <c r="AH799" s="30">
        <v>-8.9713843769999996E-5</v>
      </c>
      <c r="AI799" s="30">
        <v>1.4999999999999999E-4</v>
      </c>
      <c r="AJ799" s="30">
        <v>2.454991817E-5</v>
      </c>
      <c r="AK799" s="99">
        <f t="shared" ref="AK799:AK833" si="349">AVERAGE(AH799,AJ799)</f>
        <v>-3.2581962799999996E-5</v>
      </c>
      <c r="AL799" s="100">
        <f t="shared" ref="AL799:AL815" si="350">_xlfn.STDEV.P(AH799,AJ799)</f>
        <v>5.7131880969999999E-5</v>
      </c>
      <c r="AM799" t="s">
        <v>41</v>
      </c>
      <c r="AO799" s="30"/>
      <c r="AP799" s="30"/>
      <c r="BW799" s="132">
        <v>8.436328971E-5</v>
      </c>
      <c r="BX799" s="132">
        <v>1.969476845E-4</v>
      </c>
      <c r="BY799" s="132">
        <v>9.3118568049999995E-5</v>
      </c>
      <c r="BZ799" s="132">
        <v>4.8915538749999997E-5</v>
      </c>
      <c r="CA799" s="132">
        <v>3.6193953459999999E-4</v>
      </c>
      <c r="CB799" s="126">
        <f t="shared" ref="CB799:CB803" si="351">AVERAGE(BX799:BZ799)</f>
        <v>1.1299393043333332E-4</v>
      </c>
      <c r="CC799" s="132">
        <v>3.8537446890000001E-4</v>
      </c>
      <c r="CD799" s="132">
        <v>7.5042000580000001E-5</v>
      </c>
      <c r="CE799" s="132">
        <v>5.8761004210000005E-4</v>
      </c>
      <c r="CF799" s="132">
        <v>3.5696088229999998E-5</v>
      </c>
      <c r="CG799">
        <f t="shared" ref="CG799:CG827" si="352">AVERAGE(CC799:CF799)</f>
        <v>2.7093064995249998E-4</v>
      </c>
      <c r="CH799" s="133">
        <v>2.479651538E-5</v>
      </c>
      <c r="CI799" s="133">
        <v>6.7854903760000003E-6</v>
      </c>
      <c r="CJ799" s="100">
        <f t="shared" ref="CJ799:CJ833" si="353">AVERAGE(CH799:CI799)</f>
        <v>1.5791002878000001E-5</v>
      </c>
      <c r="CK799" s="30"/>
      <c r="CL799" s="30"/>
      <c r="CN799" s="30"/>
      <c r="CO799" s="30"/>
      <c r="CP799" s="30"/>
      <c r="CQ799" s="30"/>
      <c r="CR799" s="30"/>
      <c r="CS799" s="100"/>
      <c r="CT799" s="30"/>
      <c r="CU799" s="30"/>
      <c r="CW799" s="30"/>
      <c r="CY799">
        <v>3.09E+17</v>
      </c>
      <c r="CZ799">
        <f t="shared" si="346"/>
        <v>-2.8860141890000001E-4</v>
      </c>
      <c r="DA799">
        <v>100</v>
      </c>
      <c r="DB799">
        <v>1.39E+18</v>
      </c>
      <c r="DC799" s="18">
        <v>2.4588949790000001E-3</v>
      </c>
      <c r="DD799" s="18">
        <v>6.8487106010000005E-4</v>
      </c>
    </row>
    <row r="800" spans="1:108" ht="15.75" thickBot="1">
      <c r="A800" t="s">
        <v>42</v>
      </c>
      <c r="B800">
        <v>4.63E+17</v>
      </c>
      <c r="C800" s="30">
        <v>4.0099999999999997E-3</v>
      </c>
      <c r="D800" s="30">
        <v>6.1968783799999996E-4</v>
      </c>
      <c r="E800">
        <v>30</v>
      </c>
      <c r="F800">
        <v>4.63E+17</v>
      </c>
      <c r="G800" s="30">
        <v>-4.8399999999999997E-3</v>
      </c>
      <c r="H800" s="30">
        <v>-7.4887822989999999E-4</v>
      </c>
      <c r="I800" s="30">
        <v>1.4E-3</v>
      </c>
      <c r="J800" s="30">
        <v>2.6002971770000002E-4</v>
      </c>
      <c r="K800" s="30">
        <v>4.2999999999999999E-4</v>
      </c>
      <c r="L800" s="30">
        <v>7.4769605289999995E-5</v>
      </c>
      <c r="M800" s="30">
        <v>-1.1000000000000001E-3</v>
      </c>
      <c r="N800" s="30">
        <v>-4.0840573249999998E-4</v>
      </c>
      <c r="Q800">
        <f t="shared" ref="Q800:Q803" si="354">AVERAGE(H800,L800,J800)</f>
        <v>-1.3802630230333332E-4</v>
      </c>
      <c r="R800" s="100">
        <f t="shared" si="345"/>
        <v>4.5887527281496786E-4</v>
      </c>
      <c r="S800" t="s">
        <v>42</v>
      </c>
      <c r="T800">
        <v>4.46E+17</v>
      </c>
      <c r="U800" s="30">
        <v>1.001E-2</v>
      </c>
      <c r="V800" s="30">
        <v>1.4517766499999999E-3</v>
      </c>
      <c r="W800" s="30">
        <v>3.4399999999999999E-3</v>
      </c>
      <c r="X800" s="30">
        <v>5.3884711779999997E-4</v>
      </c>
      <c r="Y800" s="30">
        <v>1.8020000000000001E-2</v>
      </c>
      <c r="Z800" s="30">
        <v>2.6641040800000002E-3</v>
      </c>
      <c r="AA800" s="30">
        <v>4.1599999999999996E-3</v>
      </c>
      <c r="AB800" s="30">
        <v>6.2471842620000001E-4</v>
      </c>
      <c r="AC800" s="99">
        <f t="shared" si="347"/>
        <v>1.3198615685E-3</v>
      </c>
      <c r="AD800">
        <f t="shared" si="348"/>
        <v>9.8617055302145391E-4</v>
      </c>
      <c r="AE800">
        <v>37.5</v>
      </c>
      <c r="AF800">
        <v>4.46E+17</v>
      </c>
      <c r="AG800" s="30">
        <v>-1.07E-3</v>
      </c>
      <c r="AH800" s="30">
        <v>-1.655065739E-4</v>
      </c>
      <c r="AI800" s="30">
        <v>-8.8000000000000003E-4</v>
      </c>
      <c r="AJ800" s="30">
        <v>-1.440261866E-4</v>
      </c>
      <c r="AK800" s="99">
        <f t="shared" si="349"/>
        <v>-1.5476638025E-4</v>
      </c>
      <c r="AL800" s="100">
        <f t="shared" si="350"/>
        <v>1.0740193650000002E-5</v>
      </c>
      <c r="AM800" t="s">
        <v>42</v>
      </c>
      <c r="AO800" s="30"/>
      <c r="AP800" s="30"/>
      <c r="BW800" s="132">
        <v>1.7260040400000001E-4</v>
      </c>
      <c r="BX800" s="132">
        <v>2.0858354329999999E-4</v>
      </c>
      <c r="BY800" s="132">
        <v>7.2425552930000003E-5</v>
      </c>
      <c r="BZ800" s="132">
        <v>2.0825427389999999E-5</v>
      </c>
      <c r="CA800" s="132">
        <v>1.1375242510000001E-4</v>
      </c>
      <c r="CB800" s="126">
        <f t="shared" si="351"/>
        <v>1.0061150787333334E-4</v>
      </c>
      <c r="CC800" s="132">
        <v>4.0436042280000002E-4</v>
      </c>
      <c r="CD800" s="132">
        <v>1.5008400119999999E-4</v>
      </c>
      <c r="CE800" s="132">
        <v>8.0626521550000003E-4</v>
      </c>
      <c r="CF800" s="132">
        <v>1.7266944999999999E-4</v>
      </c>
      <c r="CG800">
        <f t="shared" si="352"/>
        <v>3.8334477237500004E-4</v>
      </c>
      <c r="CH800" s="133">
        <v>4.574529562E-5</v>
      </c>
      <c r="CI800" s="133">
        <v>3.98082102E-5</v>
      </c>
      <c r="CJ800" s="100">
        <f t="shared" si="353"/>
        <v>4.2776752909999996E-5</v>
      </c>
      <c r="CK800" s="30"/>
      <c r="CL800" s="30"/>
      <c r="CN800" s="30"/>
      <c r="CO800" s="30"/>
      <c r="CP800" s="30"/>
      <c r="CQ800" s="30"/>
      <c r="CR800" s="30"/>
      <c r="CS800" s="100"/>
      <c r="CT800" s="30"/>
      <c r="CU800" s="30"/>
      <c r="CW800" s="30"/>
      <c r="CY800">
        <v>4.63E+17</v>
      </c>
      <c r="CZ800">
        <f t="shared" si="346"/>
        <v>-1.3802630230333332E-4</v>
      </c>
      <c r="DA800">
        <v>130</v>
      </c>
      <c r="DB800">
        <v>1.85E+18</v>
      </c>
      <c r="DC800" s="18">
        <v>3.4487906840000001E-3</v>
      </c>
      <c r="DD800" s="18">
        <v>9.6058471480000001E-4</v>
      </c>
    </row>
    <row r="801" spans="1:108" ht="15.75" thickBot="1">
      <c r="A801" t="s">
        <v>43</v>
      </c>
      <c r="B801">
        <v>6.17E+17</v>
      </c>
      <c r="C801" s="30">
        <v>1.064E-2</v>
      </c>
      <c r="D801" s="30">
        <v>1.6442590019999999E-3</v>
      </c>
      <c r="E801">
        <v>40</v>
      </c>
      <c r="F801">
        <v>6.17E+17</v>
      </c>
      <c r="G801" s="30">
        <v>-7.0899999999999999E-3</v>
      </c>
      <c r="H801" s="30">
        <v>-1.0970137709999999E-3</v>
      </c>
      <c r="I801" s="30">
        <v>-5.0000000000000001E-4</v>
      </c>
      <c r="J801" s="30">
        <v>-9.286775632E-5</v>
      </c>
      <c r="K801" s="30">
        <v>-5.9000000000000003E-4</v>
      </c>
      <c r="L801" s="30">
        <v>-1.025908538E-4</v>
      </c>
      <c r="M801" s="30">
        <v>-3.3999999999999998E-3</v>
      </c>
      <c r="N801" s="30">
        <v>-1.262344991E-3</v>
      </c>
      <c r="Q801">
        <f t="shared" si="354"/>
        <v>-4.3082412704E-4</v>
      </c>
      <c r="R801" s="100">
        <f t="shared" si="345"/>
        <v>6.2831267224002917E-4</v>
      </c>
      <c r="S801" t="s">
        <v>43</v>
      </c>
      <c r="T801">
        <v>5.95E+17</v>
      </c>
      <c r="U801" s="30">
        <v>1.4880000000000001E-2</v>
      </c>
      <c r="V801" s="30">
        <v>2.158085569E-3</v>
      </c>
      <c r="W801" s="30">
        <v>9.2899999999999996E-3</v>
      </c>
      <c r="X801" s="30">
        <v>1.455200501E-3</v>
      </c>
      <c r="Y801" s="30">
        <v>2.3E-2</v>
      </c>
      <c r="Z801" s="30">
        <v>3.4003548200000002E-3</v>
      </c>
      <c r="AA801" s="30">
        <v>9.2700000000000005E-3</v>
      </c>
      <c r="AB801" s="30">
        <v>1.3921009160000001E-3</v>
      </c>
      <c r="AC801" s="99">
        <f t="shared" si="347"/>
        <v>2.1014354515000002E-3</v>
      </c>
      <c r="AD801">
        <f t="shared" si="348"/>
        <v>9.329479900076497E-4</v>
      </c>
      <c r="AE801">
        <v>50</v>
      </c>
      <c r="AF801">
        <v>5.95E+17</v>
      </c>
      <c r="AG801" s="30">
        <v>-9.1E-4</v>
      </c>
      <c r="AH801" s="30">
        <v>-1.4075792730000001E-4</v>
      </c>
      <c r="AI801" s="30">
        <v>-1.6999999999999999E-3</v>
      </c>
      <c r="AJ801" s="30">
        <v>-2.7823240589999997E-4</v>
      </c>
      <c r="AK801" s="99">
        <f t="shared" si="349"/>
        <v>-2.0949516659999999E-4</v>
      </c>
      <c r="AL801" s="100">
        <f t="shared" si="350"/>
        <v>6.8737239299999984E-5</v>
      </c>
      <c r="AM801" t="s">
        <v>43</v>
      </c>
      <c r="AO801" s="30"/>
      <c r="AP801" s="30"/>
      <c r="BW801" s="132">
        <v>4.5797214419999999E-4</v>
      </c>
      <c r="BX801" s="132">
        <v>3.0554903349999999E-4</v>
      </c>
      <c r="BY801" s="132">
        <v>2.58662689E-5</v>
      </c>
      <c r="BZ801" s="132">
        <v>2.8574423630000001E-5</v>
      </c>
      <c r="CA801" s="132">
        <v>3.5159840500000001E-4</v>
      </c>
      <c r="CB801" s="126">
        <f t="shared" si="351"/>
        <v>1.1999657534333334E-4</v>
      </c>
      <c r="CC801" s="132">
        <v>6.0108722190000004E-4</v>
      </c>
      <c r="CD801" s="132">
        <v>4.053140613E-4</v>
      </c>
      <c r="CE801" s="132">
        <v>1.029861749E-3</v>
      </c>
      <c r="CF801" s="132">
        <v>3.8477062540000001E-4</v>
      </c>
      <c r="CG801">
        <f t="shared" si="352"/>
        <v>6.052584144E-4</v>
      </c>
      <c r="CH801" s="133">
        <v>3.8904877580000001E-5</v>
      </c>
      <c r="CI801" s="133">
        <v>7.6902224260000005E-5</v>
      </c>
      <c r="CJ801" s="100">
        <f t="shared" si="353"/>
        <v>5.790355092E-5</v>
      </c>
      <c r="CK801" s="30"/>
      <c r="CL801" s="30"/>
      <c r="CN801" s="30"/>
      <c r="CO801" s="30"/>
      <c r="CP801" s="30"/>
      <c r="CQ801" s="30"/>
      <c r="CR801" s="30"/>
      <c r="CS801" s="100"/>
      <c r="CT801" s="30"/>
      <c r="CU801" s="30"/>
      <c r="CW801" s="30"/>
      <c r="CY801">
        <v>6.17E+17</v>
      </c>
      <c r="CZ801">
        <f t="shared" si="346"/>
        <v>-4.3082412704E-4</v>
      </c>
      <c r="DA801">
        <v>150</v>
      </c>
      <c r="DB801">
        <v>2.16E+18</v>
      </c>
      <c r="DC801" s="18">
        <v>2.235294118E-4</v>
      </c>
      <c r="DD801" s="18">
        <v>6.2259196319999999E-5</v>
      </c>
    </row>
    <row r="802" spans="1:108" ht="15.75" thickBot="1">
      <c r="A802" t="s">
        <v>44</v>
      </c>
      <c r="B802">
        <v>7.71E+17</v>
      </c>
      <c r="C802" s="30">
        <v>1.6039999999999999E-2</v>
      </c>
      <c r="D802" s="30">
        <v>2.4787513519999999E-3</v>
      </c>
      <c r="E802">
        <v>50</v>
      </c>
      <c r="F802">
        <v>7.71E+17</v>
      </c>
      <c r="G802" s="19"/>
      <c r="H802" s="19"/>
      <c r="I802" s="30">
        <v>4.8999999999999998E-4</v>
      </c>
      <c r="J802" s="30">
        <v>9.1010401190000001E-5</v>
      </c>
      <c r="K802" s="30">
        <v>6.0000000000000002E-5</v>
      </c>
      <c r="L802" s="30">
        <v>1.0432968179999999E-5</v>
      </c>
      <c r="M802" s="30">
        <v>2.8E-3</v>
      </c>
      <c r="N802" s="30">
        <v>1.0395782279999999E-3</v>
      </c>
      <c r="Q802">
        <f t="shared" si="354"/>
        <v>5.0721684684999999E-5</v>
      </c>
      <c r="R802" s="100">
        <f t="shared" si="345"/>
        <v>5.7233638281746838E-4</v>
      </c>
      <c r="S802" t="s">
        <v>44</v>
      </c>
      <c r="T802">
        <v>7.44E+17</v>
      </c>
      <c r="U802" s="30">
        <v>1.9699999999999999E-2</v>
      </c>
      <c r="V802" s="30">
        <v>2.8571428570000001E-3</v>
      </c>
      <c r="W802" s="30">
        <v>1.3050000000000001E-2</v>
      </c>
      <c r="X802" s="30">
        <v>2.0441729320000001E-3</v>
      </c>
      <c r="Y802" s="30">
        <v>2.7640000000000001E-2</v>
      </c>
      <c r="Z802" s="30">
        <v>4.0863394440000004E-3</v>
      </c>
      <c r="AA802" s="30">
        <v>1.367E-2</v>
      </c>
      <c r="AB802" s="30">
        <v>2.05286079E-3</v>
      </c>
      <c r="AC802" s="99">
        <f t="shared" si="347"/>
        <v>2.7601290057500004E-3</v>
      </c>
      <c r="AD802">
        <f t="shared" si="348"/>
        <v>9.6282003205987198E-4</v>
      </c>
      <c r="AE802">
        <v>62.5</v>
      </c>
      <c r="AF802">
        <v>7.44E+17</v>
      </c>
      <c r="AG802" s="30">
        <v>-1.42E-3</v>
      </c>
      <c r="AH802" s="30">
        <v>-2.1964423819999999E-4</v>
      </c>
      <c r="AI802" s="30">
        <v>-2.3500000000000001E-3</v>
      </c>
      <c r="AJ802" s="30">
        <v>-3.846153846E-4</v>
      </c>
      <c r="AK802" s="99">
        <f t="shared" si="349"/>
        <v>-3.0212981139999997E-4</v>
      </c>
      <c r="AL802" s="100">
        <f t="shared" si="350"/>
        <v>8.2485573200000005E-5</v>
      </c>
      <c r="AM802" t="s">
        <v>44</v>
      </c>
      <c r="AO802" s="30"/>
      <c r="AP802" s="30"/>
      <c r="BW802" s="132">
        <v>6.9040161579999996E-4</v>
      </c>
      <c r="BX802" s="134"/>
      <c r="BY802" s="132">
        <v>2.5348943519999999E-5</v>
      </c>
      <c r="BZ802" s="132">
        <v>2.9058735889999998E-6</v>
      </c>
      <c r="CA802" s="132">
        <v>2.895516276E-4</v>
      </c>
      <c r="CB802" s="126">
        <f t="shared" si="351"/>
        <v>1.41274085545E-5</v>
      </c>
      <c r="CC802" s="132">
        <v>7.9579423870000004E-4</v>
      </c>
      <c r="CD802" s="132">
        <v>5.6935936479999996E-4</v>
      </c>
      <c r="CE802" s="132">
        <v>1.2316339429999999E-3</v>
      </c>
      <c r="CF802" s="132">
        <v>5.6740177449999998E-4</v>
      </c>
      <c r="CG802">
        <f t="shared" si="352"/>
        <v>7.9104733025E-4</v>
      </c>
      <c r="CH802" s="133">
        <v>6.0708710080000003E-5</v>
      </c>
      <c r="CI802" s="133">
        <v>1.0630601589999999E-4</v>
      </c>
      <c r="CJ802" s="100">
        <f t="shared" si="353"/>
        <v>8.3507362989999995E-5</v>
      </c>
      <c r="CK802" s="30"/>
      <c r="CL802" s="30"/>
      <c r="CN802" s="30"/>
      <c r="CO802" s="30"/>
      <c r="CP802" s="30"/>
      <c r="CQ802" s="30"/>
      <c r="CR802" s="30"/>
      <c r="CS802" s="100"/>
      <c r="CT802" s="30"/>
      <c r="CU802" s="30"/>
      <c r="CW802" s="30"/>
      <c r="CY802">
        <v>7.71E+17</v>
      </c>
      <c r="CZ802">
        <f t="shared" si="346"/>
        <v>5.0721684684999999E-5</v>
      </c>
    </row>
    <row r="803" spans="1:108" ht="15.75" thickBot="1">
      <c r="A803" t="s">
        <v>45</v>
      </c>
      <c r="B803">
        <v>9.26E+17</v>
      </c>
      <c r="C803" s="30">
        <v>1.8259999999999998E-2</v>
      </c>
      <c r="D803" s="30">
        <v>2.8218204300000001E-3</v>
      </c>
      <c r="E803">
        <v>60</v>
      </c>
      <c r="F803">
        <v>9.26E+17</v>
      </c>
      <c r="G803" s="30">
        <v>-6.7299999999999999E-3</v>
      </c>
      <c r="H803" s="30">
        <v>-1.0413120840000001E-3</v>
      </c>
      <c r="I803" s="30">
        <v>6.11E-3</v>
      </c>
      <c r="J803" s="30">
        <v>1.1348439819999999E-3</v>
      </c>
      <c r="K803" s="30">
        <v>7.6000000000000004E-4</v>
      </c>
      <c r="L803" s="30">
        <v>1.321509303E-4</v>
      </c>
      <c r="M803" s="30">
        <v>1.6000000000000001E-4</v>
      </c>
      <c r="N803" s="30">
        <v>5.9404470190000002E-5</v>
      </c>
      <c r="Q803">
        <f t="shared" si="354"/>
        <v>7.522760943333327E-5</v>
      </c>
      <c r="R803" s="100">
        <f t="shared" si="345"/>
        <v>8.8935853049331164E-4</v>
      </c>
      <c r="S803" t="s">
        <v>45</v>
      </c>
      <c r="T803">
        <v>8.92E+17</v>
      </c>
      <c r="U803" s="30">
        <v>2.0910000000000002E-2</v>
      </c>
      <c r="V803" s="30">
        <v>3.0326323419999999E-3</v>
      </c>
      <c r="W803" s="30">
        <v>1.6049999999999998E-2</v>
      </c>
      <c r="X803" s="30">
        <v>2.5140977439999999E-3</v>
      </c>
      <c r="Y803" s="30">
        <v>3.193E-2</v>
      </c>
      <c r="Z803" s="30">
        <v>4.7205795389999999E-3</v>
      </c>
      <c r="AA803" s="30">
        <v>1.7829999999999999E-2</v>
      </c>
      <c r="AB803" s="30">
        <v>2.6775792159999998E-3</v>
      </c>
      <c r="AC803" s="99">
        <f t="shared" si="347"/>
        <v>3.2362222102500001E-3</v>
      </c>
      <c r="AD803">
        <f t="shared" si="348"/>
        <v>1.0129677937705853E-3</v>
      </c>
      <c r="AE803">
        <v>75</v>
      </c>
      <c r="AF803">
        <v>8.92E+17</v>
      </c>
      <c r="AG803" s="30">
        <v>-2.0999999999999999E-3</v>
      </c>
      <c r="AH803" s="30">
        <v>-3.2482598609999999E-4</v>
      </c>
      <c r="AI803" s="30">
        <v>-2.0400000000000001E-3</v>
      </c>
      <c r="AJ803" s="30">
        <v>-3.3387888709999997E-4</v>
      </c>
      <c r="AK803" s="99">
        <f t="shared" si="349"/>
        <v>-3.2935243659999996E-4</v>
      </c>
      <c r="AL803" s="100">
        <f t="shared" si="350"/>
        <v>4.5264504999999926E-6</v>
      </c>
      <c r="AM803" t="s">
        <v>45</v>
      </c>
      <c r="AO803" s="30"/>
      <c r="AP803" s="30"/>
      <c r="BW803" s="132">
        <v>7.8595595420000001E-4</v>
      </c>
      <c r="BX803" s="132">
        <v>2.90034555E-4</v>
      </c>
      <c r="BY803" s="132">
        <v>3.16085806E-4</v>
      </c>
      <c r="BZ803" s="132">
        <v>3.6807732129999999E-5</v>
      </c>
      <c r="CA803" s="132">
        <v>1.6545807290000001E-5</v>
      </c>
      <c r="CB803" s="126">
        <f t="shared" si="351"/>
        <v>2.1430936437666665E-4</v>
      </c>
      <c r="CC803" s="132">
        <v>8.4467297109999998E-4</v>
      </c>
      <c r="CD803" s="132">
        <v>7.0024657520000001E-4</v>
      </c>
      <c r="CE803" s="132">
        <v>1.4161113770000001E-3</v>
      </c>
      <c r="CF803" s="132">
        <v>7.4007122459999997E-4</v>
      </c>
      <c r="CG803">
        <f t="shared" si="352"/>
        <v>9.2527553697499998E-4</v>
      </c>
      <c r="CH803" s="133">
        <v>8.9780486729999998E-5</v>
      </c>
      <c r="CI803" s="133">
        <v>9.228266911E-5</v>
      </c>
      <c r="CJ803" s="100">
        <f t="shared" si="353"/>
        <v>9.1031577919999999E-5</v>
      </c>
      <c r="CK803" s="30"/>
      <c r="CL803" s="30"/>
      <c r="CN803" s="30"/>
      <c r="CO803" s="30"/>
      <c r="CP803" s="30"/>
      <c r="CQ803" s="30"/>
      <c r="CR803" s="30"/>
      <c r="CS803" s="100"/>
      <c r="CT803" s="30"/>
      <c r="CU803" s="30"/>
      <c r="CW803" s="30"/>
      <c r="CY803">
        <v>9.26E+17</v>
      </c>
      <c r="CZ803">
        <f t="shared" si="346"/>
        <v>7.522760943333327E-5</v>
      </c>
    </row>
    <row r="804" spans="1:108" ht="15.75" thickBot="1">
      <c r="A804" t="s">
        <v>46</v>
      </c>
      <c r="B804">
        <v>1.08E+18</v>
      </c>
      <c r="C804" s="30">
        <v>2.104E-2</v>
      </c>
      <c r="D804" s="30">
        <v>3.251429454E-3</v>
      </c>
      <c r="E804" t="s">
        <v>40</v>
      </c>
      <c r="F804">
        <v>1.08E+18</v>
      </c>
      <c r="G804" s="19"/>
      <c r="H804" s="19"/>
      <c r="I804" s="19"/>
      <c r="J804" s="19"/>
      <c r="K804" s="19"/>
      <c r="L804" s="19"/>
      <c r="M804" s="19"/>
      <c r="N804" s="19"/>
      <c r="R804" s="100"/>
      <c r="S804" t="s">
        <v>46</v>
      </c>
      <c r="T804">
        <v>1.04E+18</v>
      </c>
      <c r="U804" s="30">
        <v>1.8069999999999999E-2</v>
      </c>
      <c r="V804" s="30">
        <v>2.6207396659999999E-3</v>
      </c>
      <c r="W804" s="30">
        <v>1.813E-2</v>
      </c>
      <c r="X804" s="30">
        <v>2.8399122810000002E-3</v>
      </c>
      <c r="Y804" s="30">
        <v>3.1519999999999999E-2</v>
      </c>
      <c r="Z804" s="30">
        <v>4.6599645179999996E-3</v>
      </c>
      <c r="AA804" s="30">
        <v>1.8620000000000001E-2</v>
      </c>
      <c r="AB804" s="30">
        <v>2.7962156479999999E-3</v>
      </c>
      <c r="AC804" s="99">
        <f t="shared" si="347"/>
        <v>3.2292080282499999E-3</v>
      </c>
      <c r="AD804">
        <f t="shared" si="348"/>
        <v>9.5852863998290526E-4</v>
      </c>
      <c r="AE804" t="s">
        <v>40</v>
      </c>
      <c r="AF804">
        <v>1.04E+18</v>
      </c>
      <c r="AG804" s="30">
        <v>-2.2000000000000001E-3</v>
      </c>
      <c r="AH804" s="30">
        <v>-3.4029389020000001E-4</v>
      </c>
      <c r="AI804" s="30">
        <v>-2.2899999999999999E-3</v>
      </c>
      <c r="AJ804" s="30">
        <v>-3.7479541729999998E-4</v>
      </c>
      <c r="AK804" s="99">
        <f t="shared" si="349"/>
        <v>-3.5754465374999999E-4</v>
      </c>
      <c r="AL804" s="100">
        <f t="shared" si="350"/>
        <v>1.7250763549999987E-5</v>
      </c>
      <c r="AM804" t="s">
        <v>46</v>
      </c>
      <c r="AO804" s="30"/>
      <c r="AP804" s="30"/>
      <c r="BW804" s="132">
        <v>9.0561408959999995E-4</v>
      </c>
      <c r="BX804" s="134"/>
      <c r="BY804" s="134"/>
      <c r="BZ804" s="134"/>
      <c r="CA804" s="134"/>
      <c r="CB804" s="126"/>
      <c r="CC804" s="132">
        <v>7.2994933469999995E-4</v>
      </c>
      <c r="CD804" s="132">
        <v>7.9099504100000001E-4</v>
      </c>
      <c r="CE804" s="132">
        <v>1.3992283969999999E-3</v>
      </c>
      <c r="CF804" s="132">
        <v>7.7286181719999996E-4</v>
      </c>
      <c r="CG804">
        <f t="shared" si="352"/>
        <v>9.2325864747499998E-4</v>
      </c>
      <c r="CH804" s="133">
        <v>9.4055748010000003E-5</v>
      </c>
      <c r="CI804" s="133">
        <v>1.0359181970000001E-4</v>
      </c>
      <c r="CJ804" s="100">
        <f t="shared" si="353"/>
        <v>9.8823783855000005E-5</v>
      </c>
      <c r="CK804" s="30"/>
      <c r="CL804" s="30"/>
      <c r="CN804" s="19"/>
      <c r="CO804" s="30"/>
      <c r="CP804" s="30"/>
      <c r="CQ804" s="30"/>
      <c r="CR804" s="30"/>
      <c r="CS804" s="100"/>
      <c r="CT804" s="30"/>
      <c r="CU804" s="30"/>
      <c r="CW804" s="30"/>
      <c r="CY804">
        <v>1.23E+18</v>
      </c>
      <c r="CZ804">
        <f>Q805</f>
        <v>4.3716251979999997E-4</v>
      </c>
    </row>
    <row r="805" spans="1:108" ht="15.75" thickBot="1">
      <c r="A805" t="s">
        <v>47</v>
      </c>
      <c r="B805">
        <v>1.23E+18</v>
      </c>
      <c r="C805" s="30">
        <v>2.1000000000000001E-2</v>
      </c>
      <c r="D805" s="30">
        <v>3.2452480299999999E-3</v>
      </c>
      <c r="E805" t="s">
        <v>41</v>
      </c>
      <c r="F805">
        <v>1.23E+18</v>
      </c>
      <c r="G805" s="30">
        <v>-3.5999999999999999E-3</v>
      </c>
      <c r="H805" s="30">
        <v>-5.5701686519999999E-4</v>
      </c>
      <c r="I805" s="30">
        <v>8.3000000000000001E-3</v>
      </c>
      <c r="J805" s="30">
        <v>1.541604755E-3</v>
      </c>
      <c r="K805" s="30">
        <v>1.8799999999999999E-3</v>
      </c>
      <c r="L805" s="30">
        <v>3.2689966959999997E-4</v>
      </c>
      <c r="M805" s="30">
        <v>-7.1000000000000002E-4</v>
      </c>
      <c r="N805" s="30">
        <v>-2.6360733650000002E-4</v>
      </c>
      <c r="Q805">
        <f t="shared" ref="Q805" si="355">AVERAGE(H805,L805,J805)</f>
        <v>4.3716251979999997E-4</v>
      </c>
      <c r="R805" s="100">
        <f>_xlfn.STDEV.S(H805,J805,L805,N805,P805)</f>
        <v>9.2891549493855465E-4</v>
      </c>
      <c r="S805" t="s">
        <v>47</v>
      </c>
      <c r="T805">
        <v>1.19E+18</v>
      </c>
      <c r="U805" s="30">
        <v>1.9040000000000001E-2</v>
      </c>
      <c r="V805" s="30">
        <v>2.76142132E-3</v>
      </c>
      <c r="W805" s="30">
        <v>1.907E-2</v>
      </c>
      <c r="X805" s="30">
        <v>2.9871553880000002E-3</v>
      </c>
      <c r="Y805" s="30">
        <v>3.5340000000000003E-2</v>
      </c>
      <c r="Z805" s="30">
        <v>5.2247191010000001E-3</v>
      </c>
      <c r="AA805" s="30">
        <v>2.0080000000000001E-2</v>
      </c>
      <c r="AB805" s="30">
        <v>3.0154677879999999E-3</v>
      </c>
      <c r="AC805" s="99">
        <f t="shared" si="347"/>
        <v>3.4971908992499998E-3</v>
      </c>
      <c r="AD805">
        <f t="shared" si="348"/>
        <v>1.1572818642894419E-3</v>
      </c>
      <c r="AE805" t="s">
        <v>41</v>
      </c>
      <c r="AF805">
        <v>1.19E+18</v>
      </c>
      <c r="AG805" s="30">
        <v>-9.5E-4</v>
      </c>
      <c r="AH805" s="30">
        <v>-1.4694508889999999E-4</v>
      </c>
      <c r="AI805" s="30">
        <v>4.4999999999999997E-3</v>
      </c>
      <c r="AJ805" s="30">
        <v>7.3649754500000001E-4</v>
      </c>
      <c r="AK805" s="99">
        <f t="shared" si="349"/>
        <v>2.9477622805000001E-4</v>
      </c>
      <c r="AL805" s="100">
        <f t="shared" si="350"/>
        <v>4.4172131695E-4</v>
      </c>
      <c r="AM805" t="s">
        <v>47</v>
      </c>
      <c r="AO805" s="30"/>
      <c r="AP805" s="30"/>
      <c r="BW805" s="132">
        <v>9.038923898E-4</v>
      </c>
      <c r="BX805" s="132">
        <v>1.5514478429999999E-4</v>
      </c>
      <c r="BY805" s="132">
        <v>4.2938006379999999E-4</v>
      </c>
      <c r="BZ805" s="132">
        <v>9.1050705800000005E-5</v>
      </c>
      <c r="CA805" s="132">
        <v>7.3422019870000003E-5</v>
      </c>
      <c r="CB805" s="126">
        <f t="shared" ref="CB805" si="356">AVERAGE(BX805:BZ805)</f>
        <v>2.251918513E-4</v>
      </c>
      <c r="CC805" s="132">
        <v>7.6913311189999998E-4</v>
      </c>
      <c r="CD805" s="132">
        <v>8.3200636690000001E-4</v>
      </c>
      <c r="CE805" s="132">
        <v>1.562293273E-3</v>
      </c>
      <c r="CF805" s="132">
        <v>8.334621531E-4</v>
      </c>
      <c r="CG805">
        <f t="shared" si="352"/>
        <v>9.9922372622499988E-4</v>
      </c>
      <c r="CH805" s="133">
        <v>4.0614982090000003E-5</v>
      </c>
      <c r="CI805" s="133">
        <v>2.0356471130000001E-4</v>
      </c>
      <c r="CJ805" s="100">
        <f t="shared" si="353"/>
        <v>1.22089846695E-4</v>
      </c>
      <c r="CK805" s="30"/>
      <c r="CL805" s="30"/>
      <c r="CN805" s="30"/>
      <c r="CO805" s="30"/>
      <c r="CP805" s="30"/>
      <c r="CQ805" s="30"/>
      <c r="CR805" s="30"/>
      <c r="CS805" s="100"/>
      <c r="CT805" s="30"/>
      <c r="CU805" s="30"/>
      <c r="CW805" s="30"/>
      <c r="CY805">
        <v>1.54E+18</v>
      </c>
      <c r="CZ805">
        <f>Q807</f>
        <v>1.4540042019999999E-3</v>
      </c>
    </row>
    <row r="806" spans="1:108" ht="15.75" thickBot="1">
      <c r="A806" t="s">
        <v>48</v>
      </c>
      <c r="B806">
        <v>1.39E+18</v>
      </c>
      <c r="C806" s="30">
        <v>2.163E-2</v>
      </c>
      <c r="D806" s="30">
        <v>3.3426054710000001E-3</v>
      </c>
      <c r="E806" t="s">
        <v>42</v>
      </c>
      <c r="F806">
        <v>1.39E+18</v>
      </c>
      <c r="G806" s="19"/>
      <c r="H806" s="19"/>
      <c r="I806" s="19"/>
      <c r="J806" s="19"/>
      <c r="K806" s="19"/>
      <c r="L806" s="19"/>
      <c r="M806" s="19"/>
      <c r="N806" s="19"/>
      <c r="R806" s="100"/>
      <c r="S806" t="s">
        <v>48</v>
      </c>
      <c r="T806">
        <v>1.34E+18</v>
      </c>
      <c r="U806" s="30">
        <v>2.1420000000000002E-2</v>
      </c>
      <c r="V806" s="30">
        <v>3.1065989849999999E-3</v>
      </c>
      <c r="W806" s="30">
        <v>1.95E-2</v>
      </c>
      <c r="X806" s="30">
        <v>3.054511278E-3</v>
      </c>
      <c r="Y806" s="30">
        <v>3.551E-2</v>
      </c>
      <c r="Z806" s="30">
        <v>5.2498521580000004E-3</v>
      </c>
      <c r="AA806" s="30">
        <v>2.044E-2</v>
      </c>
      <c r="AB806" s="30">
        <v>3.0695299590000002E-3</v>
      </c>
      <c r="AC806" s="99">
        <f t="shared" si="347"/>
        <v>3.6201230949999999E-3</v>
      </c>
      <c r="AD806">
        <f t="shared" si="348"/>
        <v>1.0867065472147954E-3</v>
      </c>
      <c r="AE806" t="s">
        <v>42</v>
      </c>
      <c r="AF806">
        <v>1.34E+18</v>
      </c>
      <c r="AG806" s="30">
        <v>2.0699999999999998E-3</v>
      </c>
      <c r="AH806" s="30">
        <v>3.2018561479999998E-4</v>
      </c>
      <c r="AI806" s="30">
        <v>9.4000000000000004E-3</v>
      </c>
      <c r="AJ806" s="30">
        <v>1.5384615380000001E-3</v>
      </c>
      <c r="AK806" s="99">
        <f t="shared" si="349"/>
        <v>9.2932357640000002E-4</v>
      </c>
      <c r="AL806" s="100">
        <f t="shared" si="350"/>
        <v>6.0913796160000009E-4</v>
      </c>
      <c r="AM806" t="s">
        <v>48</v>
      </c>
      <c r="AO806" s="30"/>
      <c r="AP806" s="30"/>
      <c r="BW806" s="132">
        <v>9.3100916150000001E-4</v>
      </c>
      <c r="BX806" s="134"/>
      <c r="BY806" s="134"/>
      <c r="BZ806" s="134"/>
      <c r="CA806" s="134"/>
      <c r="CB806" s="126"/>
      <c r="CC806" s="132">
        <v>8.6527475090000003E-4</v>
      </c>
      <c r="CD806" s="132">
        <v>8.5076686699999998E-4</v>
      </c>
      <c r="CE806" s="132">
        <v>1.574234892E-3</v>
      </c>
      <c r="CF806" s="132">
        <v>8.4840470159999997E-4</v>
      </c>
      <c r="CG806">
        <f t="shared" si="352"/>
        <v>1.0346703028749999E-3</v>
      </c>
      <c r="CH806" s="133">
        <v>8.8497908349999998E-5</v>
      </c>
      <c r="CI806" s="133">
        <v>4.252240635E-4</v>
      </c>
      <c r="CJ806" s="100">
        <f t="shared" si="353"/>
        <v>2.5686098592499998E-4</v>
      </c>
      <c r="CK806" s="30"/>
      <c r="CL806" s="30"/>
      <c r="CN806" s="19"/>
      <c r="CO806" s="30"/>
      <c r="CP806" s="30"/>
      <c r="CQ806" s="30"/>
      <c r="CR806" s="30"/>
      <c r="CS806" s="100"/>
      <c r="CT806" s="30"/>
      <c r="CU806" s="30"/>
      <c r="CW806" s="30"/>
      <c r="CY806">
        <v>1.85E+18</v>
      </c>
      <c r="CZ806">
        <f>Q809</f>
        <v>2.8338527016666666E-3</v>
      </c>
    </row>
    <row r="807" spans="1:108" ht="15.75" thickBot="1">
      <c r="A807" t="s">
        <v>49</v>
      </c>
      <c r="B807">
        <v>1.54E+18</v>
      </c>
      <c r="C807" s="30">
        <v>2.129E-2</v>
      </c>
      <c r="D807" s="30">
        <v>3.2900633600000001E-3</v>
      </c>
      <c r="E807" t="s">
        <v>43</v>
      </c>
      <c r="F807">
        <v>1.54E+18</v>
      </c>
      <c r="G807" s="30">
        <v>7.45E-3</v>
      </c>
      <c r="H807" s="30">
        <v>1.152715457E-3</v>
      </c>
      <c r="I807" s="30">
        <v>8.8999999999999999E-3</v>
      </c>
      <c r="J807" s="30">
        <v>1.653046062E-3</v>
      </c>
      <c r="K807" s="30">
        <v>8.9499999999999996E-3</v>
      </c>
      <c r="L807" s="30">
        <v>1.5562510869999999E-3</v>
      </c>
      <c r="M807" s="30">
        <v>-1.6369999999999999E-2</v>
      </c>
      <c r="N807" s="30">
        <v>-6.077819856E-3</v>
      </c>
      <c r="Q807">
        <f t="shared" ref="Q807" si="357">AVERAGE(H807,L807,J807)</f>
        <v>1.4540042019999999E-3</v>
      </c>
      <c r="R807" s="100">
        <f>_xlfn.STDEV.S(H807,J807,L807,N807,P807)</f>
        <v>3.7721402954595429E-3</v>
      </c>
      <c r="S807" t="s">
        <v>49</v>
      </c>
      <c r="T807">
        <v>1.49E+18</v>
      </c>
      <c r="U807" s="30">
        <v>1.8530000000000001E-2</v>
      </c>
      <c r="V807" s="30">
        <v>2.687454677E-3</v>
      </c>
      <c r="W807" s="30">
        <v>1.7010000000000001E-2</v>
      </c>
      <c r="X807" s="30">
        <v>2.664473684E-3</v>
      </c>
      <c r="Y807" s="30">
        <v>3.5520000000000003E-2</v>
      </c>
      <c r="Z807" s="30">
        <v>5.2513305739999997E-3</v>
      </c>
      <c r="AA807" s="30">
        <v>1.8159999999999999E-2</v>
      </c>
      <c r="AB807" s="30">
        <v>2.7271362069999998E-3</v>
      </c>
      <c r="AC807" s="99">
        <f t="shared" si="347"/>
        <v>3.3325987854999997E-3</v>
      </c>
      <c r="AD807">
        <f t="shared" si="348"/>
        <v>1.2794163620118513E-3</v>
      </c>
      <c r="AE807" t="s">
        <v>43</v>
      </c>
      <c r="AF807">
        <v>1.49E+18</v>
      </c>
      <c r="AG807" s="30">
        <v>6.2500000000000003E-3</v>
      </c>
      <c r="AH807" s="30">
        <v>9.667440062E-4</v>
      </c>
      <c r="AI807" s="30">
        <v>1.44E-2</v>
      </c>
      <c r="AJ807" s="30">
        <v>2.3567921440000002E-3</v>
      </c>
      <c r="AK807" s="99">
        <f t="shared" si="349"/>
        <v>1.6617680751000001E-3</v>
      </c>
      <c r="AL807" s="100">
        <f t="shared" si="350"/>
        <v>6.950240689000001E-4</v>
      </c>
      <c r="AM807" t="s">
        <v>49</v>
      </c>
      <c r="AO807" s="30"/>
      <c r="AP807" s="30"/>
      <c r="BW807" s="132">
        <v>9.1637471329999998E-4</v>
      </c>
      <c r="BX807" s="132">
        <v>3.2106351189999999E-4</v>
      </c>
      <c r="BY807" s="132">
        <v>4.6041958649999999E-4</v>
      </c>
      <c r="BZ807" s="132">
        <v>4.3345947709999999E-4</v>
      </c>
      <c r="CA807" s="132">
        <v>1.692842909E-3</v>
      </c>
      <c r="CB807" s="126">
        <f t="shared" ref="CB807" si="358">AVERAGE(BX807:BZ807)</f>
        <v>4.0498085849999997E-4</v>
      </c>
      <c r="CC807" s="132">
        <v>7.4853133210000004E-4</v>
      </c>
      <c r="CD807" s="132">
        <v>7.4213048250000005E-4</v>
      </c>
      <c r="CE807" s="132">
        <v>1.5820587120000001E-3</v>
      </c>
      <c r="CF807" s="132">
        <v>7.5376856070000003E-4</v>
      </c>
      <c r="CG807">
        <f t="shared" si="352"/>
        <v>9.5662227182500008E-4</v>
      </c>
      <c r="CH807" s="133">
        <v>2.6720382960000001E-4</v>
      </c>
      <c r="CI807" s="133">
        <v>6.5140707610000001E-4</v>
      </c>
      <c r="CJ807" s="100">
        <f t="shared" si="353"/>
        <v>4.5930545285000003E-4</v>
      </c>
      <c r="CK807" s="30"/>
      <c r="CL807" s="30"/>
      <c r="CN807" s="30"/>
      <c r="CO807" s="30"/>
      <c r="CP807" s="30"/>
      <c r="CQ807" s="30"/>
      <c r="CR807" s="30"/>
      <c r="CS807" s="100"/>
      <c r="CT807" s="30"/>
      <c r="CU807" s="30"/>
      <c r="CW807" s="30"/>
      <c r="CY807">
        <v>2.16E+18</v>
      </c>
      <c r="CZ807">
        <f>Q811</f>
        <v>2.3830852170000001E-3</v>
      </c>
    </row>
    <row r="808" spans="1:108" ht="15.75" thickBot="1">
      <c r="A808" t="s">
        <v>50</v>
      </c>
      <c r="B808">
        <v>1.7E+18</v>
      </c>
      <c r="C808" s="30">
        <v>2.044E-2</v>
      </c>
      <c r="D808" s="30">
        <v>3.1587080820000002E-3</v>
      </c>
      <c r="E808" t="s">
        <v>44</v>
      </c>
      <c r="F808">
        <v>1.7E+18</v>
      </c>
      <c r="G808" s="19"/>
      <c r="H808" s="19"/>
      <c r="I808" s="19"/>
      <c r="J808" s="19"/>
      <c r="K808" s="19"/>
      <c r="L808" s="19"/>
      <c r="M808" s="19"/>
      <c r="N808" s="19"/>
      <c r="R808" s="100"/>
      <c r="S808" t="s">
        <v>50</v>
      </c>
      <c r="T808">
        <v>1.64E+18</v>
      </c>
      <c r="U808" s="30">
        <v>2.0799999999999999E-2</v>
      </c>
      <c r="V808" s="30">
        <v>3.0166787530000001E-3</v>
      </c>
      <c r="W808" s="30">
        <v>1.7059999999999999E-2</v>
      </c>
      <c r="X808" s="30">
        <v>2.6723057639999998E-3</v>
      </c>
      <c r="Y808" s="30">
        <v>3.5139999999999998E-2</v>
      </c>
      <c r="Z808" s="30">
        <v>5.1951507980000002E-3</v>
      </c>
      <c r="AA808" s="30">
        <v>1.7440000000000001E-2</v>
      </c>
      <c r="AB808" s="30">
        <v>2.6190118640000001E-3</v>
      </c>
      <c r="AC808" s="99">
        <f t="shared" si="347"/>
        <v>3.3757867947499997E-3</v>
      </c>
      <c r="AD808">
        <f t="shared" si="348"/>
        <v>1.2256478312043983E-3</v>
      </c>
      <c r="AE808" t="s">
        <v>44</v>
      </c>
      <c r="AF808">
        <v>1.64E+18</v>
      </c>
      <c r="AG808" s="30">
        <v>1.116E-2</v>
      </c>
      <c r="AH808" s="30">
        <v>1.7262180969999999E-3</v>
      </c>
      <c r="AI808" s="30">
        <v>1.822E-2</v>
      </c>
      <c r="AJ808" s="30">
        <v>2.9819967269999999E-3</v>
      </c>
      <c r="AK808" s="99">
        <f t="shared" si="349"/>
        <v>2.3541074119999999E-3</v>
      </c>
      <c r="AL808" s="100">
        <f t="shared" si="350"/>
        <v>6.2788931500000001E-4</v>
      </c>
      <c r="AM808" t="s">
        <v>50</v>
      </c>
      <c r="AO808" s="30"/>
      <c r="AP808" s="30"/>
      <c r="BW808" s="132">
        <v>8.7978859270000003E-4</v>
      </c>
      <c r="BX808" s="134"/>
      <c r="BY808" s="134"/>
      <c r="BZ808" s="134"/>
      <c r="CA808" s="134"/>
      <c r="CB808" s="126"/>
      <c r="CC808" s="132">
        <v>8.4022945E-4</v>
      </c>
      <c r="CD808" s="132">
        <v>7.4431193600000005E-4</v>
      </c>
      <c r="CE808" s="132">
        <v>1.5651757319999999E-3</v>
      </c>
      <c r="CF808" s="132">
        <v>7.238834636E-4</v>
      </c>
      <c r="CG808">
        <f t="shared" si="352"/>
        <v>9.684001454000001E-4</v>
      </c>
      <c r="CH808" s="133">
        <v>4.7711915810000002E-4</v>
      </c>
      <c r="CI808" s="133">
        <v>8.2421089759999999E-4</v>
      </c>
      <c r="CJ808" s="100">
        <f t="shared" si="353"/>
        <v>6.5066502785000001E-4</v>
      </c>
      <c r="CK808" s="30"/>
      <c r="CL808" s="30"/>
      <c r="CN808" s="19"/>
      <c r="CO808" s="30"/>
      <c r="CP808" s="30"/>
      <c r="CQ808" s="30"/>
      <c r="CR808" s="30"/>
      <c r="CS808" s="100"/>
      <c r="CT808" s="30"/>
      <c r="CU808" s="30"/>
      <c r="CW808" s="30"/>
      <c r="CY808">
        <v>2.47E+18</v>
      </c>
      <c r="CZ808">
        <f>Q813</f>
        <v>1.4638158530200002E-3</v>
      </c>
    </row>
    <row r="809" spans="1:108" ht="15.75" thickBot="1">
      <c r="A809" t="s">
        <v>51</v>
      </c>
      <c r="B809">
        <v>1.85E+18</v>
      </c>
      <c r="C809" s="30">
        <v>1.5779999999999999E-2</v>
      </c>
      <c r="D809" s="30">
        <v>2.438572091E-3</v>
      </c>
      <c r="E809" t="s">
        <v>45</v>
      </c>
      <c r="F809">
        <v>1.85E+18</v>
      </c>
      <c r="G809" s="30">
        <v>1.3639999999999999E-2</v>
      </c>
      <c r="H809" s="30">
        <v>2.1104750120000001E-3</v>
      </c>
      <c r="I809" s="30">
        <v>1.9879999999999998E-2</v>
      </c>
      <c r="J809" s="30">
        <v>3.6924219909999999E-3</v>
      </c>
      <c r="K809" s="30">
        <v>1.5520000000000001E-2</v>
      </c>
      <c r="L809" s="30">
        <v>2.6986611019999998E-3</v>
      </c>
      <c r="M809" s="30">
        <v>-2.9000000000000001E-2</v>
      </c>
      <c r="N809" s="30">
        <v>-1.0767060219999999E-2</v>
      </c>
      <c r="Q809">
        <f t="shared" ref="Q809" si="359">AVERAGE(H809,L809,J809)</f>
        <v>2.8338527016666666E-3</v>
      </c>
      <c r="R809" s="100">
        <f>_xlfn.STDEV.S(H809,J809,L809,N809,P809)</f>
        <v>6.8317230013660952E-3</v>
      </c>
      <c r="S809" t="s">
        <v>51</v>
      </c>
      <c r="T809">
        <v>1.78E+18</v>
      </c>
      <c r="U809" s="30">
        <v>1.9140000000000001E-2</v>
      </c>
      <c r="V809" s="30">
        <v>2.7759245830000002E-3</v>
      </c>
      <c r="W809" s="30">
        <v>1.584E-2</v>
      </c>
      <c r="X809" s="30">
        <v>2.4812030079999999E-3</v>
      </c>
      <c r="Y809" s="30">
        <v>3.2399999999999998E-2</v>
      </c>
      <c r="Z809" s="30">
        <v>4.7900650500000003E-3</v>
      </c>
      <c r="AA809" s="30">
        <v>1.277E-2</v>
      </c>
      <c r="AB809" s="30">
        <v>1.9177053610000001E-3</v>
      </c>
      <c r="AC809" s="99">
        <f t="shared" si="347"/>
        <v>2.9912245004999997E-3</v>
      </c>
      <c r="AD809">
        <f t="shared" si="348"/>
        <v>1.2509658458814555E-3</v>
      </c>
      <c r="AE809" t="s">
        <v>45</v>
      </c>
      <c r="AF809">
        <v>1.78E+18</v>
      </c>
      <c r="AG809" s="30">
        <v>1.521E-2</v>
      </c>
      <c r="AH809" s="30">
        <v>2.352668213E-3</v>
      </c>
      <c r="AI809" s="30">
        <v>2.103E-2</v>
      </c>
      <c r="AJ809" s="30">
        <v>3.4418985270000002E-3</v>
      </c>
      <c r="AK809" s="99">
        <f t="shared" si="349"/>
        <v>2.8972833699999999E-3</v>
      </c>
      <c r="AL809" s="100">
        <f t="shared" si="350"/>
        <v>5.4461515700000005E-4</v>
      </c>
      <c r="AM809" t="s">
        <v>51</v>
      </c>
      <c r="AO809" s="30"/>
      <c r="AP809" s="30"/>
      <c r="BW809" s="132">
        <v>6.7921056720000005E-4</v>
      </c>
      <c r="BX809" s="132">
        <v>5.8782634930000001E-4</v>
      </c>
      <c r="BY809" s="132">
        <v>1.0284428519999999E-3</v>
      </c>
      <c r="BZ809" s="132">
        <v>7.5165263510000005E-4</v>
      </c>
      <c r="CA809" s="132">
        <v>2.9989275720000001E-3</v>
      </c>
      <c r="CB809" s="126">
        <f t="shared" ref="CB809" si="360">AVERAGE(BX809:BZ809)</f>
        <v>7.8930727879999996E-4</v>
      </c>
      <c r="CC809" s="132">
        <v>7.7317267660000002E-4</v>
      </c>
      <c r="CD809" s="132">
        <v>6.910844704E-4</v>
      </c>
      <c r="CE809" s="132">
        <v>1.4572893760000001E-3</v>
      </c>
      <c r="CF809" s="132">
        <v>5.3004540310000003E-4</v>
      </c>
      <c r="CG809">
        <f t="shared" si="352"/>
        <v>8.62897981525E-4</v>
      </c>
      <c r="CH809" s="133">
        <v>6.5026723960000005E-4</v>
      </c>
      <c r="CI809" s="133">
        <v>9.5132575070000004E-4</v>
      </c>
      <c r="CJ809" s="100">
        <f t="shared" si="353"/>
        <v>8.007964951500001E-4</v>
      </c>
      <c r="CK809" s="30"/>
      <c r="CL809" s="30"/>
      <c r="CN809" s="30"/>
      <c r="CO809" s="30"/>
      <c r="CP809" s="30"/>
      <c r="CQ809" s="30"/>
      <c r="CR809" s="30"/>
      <c r="CS809" s="100"/>
      <c r="CT809" s="30"/>
      <c r="CU809" s="30"/>
      <c r="CW809" s="30"/>
      <c r="CY809">
        <v>2.78E+18</v>
      </c>
      <c r="CZ809">
        <f>Q815</f>
        <v>8.0135233583333333E-4</v>
      </c>
    </row>
    <row r="810" spans="1:108" ht="15.75" thickBot="1">
      <c r="A810" t="s">
        <v>52</v>
      </c>
      <c r="B810">
        <v>2.01E+18</v>
      </c>
      <c r="C810" s="30">
        <v>8.3199999999999993E-3</v>
      </c>
      <c r="D810" s="30">
        <v>1.2857363620000001E-3</v>
      </c>
      <c r="E810" t="s">
        <v>46</v>
      </c>
      <c r="F810">
        <v>2.01E+18</v>
      </c>
      <c r="G810" s="19"/>
      <c r="H810" s="19"/>
      <c r="I810" s="19"/>
      <c r="J810" s="19"/>
      <c r="K810" s="19"/>
      <c r="L810" s="19"/>
      <c r="M810" s="19"/>
      <c r="N810" s="19"/>
      <c r="R810" s="100"/>
      <c r="S810" t="s">
        <v>52</v>
      </c>
      <c r="T810">
        <v>1.93E+18</v>
      </c>
      <c r="U810" s="30">
        <v>1.4489999999999999E-2</v>
      </c>
      <c r="V810" s="30">
        <v>2.1015228429999999E-3</v>
      </c>
      <c r="W810" s="30">
        <v>9.7099999999999999E-3</v>
      </c>
      <c r="X810" s="30">
        <v>1.5209899749999999E-3</v>
      </c>
      <c r="Y810" s="30">
        <v>2.597E-2</v>
      </c>
      <c r="Z810" s="30">
        <v>3.839444116E-3</v>
      </c>
      <c r="AA810" s="30">
        <v>8.7899999999999992E-3</v>
      </c>
      <c r="AB810" s="30">
        <v>1.320018021E-3</v>
      </c>
      <c r="AC810" s="99">
        <f t="shared" si="347"/>
        <v>2.1954937387499997E-3</v>
      </c>
      <c r="AD810">
        <f t="shared" si="348"/>
        <v>1.1449623620875444E-3</v>
      </c>
      <c r="AE810" t="s">
        <v>46</v>
      </c>
      <c r="AF810">
        <v>1.93E+18</v>
      </c>
      <c r="AG810" s="30">
        <v>1.4239999999999999E-2</v>
      </c>
      <c r="AH810" s="30">
        <v>2.2026295440000002E-3</v>
      </c>
      <c r="AI810" s="30">
        <v>2.1999999999999999E-2</v>
      </c>
      <c r="AJ810" s="30">
        <v>3.600654664E-3</v>
      </c>
      <c r="AK810" s="99">
        <f t="shared" si="349"/>
        <v>2.9016421039999999E-3</v>
      </c>
      <c r="AL810" s="100">
        <f t="shared" si="350"/>
        <v>6.9901255999999987E-4</v>
      </c>
      <c r="AM810" t="s">
        <v>52</v>
      </c>
      <c r="AO810" s="30"/>
      <c r="AP810" s="30"/>
      <c r="BW810" s="132">
        <v>3.5811355630000001E-4</v>
      </c>
      <c r="BX810" s="134"/>
      <c r="BY810" s="134"/>
      <c r="BZ810" s="134"/>
      <c r="CA810" s="134"/>
      <c r="CB810" s="126"/>
      <c r="CC810" s="132">
        <v>5.8533291970000001E-4</v>
      </c>
      <c r="CD810" s="132">
        <v>4.2363827070000001E-4</v>
      </c>
      <c r="CE810" s="132">
        <v>1.199103324E-3</v>
      </c>
      <c r="CF810" s="132">
        <v>3.6484722739999999E-4</v>
      </c>
      <c r="CG810">
        <f t="shared" si="352"/>
        <v>6.4323043545000001E-4</v>
      </c>
      <c r="CH810" s="133">
        <v>6.0879720529999999E-4</v>
      </c>
      <c r="CI810" s="133">
        <v>9.9520525510000003E-4</v>
      </c>
      <c r="CJ810" s="100">
        <f t="shared" si="353"/>
        <v>8.0200123020000001E-4</v>
      </c>
      <c r="CK810" s="30"/>
      <c r="CL810" s="30"/>
      <c r="CN810" s="19"/>
      <c r="CO810" s="30"/>
      <c r="CP810" s="30"/>
      <c r="CQ810" s="30"/>
      <c r="CR810" s="30"/>
      <c r="CS810" s="100"/>
      <c r="CT810" s="30"/>
      <c r="CU810" s="30"/>
      <c r="CW810" s="30"/>
      <c r="CY810">
        <v>3.09E+18</v>
      </c>
      <c r="CZ810">
        <f>Q817</f>
        <v>-1.7157032916666667E-4</v>
      </c>
    </row>
    <row r="811" spans="1:108" ht="15.75" thickBot="1">
      <c r="A811" t="s">
        <v>53</v>
      </c>
      <c r="B811">
        <v>2.16E+18</v>
      </c>
      <c r="C811" s="30">
        <v>3.3999999999999998E-3</v>
      </c>
      <c r="D811" s="30">
        <v>5.2542110959999996E-4</v>
      </c>
      <c r="E811" t="s">
        <v>47</v>
      </c>
      <c r="F811">
        <v>2.16E+18</v>
      </c>
      <c r="G811" s="30">
        <v>1.2880000000000001E-2</v>
      </c>
      <c r="H811" s="30">
        <v>1.992882562E-3</v>
      </c>
      <c r="I811" s="30">
        <v>1.444E-2</v>
      </c>
      <c r="J811" s="30">
        <v>2.6820208020000001E-3</v>
      </c>
      <c r="K811" s="30">
        <v>1.423E-2</v>
      </c>
      <c r="L811" s="30">
        <v>2.4743522870000001E-3</v>
      </c>
      <c r="M811" s="30">
        <v>-6.1599999999999997E-3</v>
      </c>
      <c r="N811" s="30">
        <v>-2.2870721019999998E-3</v>
      </c>
      <c r="Q811">
        <f t="shared" ref="Q811" si="361">AVERAGE(H811,L811,J811)</f>
        <v>2.3830852170000001E-3</v>
      </c>
      <c r="R811" s="100">
        <f>_xlfn.STDEV.S(H811,J811,L811,N811,P811)</f>
        <v>2.3528512711298234E-3</v>
      </c>
      <c r="S811" t="s">
        <v>53</v>
      </c>
      <c r="T811">
        <v>2.08E+18</v>
      </c>
      <c r="U811" s="30">
        <v>8.0400000000000003E-3</v>
      </c>
      <c r="V811" s="30">
        <v>1.1660623640000001E-3</v>
      </c>
      <c r="W811" s="30">
        <v>4.0600000000000002E-3</v>
      </c>
      <c r="X811" s="30">
        <v>6.3596491230000001E-4</v>
      </c>
      <c r="Y811" s="30">
        <v>2.3599999999999999E-2</v>
      </c>
      <c r="Z811" s="30">
        <v>3.4890597280000002E-3</v>
      </c>
      <c r="AA811" s="30">
        <v>4.0499999999999998E-3</v>
      </c>
      <c r="AB811" s="30">
        <v>6.0819942929999998E-4</v>
      </c>
      <c r="AC811" s="99">
        <f t="shared" si="347"/>
        <v>1.4748216084000002E-3</v>
      </c>
      <c r="AD811">
        <f t="shared" si="348"/>
        <v>1.3671383777013996E-3</v>
      </c>
      <c r="AE811" t="s">
        <v>47</v>
      </c>
      <c r="AF811">
        <v>2.08E+18</v>
      </c>
      <c r="AG811" s="30">
        <v>1.457E-2</v>
      </c>
      <c r="AH811" s="30">
        <v>2.253673627E-3</v>
      </c>
      <c r="AI811" s="30">
        <v>2.0480000000000002E-2</v>
      </c>
      <c r="AJ811" s="30">
        <v>3.3518821599999998E-3</v>
      </c>
      <c r="AK811" s="99">
        <f t="shared" si="349"/>
        <v>2.8027778934999999E-3</v>
      </c>
      <c r="AL811" s="100">
        <f t="shared" si="350"/>
        <v>5.4910426649999993E-4</v>
      </c>
      <c r="AM811" t="s">
        <v>53</v>
      </c>
      <c r="AO811" s="30"/>
      <c r="AP811" s="30"/>
      <c r="BW811" s="132">
        <v>1.463444822E-4</v>
      </c>
      <c r="BX811" s="132">
        <v>5.5507356150000004E-4</v>
      </c>
      <c r="BY811" s="132">
        <v>7.470178459E-4</v>
      </c>
      <c r="BZ811" s="132">
        <v>6.8917635290000002E-4</v>
      </c>
      <c r="CA811" s="132">
        <v>6.3701358079999997E-4</v>
      </c>
      <c r="CB811" s="126">
        <f t="shared" ref="CB811" si="362">AVERAGE(BX811:BZ811)</f>
        <v>6.6375592010000002E-4</v>
      </c>
      <c r="CC811" s="132">
        <v>3.2478099889999998E-4</v>
      </c>
      <c r="CD811" s="132">
        <v>1.771340246E-4</v>
      </c>
      <c r="CE811" s="132">
        <v>1.1076881660000001E-3</v>
      </c>
      <c r="CF811" s="132">
        <v>1.681036713E-4</v>
      </c>
      <c r="CG811">
        <f t="shared" si="352"/>
        <v>4.4442671520000002E-4</v>
      </c>
      <c r="CH811" s="133">
        <v>6.229055675E-4</v>
      </c>
      <c r="CI811" s="133">
        <v>9.2644561929999998E-4</v>
      </c>
      <c r="CJ811" s="100">
        <f t="shared" si="353"/>
        <v>7.7467559339999999E-4</v>
      </c>
      <c r="CK811" s="30"/>
      <c r="CL811" s="30"/>
      <c r="CN811" s="30"/>
      <c r="CO811" s="30"/>
      <c r="CP811" s="30"/>
      <c r="CQ811" s="30"/>
      <c r="CR811" s="30"/>
      <c r="CS811" s="100"/>
      <c r="CT811" s="30"/>
      <c r="CU811" s="30"/>
      <c r="CW811" s="30"/>
      <c r="CY811">
        <v>3.39E+18</v>
      </c>
      <c r="CZ811">
        <f>Q819</f>
        <v>-9.0361047933333312E-5</v>
      </c>
    </row>
    <row r="812" spans="1:108" ht="15.75" thickBot="1">
      <c r="A812" t="s">
        <v>54</v>
      </c>
      <c r="B812">
        <v>2.31E+18</v>
      </c>
      <c r="C812" s="30">
        <v>-1.6000000000000001E-3</v>
      </c>
      <c r="D812" s="30">
        <v>-2.4725699270000001E-4</v>
      </c>
      <c r="E812" t="s">
        <v>48</v>
      </c>
      <c r="F812">
        <v>2.31E+18</v>
      </c>
      <c r="G812" s="19"/>
      <c r="H812" s="19"/>
      <c r="I812" s="19"/>
      <c r="J812" s="19"/>
      <c r="K812" s="19"/>
      <c r="L812" s="19"/>
      <c r="M812" s="19"/>
      <c r="N812" s="19"/>
      <c r="R812" s="100"/>
      <c r="S812" t="s">
        <v>54</v>
      </c>
      <c r="T812">
        <v>2.23E+18</v>
      </c>
      <c r="U812" s="30">
        <v>5.0600000000000003E-3</v>
      </c>
      <c r="V812" s="30">
        <v>7.3386511970000002E-4</v>
      </c>
      <c r="W812" s="30">
        <v>1.14E-3</v>
      </c>
      <c r="X812" s="30">
        <v>1.7857142860000001E-4</v>
      </c>
      <c r="Y812" s="30">
        <v>1.7610000000000001E-2</v>
      </c>
      <c r="Z812" s="30">
        <v>2.6034890599999998E-3</v>
      </c>
      <c r="AA812" s="30">
        <v>6.8000000000000005E-4</v>
      </c>
      <c r="AB812" s="30">
        <v>1.021174351E-4</v>
      </c>
      <c r="AC812" s="99">
        <f t="shared" si="347"/>
        <v>9.0451076084999995E-4</v>
      </c>
      <c r="AD812">
        <f t="shared" si="348"/>
        <v>1.1671146986110437E-3</v>
      </c>
      <c r="AE812" t="s">
        <v>48</v>
      </c>
      <c r="AF812">
        <v>2.23E+18</v>
      </c>
      <c r="AG812" s="30">
        <v>1.537E-2</v>
      </c>
      <c r="AH812" s="30">
        <v>2.3774168599999999E-3</v>
      </c>
      <c r="AI812" s="30">
        <v>2.1160000000000002E-2</v>
      </c>
      <c r="AJ812" s="30">
        <v>3.4631751230000001E-3</v>
      </c>
      <c r="AK812" s="99">
        <f t="shared" si="349"/>
        <v>2.9202959915E-3</v>
      </c>
      <c r="AL812" s="100">
        <f t="shared" si="350"/>
        <v>5.4287913150000014E-4</v>
      </c>
      <c r="AM812" t="s">
        <v>54</v>
      </c>
      <c r="AO812" s="30"/>
      <c r="AP812" s="30"/>
      <c r="BW812" s="132">
        <v>6.8867991600000004E-5</v>
      </c>
      <c r="BX812" s="134"/>
      <c r="BY812" s="134"/>
      <c r="BZ812" s="134"/>
      <c r="CA812" s="134"/>
      <c r="CB812" s="126"/>
      <c r="CC812" s="132">
        <v>2.0440197199999999E-4</v>
      </c>
      <c r="CD812" s="132">
        <v>4.9737139919999999E-5</v>
      </c>
      <c r="CE812" s="132">
        <v>8.6267907379999995E-4</v>
      </c>
      <c r="CF812" s="132">
        <v>2.822481395E-5</v>
      </c>
      <c r="CG812">
        <f t="shared" si="352"/>
        <v>2.8626074991749999E-4</v>
      </c>
      <c r="CH812" s="133">
        <v>6.5710765770000002E-4</v>
      </c>
      <c r="CI812" s="133">
        <v>9.5720650899999997E-4</v>
      </c>
      <c r="CJ812" s="100">
        <f t="shared" si="353"/>
        <v>8.0715708335000005E-4</v>
      </c>
      <c r="CK812" s="30"/>
      <c r="CL812" s="30"/>
      <c r="CN812" s="19"/>
      <c r="CO812" s="30"/>
      <c r="CP812" s="30"/>
      <c r="CQ812" s="30"/>
      <c r="CR812" s="30"/>
      <c r="CS812" s="100"/>
      <c r="CT812" s="30"/>
      <c r="CU812" s="30"/>
      <c r="CW812" s="30"/>
      <c r="CY812">
        <v>3.7E+18</v>
      </c>
      <c r="CZ812">
        <f>Q821</f>
        <v>-3.5894638026666664E-4</v>
      </c>
    </row>
    <row r="813" spans="1:108" ht="15.75" thickBot="1">
      <c r="A813" t="s">
        <v>55</v>
      </c>
      <c r="B813">
        <v>2.47E+18</v>
      </c>
      <c r="C813" s="30">
        <v>-2.33E-3</v>
      </c>
      <c r="D813" s="30">
        <v>-3.6006799569999998E-4</v>
      </c>
      <c r="E813" t="s">
        <v>49</v>
      </c>
      <c r="F813">
        <v>2.47E+18</v>
      </c>
      <c r="G813" s="30">
        <v>9.6900000000000007E-3</v>
      </c>
      <c r="H813" s="30">
        <v>1.4993037289999999E-3</v>
      </c>
      <c r="I813" s="30">
        <v>4.8000000000000001E-4</v>
      </c>
      <c r="J813" s="30">
        <v>8.9153046060000003E-5</v>
      </c>
      <c r="K813" s="30">
        <v>1.6119999999999999E-2</v>
      </c>
      <c r="L813" s="30">
        <v>2.8029907839999999E-3</v>
      </c>
      <c r="M813" s="30">
        <v>5.9100000000000003E-3</v>
      </c>
      <c r="N813" s="30">
        <v>2.194252618E-3</v>
      </c>
      <c r="Q813">
        <f t="shared" ref="Q813" si="363">AVERAGE(H813,L813,J813)</f>
        <v>1.4638158530200002E-3</v>
      </c>
      <c r="R813" s="100">
        <f>_xlfn.STDEV.S(H813,J813,L813,N813,P813)</f>
        <v>1.1668333383809705E-3</v>
      </c>
      <c r="S813" t="s">
        <v>55</v>
      </c>
      <c r="T813">
        <v>2.38E+18</v>
      </c>
      <c r="U813" s="30">
        <v>3.6600000000000001E-3</v>
      </c>
      <c r="V813" s="30">
        <v>5.3081943439999999E-4</v>
      </c>
      <c r="W813" s="30">
        <v>-4.2000000000000002E-4</v>
      </c>
      <c r="X813" s="30">
        <v>-6.5789473679999999E-5</v>
      </c>
      <c r="Y813" s="30">
        <v>1.8440000000000002E-2</v>
      </c>
      <c r="Z813" s="30">
        <v>2.7261975160000002E-3</v>
      </c>
      <c r="AA813" s="30">
        <v>-2.2000000000000001E-3</v>
      </c>
      <c r="AB813" s="30">
        <v>-3.3037993690000002E-4</v>
      </c>
      <c r="AC813" s="99">
        <f t="shared" si="347"/>
        <v>7.1521188495500012E-4</v>
      </c>
      <c r="AD813">
        <f t="shared" si="348"/>
        <v>1.3881989727954358E-3</v>
      </c>
      <c r="AE813" t="s">
        <v>49</v>
      </c>
      <c r="AF813">
        <v>2.38E+18</v>
      </c>
      <c r="AG813" s="30">
        <v>1.4080000000000001E-2</v>
      </c>
      <c r="AH813" s="30">
        <v>2.177880897E-3</v>
      </c>
      <c r="AI813" s="30">
        <v>1.8519999999999998E-2</v>
      </c>
      <c r="AJ813" s="30">
        <v>3.031096563E-3</v>
      </c>
      <c r="AK813" s="99">
        <f t="shared" si="349"/>
        <v>2.60448873E-3</v>
      </c>
      <c r="AL813" s="100">
        <f t="shared" si="350"/>
        <v>4.26607833E-4</v>
      </c>
      <c r="AM813" t="s">
        <v>55</v>
      </c>
      <c r="AO813" s="30"/>
      <c r="AP813" s="30"/>
      <c r="BW813" s="132">
        <v>1.0028901279999999E-4</v>
      </c>
      <c r="BX813" s="132">
        <v>4.1759804430000001E-4</v>
      </c>
      <c r="BY813" s="132">
        <v>2.4831618150000001E-5</v>
      </c>
      <c r="BZ813" s="132">
        <v>7.8071137100000005E-4</v>
      </c>
      <c r="CA813" s="132">
        <v>6.1116075689999995E-4</v>
      </c>
      <c r="CB813" s="126">
        <f t="shared" ref="CB813" si="364">AVERAGE(BX813:BZ813)</f>
        <v>4.0771367781666665E-4</v>
      </c>
      <c r="CC813" s="132">
        <v>1.478480667E-4</v>
      </c>
      <c r="CD813" s="132">
        <v>1.832420944E-5</v>
      </c>
      <c r="CE813" s="132">
        <v>8.9809215269999996E-4</v>
      </c>
      <c r="CF813" s="132">
        <v>9.1315574539999996E-5</v>
      </c>
      <c r="CG813">
        <f t="shared" si="352"/>
        <v>2.8889500084500002E-4</v>
      </c>
      <c r="CH813" s="133">
        <v>6.0195678720000002E-4</v>
      </c>
      <c r="CI813" s="133">
        <v>8.3778187839999999E-4</v>
      </c>
      <c r="CJ813" s="100">
        <f t="shared" si="353"/>
        <v>7.1986933279999995E-4</v>
      </c>
      <c r="CK813" s="30"/>
      <c r="CL813" s="30"/>
      <c r="CN813" s="30"/>
      <c r="CO813" s="30"/>
      <c r="CP813" s="30"/>
      <c r="CQ813" s="30"/>
      <c r="CR813" s="30"/>
      <c r="CS813" s="100"/>
      <c r="CT813" s="30"/>
      <c r="CU813" s="30"/>
      <c r="CW813" s="30"/>
      <c r="CY813">
        <v>4.01E+18</v>
      </c>
      <c r="CZ813">
        <f>Q823</f>
        <v>-6.4231441104999998E-4</v>
      </c>
    </row>
    <row r="814" spans="1:108" ht="15.75" thickBot="1">
      <c r="A814" t="s">
        <v>56</v>
      </c>
      <c r="B814">
        <v>2.62E+18</v>
      </c>
      <c r="C814" s="30">
        <v>-3.0500000000000002E-3</v>
      </c>
      <c r="D814" s="30">
        <v>-4.713336424E-4</v>
      </c>
      <c r="E814" t="s">
        <v>50</v>
      </c>
      <c r="F814">
        <v>2.62E+18</v>
      </c>
      <c r="G814" s="19"/>
      <c r="H814" s="19"/>
      <c r="I814" s="19"/>
      <c r="J814" s="19"/>
      <c r="K814" s="19"/>
      <c r="L814" s="19"/>
      <c r="M814" s="19"/>
      <c r="N814" s="19"/>
      <c r="R814" s="100"/>
      <c r="S814" t="s">
        <v>56</v>
      </c>
      <c r="T814">
        <v>2.53E+18</v>
      </c>
      <c r="U814" s="30">
        <v>2.5000000000000001E-3</v>
      </c>
      <c r="V814" s="30">
        <v>3.6258158089999998E-4</v>
      </c>
      <c r="W814" s="30">
        <v>3.6000000000000002E-4</v>
      </c>
      <c r="X814" s="30">
        <v>5.6390977439999999E-5</v>
      </c>
      <c r="Y814" s="30">
        <v>1.797E-2</v>
      </c>
      <c r="Z814" s="30">
        <v>2.6567120049999999E-3</v>
      </c>
      <c r="AA814" s="30">
        <v>-2.64E-3</v>
      </c>
      <c r="AB814" s="30">
        <v>-3.9645592430000002E-4</v>
      </c>
      <c r="AC814" s="99">
        <f t="shared" si="347"/>
        <v>6.6980715976000006E-4</v>
      </c>
      <c r="AD814">
        <f t="shared" si="348"/>
        <v>1.3608054964499563E-3</v>
      </c>
      <c r="AE814" t="s">
        <v>50</v>
      </c>
      <c r="AF814">
        <v>2.53E+18</v>
      </c>
      <c r="AG814" s="30">
        <v>1.2970000000000001E-2</v>
      </c>
      <c r="AH814" s="30">
        <v>2.0061871620000002E-3</v>
      </c>
      <c r="AI814" s="30">
        <v>1.6379999999999999E-2</v>
      </c>
      <c r="AJ814" s="30">
        <v>2.6808510639999999E-3</v>
      </c>
      <c r="AK814" s="99">
        <f t="shared" si="349"/>
        <v>2.3435191130000001E-3</v>
      </c>
      <c r="AL814" s="100">
        <f t="shared" si="350"/>
        <v>3.3733195099999985E-4</v>
      </c>
      <c r="AM814" t="s">
        <v>56</v>
      </c>
      <c r="AO814" s="30"/>
      <c r="AP814" s="30"/>
      <c r="BW814" s="132">
        <v>1.3127960899999999E-4</v>
      </c>
      <c r="BX814" s="134"/>
      <c r="BY814" s="134"/>
      <c r="BZ814" s="134"/>
      <c r="CA814" s="134"/>
      <c r="CB814" s="126"/>
      <c r="CC814" s="132">
        <v>1.0098911660000001E-4</v>
      </c>
      <c r="CD814" s="132">
        <v>1.570646524E-5</v>
      </c>
      <c r="CE814" s="132">
        <v>8.8409163309999999E-4</v>
      </c>
      <c r="CF814" s="132">
        <v>1.095786894E-4</v>
      </c>
      <c r="CG814">
        <f t="shared" si="352"/>
        <v>2.7759147608499997E-4</v>
      </c>
      <c r="CH814" s="133">
        <v>5.5450138710000005E-4</v>
      </c>
      <c r="CI814" s="133">
        <v>7.4097554900000003E-4</v>
      </c>
      <c r="CJ814" s="100">
        <f t="shared" si="353"/>
        <v>6.4773846805000004E-4</v>
      </c>
      <c r="CK814" s="30"/>
      <c r="CL814" s="30"/>
      <c r="CN814" s="19"/>
      <c r="CO814" s="30"/>
      <c r="CP814" s="30"/>
      <c r="CQ814" s="30"/>
      <c r="CR814" s="30"/>
      <c r="CS814" s="100"/>
      <c r="CT814" s="30"/>
      <c r="CU814" s="30"/>
      <c r="CW814" s="30"/>
      <c r="CY814">
        <v>4.32E+18</v>
      </c>
      <c r="CZ814">
        <f>Q825</f>
        <v>-5.4390166805000004E-4</v>
      </c>
    </row>
    <row r="815" spans="1:108" ht="15.75" thickBot="1">
      <c r="A815" t="s">
        <v>57</v>
      </c>
      <c r="B815">
        <v>2.78E+18</v>
      </c>
      <c r="C815" s="30">
        <v>-4.4400000000000004E-3</v>
      </c>
      <c r="D815" s="30">
        <v>-6.8613815479999995E-4</v>
      </c>
      <c r="E815" t="s">
        <v>51</v>
      </c>
      <c r="F815">
        <v>2.78E+18</v>
      </c>
      <c r="G815" s="30">
        <v>2.5100000000000001E-3</v>
      </c>
      <c r="H815" s="30">
        <v>3.8836453659999999E-4</v>
      </c>
      <c r="I815" s="30">
        <v>1.5E-3</v>
      </c>
      <c r="J815" s="30">
        <v>2.7860326890000002E-4</v>
      </c>
      <c r="K815" s="30">
        <v>9.9900000000000006E-3</v>
      </c>
      <c r="L815" s="30">
        <v>1.7370892020000001E-3</v>
      </c>
      <c r="M815" s="30">
        <v>2.5000000000000001E-4</v>
      </c>
      <c r="N815" s="30">
        <v>9.2819484669999996E-5</v>
      </c>
      <c r="Q815">
        <f t="shared" ref="Q815" si="365">AVERAGE(H815,L815,J815)</f>
        <v>8.0135233583333333E-4</v>
      </c>
      <c r="R815" s="100">
        <f>_xlfn.STDEV.S(H815,J815,L815,N815,P815)</f>
        <v>7.518739018571994E-4</v>
      </c>
      <c r="S815" t="s">
        <v>57</v>
      </c>
      <c r="T815">
        <v>2.68E+18</v>
      </c>
      <c r="U815" s="30">
        <v>2.9999999999999997E-4</v>
      </c>
      <c r="V815" s="30">
        <v>4.3509789699999999E-5</v>
      </c>
      <c r="W815" s="30">
        <v>-2.82E-3</v>
      </c>
      <c r="X815" s="30">
        <v>-4.4172932330000002E-4</v>
      </c>
      <c r="Y815" s="30">
        <v>1.7299999999999999E-2</v>
      </c>
      <c r="Z815" s="30">
        <v>2.5576581900000001E-3</v>
      </c>
      <c r="AA815" s="30">
        <v>-3.0799999999999998E-3</v>
      </c>
      <c r="AB815" s="30">
        <v>-4.6253191170000002E-4</v>
      </c>
      <c r="AC815" s="99">
        <f t="shared" si="347"/>
        <v>4.24226686175E-4</v>
      </c>
      <c r="AD815">
        <f t="shared" si="348"/>
        <v>1.4413761893905027E-3</v>
      </c>
      <c r="AE815" t="s">
        <v>51</v>
      </c>
      <c r="AF815">
        <v>2.68E+18</v>
      </c>
      <c r="AG815" s="30">
        <v>9.4599999999999997E-3</v>
      </c>
      <c r="AH815" s="30">
        <v>1.4632637279999999E-3</v>
      </c>
      <c r="AI815" s="30">
        <v>1.9140000000000001E-2</v>
      </c>
      <c r="AJ815" s="30">
        <v>3.1325695579999999E-3</v>
      </c>
      <c r="AK815" s="99">
        <f t="shared" si="349"/>
        <v>2.2979166430000001E-3</v>
      </c>
      <c r="AL815" s="100">
        <f t="shared" si="350"/>
        <v>8.3465291499999999E-4</v>
      </c>
      <c r="AM815" t="s">
        <v>57</v>
      </c>
      <c r="AO815" s="30"/>
      <c r="AP815" s="30"/>
      <c r="BW815" s="132">
        <v>1.9110867669999999E-4</v>
      </c>
      <c r="BX815" s="132">
        <v>1.081703913E-4</v>
      </c>
      <c r="BY815" s="132">
        <v>7.7598806710000001E-5</v>
      </c>
      <c r="BZ815" s="132">
        <v>4.8382795260000001E-4</v>
      </c>
      <c r="CA815" s="132">
        <v>2.5852823900000002E-5</v>
      </c>
      <c r="CB815" s="126">
        <f t="shared" ref="CB815" si="366">AVERAGE(BX815:BZ815)</f>
        <v>2.2319905020333334E-4</v>
      </c>
      <c r="CC815" s="132">
        <v>1.211869399E-5</v>
      </c>
      <c r="CD815" s="132">
        <v>1.2303397769999999E-4</v>
      </c>
      <c r="CE815" s="132">
        <v>8.5526703400000002E-4</v>
      </c>
      <c r="CF815" s="132">
        <v>1.2784180439999999E-4</v>
      </c>
      <c r="CG815">
        <f t="shared" si="352"/>
        <v>2.7956537752250003E-4</v>
      </c>
      <c r="CH815" s="133">
        <v>4.0443971640000001E-4</v>
      </c>
      <c r="CI815" s="133">
        <v>8.6582857190000003E-4</v>
      </c>
      <c r="CJ815" s="100">
        <f t="shared" si="353"/>
        <v>6.3513414414999997E-4</v>
      </c>
      <c r="CK815" s="30"/>
      <c r="CL815" s="30"/>
      <c r="CN815" s="30"/>
      <c r="CO815" s="30"/>
      <c r="CP815" s="30"/>
      <c r="CQ815" s="30"/>
      <c r="CR815" s="30"/>
      <c r="CS815" s="100"/>
      <c r="CT815" s="30"/>
      <c r="CU815" s="30"/>
      <c r="CW815" s="30"/>
      <c r="CY815">
        <v>4.63E+18</v>
      </c>
      <c r="CZ815">
        <f>Q827</f>
        <v>-8.9875244633333341E-5</v>
      </c>
    </row>
    <row r="816" spans="1:108" ht="15.75" thickBot="1">
      <c r="A816" t="s">
        <v>58</v>
      </c>
      <c r="B816">
        <v>2.93E+18</v>
      </c>
      <c r="C816" s="30">
        <v>-5.4900000000000001E-3</v>
      </c>
      <c r="D816" s="30">
        <v>-8.4840055630000001E-4</v>
      </c>
      <c r="E816" t="s">
        <v>52</v>
      </c>
      <c r="F816">
        <v>2.93E+18</v>
      </c>
      <c r="G816" s="19"/>
      <c r="H816" s="19"/>
      <c r="I816" s="19"/>
      <c r="J816" s="19"/>
      <c r="K816" s="19"/>
      <c r="L816" s="19"/>
      <c r="M816" s="19"/>
      <c r="N816" s="19"/>
      <c r="R816" s="100"/>
      <c r="S816" t="s">
        <v>58</v>
      </c>
      <c r="T816">
        <v>2.83E+18</v>
      </c>
      <c r="U816" s="30">
        <v>1.14E-3</v>
      </c>
      <c r="V816" s="30">
        <v>1.653372009E-4</v>
      </c>
      <c r="W816" s="30">
        <v>-3.3300000000000001E-3</v>
      </c>
      <c r="X816" s="30">
        <v>-5.2161654139999995E-4</v>
      </c>
      <c r="Y816" s="30">
        <v>1.6709999999999999E-2</v>
      </c>
      <c r="Z816" s="30">
        <v>2.4704316970000002E-3</v>
      </c>
      <c r="AA816" s="30">
        <v>-4.0600000000000002E-3</v>
      </c>
      <c r="AB816" s="30">
        <v>-6.097011563E-4</v>
      </c>
      <c r="AC816" s="99">
        <f t="shared" si="347"/>
        <v>3.7611280005000005E-4</v>
      </c>
      <c r="AD816">
        <f t="shared" si="348"/>
        <v>1.4385577409745727E-3</v>
      </c>
      <c r="AE816" t="s">
        <v>52</v>
      </c>
      <c r="AF816">
        <v>2.83E+18</v>
      </c>
      <c r="AG816" s="30">
        <v>4.9500000000000004E-3</v>
      </c>
      <c r="AH816" s="30">
        <v>7.6566125290000004E-4</v>
      </c>
      <c r="AI816" s="19"/>
      <c r="AJ816" s="19"/>
      <c r="AK816" s="99">
        <f t="shared" si="349"/>
        <v>7.6566125290000004E-4</v>
      </c>
      <c r="AL816" s="100"/>
      <c r="AM816" t="s">
        <v>58</v>
      </c>
      <c r="AO816" s="30"/>
      <c r="AP816" s="30"/>
      <c r="BW816" s="132">
        <v>2.3630329620000001E-4</v>
      </c>
      <c r="BX816" s="134"/>
      <c r="BY816" s="134"/>
      <c r="BZ816" s="134"/>
      <c r="CA816" s="134"/>
      <c r="CB816" s="126"/>
      <c r="CC816" s="132">
        <v>4.6051037160000002E-5</v>
      </c>
      <c r="CD816" s="132">
        <v>1.4528480340000001E-4</v>
      </c>
      <c r="CE816" s="132">
        <v>8.3591337459999998E-4</v>
      </c>
      <c r="CF816" s="132">
        <v>1.6851874210000001E-4</v>
      </c>
      <c r="CG816">
        <f t="shared" si="352"/>
        <v>2.9894198931500004E-4</v>
      </c>
      <c r="CH816" s="133">
        <v>2.1162543300000001E-4</v>
      </c>
      <c r="CI816" s="20"/>
      <c r="CJ816" s="100">
        <f t="shared" si="353"/>
        <v>2.1162543300000001E-4</v>
      </c>
      <c r="CK816" s="30"/>
      <c r="CL816" s="30"/>
      <c r="CN816" s="19"/>
      <c r="CO816" s="30"/>
      <c r="CP816" s="30"/>
      <c r="CQ816" s="30"/>
      <c r="CR816" s="30"/>
      <c r="CS816" s="100"/>
      <c r="CT816" s="30"/>
      <c r="CU816" s="30"/>
      <c r="CW816" s="30"/>
      <c r="CY816">
        <v>4.94E+18</v>
      </c>
      <c r="CZ816">
        <f>Q829</f>
        <v>-2.7042141066666665E-4</v>
      </c>
    </row>
    <row r="817" spans="1:104" ht="15.75" thickBot="1">
      <c r="A817" t="s">
        <v>59</v>
      </c>
      <c r="B817">
        <v>3.09E+18</v>
      </c>
      <c r="C817" s="30">
        <v>-6.2300000000000003E-3</v>
      </c>
      <c r="D817" s="30">
        <v>-9.6275691549999997E-4</v>
      </c>
      <c r="E817" t="s">
        <v>53</v>
      </c>
      <c r="F817">
        <v>3.09E+18</v>
      </c>
      <c r="G817" s="30">
        <v>-3.7000000000000002E-3</v>
      </c>
      <c r="H817" s="30">
        <v>-5.724895559E-4</v>
      </c>
      <c r="I817" s="30">
        <v>-6.9999999999999999E-4</v>
      </c>
      <c r="J817" s="30">
        <v>-1.3001485879999999E-4</v>
      </c>
      <c r="K817" s="30">
        <v>1.08E-3</v>
      </c>
      <c r="L817" s="30">
        <v>1.8779342719999999E-4</v>
      </c>
      <c r="M817" s="30">
        <v>-7.1599999999999997E-3</v>
      </c>
      <c r="N817" s="30">
        <v>-2.6583500410000001E-3</v>
      </c>
      <c r="Q817">
        <f t="shared" ref="Q817" si="367">AVERAGE(H817,L817,J817)</f>
        <v>-1.7157032916666667E-4</v>
      </c>
      <c r="R817" s="100">
        <f>_xlfn.STDEV.S(H817,J817,L817,N817,P817)</f>
        <v>1.2818814810349689E-3</v>
      </c>
      <c r="S817" t="s">
        <v>59</v>
      </c>
      <c r="T817">
        <v>2.97E+18</v>
      </c>
      <c r="U817" s="30">
        <v>3.2000000000000003E-4</v>
      </c>
      <c r="V817" s="30">
        <v>4.6410442349999998E-5</v>
      </c>
      <c r="W817" s="30">
        <v>-4.15E-4</v>
      </c>
      <c r="X817" s="30">
        <v>-6.5006265660000001E-5</v>
      </c>
      <c r="Y817" s="30">
        <v>1.6570000000000001E-3</v>
      </c>
      <c r="Z817" s="30">
        <v>2.4497338850000002E-4</v>
      </c>
      <c r="AA817" s="30">
        <v>-2.4099999999999998E-3</v>
      </c>
      <c r="AB817" s="30">
        <v>-3.6191620359999997E-4</v>
      </c>
      <c r="AC817" s="99">
        <f t="shared" si="347"/>
        <v>-3.3884659602499989E-5</v>
      </c>
      <c r="AD817">
        <f t="shared" si="348"/>
        <v>2.534971154405776E-4</v>
      </c>
      <c r="AE817" t="s">
        <v>53</v>
      </c>
      <c r="AF817">
        <v>2.97E+18</v>
      </c>
      <c r="AG817" s="30">
        <v>1.9300000000000001E-3</v>
      </c>
      <c r="AH817" s="30">
        <v>2.9853054909999998E-4</v>
      </c>
      <c r="AI817" s="30">
        <v>-2.1299999999999999E-3</v>
      </c>
      <c r="AJ817" s="30">
        <v>-3.4860883799999999E-4</v>
      </c>
      <c r="AK817" s="99">
        <f t="shared" si="349"/>
        <v>-2.5039144450000005E-5</v>
      </c>
      <c r="AL817" s="100">
        <f t="shared" ref="AL817:AL833" si="368">_xlfn.STDEV.P(AH817,AJ817)</f>
        <v>3.2356969354999999E-4</v>
      </c>
      <c r="AM817" t="s">
        <v>59</v>
      </c>
      <c r="AO817" s="30"/>
      <c r="AP817" s="30"/>
      <c r="BW817" s="132">
        <v>2.681547423E-4</v>
      </c>
      <c r="BX817" s="132">
        <v>1.5945436160000001E-4</v>
      </c>
      <c r="BY817" s="132">
        <v>3.621277646E-5</v>
      </c>
      <c r="BZ817" s="132">
        <v>5.2305724610000001E-5</v>
      </c>
      <c r="CA817" s="132">
        <v>7.4042487640000004E-4</v>
      </c>
      <c r="CB817" s="126">
        <f t="shared" ref="CB817" si="369">AVERAGE(BX817:BZ817)</f>
        <v>8.2657620889999995E-5</v>
      </c>
      <c r="CC817" s="132">
        <v>1.292660692E-5</v>
      </c>
      <c r="CD817" s="132">
        <v>1.8106064089999999E-5</v>
      </c>
      <c r="CE817" s="132">
        <v>8.3797227449999997E-4</v>
      </c>
      <c r="CF817" s="132">
        <v>1.000320612E-4</v>
      </c>
      <c r="CG817">
        <f t="shared" si="352"/>
        <v>2.4225925167750001E-4</v>
      </c>
      <c r="CH817" s="133">
        <v>8.2512542569999995E-5</v>
      </c>
      <c r="CI817" s="133">
        <v>9.6353963330000003E-5</v>
      </c>
      <c r="CJ817" s="100">
        <f t="shared" si="353"/>
        <v>8.9433252949999999E-5</v>
      </c>
      <c r="CK817" s="30"/>
      <c r="CL817" s="30"/>
      <c r="CN817" s="30"/>
      <c r="CO817" s="30"/>
      <c r="CP817" s="30"/>
      <c r="CQ817" s="30"/>
      <c r="CR817" s="30"/>
      <c r="CS817" s="100"/>
      <c r="CT817" s="30"/>
      <c r="CU817" s="30"/>
      <c r="CW817" s="30"/>
      <c r="CY817">
        <v>5.24E+18</v>
      </c>
      <c r="CZ817">
        <f>Q831</f>
        <v>-2.8698328226666662E-4</v>
      </c>
    </row>
    <row r="818" spans="1:104" ht="15.75" thickBot="1">
      <c r="A818" t="s">
        <v>60</v>
      </c>
      <c r="B818">
        <v>3.24E+18</v>
      </c>
      <c r="C818" s="30">
        <v>-6.2399999999999999E-3</v>
      </c>
      <c r="D818" s="30">
        <v>-9.6430227169999995E-4</v>
      </c>
      <c r="E818" t="s">
        <v>54</v>
      </c>
      <c r="F818">
        <v>3.24E+18</v>
      </c>
      <c r="G818" s="19"/>
      <c r="H818" s="19"/>
      <c r="I818" s="19"/>
      <c r="J818" s="19"/>
      <c r="K818" s="19"/>
      <c r="L818" s="19"/>
      <c r="M818" s="19"/>
      <c r="N818" s="19"/>
      <c r="R818" s="100"/>
      <c r="S818" t="s">
        <v>60</v>
      </c>
      <c r="T818">
        <v>3.12E+18</v>
      </c>
      <c r="U818" s="30">
        <v>1.1900000000000001E-3</v>
      </c>
      <c r="V818" s="30">
        <v>1.725888325E-4</v>
      </c>
      <c r="W818" s="30">
        <v>-1.8699999999999999E-3</v>
      </c>
      <c r="X818" s="30">
        <v>-2.929197995E-4</v>
      </c>
      <c r="Y818" s="30">
        <v>1.6659999999999999E-3</v>
      </c>
      <c r="Z818" s="30">
        <v>2.4630396219999998E-4</v>
      </c>
      <c r="AA818" s="30">
        <v>-3.5999999999999999E-3</v>
      </c>
      <c r="AB818" s="30">
        <v>-5.4062171499999999E-4</v>
      </c>
      <c r="AC818" s="99">
        <f t="shared" si="347"/>
        <v>-1.0366217994999999E-4</v>
      </c>
      <c r="AD818">
        <f t="shared" si="348"/>
        <v>3.7662669597354564E-4</v>
      </c>
      <c r="AE818" t="s">
        <v>54</v>
      </c>
      <c r="AF818">
        <v>3.12E+18</v>
      </c>
      <c r="AG818" s="30">
        <v>-2.47E-3</v>
      </c>
      <c r="AH818" s="30">
        <v>-3.820572312E-4</v>
      </c>
      <c r="AI818" s="30">
        <v>-7.7799999999999996E-3</v>
      </c>
      <c r="AJ818" s="30">
        <v>-1.273322422E-3</v>
      </c>
      <c r="AK818" s="99">
        <f t="shared" si="349"/>
        <v>-8.2768982659999998E-4</v>
      </c>
      <c r="AL818" s="100">
        <f t="shared" si="368"/>
        <v>4.4563259539999998E-4</v>
      </c>
      <c r="AM818" t="s">
        <v>60</v>
      </c>
      <c r="AO818" s="30"/>
      <c r="AP818" s="30"/>
      <c r="BW818" s="132">
        <v>2.685851672E-4</v>
      </c>
      <c r="BX818" s="134"/>
      <c r="BY818" s="134"/>
      <c r="BZ818" s="134"/>
      <c r="CA818" s="134"/>
      <c r="CB818" s="126"/>
      <c r="CC818" s="132">
        <v>4.8070819490000001E-5</v>
      </c>
      <c r="CD818" s="132">
        <v>8.1586361089999997E-5</v>
      </c>
      <c r="CE818" s="132">
        <v>8.4250185440000003E-4</v>
      </c>
      <c r="CF818" s="132">
        <v>1.494254856E-4</v>
      </c>
      <c r="CG818">
        <f t="shared" si="352"/>
        <v>2.80396130145E-4</v>
      </c>
      <c r="CH818" s="133">
        <v>1.0559895339999999E-4</v>
      </c>
      <c r="CI818" s="133">
        <v>3.5194076749999999E-4</v>
      </c>
      <c r="CJ818" s="100">
        <f t="shared" si="353"/>
        <v>2.2876986044999999E-4</v>
      </c>
      <c r="CK818" s="30"/>
      <c r="CL818" s="30"/>
      <c r="CN818" s="19"/>
      <c r="CO818" s="30"/>
      <c r="CP818" s="30"/>
      <c r="CQ818" s="30"/>
      <c r="CR818" s="30"/>
      <c r="CS818" s="100"/>
      <c r="CT818" s="30"/>
      <c r="CU818" s="30"/>
      <c r="CW818" s="30"/>
      <c r="CY818">
        <v>5.55E+18</v>
      </c>
      <c r="CZ818">
        <f>Q833</f>
        <v>-4.9046750423333333E-4</v>
      </c>
    </row>
    <row r="819" spans="1:104" ht="15.75" thickBot="1">
      <c r="A819" t="s">
        <v>61</v>
      </c>
      <c r="B819">
        <v>3.39E+18</v>
      </c>
      <c r="C819" s="30">
        <v>-5.4799999999999996E-3</v>
      </c>
      <c r="D819" s="30">
        <v>-8.4685520010000003E-4</v>
      </c>
      <c r="E819" t="s">
        <v>55</v>
      </c>
      <c r="F819">
        <v>3.39E+18</v>
      </c>
      <c r="G819" s="30">
        <v>-6.8399999999999997E-3</v>
      </c>
      <c r="H819" s="30">
        <v>-1.058332044E-3</v>
      </c>
      <c r="I819" s="30">
        <v>1.8699999999999999E-3</v>
      </c>
      <c r="J819" s="30">
        <v>3.4732540860000003E-4</v>
      </c>
      <c r="K819" s="30">
        <v>2.5300000000000001E-3</v>
      </c>
      <c r="L819" s="30">
        <v>4.3992349160000002E-4</v>
      </c>
      <c r="M819" s="30">
        <v>-6.3000000000000003E-4</v>
      </c>
      <c r="N819" s="30">
        <v>-2.3390510139999999E-4</v>
      </c>
      <c r="Q819">
        <f>AVERAGE(H819,L819,J819)</f>
        <v>-9.0361047933333312E-5</v>
      </c>
      <c r="R819" s="100">
        <f>_xlfn.STDEV.S(H819,J819,L819,N819,P819)</f>
        <v>6.8924902316248296E-4</v>
      </c>
      <c r="S819" t="s">
        <v>61</v>
      </c>
      <c r="T819">
        <v>3.27E+18</v>
      </c>
      <c r="U819" s="30">
        <v>3.6999999999999999E-4</v>
      </c>
      <c r="V819" s="30">
        <v>5.3662073970000002E-5</v>
      </c>
      <c r="W819" s="30">
        <v>-3.5400000000000002E-3</v>
      </c>
      <c r="X819" s="30">
        <v>-5.5451127819999997E-4</v>
      </c>
      <c r="Y819" s="30">
        <v>1.6280000000000001E-3</v>
      </c>
      <c r="Z819" s="30">
        <v>2.4068598460000001E-4</v>
      </c>
      <c r="AA819" s="30">
        <v>-5.7200000000000003E-3</v>
      </c>
      <c r="AB819" s="30">
        <v>-8.5898783599999999E-4</v>
      </c>
      <c r="AC819" s="99">
        <f t="shared" si="347"/>
        <v>-2.7978776390749996E-4</v>
      </c>
      <c r="AD819">
        <f t="shared" si="348"/>
        <v>5.1414247379598258E-4</v>
      </c>
      <c r="AE819" t="s">
        <v>55</v>
      </c>
      <c r="AF819">
        <v>3.27E+18</v>
      </c>
      <c r="AG819" s="30">
        <v>-5.5999999999999999E-3</v>
      </c>
      <c r="AH819" s="30">
        <v>-8.6620262950000003E-4</v>
      </c>
      <c r="AI819" s="30">
        <v>4.2599999999999999E-3</v>
      </c>
      <c r="AJ819" s="30">
        <v>6.9721767590000001E-4</v>
      </c>
      <c r="AK819" s="99">
        <f t="shared" si="349"/>
        <v>-8.4492476800000012E-5</v>
      </c>
      <c r="AL819" s="100">
        <f t="shared" si="368"/>
        <v>7.8171015270000002E-4</v>
      </c>
      <c r="AM819" t="s">
        <v>61</v>
      </c>
      <c r="AO819" s="30"/>
      <c r="AP819" s="30"/>
      <c r="BW819" s="132">
        <v>2.3587287120000001E-4</v>
      </c>
      <c r="BX819" s="132">
        <v>2.9477509009999999E-4</v>
      </c>
      <c r="BY819" s="132">
        <v>9.673984569E-5</v>
      </c>
      <c r="BZ819" s="132">
        <v>1.2253100300000001E-4</v>
      </c>
      <c r="CA819" s="132">
        <v>6.5149116219999996E-5</v>
      </c>
      <c r="CB819" s="126">
        <f t="shared" ref="CB819" si="370">AVERAGE(BX819:BZ819)</f>
        <v>1.7134864626333333E-4</v>
      </c>
      <c r="CC819" s="132">
        <v>1.494638925E-5</v>
      </c>
      <c r="CD819" s="132">
        <v>1.5444690819999999E-4</v>
      </c>
      <c r="CE819" s="132">
        <v>8.2891311480000004E-4</v>
      </c>
      <c r="CF819" s="132">
        <v>2.3742049380000001E-4</v>
      </c>
      <c r="CG819">
        <f t="shared" si="352"/>
        <v>3.0893172651249998E-4</v>
      </c>
      <c r="CH819" s="133">
        <v>2.3941463130000001E-4</v>
      </c>
      <c r="CI819" s="133">
        <v>1.9270792669999999E-4</v>
      </c>
      <c r="CJ819" s="100">
        <f t="shared" si="353"/>
        <v>2.16061279E-4</v>
      </c>
      <c r="CK819" s="30"/>
      <c r="CL819" s="30"/>
      <c r="CN819" s="30"/>
      <c r="CO819" s="30"/>
      <c r="CP819" s="30"/>
      <c r="CQ819" s="30"/>
      <c r="CR819" s="30"/>
      <c r="CS819" s="100"/>
      <c r="CT819" s="30"/>
      <c r="CU819" s="30"/>
      <c r="CW819" s="30"/>
    </row>
    <row r="820" spans="1:104" ht="15.75" thickBot="1">
      <c r="A820" t="s">
        <v>62</v>
      </c>
      <c r="B820">
        <v>3.55E+18</v>
      </c>
      <c r="C820" s="30">
        <v>-5.1799999999999997E-3</v>
      </c>
      <c r="D820" s="30">
        <v>-8.0049451400000002E-4</v>
      </c>
      <c r="E820" t="s">
        <v>56</v>
      </c>
      <c r="F820">
        <v>3.55E+18</v>
      </c>
      <c r="G820" s="19"/>
      <c r="H820" s="19"/>
      <c r="I820" s="19"/>
      <c r="J820" s="19"/>
      <c r="K820" s="19"/>
      <c r="L820" s="19"/>
      <c r="M820" s="19"/>
      <c r="N820" s="19"/>
      <c r="R820" s="100"/>
      <c r="S820" t="s">
        <v>62</v>
      </c>
      <c r="T820">
        <v>3.42E+18</v>
      </c>
      <c r="U820" s="30">
        <v>1.2199999999999999E-3</v>
      </c>
      <c r="V820" s="30">
        <v>1.7693981149999999E-4</v>
      </c>
      <c r="W820" s="30">
        <v>-1.99E-3</v>
      </c>
      <c r="X820" s="30">
        <v>-3.11716792E-4</v>
      </c>
      <c r="Y820" s="30">
        <v>1.5759999999999999E-3</v>
      </c>
      <c r="Z820" s="30">
        <v>2.3299822590000001E-4</v>
      </c>
      <c r="AA820" s="30">
        <v>-1.6900000000000001E-3</v>
      </c>
      <c r="AB820" s="30">
        <v>-2.5379186060000002E-4</v>
      </c>
      <c r="AC820" s="99">
        <f t="shared" si="347"/>
        <v>-3.8892653800000006E-5</v>
      </c>
      <c r="AD820">
        <f t="shared" si="348"/>
        <v>2.8350366429692904E-4</v>
      </c>
      <c r="AE820" t="s">
        <v>56</v>
      </c>
      <c r="AF820">
        <v>3.42E+18</v>
      </c>
      <c r="AG820" s="30">
        <v>-6.0099999999999997E-3</v>
      </c>
      <c r="AH820" s="30">
        <v>-9.2962103629999995E-4</v>
      </c>
      <c r="AI820" s="30">
        <v>-7.9000000000000001E-4</v>
      </c>
      <c r="AJ820" s="30">
        <v>-1.2929623570000001E-4</v>
      </c>
      <c r="AK820" s="99">
        <f t="shared" si="349"/>
        <v>-5.2945863599999996E-4</v>
      </c>
      <c r="AL820" s="100">
        <f t="shared" si="368"/>
        <v>4.0016240029999998E-4</v>
      </c>
      <c r="AM820" t="s">
        <v>62</v>
      </c>
      <c r="AO820" s="30"/>
      <c r="AP820" s="30"/>
      <c r="BW820" s="132">
        <v>2.2296012280000001E-4</v>
      </c>
      <c r="BX820" s="134"/>
      <c r="BY820" s="134"/>
      <c r="BZ820" s="134"/>
      <c r="CA820" s="134"/>
      <c r="CB820" s="126"/>
      <c r="CC820" s="132">
        <v>4.9282688889999997E-5</v>
      </c>
      <c r="CD820" s="132">
        <v>8.6821849499999995E-5</v>
      </c>
      <c r="CE820" s="132">
        <v>8.1161835529999999E-4</v>
      </c>
      <c r="CF820" s="132">
        <v>7.0146964079999998E-5</v>
      </c>
      <c r="CG820">
        <f t="shared" si="352"/>
        <v>2.544674644425E-4</v>
      </c>
      <c r="CH820" s="133">
        <v>2.5694320249999999E-4</v>
      </c>
      <c r="CI820" s="133">
        <v>3.5736915979999997E-5</v>
      </c>
      <c r="CJ820" s="100">
        <f t="shared" si="353"/>
        <v>1.4634005923999999E-4</v>
      </c>
      <c r="CK820" s="30"/>
      <c r="CL820" s="30"/>
      <c r="CN820" s="19"/>
      <c r="CO820" s="30"/>
      <c r="CP820" s="30"/>
      <c r="CQ820" s="30"/>
      <c r="CR820" s="30"/>
      <c r="CS820" s="100"/>
      <c r="CT820" s="30"/>
      <c r="CU820" s="30"/>
      <c r="CW820" s="30"/>
    </row>
    <row r="821" spans="1:104" ht="15.75" thickBot="1">
      <c r="A821" t="s">
        <v>63</v>
      </c>
      <c r="B821">
        <v>3.7E+18</v>
      </c>
      <c r="C821" s="30">
        <v>-4.8799999999999998E-3</v>
      </c>
      <c r="D821" s="30">
        <v>-7.5413382780000003E-4</v>
      </c>
      <c r="E821" t="s">
        <v>57</v>
      </c>
      <c r="F821">
        <v>3.7E+18</v>
      </c>
      <c r="G821" s="30">
        <v>-4.3099999999999996E-3</v>
      </c>
      <c r="H821" s="30">
        <v>-6.6687296919999998E-4</v>
      </c>
      <c r="I821" s="30">
        <v>-6.9999999999999999E-4</v>
      </c>
      <c r="J821" s="30">
        <v>-1.3001485879999999E-4</v>
      </c>
      <c r="K821" s="30">
        <v>-1.6100000000000001E-3</v>
      </c>
      <c r="L821" s="30">
        <v>-2.799513128E-4</v>
      </c>
      <c r="M821" s="30">
        <v>-9.2200000000000008E-3</v>
      </c>
      <c r="N821" s="30">
        <v>-3.4231825940000001E-3</v>
      </c>
      <c r="Q821">
        <f t="shared" ref="Q821" si="371">AVERAGE(H821,L821,J821)</f>
        <v>-3.5894638026666664E-4</v>
      </c>
      <c r="R821" s="100">
        <f>_xlfn.STDEV.S(H821,J821,L821,N821,P821)</f>
        <v>1.5487227346583938E-3</v>
      </c>
      <c r="S821" t="s">
        <v>63</v>
      </c>
      <c r="T821">
        <v>3.57E+18</v>
      </c>
      <c r="U821" s="30">
        <v>4.9100000000000003E-3</v>
      </c>
      <c r="V821" s="30">
        <v>7.1211022479999997E-4</v>
      </c>
      <c r="W821" s="30">
        <v>-4.4000000000000003E-3</v>
      </c>
      <c r="X821" s="30">
        <v>-6.8922305759999995E-4</v>
      </c>
      <c r="Y821" s="30">
        <v>1.691E-3</v>
      </c>
      <c r="Z821" s="30">
        <v>2.5000000000000001E-4</v>
      </c>
      <c r="AA821" s="30">
        <v>-4.4999999999999997E-3</v>
      </c>
      <c r="AB821" s="30">
        <v>-6.7577714370000005E-4</v>
      </c>
      <c r="AC821" s="99">
        <f t="shared" si="347"/>
        <v>-1.0072249412500001E-4</v>
      </c>
      <c r="AD821">
        <f t="shared" si="348"/>
        <v>6.9778794774355514E-4</v>
      </c>
      <c r="AE821" t="s">
        <v>57</v>
      </c>
      <c r="AF821">
        <v>3.57E+18</v>
      </c>
      <c r="AG821" s="30">
        <v>-6.4599999999999996E-3</v>
      </c>
      <c r="AH821" s="30">
        <v>-9.9922660479999999E-4</v>
      </c>
      <c r="AI821" s="30">
        <v>-4.45E-3</v>
      </c>
      <c r="AJ821" s="30">
        <v>-7.28314239E-4</v>
      </c>
      <c r="AK821" s="99">
        <f t="shared" si="349"/>
        <v>-8.6377042189999999E-4</v>
      </c>
      <c r="AL821" s="100">
        <f t="shared" si="368"/>
        <v>1.3545618289999999E-4</v>
      </c>
      <c r="AM821" t="s">
        <v>63</v>
      </c>
      <c r="AO821" s="30"/>
      <c r="AP821" s="30"/>
      <c r="BW821" s="132">
        <v>2.1004737440000001E-4</v>
      </c>
      <c r="BX821" s="132">
        <v>1.8574278340000001E-4</v>
      </c>
      <c r="BY821" s="132">
        <v>3.621277646E-5</v>
      </c>
      <c r="BZ821" s="132">
        <v>7.7974274650000004E-5</v>
      </c>
      <c r="CA821" s="132">
        <v>9.5345214530000004E-4</v>
      </c>
      <c r="CB821" s="126">
        <f t="shared" ref="CB821" si="372">AVERAGE(BX821:BZ821)</f>
        <v>9.9976611503333355E-5</v>
      </c>
      <c r="CC821" s="132">
        <v>1.98342625E-4</v>
      </c>
      <c r="CD821" s="132">
        <v>1.919679085E-4</v>
      </c>
      <c r="CE821" s="132">
        <v>8.5156101409999995E-4</v>
      </c>
      <c r="CF821" s="132">
        <v>1.86781857E-4</v>
      </c>
      <c r="CG821">
        <f t="shared" si="352"/>
        <v>3.5716335115E-4</v>
      </c>
      <c r="CH821" s="133">
        <v>2.7618187819999999E-4</v>
      </c>
      <c r="CI821" s="133">
        <v>2.013028811E-4</v>
      </c>
      <c r="CJ821" s="100">
        <f t="shared" si="353"/>
        <v>2.3874237964999998E-4</v>
      </c>
      <c r="CK821" s="30"/>
      <c r="CL821" s="30"/>
      <c r="CN821" s="30"/>
      <c r="CO821" s="30"/>
      <c r="CP821" s="30"/>
      <c r="CQ821" s="30"/>
      <c r="CR821" s="30"/>
      <c r="CS821" s="100"/>
      <c r="CT821" s="30"/>
      <c r="CU821" s="30"/>
      <c r="CW821" s="30"/>
    </row>
    <row r="822" spans="1:104" ht="15.75" thickBot="1">
      <c r="A822" t="s">
        <v>64</v>
      </c>
      <c r="B822">
        <v>3.86E+18</v>
      </c>
      <c r="C822" s="30">
        <v>-5.2399999999999999E-3</v>
      </c>
      <c r="D822" s="30">
        <v>-8.0976665120000002E-4</v>
      </c>
      <c r="E822" t="s">
        <v>58</v>
      </c>
      <c r="F822">
        <v>3.86E+18</v>
      </c>
      <c r="G822" s="19"/>
      <c r="H822" s="19"/>
      <c r="I822" s="19"/>
      <c r="J822" s="19"/>
      <c r="K822" s="19"/>
      <c r="L822" s="19"/>
      <c r="M822" s="19"/>
      <c r="N822" s="19"/>
      <c r="R822" s="100"/>
      <c r="S822" t="s">
        <v>64</v>
      </c>
      <c r="T822">
        <v>3.72E+18</v>
      </c>
      <c r="U822" s="30">
        <v>5.1000000000000004E-3</v>
      </c>
      <c r="V822" s="30">
        <v>7.3966642489999999E-4</v>
      </c>
      <c r="W822" s="30">
        <v>-4.0899999999999999E-3</v>
      </c>
      <c r="X822" s="30">
        <v>-6.4066416040000002E-4</v>
      </c>
      <c r="Y822" s="30">
        <v>1.7619999999999999E-3</v>
      </c>
      <c r="Z822" s="30">
        <v>2.6049674749999998E-4</v>
      </c>
      <c r="AA822" s="30">
        <v>-4.6600000000000001E-3</v>
      </c>
      <c r="AB822" s="30">
        <v>-6.9980477549999999E-4</v>
      </c>
      <c r="AC822" s="99">
        <f t="shared" si="347"/>
        <v>-8.507644087500001E-5</v>
      </c>
      <c r="AD822">
        <f t="shared" si="348"/>
        <v>7.0384426844017104E-4</v>
      </c>
      <c r="AE822" t="s">
        <v>58</v>
      </c>
      <c r="AF822">
        <v>3.72E+18</v>
      </c>
      <c r="AG822" s="30">
        <v>-7.1999999999999998E-3</v>
      </c>
      <c r="AH822" s="30">
        <v>-1.113689095E-3</v>
      </c>
      <c r="AI822" s="30">
        <v>-3.0999999999999999E-3</v>
      </c>
      <c r="AJ822" s="30">
        <v>-5.0736497549999995E-4</v>
      </c>
      <c r="AK822" s="99">
        <f t="shared" si="349"/>
        <v>-8.1052703524999998E-4</v>
      </c>
      <c r="AL822" s="100">
        <f t="shared" si="368"/>
        <v>3.0316205975000003E-4</v>
      </c>
      <c r="AM822" t="s">
        <v>64</v>
      </c>
      <c r="AO822" s="30"/>
      <c r="AP822" s="30"/>
      <c r="BW822" s="132">
        <v>2.2554267250000001E-4</v>
      </c>
      <c r="BX822" s="134"/>
      <c r="BY822" s="134"/>
      <c r="BZ822" s="134"/>
      <c r="CA822" s="134"/>
      <c r="CB822" s="126"/>
      <c r="CC822" s="132">
        <v>2.0601779779999999E-4</v>
      </c>
      <c r="CD822" s="132">
        <v>1.7844289669999999E-4</v>
      </c>
      <c r="CE822" s="132">
        <v>8.8573875309999996E-4</v>
      </c>
      <c r="CF822" s="132">
        <v>1.9342298969999999E-4</v>
      </c>
      <c r="CG822">
        <f t="shared" si="352"/>
        <v>3.6590560932499999E-4</v>
      </c>
      <c r="CH822" s="133">
        <v>3.0781881169999998E-4</v>
      </c>
      <c r="CI822" s="133">
        <v>1.4023346779999999E-4</v>
      </c>
      <c r="CJ822" s="100">
        <f t="shared" si="353"/>
        <v>2.2402613974999998E-4</v>
      </c>
      <c r="CK822" s="30"/>
      <c r="CL822" s="30"/>
      <c r="CN822" s="19"/>
      <c r="CO822" s="30"/>
      <c r="CP822" s="30"/>
      <c r="CQ822" s="30"/>
      <c r="CR822" s="30"/>
      <c r="CS822" s="100"/>
      <c r="CT822" s="30"/>
      <c r="CU822" s="30"/>
      <c r="CW822" s="30"/>
    </row>
    <row r="823" spans="1:104" ht="15.75" thickBot="1">
      <c r="A823" t="s">
        <v>65</v>
      </c>
      <c r="B823">
        <v>4.01E+18</v>
      </c>
      <c r="C823" s="30">
        <v>-3.7499999999999999E-3</v>
      </c>
      <c r="D823" s="30">
        <v>-5.7950857669999999E-4</v>
      </c>
      <c r="E823" t="s">
        <v>59</v>
      </c>
      <c r="F823">
        <v>4.01E+18</v>
      </c>
      <c r="G823" s="30">
        <v>-4.8300000000000001E-3</v>
      </c>
      <c r="H823" s="30">
        <v>-7.4733096090000002E-4</v>
      </c>
      <c r="I823" s="19"/>
      <c r="J823" s="19"/>
      <c r="K823" s="30">
        <v>-3.0899999999999999E-3</v>
      </c>
      <c r="L823" s="30">
        <v>-5.3729786120000004E-4</v>
      </c>
      <c r="M823" s="30">
        <v>7.8899999999999994E-3</v>
      </c>
      <c r="N823" s="30">
        <v>2.9293829360000001E-3</v>
      </c>
      <c r="Q823">
        <f t="shared" ref="Q823" si="373">AVERAGE(H823,L823,J823)</f>
        <v>-6.4231441104999998E-4</v>
      </c>
      <c r="R823" s="100">
        <f>_xlfn.STDEV.S(H823,J823,L823,N823,P823)</f>
        <v>2.0647927552300254E-3</v>
      </c>
      <c r="S823" t="s">
        <v>65</v>
      </c>
      <c r="T823">
        <v>3.87E+18</v>
      </c>
      <c r="U823" s="30">
        <v>6.4799999999999996E-3</v>
      </c>
      <c r="V823" s="30">
        <v>9.3981145760000002E-4</v>
      </c>
      <c r="W823" s="30">
        <v>-3.5599999999999998E-3</v>
      </c>
      <c r="X823" s="30">
        <v>-5.5764411029999997E-4</v>
      </c>
      <c r="Y823" s="30">
        <v>1.784E-3</v>
      </c>
      <c r="Z823" s="30">
        <v>2.637492608E-4</v>
      </c>
      <c r="AA823" s="30">
        <v>-3.81E-3</v>
      </c>
      <c r="AB823" s="30">
        <v>-5.7215798170000005E-4</v>
      </c>
      <c r="AC823" s="99">
        <f t="shared" si="347"/>
        <v>1.8439656600000015E-5</v>
      </c>
      <c r="AD823">
        <f t="shared" si="348"/>
        <v>7.2796082184917426E-4</v>
      </c>
      <c r="AE823" t="s">
        <v>59</v>
      </c>
      <c r="AF823">
        <v>3.87E+18</v>
      </c>
      <c r="AG823" s="30">
        <v>-6.7799999999999996E-3</v>
      </c>
      <c r="AH823" s="30">
        <v>-1.048723898E-3</v>
      </c>
      <c r="AI823" s="30">
        <v>-2.9099999999999998E-3</v>
      </c>
      <c r="AJ823" s="30">
        <v>-4.7626841240000001E-4</v>
      </c>
      <c r="AK823" s="99">
        <f t="shared" si="349"/>
        <v>-7.6249615519999997E-4</v>
      </c>
      <c r="AL823" s="100">
        <f t="shared" si="368"/>
        <v>2.8622774280000001E-4</v>
      </c>
      <c r="AM823" t="s">
        <v>65</v>
      </c>
      <c r="AO823" s="30"/>
      <c r="AP823" s="30"/>
      <c r="BW823" s="132">
        <v>1.6140935530000001E-4</v>
      </c>
      <c r="BX823" s="132">
        <v>2.0815258559999999E-4</v>
      </c>
      <c r="BY823" s="134"/>
      <c r="BZ823" s="132">
        <v>1.496524899E-4</v>
      </c>
      <c r="CA823" s="132">
        <v>8.1591512219999997E-4</v>
      </c>
      <c r="CB823" s="126">
        <f t="shared" ref="CB823" si="374">AVERAGE(BX823:BZ823)</f>
        <v>1.7890253775000001E-4</v>
      </c>
      <c r="CC823" s="132">
        <v>2.6176379019999998E-4</v>
      </c>
      <c r="CD823" s="132">
        <v>1.5531948960000001E-4</v>
      </c>
      <c r="CE823" s="132">
        <v>8.9026833290000004E-4</v>
      </c>
      <c r="CF823" s="132">
        <v>1.581419723E-4</v>
      </c>
      <c r="CG823">
        <f t="shared" si="352"/>
        <v>3.6637339625000001E-4</v>
      </c>
      <c r="CH823" s="133">
        <v>2.8986271430000001E-4</v>
      </c>
      <c r="CI823" s="133">
        <v>1.316385133E-4</v>
      </c>
      <c r="CJ823" s="100">
        <f t="shared" si="353"/>
        <v>2.107506138E-4</v>
      </c>
      <c r="CK823" s="30"/>
      <c r="CL823" s="30"/>
      <c r="CN823" s="30"/>
      <c r="CO823" s="30"/>
      <c r="CP823" s="30"/>
      <c r="CQ823" s="30"/>
      <c r="CR823" s="30"/>
      <c r="CS823" s="100"/>
      <c r="CT823" s="30"/>
      <c r="CU823" s="30"/>
      <c r="CW823" s="30"/>
    </row>
    <row r="824" spans="1:104" ht="15.75" thickBot="1">
      <c r="A824" t="s">
        <v>66</v>
      </c>
      <c r="B824">
        <v>4.17E+18</v>
      </c>
      <c r="C824" s="30">
        <v>-2.3800000000000002E-3</v>
      </c>
      <c r="D824" s="30">
        <v>-3.6779477670000001E-4</v>
      </c>
      <c r="E824" t="s">
        <v>60</v>
      </c>
      <c r="F824">
        <v>4.17E+18</v>
      </c>
      <c r="G824" s="19"/>
      <c r="H824" s="19"/>
      <c r="I824" s="19"/>
      <c r="J824" s="19"/>
      <c r="K824" s="19"/>
      <c r="L824" s="19"/>
      <c r="M824" s="19"/>
      <c r="N824" s="19"/>
      <c r="R824" s="100"/>
      <c r="S824" t="s">
        <v>66</v>
      </c>
      <c r="T824">
        <v>4.02E+18</v>
      </c>
      <c r="U824" s="30">
        <v>5.6499999999999996E-3</v>
      </c>
      <c r="V824" s="30">
        <v>8.1943437269999995E-4</v>
      </c>
      <c r="W824" s="30">
        <v>-3.2399999999999998E-3</v>
      </c>
      <c r="X824" s="30">
        <v>-5.0751879699999995E-4</v>
      </c>
      <c r="Y824" s="30">
        <v>1.7420000000000001E-3</v>
      </c>
      <c r="Z824" s="30">
        <v>2.5753991720000002E-4</v>
      </c>
      <c r="AA824" s="30">
        <v>-2.82E-3</v>
      </c>
      <c r="AB824" s="30">
        <v>-4.234870101E-4</v>
      </c>
      <c r="AC824" s="99">
        <f t="shared" si="347"/>
        <v>3.6492120700000019E-5</v>
      </c>
      <c r="AD824">
        <f t="shared" si="348"/>
        <v>6.2433681552312144E-4</v>
      </c>
      <c r="AE824" t="s">
        <v>60</v>
      </c>
      <c r="AF824">
        <v>4.02E+18</v>
      </c>
      <c r="AG824" s="30">
        <v>-7.0000000000000001E-3</v>
      </c>
      <c r="AH824" s="30">
        <v>-1.082753287E-3</v>
      </c>
      <c r="AI824" s="30">
        <v>-6.3000000000000003E-4</v>
      </c>
      <c r="AJ824" s="30">
        <v>-1.031096563E-4</v>
      </c>
      <c r="AK824" s="99">
        <f t="shared" si="349"/>
        <v>-5.9293147164999997E-4</v>
      </c>
      <c r="AL824" s="100">
        <f t="shared" si="368"/>
        <v>4.8982181534999996E-4</v>
      </c>
      <c r="AM824" t="s">
        <v>66</v>
      </c>
      <c r="AO824" s="30"/>
      <c r="AP824" s="30"/>
      <c r="BW824" s="132">
        <v>1.024411375E-4</v>
      </c>
      <c r="BX824" s="134"/>
      <c r="BY824" s="134"/>
      <c r="BZ824" s="134"/>
      <c r="CA824" s="134"/>
      <c r="CB824" s="126"/>
      <c r="CC824" s="132">
        <v>2.2823540350000001E-4</v>
      </c>
      <c r="CD824" s="132">
        <v>1.413581871E-4</v>
      </c>
      <c r="CE824" s="132">
        <v>8.820327332E-4</v>
      </c>
      <c r="CF824" s="132">
        <v>1.1704996370000001E-4</v>
      </c>
      <c r="CG824">
        <f t="shared" si="352"/>
        <v>3.4216907187499995E-4</v>
      </c>
      <c r="CH824" s="133">
        <v>2.9926828910000001E-4</v>
      </c>
      <c r="CI824" s="133">
        <v>2.8499059580000001E-5</v>
      </c>
      <c r="CJ824" s="100">
        <f t="shared" si="353"/>
        <v>1.6388367433999999E-4</v>
      </c>
      <c r="CK824" s="30"/>
      <c r="CL824" s="30"/>
      <c r="CN824" s="19"/>
      <c r="CO824" s="30"/>
      <c r="CP824" s="30"/>
      <c r="CQ824" s="30"/>
      <c r="CR824" s="30"/>
      <c r="CS824" s="100"/>
      <c r="CT824" s="30"/>
      <c r="CU824" s="30"/>
      <c r="CW824" s="30"/>
    </row>
    <row r="825" spans="1:104" ht="15.75" thickBot="1">
      <c r="A825" t="s">
        <v>67</v>
      </c>
      <c r="B825">
        <v>4.32E+18</v>
      </c>
      <c r="C825" s="30">
        <v>-3.0100000000000001E-3</v>
      </c>
      <c r="D825" s="30">
        <v>-4.6515221760000001E-4</v>
      </c>
      <c r="E825" t="s">
        <v>61</v>
      </c>
      <c r="F825">
        <v>4.32E+18</v>
      </c>
      <c r="G825" s="30">
        <v>-6.3E-3</v>
      </c>
      <c r="H825" s="30">
        <v>-9.7477951420000002E-4</v>
      </c>
      <c r="I825" s="19"/>
      <c r="J825" s="19"/>
      <c r="K825" s="30">
        <v>-6.4999999999999997E-4</v>
      </c>
      <c r="L825" s="30">
        <v>-1.130238219E-4</v>
      </c>
      <c r="M825" s="30">
        <v>-1.9499999999999999E-3</v>
      </c>
      <c r="N825" s="30">
        <v>-7.2399198040000001E-4</v>
      </c>
      <c r="Q825">
        <f t="shared" ref="Q825" si="375">AVERAGE(H825,L825,J825)</f>
        <v>-5.4390166805000004E-4</v>
      </c>
      <c r="R825" s="100">
        <f>_xlfn.STDEV.S(H825,J825,L825,N825,P825)</f>
        <v>4.4324548334262427E-4</v>
      </c>
      <c r="S825" t="s">
        <v>67</v>
      </c>
      <c r="T825">
        <v>4.16E+18</v>
      </c>
      <c r="U825" s="30">
        <v>6.6899999999999998E-3</v>
      </c>
      <c r="V825" s="30">
        <v>9.7026831040000002E-4</v>
      </c>
      <c r="W825" s="30">
        <v>-3.8300000000000001E-3</v>
      </c>
      <c r="X825" s="30">
        <v>-5.9993734339999999E-4</v>
      </c>
      <c r="Y825" s="30">
        <v>1.7459999999999999E-3</v>
      </c>
      <c r="Z825" s="30">
        <v>2.5813128329999998E-4</v>
      </c>
      <c r="AA825" s="30">
        <v>-3.64E-3</v>
      </c>
      <c r="AB825" s="30">
        <v>-5.4662862289999998E-4</v>
      </c>
      <c r="AC825" s="99">
        <f t="shared" si="347"/>
        <v>2.0458406850000006E-5</v>
      </c>
      <c r="AD825">
        <f t="shared" si="348"/>
        <v>7.4500689825007999E-4</v>
      </c>
      <c r="AE825" t="s">
        <v>61</v>
      </c>
      <c r="AF825">
        <v>4.16E+18</v>
      </c>
      <c r="AG825" s="30">
        <v>-8.0999999999999996E-3</v>
      </c>
      <c r="AH825" s="30">
        <v>-1.2529002320000001E-3</v>
      </c>
      <c r="AI825" s="30">
        <v>-4.2000000000000002E-4</v>
      </c>
      <c r="AJ825" s="30">
        <v>-6.8739770870000002E-5</v>
      </c>
      <c r="AK825" s="99">
        <f t="shared" si="349"/>
        <v>-6.6082000143500002E-4</v>
      </c>
      <c r="AL825" s="100">
        <f t="shared" si="368"/>
        <v>5.9208023056500007E-4</v>
      </c>
      <c r="AM825" t="s">
        <v>67</v>
      </c>
      <c r="AO825" s="30"/>
      <c r="AP825" s="30"/>
      <c r="BW825" s="132">
        <v>1.2955790919999999E-4</v>
      </c>
      <c r="BX825" s="132">
        <v>2.7150337250000001E-4</v>
      </c>
      <c r="BY825" s="134"/>
      <c r="BZ825" s="132">
        <v>3.1480297219999999E-5</v>
      </c>
      <c r="CA825" s="132">
        <v>2.016520264E-4</v>
      </c>
      <c r="CB825" s="126">
        <f t="shared" ref="CB825" si="376">AVERAGE(BX825:BZ825)</f>
        <v>1.5149183486E-4</v>
      </c>
      <c r="CC825" s="132">
        <v>2.70246876E-4</v>
      </c>
      <c r="CD825" s="132">
        <v>1.6709933850000001E-4</v>
      </c>
      <c r="CE825" s="132">
        <v>8.8367985309999999E-4</v>
      </c>
      <c r="CF825" s="132">
        <v>1.510857688E-4</v>
      </c>
      <c r="CG825">
        <f t="shared" si="352"/>
        <v>3.6802795910000004E-4</v>
      </c>
      <c r="CH825" s="133">
        <v>3.4629616309999998E-4</v>
      </c>
      <c r="CI825" s="133">
        <v>1.8999373049999998E-5</v>
      </c>
      <c r="CJ825" s="100">
        <f t="shared" si="353"/>
        <v>1.8264776807499998E-4</v>
      </c>
      <c r="CK825" s="30"/>
      <c r="CL825" s="30"/>
      <c r="CN825" s="30"/>
      <c r="CO825" s="30"/>
      <c r="CP825" s="30"/>
      <c r="CQ825" s="30"/>
      <c r="CR825" s="30"/>
      <c r="CS825" s="100"/>
      <c r="CT825" s="30"/>
      <c r="CU825" s="30"/>
      <c r="CW825" s="30"/>
    </row>
    <row r="826" spans="1:104" ht="15.75" thickBot="1">
      <c r="A826" t="s">
        <v>68</v>
      </c>
      <c r="B826">
        <v>4.47E+18</v>
      </c>
      <c r="C826" s="30">
        <v>-2.0600000000000002E-3</v>
      </c>
      <c r="D826" s="30">
        <v>-3.183433781E-4</v>
      </c>
      <c r="E826" t="s">
        <v>62</v>
      </c>
      <c r="F826">
        <v>4.47E+18</v>
      </c>
      <c r="G826" s="19"/>
      <c r="H826" s="19"/>
      <c r="I826" s="19"/>
      <c r="J826" s="19"/>
      <c r="K826" s="19"/>
      <c r="L826" s="19"/>
      <c r="M826" s="19"/>
      <c r="N826" s="19"/>
      <c r="R826" s="100"/>
      <c r="S826" t="s">
        <v>68</v>
      </c>
      <c r="T826">
        <v>4.31E+18</v>
      </c>
      <c r="U826" s="30">
        <v>5.77E-3</v>
      </c>
      <c r="V826" s="30">
        <v>8.3683828860000003E-4</v>
      </c>
      <c r="W826" s="30">
        <v>-3.4299999999999999E-3</v>
      </c>
      <c r="X826" s="30">
        <v>-5.3728070179999996E-4</v>
      </c>
      <c r="Y826" s="30">
        <v>1.8519999999999999E-3</v>
      </c>
      <c r="Z826" s="30">
        <v>2.7380248369999999E-4</v>
      </c>
      <c r="AA826" s="30">
        <v>-5.45E-3</v>
      </c>
      <c r="AB826" s="30">
        <v>-8.184412074E-4</v>
      </c>
      <c r="AC826" s="99">
        <f t="shared" si="347"/>
        <v>-6.1270284224999969E-5</v>
      </c>
      <c r="AD826">
        <f t="shared" si="348"/>
        <v>7.5691622013894576E-4</v>
      </c>
      <c r="AE826" t="s">
        <v>62</v>
      </c>
      <c r="AF826">
        <v>4.31E+18</v>
      </c>
      <c r="AG826" s="30">
        <v>-7.4700000000000001E-3</v>
      </c>
      <c r="AH826" s="30">
        <v>-1.1554524359999999E-3</v>
      </c>
      <c r="AI826" s="30">
        <v>-2.1099999999999999E-3</v>
      </c>
      <c r="AJ826" s="30">
        <v>-3.453355155E-4</v>
      </c>
      <c r="AK826" s="99">
        <f t="shared" si="349"/>
        <v>-7.5039397574999992E-4</v>
      </c>
      <c r="AL826" s="100">
        <f t="shared" si="368"/>
        <v>4.0505846024999997E-4</v>
      </c>
      <c r="AM826" t="s">
        <v>68</v>
      </c>
      <c r="AO826" s="30"/>
      <c r="AP826" s="30"/>
      <c r="BW826" s="132">
        <v>8.8667539190000005E-5</v>
      </c>
      <c r="BX826" s="134"/>
      <c r="BY826" s="134"/>
      <c r="BZ826" s="134"/>
      <c r="CA826" s="134"/>
      <c r="CB826" s="126"/>
      <c r="CC826" s="132">
        <v>2.330828811E-4</v>
      </c>
      <c r="CD826" s="132">
        <v>1.4964771049999999E-4</v>
      </c>
      <c r="CE826" s="132">
        <v>9.2321073189999996E-4</v>
      </c>
      <c r="CF826" s="132">
        <v>2.2621358240000001E-4</v>
      </c>
      <c r="CG826">
        <f t="shared" si="352"/>
        <v>3.8303872647499999E-4</v>
      </c>
      <c r="CH826" s="133">
        <v>3.1936201709999997E-4</v>
      </c>
      <c r="CI826" s="133">
        <v>9.5449231279999994E-5</v>
      </c>
      <c r="CJ826" s="100">
        <f t="shared" si="353"/>
        <v>2.0740562418999998E-4</v>
      </c>
      <c r="CK826" s="30"/>
      <c r="CL826" s="30"/>
      <c r="CN826" s="19"/>
      <c r="CO826" s="30"/>
      <c r="CP826" s="30"/>
      <c r="CQ826" s="30"/>
      <c r="CR826" s="30"/>
      <c r="CS826" s="100"/>
      <c r="CT826" s="30"/>
      <c r="CU826" s="30"/>
      <c r="CW826" s="30"/>
    </row>
    <row r="827" spans="1:104" ht="15.75" thickBot="1">
      <c r="A827" t="s">
        <v>69</v>
      </c>
      <c r="B827">
        <v>4.63E+18</v>
      </c>
      <c r="C827" s="30">
        <v>-9.5E-4</v>
      </c>
      <c r="D827" s="30">
        <v>-1.4680883940000001E-4</v>
      </c>
      <c r="E827" t="s">
        <v>63</v>
      </c>
      <c r="F827">
        <v>4.63E+18</v>
      </c>
      <c r="G827" s="30">
        <v>-4.3E-3</v>
      </c>
      <c r="H827" s="30">
        <v>-6.6532570010000003E-4</v>
      </c>
      <c r="I827" s="30">
        <v>6.7000000000000002E-4</v>
      </c>
      <c r="J827" s="30">
        <v>1.244427935E-4</v>
      </c>
      <c r="K827" s="30">
        <v>1.56E-3</v>
      </c>
      <c r="L827" s="30">
        <v>2.7125717269999998E-4</v>
      </c>
      <c r="M827" s="30">
        <v>-1.5E-3</v>
      </c>
      <c r="N827" s="30">
        <v>-5.5691690800000002E-4</v>
      </c>
      <c r="Q827">
        <f t="shared" ref="Q827" si="377">AVERAGE(H827,L827,J827)</f>
        <v>-8.9875244633333341E-5</v>
      </c>
      <c r="R827" s="100">
        <f>_xlfn.STDEV.S(H827,J827,L827,N827,P827)</f>
        <v>4.7296511763742822E-4</v>
      </c>
      <c r="S827" t="s">
        <v>69</v>
      </c>
      <c r="T827">
        <v>4.46E+18</v>
      </c>
      <c r="U827" s="30">
        <v>1.004E-2</v>
      </c>
      <c r="V827" s="30">
        <v>1.4561276290000001E-3</v>
      </c>
      <c r="W827" s="30">
        <v>-3.7599999999999999E-3</v>
      </c>
      <c r="X827" s="30">
        <v>-5.8897243109999999E-4</v>
      </c>
      <c r="Y827" s="30">
        <v>1.964E-3</v>
      </c>
      <c r="Z827" s="30">
        <v>2.9036073330000002E-4</v>
      </c>
      <c r="AA827" s="30">
        <v>-2.7000000000000001E-3</v>
      </c>
      <c r="AB827" s="30">
        <v>-4.054662862E-4</v>
      </c>
      <c r="AC827" s="99">
        <f t="shared" si="347"/>
        <v>1.8801241125000003E-4</v>
      </c>
      <c r="AD827">
        <f t="shared" si="348"/>
        <v>9.2637533683422718E-4</v>
      </c>
      <c r="AE827" t="s">
        <v>63</v>
      </c>
      <c r="AF827">
        <v>4.46E+18</v>
      </c>
      <c r="AG827" s="30">
        <v>-6.5799999999999999E-3</v>
      </c>
      <c r="AH827" s="30">
        <v>-1.01778809E-3</v>
      </c>
      <c r="AI827" s="30">
        <v>-8.0000000000000004E-4</v>
      </c>
      <c r="AJ827" s="30">
        <v>-1.3093289689999999E-4</v>
      </c>
      <c r="AK827" s="99">
        <f t="shared" si="349"/>
        <v>-5.7436049345000004E-4</v>
      </c>
      <c r="AL827" s="100">
        <f t="shared" si="368"/>
        <v>4.4342759655000003E-4</v>
      </c>
      <c r="AM827" t="s">
        <v>69</v>
      </c>
      <c r="AO827" s="30"/>
      <c r="AP827" s="30"/>
      <c r="BW827" s="133">
        <v>4.0890370009999998E-5</v>
      </c>
      <c r="BX827" s="132">
        <v>1.8531182570000001E-4</v>
      </c>
      <c r="BY827" s="132">
        <v>3.4660800330000003E-5</v>
      </c>
      <c r="BZ827" s="132">
        <v>7.5552713320000003E-5</v>
      </c>
      <c r="CA827" s="132">
        <v>1.551169434E-4</v>
      </c>
      <c r="CB827" s="126">
        <f t="shared" ref="CB827" si="378">AVERAGE(BX827:BZ827)</f>
        <v>9.8508446450000002E-5</v>
      </c>
      <c r="CC827" s="133">
        <v>4.0557229220000002E-4</v>
      </c>
      <c r="CD827" s="133">
        <v>1.6404530359999999E-4</v>
      </c>
      <c r="CE827" s="133">
        <v>9.7756569030000001E-4</v>
      </c>
      <c r="CF827" s="133">
        <v>1.120691142E-4</v>
      </c>
      <c r="CG827">
        <f t="shared" si="352"/>
        <v>4.1481310007499998E-4</v>
      </c>
      <c r="CH827" s="133">
        <v>2.8131219180000002E-4</v>
      </c>
      <c r="CI827" s="133">
        <v>3.6189282E-5</v>
      </c>
      <c r="CJ827" s="100">
        <f t="shared" si="353"/>
        <v>1.5875073690000001E-4</v>
      </c>
      <c r="CK827" s="30"/>
      <c r="CL827" s="30"/>
      <c r="CN827" s="30"/>
      <c r="CO827" s="30"/>
      <c r="CP827" s="30"/>
      <c r="CQ827" s="30"/>
      <c r="CR827" s="30"/>
      <c r="CS827" s="100"/>
      <c r="CT827" s="30"/>
      <c r="CU827" s="30"/>
      <c r="CW827" s="30"/>
    </row>
    <row r="828" spans="1:104" ht="15.75" thickBot="1">
      <c r="E828" t="s">
        <v>64</v>
      </c>
      <c r="F828">
        <v>4.78E+18</v>
      </c>
      <c r="G828" s="19"/>
      <c r="H828" s="19"/>
      <c r="I828" s="19"/>
      <c r="J828" s="19"/>
      <c r="K828" s="19"/>
      <c r="L828" s="19"/>
      <c r="R828" s="100"/>
      <c r="AE828" t="s">
        <v>64</v>
      </c>
      <c r="AF828">
        <v>4.61E+18</v>
      </c>
      <c r="AG828" s="30">
        <v>-6.7799999999999996E-3</v>
      </c>
      <c r="AH828" s="30">
        <v>-1.048723898E-3</v>
      </c>
      <c r="AI828" s="30">
        <v>6.9999999999999994E-5</v>
      </c>
      <c r="AJ828" s="30">
        <v>1.145662848E-5</v>
      </c>
      <c r="AK828" s="99">
        <f t="shared" si="349"/>
        <v>-5.1863363475999999E-4</v>
      </c>
      <c r="AL828" s="100">
        <f t="shared" si="368"/>
        <v>5.3009026323999999E-4</v>
      </c>
      <c r="BW828" s="9"/>
      <c r="BX828" s="134"/>
      <c r="BY828" s="134"/>
      <c r="BZ828" s="134"/>
      <c r="CB828" s="126"/>
      <c r="CH828" s="133">
        <v>2.8986271430000001E-4</v>
      </c>
      <c r="CI828" s="133">
        <v>3.166562175E-6</v>
      </c>
      <c r="CJ828" s="100">
        <f t="shared" si="353"/>
        <v>1.465146382375E-4</v>
      </c>
      <c r="CN828" s="19"/>
      <c r="CO828" s="30"/>
      <c r="CP828" s="30"/>
      <c r="CQ828" s="30"/>
      <c r="CR828" s="30"/>
      <c r="CS828" s="100"/>
      <c r="CW828" s="30"/>
    </row>
    <row r="829" spans="1:104" ht="15.75" thickBot="1">
      <c r="E829" t="s">
        <v>65</v>
      </c>
      <c r="F829">
        <v>4.94E+18</v>
      </c>
      <c r="G829" s="30">
        <v>-4.3699999999999998E-3</v>
      </c>
      <c r="H829" s="30">
        <v>-6.7615658359999995E-4</v>
      </c>
      <c r="I829" s="30">
        <v>-2.4499999999999999E-3</v>
      </c>
      <c r="J829" s="30">
        <v>-4.550520059E-4</v>
      </c>
      <c r="K829" s="30">
        <v>1.8400000000000001E-3</v>
      </c>
      <c r="L829" s="30">
        <v>3.1994435749999999E-4</v>
      </c>
      <c r="Q829">
        <f t="shared" ref="Q829" si="379">AVERAGE(H829,L829,J829)</f>
        <v>-2.7042141066666665E-4</v>
      </c>
      <c r="R829" s="100">
        <f>_xlfn.STDEV.S(H829,J829,L829,N829,P829)</f>
        <v>5.2308757750231234E-4</v>
      </c>
      <c r="AE829" t="s">
        <v>65</v>
      </c>
      <c r="AF829">
        <v>4.76E+18</v>
      </c>
      <c r="AG829" s="30">
        <v>-5.96E-3</v>
      </c>
      <c r="AH829" s="30">
        <v>-9.2188708429999996E-4</v>
      </c>
      <c r="AI829" s="30">
        <v>2.2599999999999999E-3</v>
      </c>
      <c r="AJ829" s="30">
        <v>3.6988543369999999E-4</v>
      </c>
      <c r="AK829" s="99">
        <f t="shared" si="349"/>
        <v>-2.7600082529999998E-4</v>
      </c>
      <c r="AL829" s="100">
        <f t="shared" si="368"/>
        <v>6.4588625899999997E-4</v>
      </c>
      <c r="BW829" s="9"/>
      <c r="BX829" s="132">
        <v>1.8832852979999999E-4</v>
      </c>
      <c r="BY829" s="132">
        <v>1.2674471759999999E-4</v>
      </c>
      <c r="BZ829" s="132">
        <v>8.911345674E-5</v>
      </c>
      <c r="CB829" s="126">
        <f t="shared" ref="CB829" si="380">AVERAGE(BX829:BZ829)</f>
        <v>1.3472890137999999E-4</v>
      </c>
      <c r="CH829" s="133">
        <v>2.548055719E-4</v>
      </c>
      <c r="CI829" s="133">
        <v>1.022347217E-4</v>
      </c>
      <c r="CJ829" s="100">
        <f t="shared" si="353"/>
        <v>1.7852014679999999E-4</v>
      </c>
      <c r="CN829" s="30"/>
      <c r="CO829" s="30"/>
      <c r="CP829" s="30"/>
      <c r="CQ829" s="30"/>
      <c r="CR829" s="30"/>
      <c r="CS829" s="100"/>
      <c r="CW829" s="30"/>
    </row>
    <row r="830" spans="1:104" ht="15.75" thickBot="1">
      <c r="E830" t="s">
        <v>66</v>
      </c>
      <c r="F830">
        <v>5.09E+18</v>
      </c>
      <c r="G830" s="19"/>
      <c r="H830" s="19"/>
      <c r="I830" s="19"/>
      <c r="J830" s="19"/>
      <c r="K830" s="19"/>
      <c r="L830" s="19"/>
      <c r="R830" s="100"/>
      <c r="AE830" t="s">
        <v>66</v>
      </c>
      <c r="AF830">
        <v>4.91E+18</v>
      </c>
      <c r="AG830" s="30">
        <v>-5.8300000000000001E-3</v>
      </c>
      <c r="AH830" s="30">
        <v>-9.0177880900000002E-4</v>
      </c>
      <c r="AI830" s="30">
        <v>2.5100000000000001E-3</v>
      </c>
      <c r="AJ830" s="30">
        <v>4.1080196400000002E-4</v>
      </c>
      <c r="AK830" s="99">
        <f t="shared" si="349"/>
        <v>-2.4548842250000002E-4</v>
      </c>
      <c r="AL830" s="100">
        <f t="shared" si="368"/>
        <v>6.5629038649999999E-4</v>
      </c>
      <c r="BW830" s="9"/>
      <c r="BX830" s="134"/>
      <c r="BY830" s="134"/>
      <c r="BZ830" s="134"/>
      <c r="CB830" s="126"/>
      <c r="CH830" s="133">
        <v>2.4924773219999998E-4</v>
      </c>
      <c r="CI830" s="133">
        <v>1.1354387229999999E-4</v>
      </c>
      <c r="CJ830" s="100">
        <f t="shared" si="353"/>
        <v>1.8139580224999999E-4</v>
      </c>
      <c r="CN830" s="19"/>
      <c r="CO830" s="30"/>
      <c r="CP830" s="30"/>
      <c r="CQ830" s="30"/>
      <c r="CR830" s="30"/>
      <c r="CS830" s="100"/>
      <c r="CW830" s="30"/>
    </row>
    <row r="831" spans="1:104" ht="15.75" thickBot="1">
      <c r="E831" t="s">
        <v>67</v>
      </c>
      <c r="F831">
        <v>5.24E+18</v>
      </c>
      <c r="G831" s="30">
        <v>-2.0500000000000002E-3</v>
      </c>
      <c r="H831" s="30">
        <v>-3.171901594E-4</v>
      </c>
      <c r="I831" s="30">
        <v>-6.5599999999999999E-3</v>
      </c>
      <c r="J831" s="30">
        <v>-1.2184249629999999E-3</v>
      </c>
      <c r="K831" s="30">
        <v>3.8800000000000002E-3</v>
      </c>
      <c r="L831" s="30">
        <v>6.7466527560000003E-4</v>
      </c>
      <c r="Q831">
        <f t="shared" ref="Q831" si="381">AVERAGE(H831,L831,J831)</f>
        <v>-2.8698328226666662E-4</v>
      </c>
      <c r="R831" s="100">
        <f>_xlfn.STDEV.S(H831,J831,L831,N831,P831)</f>
        <v>9.4690654472353415E-4</v>
      </c>
      <c r="AE831" t="s">
        <v>67</v>
      </c>
      <c r="AF831">
        <v>5.06E+18</v>
      </c>
      <c r="AG831" s="30">
        <v>-7.0699999999999999E-3</v>
      </c>
      <c r="AH831" s="30">
        <v>-1.09358082E-3</v>
      </c>
      <c r="AI831" s="30">
        <v>2.3999999999999998E-3</v>
      </c>
      <c r="AJ831" s="30">
        <v>3.9279869069999999E-4</v>
      </c>
      <c r="AK831" s="99">
        <f t="shared" si="349"/>
        <v>-3.5039106465000001E-4</v>
      </c>
      <c r="AL831" s="100">
        <f t="shared" si="368"/>
        <v>7.4318975535000011E-4</v>
      </c>
      <c r="BW831" s="9"/>
      <c r="BX831" s="132">
        <v>8.8346335489999995E-5</v>
      </c>
      <c r="BY831" s="132">
        <v>3.39365448E-4</v>
      </c>
      <c r="BZ831" s="132">
        <v>1.8791315880000001E-4</v>
      </c>
      <c r="CB831" s="126">
        <f t="shared" ref="CB831" si="382">AVERAGE(BX831:BZ831)</f>
        <v>2.0520831409666666E-4</v>
      </c>
      <c r="CH831" s="133">
        <v>3.0226097200000002E-4</v>
      </c>
      <c r="CI831" s="133">
        <v>1.08567846E-4</v>
      </c>
      <c r="CJ831" s="100">
        <f t="shared" si="353"/>
        <v>2.05414409E-4</v>
      </c>
      <c r="CN831" s="30"/>
      <c r="CO831" s="30"/>
      <c r="CP831" s="30"/>
      <c r="CQ831" s="30"/>
      <c r="CR831" s="30"/>
      <c r="CS831" s="100"/>
      <c r="CW831" s="30"/>
    </row>
    <row r="832" spans="1:104" ht="15.75" thickBot="1">
      <c r="E832" t="s">
        <v>68</v>
      </c>
      <c r="F832">
        <v>5.4E+18</v>
      </c>
      <c r="G832" s="19"/>
      <c r="H832" s="19"/>
      <c r="I832" s="19"/>
      <c r="J832" s="19"/>
      <c r="K832" s="19"/>
      <c r="L832" s="19"/>
      <c r="R832" s="100"/>
      <c r="AE832" t="s">
        <v>68</v>
      </c>
      <c r="AF832">
        <v>5.21E+18</v>
      </c>
      <c r="AG832" s="30">
        <v>-5.7400000000000003E-3</v>
      </c>
      <c r="AH832" s="30">
        <v>-8.8785769530000001E-4</v>
      </c>
      <c r="AI832" s="30">
        <v>5.3400000000000001E-3</v>
      </c>
      <c r="AJ832" s="30">
        <v>8.739770867E-4</v>
      </c>
      <c r="AK832" s="99">
        <f t="shared" si="349"/>
        <v>-6.9403043000000044E-6</v>
      </c>
      <c r="AL832" s="100">
        <f t="shared" si="368"/>
        <v>8.8091739100000001E-4</v>
      </c>
      <c r="BW832" s="9"/>
      <c r="BX832" s="134"/>
      <c r="BY832" s="134"/>
      <c r="BZ832" s="134"/>
      <c r="CB832" s="126"/>
      <c r="CH832" s="133">
        <v>2.4539999709999999E-4</v>
      </c>
      <c r="CI832" s="133">
        <v>2.4156345739999999E-4</v>
      </c>
      <c r="CJ832" s="100">
        <f t="shared" si="353"/>
        <v>2.4348172725E-4</v>
      </c>
      <c r="CN832" s="19"/>
      <c r="CO832" s="30"/>
      <c r="CP832" s="30"/>
      <c r="CQ832" s="30"/>
      <c r="CR832" s="30"/>
      <c r="CS832" s="100"/>
      <c r="CW832" s="30"/>
    </row>
    <row r="833" spans="5:101" ht="15.75" thickBot="1">
      <c r="E833" t="s">
        <v>69</v>
      </c>
      <c r="F833">
        <v>5.55E+18</v>
      </c>
      <c r="G833" s="30">
        <v>-3.5699999999999998E-3</v>
      </c>
      <c r="H833" s="30">
        <v>-5.5237505800000001E-4</v>
      </c>
      <c r="I833" s="30">
        <v>-7.5599999999999999E-3</v>
      </c>
      <c r="J833" s="30">
        <v>-1.4041604750000001E-3</v>
      </c>
      <c r="K833" s="30">
        <v>2.7899999999999999E-3</v>
      </c>
      <c r="L833" s="30">
        <v>4.8513302030000002E-4</v>
      </c>
      <c r="Q833">
        <f t="shared" ref="Q833" si="383">AVERAGE(H833,L833,J833)</f>
        <v>-4.9046750423333333E-4</v>
      </c>
      <c r="R833" s="100">
        <f>_xlfn.STDEV.S(H833,J833,L833,N833,P833)</f>
        <v>9.4616694444255034E-4</v>
      </c>
      <c r="AE833" t="s">
        <v>69</v>
      </c>
      <c r="AF833">
        <v>5.35E+18</v>
      </c>
      <c r="AG833" s="30">
        <v>-3.5899999999999999E-3</v>
      </c>
      <c r="AH833" s="30">
        <v>-5.5529775720000003E-4</v>
      </c>
      <c r="AI833" s="30">
        <v>6.2100000000000002E-3</v>
      </c>
      <c r="AJ833" s="30">
        <v>1.016366612E-3</v>
      </c>
      <c r="AK833" s="99">
        <f t="shared" si="349"/>
        <v>2.3053442740000001E-4</v>
      </c>
      <c r="AL833" s="100">
        <f t="shared" si="368"/>
        <v>7.8583218459999998E-4</v>
      </c>
      <c r="BW833" s="9"/>
      <c r="BX833" s="133">
        <v>1.5385191110000001E-4</v>
      </c>
      <c r="BY833" s="133">
        <v>3.9109798579999998E-4</v>
      </c>
      <c r="BZ833" s="133">
        <v>1.3512312190000001E-4</v>
      </c>
      <c r="CA833" s="120"/>
      <c r="CB833" s="126">
        <f t="shared" ref="CB833" si="384">AVERAGE(BX833:BZ833)</f>
        <v>2.2669100626666666E-4</v>
      </c>
      <c r="CH833" s="132">
        <v>1.5348187970000001E-4</v>
      </c>
      <c r="CI833" s="132">
        <v>2.8091930159999999E-4</v>
      </c>
      <c r="CJ833" s="100">
        <f t="shared" si="353"/>
        <v>2.1720059065000001E-4</v>
      </c>
      <c r="CN833" s="30"/>
      <c r="CO833" s="30"/>
      <c r="CP833" s="30"/>
      <c r="CQ833" s="30"/>
      <c r="CR833" s="30"/>
      <c r="CS833" s="100"/>
      <c r="CW833" s="30"/>
    </row>
    <row r="865" spans="1:108">
      <c r="A865" s="187" t="s">
        <v>115</v>
      </c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  <c r="AJ865" s="187"/>
      <c r="AK865" s="187"/>
      <c r="AL865" s="187"/>
      <c r="AM865" s="187"/>
      <c r="AN865" s="187"/>
      <c r="AO865" s="187"/>
      <c r="AP865" s="187"/>
      <c r="AQ865" s="187"/>
      <c r="AR865" s="187"/>
      <c r="AS865" s="187"/>
      <c r="AT865" s="187"/>
      <c r="AU865" s="187"/>
      <c r="AV865" s="187"/>
      <c r="AW865" s="187"/>
      <c r="AX865" s="187"/>
      <c r="AY865" s="187"/>
      <c r="AZ865" s="187"/>
      <c r="BA865" s="187"/>
      <c r="BB865" s="187"/>
      <c r="BC865" s="187"/>
      <c r="BD865" s="187"/>
      <c r="BE865" s="187"/>
      <c r="BF865" s="187"/>
      <c r="BG865" s="187"/>
      <c r="BH865" s="187"/>
      <c r="BI865" s="187"/>
      <c r="BJ865" s="187"/>
      <c r="BK865" s="187"/>
      <c r="BL865" s="187"/>
      <c r="BM865" s="187"/>
      <c r="BN865" s="187"/>
      <c r="BO865" s="187"/>
      <c r="BP865" s="187"/>
      <c r="BQ865" s="187"/>
      <c r="BR865" s="187"/>
      <c r="BS865" s="187"/>
      <c r="BT865" s="187"/>
    </row>
    <row r="866" spans="1:108" ht="15.75" thickBot="1">
      <c r="A866" s="188" t="s">
        <v>70</v>
      </c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9" t="s">
        <v>89</v>
      </c>
      <c r="AN866" s="189"/>
      <c r="AO866" s="189"/>
      <c r="AP866" s="189"/>
      <c r="AQ866" s="189"/>
      <c r="AR866" s="189"/>
      <c r="AS866" s="189"/>
      <c r="AT866" s="189"/>
      <c r="AU866" s="189"/>
      <c r="AV866" s="189"/>
      <c r="AW866" s="189"/>
      <c r="AX866" s="189"/>
      <c r="AY866" s="189"/>
      <c r="AZ866" s="189"/>
      <c r="BA866" s="189"/>
      <c r="BB866" s="189"/>
      <c r="BC866" s="189"/>
      <c r="BD866" s="189"/>
      <c r="BE866" s="189"/>
      <c r="BF866" s="189"/>
      <c r="BG866" s="189"/>
      <c r="BH866" s="189"/>
      <c r="BI866" s="189"/>
      <c r="BJ866" s="189"/>
      <c r="BK866" s="189"/>
      <c r="BL866" s="189"/>
      <c r="BM866" s="189"/>
      <c r="BN866" s="189"/>
      <c r="BO866" s="189"/>
      <c r="BP866" s="189"/>
      <c r="BQ866" s="189"/>
      <c r="BR866" s="189"/>
      <c r="BS866" s="189"/>
      <c r="BT866" s="189"/>
      <c r="BW866" t="s">
        <v>133</v>
      </c>
    </row>
    <row r="867" spans="1:108" ht="15.75" thickBot="1">
      <c r="A867" s="169" t="s">
        <v>6</v>
      </c>
      <c r="B867" s="147"/>
      <c r="C867" s="190"/>
      <c r="D867" s="190"/>
      <c r="E867" s="144" t="s">
        <v>4</v>
      </c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6"/>
      <c r="S867" s="170" t="s">
        <v>7</v>
      </c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  <c r="AE867" s="144" t="s">
        <v>8</v>
      </c>
      <c r="AF867" s="145"/>
      <c r="AG867" s="145"/>
      <c r="AH867" s="145"/>
      <c r="AI867" s="145"/>
      <c r="AJ867" s="145"/>
      <c r="AK867" s="145"/>
      <c r="AL867" s="146"/>
      <c r="AM867" s="144" t="s">
        <v>72</v>
      </c>
      <c r="AN867" s="145"/>
      <c r="AO867" s="145"/>
      <c r="AP867" s="145"/>
      <c r="AQ867" s="145"/>
      <c r="AR867" s="145"/>
      <c r="AS867" s="145"/>
      <c r="AT867" s="145"/>
      <c r="AU867" s="144" t="s">
        <v>73</v>
      </c>
      <c r="AV867" s="145"/>
      <c r="AW867" s="145"/>
      <c r="AX867" s="145"/>
      <c r="AY867" s="145"/>
      <c r="AZ867" s="145"/>
      <c r="BA867" s="145"/>
      <c r="BB867" s="145"/>
      <c r="BC867" s="145"/>
      <c r="BD867" s="145"/>
      <c r="BE867" s="145"/>
      <c r="BF867" s="145"/>
      <c r="BG867" s="145"/>
      <c r="BH867" s="146"/>
      <c r="BI867" s="144" t="s">
        <v>7</v>
      </c>
      <c r="BJ867" s="145"/>
      <c r="BK867" s="145"/>
      <c r="BL867" s="145"/>
      <c r="BM867" s="145"/>
      <c r="BN867" s="145"/>
      <c r="BO867" s="145"/>
      <c r="BP867" s="145"/>
      <c r="BQ867" s="144" t="s">
        <v>8</v>
      </c>
      <c r="BR867" s="145"/>
      <c r="BS867" s="145"/>
      <c r="BT867" s="146"/>
      <c r="BW867" s="86" t="s">
        <v>121</v>
      </c>
      <c r="BX867" s="86" t="s">
        <v>122</v>
      </c>
      <c r="BY867" s="88"/>
      <c r="BZ867" s="88"/>
      <c r="CA867" s="88"/>
      <c r="CB867" s="87"/>
      <c r="CC867" s="86" t="s">
        <v>124</v>
      </c>
      <c r="CD867" s="88"/>
      <c r="CE867" s="88"/>
      <c r="CF867" s="88"/>
      <c r="CG867" s="88"/>
      <c r="CH867" s="86" t="s">
        <v>125</v>
      </c>
      <c r="CI867" s="88"/>
      <c r="CJ867" s="87"/>
      <c r="CK867" s="86" t="s">
        <v>126</v>
      </c>
      <c r="CL867" s="88"/>
      <c r="CM867" s="88"/>
      <c r="CN867" s="86" t="s">
        <v>128</v>
      </c>
      <c r="CO867" s="88"/>
      <c r="CP867" s="88"/>
      <c r="CQ867" s="88"/>
      <c r="CR867" s="88"/>
      <c r="CS867" s="88"/>
      <c r="CT867" s="86" t="s">
        <v>129</v>
      </c>
      <c r="CU867" s="88"/>
      <c r="CV867" s="88"/>
      <c r="CW867" s="89" t="s">
        <v>130</v>
      </c>
    </row>
    <row r="868" spans="1:108" ht="15.75" thickBot="1">
      <c r="A868" s="26"/>
      <c r="B868" s="90"/>
      <c r="C868" s="183">
        <v>110923</v>
      </c>
      <c r="D868" s="184"/>
      <c r="E868" s="91"/>
      <c r="F868" s="40"/>
      <c r="G868" s="157">
        <v>101223</v>
      </c>
      <c r="H868" s="158"/>
      <c r="I868" s="157" t="s">
        <v>91</v>
      </c>
      <c r="J868" s="158"/>
      <c r="K868" s="157">
        <v>91523</v>
      </c>
      <c r="L868" s="158"/>
      <c r="M868" s="157">
        <v>83123</v>
      </c>
      <c r="N868" s="158"/>
      <c r="O868" s="185">
        <v>102824</v>
      </c>
      <c r="P868" s="186"/>
      <c r="Q868" s="92" t="s">
        <v>101</v>
      </c>
      <c r="R868" s="93" t="s">
        <v>102</v>
      </c>
      <c r="S868" s="41"/>
      <c r="T868" s="40"/>
      <c r="U868" s="149" t="s">
        <v>76</v>
      </c>
      <c r="V868" s="150"/>
      <c r="W868" s="136" t="s">
        <v>80</v>
      </c>
      <c r="X868" s="137"/>
      <c r="Y868" s="136" t="s">
        <v>84</v>
      </c>
      <c r="Z868" s="137"/>
      <c r="AA868" s="138" t="s">
        <v>86</v>
      </c>
      <c r="AB868" s="182"/>
      <c r="AC868" s="94" t="s">
        <v>101</v>
      </c>
      <c r="AD868" s="95" t="s">
        <v>102</v>
      </c>
      <c r="AE868" s="96"/>
      <c r="AF868" s="40"/>
      <c r="AG868" s="149" t="s">
        <v>99</v>
      </c>
      <c r="AH868" s="150"/>
      <c r="AI868" s="136" t="s">
        <v>81</v>
      </c>
      <c r="AJ868" s="137"/>
      <c r="AK868" s="94" t="s">
        <v>101</v>
      </c>
      <c r="AL868" s="97" t="s">
        <v>102</v>
      </c>
      <c r="AM868" s="96"/>
      <c r="AN868" s="40"/>
      <c r="AO868" s="149">
        <v>81524</v>
      </c>
      <c r="AP868" s="150"/>
      <c r="AQ868" s="149">
        <v>81624</v>
      </c>
      <c r="AR868" s="150"/>
      <c r="AS868" s="94" t="s">
        <v>101</v>
      </c>
      <c r="AT868" s="95" t="s">
        <v>102</v>
      </c>
      <c r="AU868" s="96"/>
      <c r="AV868" s="40"/>
      <c r="AW868" s="149">
        <v>71824</v>
      </c>
      <c r="AX868" s="150"/>
      <c r="AY868" s="136" t="s">
        <v>82</v>
      </c>
      <c r="AZ868" s="137"/>
      <c r="BA868" s="149">
        <v>92424</v>
      </c>
      <c r="BB868" s="150"/>
      <c r="BC868" s="136" t="s">
        <v>87</v>
      </c>
      <c r="BD868" s="137"/>
      <c r="BE868" s="149">
        <v>101524</v>
      </c>
      <c r="BF868" s="150"/>
      <c r="BG868" s="94" t="s">
        <v>101</v>
      </c>
      <c r="BH868" s="97" t="s">
        <v>102</v>
      </c>
      <c r="BI868" s="96"/>
      <c r="BJ868" s="40"/>
      <c r="BK868" s="149">
        <v>82724</v>
      </c>
      <c r="BL868" s="150"/>
      <c r="BM868" s="136" t="s">
        <v>83</v>
      </c>
      <c r="BN868" s="137"/>
      <c r="BO868" s="94" t="s">
        <v>101</v>
      </c>
      <c r="BP868" s="95" t="s">
        <v>102</v>
      </c>
      <c r="BQ868" s="96"/>
      <c r="BR868" s="40"/>
      <c r="BS868" s="149">
        <v>91724</v>
      </c>
      <c r="BT868" s="181"/>
      <c r="BW868" s="98">
        <v>110923</v>
      </c>
      <c r="BX868" s="99">
        <v>101223</v>
      </c>
      <c r="BY868">
        <v>92823</v>
      </c>
      <c r="BZ868">
        <v>91523</v>
      </c>
      <c r="CA868">
        <v>83123</v>
      </c>
      <c r="CB868" s="100" t="s">
        <v>123</v>
      </c>
      <c r="CC868" s="99">
        <v>10324</v>
      </c>
      <c r="CD868">
        <v>122123</v>
      </c>
      <c r="CE868">
        <v>122723</v>
      </c>
      <c r="CF868">
        <v>121823</v>
      </c>
      <c r="CG868" t="s">
        <v>123</v>
      </c>
      <c r="CH868" s="99">
        <v>10524</v>
      </c>
      <c r="CI868">
        <v>122923</v>
      </c>
      <c r="CJ868" s="100" t="s">
        <v>123</v>
      </c>
      <c r="CK868" s="99">
        <v>81524</v>
      </c>
      <c r="CL868">
        <v>81624</v>
      </c>
      <c r="CM868" t="s">
        <v>123</v>
      </c>
      <c r="CN868" s="99">
        <v>71824</v>
      </c>
      <c r="CO868">
        <v>90324</v>
      </c>
      <c r="CP868">
        <v>92424</v>
      </c>
      <c r="CQ868">
        <v>100824</v>
      </c>
      <c r="CR868">
        <v>101524</v>
      </c>
      <c r="CS868" t="s">
        <v>123</v>
      </c>
      <c r="CT868" s="99">
        <v>82724</v>
      </c>
      <c r="CU868">
        <v>83024</v>
      </c>
      <c r="CV868" t="s">
        <v>123</v>
      </c>
      <c r="CW868" s="101">
        <v>91724</v>
      </c>
      <c r="DA868" s="128">
        <v>1</v>
      </c>
    </row>
    <row r="869" spans="1:108" ht="52.5" thickBot="1">
      <c r="A869" s="20" t="s">
        <v>92</v>
      </c>
      <c r="B869" s="21" t="s">
        <v>93</v>
      </c>
      <c r="C869" s="102" t="s">
        <v>94</v>
      </c>
      <c r="D869" s="102" t="s">
        <v>95</v>
      </c>
      <c r="E869" s="26" t="s">
        <v>96</v>
      </c>
      <c r="F869" s="21" t="s">
        <v>93</v>
      </c>
      <c r="G869" s="21" t="s">
        <v>94</v>
      </c>
      <c r="H869" s="21" t="s">
        <v>95</v>
      </c>
      <c r="I869" s="21" t="s">
        <v>94</v>
      </c>
      <c r="J869" s="21" t="s">
        <v>95</v>
      </c>
      <c r="K869" s="21" t="s">
        <v>94</v>
      </c>
      <c r="L869" s="21" t="s">
        <v>95</v>
      </c>
      <c r="M869" s="21" t="s">
        <v>94</v>
      </c>
      <c r="N869" s="90" t="s">
        <v>95</v>
      </c>
      <c r="O869" s="103" t="s">
        <v>94</v>
      </c>
      <c r="P869" s="104" t="s">
        <v>95</v>
      </c>
      <c r="Q869" s="105" t="s">
        <v>95</v>
      </c>
      <c r="R869" s="106" t="s">
        <v>95</v>
      </c>
      <c r="S869" s="107" t="s">
        <v>92</v>
      </c>
      <c r="T869" s="21" t="s">
        <v>93</v>
      </c>
      <c r="U869" s="21" t="s">
        <v>94</v>
      </c>
      <c r="V869" s="21" t="s">
        <v>95</v>
      </c>
      <c r="W869" s="21" t="s">
        <v>94</v>
      </c>
      <c r="X869" s="21" t="s">
        <v>95</v>
      </c>
      <c r="Y869" s="21" t="s">
        <v>94</v>
      </c>
      <c r="Z869" s="21" t="s">
        <v>95</v>
      </c>
      <c r="AA869" s="21" t="s">
        <v>94</v>
      </c>
      <c r="AB869" s="90" t="s">
        <v>95</v>
      </c>
      <c r="AC869" s="108" t="s">
        <v>95</v>
      </c>
      <c r="AD869" s="109" t="s">
        <v>95</v>
      </c>
      <c r="AE869" s="110" t="s">
        <v>96</v>
      </c>
      <c r="AF869" s="21" t="s">
        <v>93</v>
      </c>
      <c r="AG869" s="21" t="s">
        <v>94</v>
      </c>
      <c r="AH869" s="21" t="s">
        <v>95</v>
      </c>
      <c r="AI869" s="21" t="s">
        <v>94</v>
      </c>
      <c r="AJ869" s="90" t="s">
        <v>95</v>
      </c>
      <c r="AK869" s="108" t="s">
        <v>95</v>
      </c>
      <c r="AL869" s="109" t="s">
        <v>95</v>
      </c>
      <c r="AM869" s="103" t="s">
        <v>92</v>
      </c>
      <c r="AN869" s="21" t="s">
        <v>93</v>
      </c>
      <c r="AO869" s="21" t="s">
        <v>94</v>
      </c>
      <c r="AP869" s="21" t="s">
        <v>95</v>
      </c>
      <c r="AQ869" s="21" t="s">
        <v>94</v>
      </c>
      <c r="AR869" s="21" t="s">
        <v>95</v>
      </c>
      <c r="AS869" s="108" t="s">
        <v>95</v>
      </c>
      <c r="AT869" s="111" t="s">
        <v>95</v>
      </c>
      <c r="AU869" s="110" t="s">
        <v>96</v>
      </c>
      <c r="AV869" s="21" t="s">
        <v>93</v>
      </c>
      <c r="AW869" s="21" t="s">
        <v>94</v>
      </c>
      <c r="AX869" s="21" t="s">
        <v>95</v>
      </c>
      <c r="AY869" s="21" t="s">
        <v>94</v>
      </c>
      <c r="AZ869" s="21" t="s">
        <v>95</v>
      </c>
      <c r="BA869" s="21" t="s">
        <v>94</v>
      </c>
      <c r="BB869" s="21" t="s">
        <v>95</v>
      </c>
      <c r="BC869" s="21" t="s">
        <v>94</v>
      </c>
      <c r="BD869" s="21" t="s">
        <v>95</v>
      </c>
      <c r="BE869" s="21" t="s">
        <v>94</v>
      </c>
      <c r="BF869" s="21" t="s">
        <v>95</v>
      </c>
      <c r="BG869" s="108" t="s">
        <v>95</v>
      </c>
      <c r="BH869" s="109" t="s">
        <v>95</v>
      </c>
      <c r="BI869" s="103" t="s">
        <v>92</v>
      </c>
      <c r="BJ869" s="21" t="s">
        <v>93</v>
      </c>
      <c r="BK869" s="21" t="s">
        <v>94</v>
      </c>
      <c r="BL869" s="21" t="s">
        <v>95</v>
      </c>
      <c r="BM869" s="21" t="s">
        <v>94</v>
      </c>
      <c r="BN869" s="21" t="s">
        <v>95</v>
      </c>
      <c r="BO869" s="108" t="s">
        <v>95</v>
      </c>
      <c r="BP869" s="111" t="s">
        <v>95</v>
      </c>
      <c r="BQ869" s="110" t="s">
        <v>96</v>
      </c>
      <c r="BR869" s="21" t="s">
        <v>93</v>
      </c>
      <c r="BS869" s="112" t="s">
        <v>94</v>
      </c>
      <c r="BT869" s="113" t="s">
        <v>95</v>
      </c>
      <c r="BW869" s="114" t="s">
        <v>169</v>
      </c>
      <c r="BX869" s="114" t="s">
        <v>169</v>
      </c>
      <c r="BY869" s="115" t="s">
        <v>169</v>
      </c>
      <c r="BZ869" s="115" t="s">
        <v>169</v>
      </c>
      <c r="CA869" s="115" t="s">
        <v>169</v>
      </c>
      <c r="CB869" s="116" t="s">
        <v>169</v>
      </c>
      <c r="CC869" s="114" t="s">
        <v>169</v>
      </c>
      <c r="CD869" s="115" t="s">
        <v>169</v>
      </c>
      <c r="CE869" s="115" t="s">
        <v>169</v>
      </c>
      <c r="CF869" s="115" t="s">
        <v>169</v>
      </c>
      <c r="CG869" s="115" t="s">
        <v>169</v>
      </c>
      <c r="CH869" s="114" t="s">
        <v>169</v>
      </c>
      <c r="CI869" s="115" t="s">
        <v>169</v>
      </c>
      <c r="CJ869" s="116" t="s">
        <v>169</v>
      </c>
      <c r="CK869" s="114" t="s">
        <v>169</v>
      </c>
      <c r="CL869" s="115" t="s">
        <v>169</v>
      </c>
      <c r="CM869" s="115" t="s">
        <v>169</v>
      </c>
      <c r="CN869" s="114" t="s">
        <v>169</v>
      </c>
      <c r="CO869" s="115" t="s">
        <v>169</v>
      </c>
      <c r="CP869" s="115" t="s">
        <v>169</v>
      </c>
      <c r="CQ869" s="115" t="s">
        <v>169</v>
      </c>
      <c r="CR869" s="115" t="s">
        <v>169</v>
      </c>
      <c r="CS869" s="115" t="s">
        <v>169</v>
      </c>
      <c r="CT869" s="114" t="s">
        <v>169</v>
      </c>
      <c r="CU869" s="115" t="s">
        <v>169</v>
      </c>
      <c r="CV869" s="115" t="s">
        <v>169</v>
      </c>
      <c r="CW869" s="117" t="s">
        <v>169</v>
      </c>
      <c r="CY869" t="s">
        <v>108</v>
      </c>
      <c r="CZ869" t="s">
        <v>137</v>
      </c>
      <c r="DA869" t="s">
        <v>155</v>
      </c>
      <c r="DB869" t="s">
        <v>108</v>
      </c>
      <c r="DC869" s="115" t="s">
        <v>157</v>
      </c>
      <c r="DD869" t="s">
        <v>156</v>
      </c>
    </row>
    <row r="870" spans="1:108" ht="15.75" thickBot="1">
      <c r="A870" t="s">
        <v>39</v>
      </c>
      <c r="R870" s="100"/>
      <c r="S870" t="s">
        <v>39</v>
      </c>
      <c r="AC870" s="99"/>
      <c r="AK870" s="99"/>
      <c r="AL870" s="100"/>
      <c r="AM870" t="s">
        <v>39</v>
      </c>
      <c r="BH870" s="100"/>
      <c r="BW870" s="30"/>
      <c r="BX870" s="30"/>
      <c r="BY870" s="30"/>
      <c r="BZ870" s="30"/>
      <c r="CA870" s="30"/>
      <c r="CB870" s="100"/>
      <c r="CC870" s="30"/>
      <c r="CD870" s="30"/>
      <c r="CE870" s="30"/>
      <c r="CF870" s="30"/>
      <c r="CH870" s="30"/>
      <c r="CI870" s="30"/>
      <c r="CJ870" s="100"/>
      <c r="CK870" s="30"/>
      <c r="CL870" s="30"/>
      <c r="CN870" s="30"/>
      <c r="CO870" s="30"/>
      <c r="CP870" s="30"/>
      <c r="CQ870" s="30"/>
      <c r="CR870" s="30"/>
      <c r="CT870" s="30"/>
      <c r="CU870" s="30"/>
      <c r="CW870" s="30"/>
      <c r="DA870">
        <v>20</v>
      </c>
      <c r="DB870">
        <v>1.54E+17</v>
      </c>
      <c r="DC870" s="18"/>
      <c r="DD870" s="18"/>
    </row>
    <row r="871" spans="1:108" ht="15.75" thickBot="1">
      <c r="A871" t="s">
        <v>40</v>
      </c>
      <c r="B871">
        <v>1.54E+17</v>
      </c>
      <c r="C871" s="30">
        <v>0.32728000000000002</v>
      </c>
      <c r="D871" s="30">
        <v>5.057641786E-2</v>
      </c>
      <c r="E871">
        <v>10</v>
      </c>
      <c r="F871">
        <v>1.54E+17</v>
      </c>
      <c r="G871" s="30">
        <v>0.75802999999999998</v>
      </c>
      <c r="H871" s="30">
        <v>0.1172876373</v>
      </c>
      <c r="I871" s="30">
        <v>0.2</v>
      </c>
      <c r="J871" s="30">
        <v>3.7147102529999997E-2</v>
      </c>
      <c r="K871" s="30">
        <v>0.29902000000000001</v>
      </c>
      <c r="L871" s="30">
        <v>5.1994435749999998E-2</v>
      </c>
      <c r="M871" s="30">
        <v>0.26860000000000001</v>
      </c>
      <c r="N871" s="30">
        <v>9.9725254329999999E-2</v>
      </c>
      <c r="Q871">
        <f>AVERAGE(H871,J871,L871)</f>
        <v>6.8809725193333338E-2</v>
      </c>
      <c r="R871" s="100">
        <f>_xlfn.STDEV.S(H871,J871,L871,N871,P871)</f>
        <v>3.8088541809646055E-2</v>
      </c>
      <c r="S871" t="s">
        <v>40</v>
      </c>
      <c r="T871">
        <v>1.49E+17</v>
      </c>
      <c r="U871" s="30">
        <v>0.27139000000000002</v>
      </c>
      <c r="V871" s="30">
        <v>3.9360406090000001E-2</v>
      </c>
      <c r="W871" s="30">
        <v>0.19056999999999999</v>
      </c>
      <c r="X871" s="30">
        <v>2.9851190480000001E-2</v>
      </c>
      <c r="Y871" s="30">
        <v>0.21829000000000001</v>
      </c>
      <c r="Z871" s="30">
        <v>3.2272324069999997E-2</v>
      </c>
      <c r="AA871" s="30">
        <v>0.22484000000000001</v>
      </c>
      <c r="AB871" s="30">
        <v>3.376482955E-2</v>
      </c>
      <c r="AC871" s="99">
        <f>AVERAGE(V871,X871,Z871,AB871)</f>
        <v>3.3812187547499997E-2</v>
      </c>
      <c r="AD871">
        <f>_xlfn.STDEV.S(V871,X871,Z871,AB871)</f>
        <v>4.0350815387610213E-3</v>
      </c>
      <c r="AE871">
        <v>12.5</v>
      </c>
      <c r="AF871">
        <v>1.49E+17</v>
      </c>
      <c r="AG871" s="30">
        <v>0.22411</v>
      </c>
      <c r="AH871" s="30">
        <v>3.4665119879999998E-2</v>
      </c>
      <c r="AI871" s="30">
        <v>0.18997</v>
      </c>
      <c r="AJ871" s="30">
        <v>3.1091653029999999E-2</v>
      </c>
      <c r="AK871" s="99">
        <f>AVERAGE(AH871,AJ871)</f>
        <v>3.2878386454999999E-2</v>
      </c>
      <c r="AL871" s="100">
        <f>_xlfn.STDEV.P(AH871,AJ871)</f>
        <v>1.7867334249999992E-3</v>
      </c>
      <c r="AM871" t="s">
        <v>40</v>
      </c>
      <c r="AN871">
        <v>1.54E+17</v>
      </c>
      <c r="AO871">
        <v>0.15820000000000001</v>
      </c>
      <c r="AP871">
        <v>0.187997623</v>
      </c>
      <c r="AQ871">
        <v>0.22483</v>
      </c>
      <c r="AR871">
        <v>0.21843000100000001</v>
      </c>
      <c r="AS871">
        <f>AVERAGE(AP871,AR871)</f>
        <v>0.20321381199999999</v>
      </c>
      <c r="AT871">
        <f>_xlfn.STDEV.S(AP871,AR871)</f>
        <v>2.151894085143231E-2</v>
      </c>
      <c r="AU871">
        <v>10</v>
      </c>
      <c r="AV871">
        <v>1.54E+17</v>
      </c>
      <c r="AW871">
        <v>0.31090000000000001</v>
      </c>
      <c r="AX871">
        <v>0.28429041700000002</v>
      </c>
      <c r="AY871">
        <v>0.21060000000000001</v>
      </c>
      <c r="AZ871">
        <v>0.28125</v>
      </c>
      <c r="BA871">
        <v>0.40799999999999997</v>
      </c>
      <c r="BB871">
        <v>0.43427355000000001</v>
      </c>
      <c r="BC871">
        <v>0.35930000000000001</v>
      </c>
      <c r="BD871">
        <v>0.41503985199999999</v>
      </c>
      <c r="BE871">
        <v>0.24529999999999999</v>
      </c>
      <c r="BF871">
        <v>0.25202917899999999</v>
      </c>
      <c r="BG871">
        <f>AVERAGE(AZ871,BB871,BD871,BF871)</f>
        <v>0.34564814524999998</v>
      </c>
      <c r="BH871">
        <f t="shared" ref="BH871:BH906" si="385">_xlfn.STDEV.S(AX871,AZ871,BB871,BD871,BF871)</f>
        <v>8.4547501351220841E-2</v>
      </c>
      <c r="BI871" t="s">
        <v>40</v>
      </c>
      <c r="BJ871">
        <v>1.49E+17</v>
      </c>
      <c r="BK871">
        <v>0.1091</v>
      </c>
      <c r="BL871">
        <v>0.158</v>
      </c>
      <c r="BM871">
        <v>0.13</v>
      </c>
      <c r="BN871">
        <v>0.14899999999999999</v>
      </c>
      <c r="BO871">
        <f>AVERAGE(BL871,BN871)</f>
        <v>0.1535</v>
      </c>
      <c r="BP871">
        <f>_xlfn.STDEV.S(BL871,BN871)</f>
        <v>6.3639610306789329E-3</v>
      </c>
      <c r="BQ871">
        <v>12.5</v>
      </c>
      <c r="BR871">
        <v>1.49E+17</v>
      </c>
      <c r="BS871">
        <v>0.25369999999999998</v>
      </c>
      <c r="BT871">
        <v>0.29244956799999999</v>
      </c>
      <c r="BW871" s="32">
        <v>2.1603119120000001E-3</v>
      </c>
      <c r="BX871" s="32">
        <v>5.0164390000000001E-3</v>
      </c>
      <c r="BY871" s="32">
        <v>1.907022093E-3</v>
      </c>
      <c r="BZ871" s="32">
        <v>2.498928238E-3</v>
      </c>
      <c r="CA871" s="32">
        <v>1.023455429E-2</v>
      </c>
      <c r="CB871" s="100">
        <f>AVERAGE(BX871:CA871)</f>
        <v>4.9142359052500003E-3</v>
      </c>
      <c r="CC871" s="32">
        <v>1.5778354189999999E-3</v>
      </c>
      <c r="CD871" s="32">
        <v>1.2924179E-3</v>
      </c>
      <c r="CE871" s="32">
        <v>1.318746549E-3</v>
      </c>
      <c r="CF871" s="32">
        <v>1.4014918330000001E-3</v>
      </c>
      <c r="CG871">
        <f>AVERAGE(CC871:CF871)</f>
        <v>1.3976229252499999E-3</v>
      </c>
      <c r="CH871" s="32">
        <v>1.4820382380000001E-3</v>
      </c>
      <c r="CI871" s="32">
        <v>1.4064912789999999E-3</v>
      </c>
      <c r="CJ871" s="100">
        <f>AVERAGE(CH871:CI871)</f>
        <v>1.4442647585E-3</v>
      </c>
      <c r="CK871" s="32">
        <v>6.1765828330000001E-2</v>
      </c>
      <c r="CL871" s="32">
        <v>5.8676191920000002E-2</v>
      </c>
      <c r="CM871">
        <f>AVERAGE(CK871:CL871)</f>
        <v>6.0221010125000002E-2</v>
      </c>
      <c r="CN871" s="32">
        <v>7.1896305590000001E-2</v>
      </c>
      <c r="CO871" s="32">
        <v>0.1038780468</v>
      </c>
      <c r="CP871" s="32">
        <v>0.12794731610000001</v>
      </c>
      <c r="CQ871" s="32">
        <v>0.132688162</v>
      </c>
      <c r="CR871" s="32">
        <v>7.160590319E-2</v>
      </c>
      <c r="CS871">
        <f>AVERAGE(CN871:CR871)</f>
        <v>0.10160314673600002</v>
      </c>
      <c r="CT871" s="32">
        <v>6.2965376480000002E-2</v>
      </c>
      <c r="CU871" s="32">
        <v>4.7251619010000002E-2</v>
      </c>
      <c r="CV871">
        <f>AVERAGE(CT871:CU871)</f>
        <v>5.5108497744999999E-2</v>
      </c>
      <c r="CW871" s="32">
        <v>9.3239548739999997E-2</v>
      </c>
      <c r="DA871">
        <v>50</v>
      </c>
      <c r="DB871">
        <v>6.17E+17</v>
      </c>
      <c r="DC871" s="18"/>
      <c r="DD871" s="18"/>
    </row>
    <row r="872" spans="1:108" ht="15.75" thickBot="1">
      <c r="A872" t="s">
        <v>41</v>
      </c>
      <c r="B872">
        <v>3.09E+17</v>
      </c>
      <c r="C872" s="30">
        <v>0.44563999999999998</v>
      </c>
      <c r="D872" s="30">
        <v>6.8867253899999994E-2</v>
      </c>
      <c r="E872">
        <v>20</v>
      </c>
      <c r="F872">
        <v>3.09E+17</v>
      </c>
      <c r="G872" s="30">
        <v>0.92362999999999995</v>
      </c>
      <c r="H872" s="30">
        <v>0.14291041309999999</v>
      </c>
      <c r="I872" s="30">
        <v>0.29210000000000003</v>
      </c>
      <c r="J872" s="30">
        <v>5.4253343240000002E-2</v>
      </c>
      <c r="K872" s="30">
        <v>0.40009</v>
      </c>
      <c r="L872" s="30">
        <v>6.956877065E-2</v>
      </c>
      <c r="M872" s="30">
        <v>0.3246</v>
      </c>
      <c r="N872" s="30">
        <v>0.1205168189</v>
      </c>
      <c r="Q872">
        <f>AVERAGE(H872,J872,L872,N872)</f>
        <v>9.6812336472499996E-2</v>
      </c>
      <c r="R872" s="100">
        <f t="shared" ref="R872:R876" si="386">_xlfn.STDEV.S(H872,J872,L872,N872,P872)</f>
        <v>4.179479608595385E-2</v>
      </c>
      <c r="S872" t="s">
        <v>41</v>
      </c>
      <c r="T872">
        <v>2.97E+17</v>
      </c>
      <c r="U872" s="30">
        <v>0.41205999999999998</v>
      </c>
      <c r="V872" s="30">
        <v>5.976214648E-2</v>
      </c>
      <c r="W872" s="30">
        <v>0.29127999999999998</v>
      </c>
      <c r="X872" s="30">
        <v>4.562656642E-2</v>
      </c>
      <c r="Y872" s="30">
        <v>0.32402999999999998</v>
      </c>
      <c r="Z872" s="30">
        <v>4.790508575E-2</v>
      </c>
      <c r="AA872" s="30">
        <v>0.35254000000000002</v>
      </c>
      <c r="AB872" s="30">
        <v>5.2941883170000002E-2</v>
      </c>
      <c r="AC872" s="99">
        <f t="shared" ref="AC872:AC900" si="387">AVERAGE(V872,X872,Z872,AB872)</f>
        <v>5.1558920455000004E-2</v>
      </c>
      <c r="AD872">
        <f t="shared" ref="AD872:AD900" si="388">_xlfn.STDEV.S(V872,X872,Z872,AB872)</f>
        <v>6.2649510648889808E-3</v>
      </c>
      <c r="AE872">
        <v>25</v>
      </c>
      <c r="AF872">
        <v>2.97E+17</v>
      </c>
      <c r="AG872" s="30">
        <v>0.37472</v>
      </c>
      <c r="AH872" s="30">
        <v>5.7961330239999997E-2</v>
      </c>
      <c r="AI872" s="30">
        <v>0.26884999999999998</v>
      </c>
      <c r="AJ872" s="30">
        <v>4.4001636660000003E-2</v>
      </c>
      <c r="AK872" s="99">
        <f t="shared" ref="AK872:AK906" si="389">AVERAGE(AH872,AJ872)</f>
        <v>5.0981483450000004E-2</v>
      </c>
      <c r="AL872" s="100">
        <f t="shared" ref="AL872:AL888" si="390">_xlfn.STDEV.P(AH872,AJ872)</f>
        <v>6.9798467899999973E-3</v>
      </c>
      <c r="AM872" t="s">
        <v>41</v>
      </c>
      <c r="AN872">
        <v>3.09E+17</v>
      </c>
      <c r="AO872">
        <v>0.22389999999999999</v>
      </c>
      <c r="AP872">
        <v>0.26607248999999999</v>
      </c>
      <c r="AQ872">
        <v>0.26068999999999998</v>
      </c>
      <c r="AR872">
        <v>0.25326921200000002</v>
      </c>
      <c r="AS872">
        <f t="shared" ref="AS872:AS900" si="391">AVERAGE(AP872,AR872)</f>
        <v>0.25967085099999998</v>
      </c>
      <c r="AT872">
        <f t="shared" ref="AT872:AT900" si="392">_xlfn.STDEV.S(AP872,AR872)</f>
        <v>9.0532846952165198E-3</v>
      </c>
      <c r="AU872">
        <v>20</v>
      </c>
      <c r="AV872">
        <v>3.09E+17</v>
      </c>
      <c r="AW872">
        <v>0.46729999999999999</v>
      </c>
      <c r="AX872">
        <v>0.42730431600000002</v>
      </c>
      <c r="AY872">
        <v>0.34320000000000001</v>
      </c>
      <c r="AZ872">
        <v>0.45833333300000001</v>
      </c>
      <c r="BA872">
        <v>0.59640000000000004</v>
      </c>
      <c r="BB872">
        <v>0.634805748</v>
      </c>
      <c r="BC872">
        <v>0.52729999999999999</v>
      </c>
      <c r="BD872">
        <v>0.60910246000000001</v>
      </c>
      <c r="BE872">
        <v>0.39100000000000001</v>
      </c>
      <c r="BF872">
        <v>0.40172608700000001</v>
      </c>
      <c r="BG872">
        <f t="shared" ref="BG872:BG906" si="393">AVERAGE(AZ872,BB872,BD872,BF872)</f>
        <v>0.52599190699999998</v>
      </c>
      <c r="BH872">
        <f t="shared" si="385"/>
        <v>0.10788754001624984</v>
      </c>
      <c r="BI872" t="s">
        <v>41</v>
      </c>
      <c r="BJ872">
        <v>2.97E+17</v>
      </c>
      <c r="BK872">
        <v>0.16309999999999999</v>
      </c>
      <c r="BL872">
        <v>0.23599999999999999</v>
      </c>
      <c r="BM872">
        <v>0.19159999999999999</v>
      </c>
      <c r="BN872">
        <v>0.22</v>
      </c>
      <c r="BO872">
        <f t="shared" ref="BO872:BO900" si="394">AVERAGE(BL872,BN872)</f>
        <v>0.22799999999999998</v>
      </c>
      <c r="BP872">
        <f t="shared" ref="BP872:BP900" si="395">_xlfn.STDEV.S(BL872,BN872)</f>
        <v>1.1313708498984752E-2</v>
      </c>
      <c r="BQ872">
        <v>25</v>
      </c>
      <c r="BR872">
        <v>2.97E+17</v>
      </c>
      <c r="BS872">
        <v>0.29099999999999998</v>
      </c>
      <c r="BT872">
        <v>0.33544668599999999</v>
      </c>
      <c r="BW872" s="32">
        <v>2.9416331229999999E-3</v>
      </c>
      <c r="BX872" s="32">
        <v>6.1126508579999999E-3</v>
      </c>
      <c r="BY872" s="32">
        <v>2.7852394909999999E-3</v>
      </c>
      <c r="BZ872" s="32">
        <v>3.3436316630000001E-3</v>
      </c>
      <c r="CA872" s="32">
        <v>1.236877929E-2</v>
      </c>
      <c r="CB872" s="100">
        <f t="shared" ref="CB872:CB876" si="396">AVERAGE(BX872:CA872)</f>
        <v>6.1525753254999998E-3</v>
      </c>
      <c r="CC872" s="32">
        <v>2.3957148199999999E-3</v>
      </c>
      <c r="CD872" s="32">
        <v>1.9754366229999998E-3</v>
      </c>
      <c r="CE872" s="32">
        <v>1.9575683360000002E-3</v>
      </c>
      <c r="CF872" s="32">
        <v>2.1975106440000002E-3</v>
      </c>
      <c r="CG872">
        <f t="shared" ref="CG872:CG900" si="397">AVERAGE(CC872:CF872)</f>
        <v>2.1315576057500001E-3</v>
      </c>
      <c r="CH872" s="32">
        <v>2.478062777E-3</v>
      </c>
      <c r="CI872" s="32">
        <v>1.9905143939999998E-3</v>
      </c>
      <c r="CJ872" s="100">
        <f t="shared" ref="CJ872:CJ906" si="398">AVERAGE(CH872:CI872)</f>
        <v>2.2342885855000001E-3</v>
      </c>
      <c r="CK872" s="32">
        <v>8.7440981730000006E-2</v>
      </c>
      <c r="CL872" s="32">
        <v>6.804359602E-2</v>
      </c>
      <c r="CM872">
        <f t="shared" ref="CM872:CM900" si="399">AVERAGE(CK872:CL872)</f>
        <v>7.774228887500001E-2</v>
      </c>
      <c r="CN872" s="32">
        <v>0.1081491788</v>
      </c>
      <c r="CO872" s="32">
        <v>0.16945414789999999</v>
      </c>
      <c r="CP872" s="32">
        <v>0.18733823829999999</v>
      </c>
      <c r="CQ872" s="32">
        <v>0.195028646</v>
      </c>
      <c r="CR872" s="32">
        <v>0.11422380579999999</v>
      </c>
      <c r="CS872">
        <f t="shared" ref="CS872:CS906" si="400">AVERAGE(CN872:CR872)</f>
        <v>0.15483880336</v>
      </c>
      <c r="CT872" s="32">
        <v>9.415299983E-2</v>
      </c>
      <c r="CU872" s="32">
        <v>6.9655659219999999E-2</v>
      </c>
      <c r="CV872">
        <f t="shared" ref="CV872:CV900" si="401">AVERAGE(CT872:CU872)</f>
        <v>8.1904329525E-2</v>
      </c>
      <c r="CW872" s="32">
        <v>0.1069703337</v>
      </c>
      <c r="CY872">
        <v>1.54E+17</v>
      </c>
      <c r="CZ872">
        <f t="shared" ref="CZ872:CZ877" si="402">Q871</f>
        <v>6.8809725193333338E-2</v>
      </c>
      <c r="DA872">
        <v>100</v>
      </c>
      <c r="DB872">
        <v>1.39E+18</v>
      </c>
      <c r="DC872" s="18"/>
      <c r="DD872" s="18"/>
    </row>
    <row r="873" spans="1:108" ht="15.75" thickBot="1">
      <c r="A873" t="s">
        <v>42</v>
      </c>
      <c r="B873">
        <v>4.63E+17</v>
      </c>
      <c r="C873" s="30">
        <v>0.55618999999999996</v>
      </c>
      <c r="D873" s="30">
        <v>8.5951166740000001E-2</v>
      </c>
      <c r="E873">
        <v>30</v>
      </c>
      <c r="F873">
        <v>4.63E+17</v>
      </c>
      <c r="G873" s="30">
        <v>0.97055999999999998</v>
      </c>
      <c r="H873" s="30">
        <v>0.15017174690000001</v>
      </c>
      <c r="I873" s="30">
        <v>0.3629</v>
      </c>
      <c r="J873" s="30">
        <v>6.7403417529999995E-2</v>
      </c>
      <c r="K873" s="30">
        <v>0.44846999999999998</v>
      </c>
      <c r="L873" s="30">
        <v>7.7981220660000003E-2</v>
      </c>
      <c r="M873" s="30">
        <v>0.53739999999999999</v>
      </c>
      <c r="N873" s="30">
        <v>0.19952476420000001</v>
      </c>
      <c r="Q873">
        <f t="shared" ref="Q873:Q876" si="403">AVERAGE(H873,J873,L873,N873,P873)</f>
        <v>0.12377028732250001</v>
      </c>
      <c r="R873" s="100">
        <f t="shared" si="386"/>
        <v>6.2475703199546762E-2</v>
      </c>
      <c r="S873" t="s">
        <v>42</v>
      </c>
      <c r="T873">
        <v>4.46E+17</v>
      </c>
      <c r="U873" s="30">
        <v>0.51788999999999996</v>
      </c>
      <c r="V873" s="30">
        <v>7.5110949960000006E-2</v>
      </c>
      <c r="W873" s="30">
        <v>0.37985999999999998</v>
      </c>
      <c r="X873" s="30">
        <v>5.9501879700000003E-2</v>
      </c>
      <c r="Y873" s="30">
        <v>0.36752000000000001</v>
      </c>
      <c r="Z873" s="30">
        <v>5.4334713190000002E-2</v>
      </c>
      <c r="AA873" s="30">
        <v>0.41924</v>
      </c>
      <c r="AB873" s="30">
        <v>6.2958402159999996E-2</v>
      </c>
      <c r="AC873" s="99">
        <f t="shared" si="387"/>
        <v>6.2976486252500005E-2</v>
      </c>
      <c r="AD873">
        <f t="shared" si="388"/>
        <v>8.831735745998855E-3</v>
      </c>
      <c r="AE873">
        <v>37.5</v>
      </c>
      <c r="AF873">
        <v>4.46E+17</v>
      </c>
      <c r="AG873" s="30">
        <v>0.45823000000000003</v>
      </c>
      <c r="AH873" s="30">
        <v>7.0878576949999994E-2</v>
      </c>
      <c r="AI873" s="30">
        <v>0.32212000000000002</v>
      </c>
      <c r="AJ873" s="30">
        <v>5.2720130929999998E-2</v>
      </c>
      <c r="AK873" s="99">
        <f t="shared" si="389"/>
        <v>6.1799353939999996E-2</v>
      </c>
      <c r="AL873" s="100">
        <f t="shared" si="390"/>
        <v>9.0792230099999843E-3</v>
      </c>
      <c r="AM873" t="s">
        <v>42</v>
      </c>
      <c r="AN873">
        <v>4.63E+17</v>
      </c>
      <c r="AO873">
        <v>0.3175</v>
      </c>
      <c r="AP873">
        <v>0.37730243600000002</v>
      </c>
      <c r="AQ873">
        <v>0.32472000000000001</v>
      </c>
      <c r="AR873">
        <v>0.31547653799999997</v>
      </c>
      <c r="AS873">
        <f t="shared" si="391"/>
        <v>0.346389487</v>
      </c>
      <c r="AT873">
        <f t="shared" si="392"/>
        <v>4.371751172874784E-2</v>
      </c>
      <c r="AU873">
        <v>30</v>
      </c>
      <c r="AV873">
        <v>4.63E+17</v>
      </c>
      <c r="AW873">
        <v>0.56999999999999995</v>
      </c>
      <c r="AX873">
        <v>0.52121433800000005</v>
      </c>
      <c r="AY873">
        <v>0.32950000000000002</v>
      </c>
      <c r="AZ873">
        <v>0.440037393</v>
      </c>
      <c r="BA873">
        <v>0.70150000000000001</v>
      </c>
      <c r="BB873">
        <v>0.74667376299999999</v>
      </c>
      <c r="BC873">
        <v>0.6069</v>
      </c>
      <c r="BD873">
        <v>0.70105117299999997</v>
      </c>
      <c r="BE873">
        <v>0.4819</v>
      </c>
      <c r="BF873">
        <v>0.495119696</v>
      </c>
      <c r="BG873">
        <f t="shared" si="393"/>
        <v>0.59572050624999995</v>
      </c>
      <c r="BH873">
        <f t="shared" si="385"/>
        <v>0.1347962584249256</v>
      </c>
      <c r="BI873" t="s">
        <v>42</v>
      </c>
      <c r="BJ873">
        <v>4.46E+17</v>
      </c>
      <c r="BK873">
        <v>0.1948</v>
      </c>
      <c r="BL873">
        <v>0.28100000000000003</v>
      </c>
      <c r="BM873">
        <v>0.23180000000000001</v>
      </c>
      <c r="BN873">
        <v>0.26600000000000001</v>
      </c>
      <c r="BO873">
        <f t="shared" si="394"/>
        <v>0.27350000000000002</v>
      </c>
      <c r="BP873">
        <f t="shared" si="395"/>
        <v>1.0606601717798222E-2</v>
      </c>
      <c r="BQ873">
        <v>37.5</v>
      </c>
      <c r="BR873">
        <v>4.46E+17</v>
      </c>
      <c r="BS873">
        <v>0.28389999999999999</v>
      </c>
      <c r="BT873">
        <v>0.32726224799999998</v>
      </c>
      <c r="BW873" s="32">
        <v>3.6714398110000001E-3</v>
      </c>
      <c r="BX873" s="32">
        <v>6.4233428600000003E-3</v>
      </c>
      <c r="BY873" s="32">
        <v>3.4603763570000001E-3</v>
      </c>
      <c r="BZ873" s="32">
        <v>3.7479889659999999E-3</v>
      </c>
      <c r="CA873" s="32">
        <v>2.0481464059999999E-2</v>
      </c>
      <c r="CB873" s="100">
        <f t="shared" si="396"/>
        <v>8.5282930607499998E-3</v>
      </c>
      <c r="CC873" s="32">
        <v>3.0110581910000002E-3</v>
      </c>
      <c r="CD873" s="32">
        <v>2.576207884E-3</v>
      </c>
      <c r="CE873" s="32">
        <v>2.2203165669999999E-3</v>
      </c>
      <c r="CF873" s="32">
        <v>2.6132996120000001E-3</v>
      </c>
      <c r="CG873">
        <f t="shared" si="397"/>
        <v>2.6052205634999998E-3</v>
      </c>
      <c r="CH873" s="32">
        <v>3.0303622469999999E-3</v>
      </c>
      <c r="CI873" s="32">
        <v>2.3849309420000001E-3</v>
      </c>
      <c r="CJ873" s="100">
        <f t="shared" si="398"/>
        <v>2.7076465944999998E-3</v>
      </c>
      <c r="CK873" s="32">
        <v>0.1240637659</v>
      </c>
      <c r="CL873" s="32">
        <v>8.4779484520000004E-2</v>
      </c>
      <c r="CM873">
        <f t="shared" si="399"/>
        <v>0.10442162521000001</v>
      </c>
      <c r="CN873" s="32">
        <v>0.1320081817</v>
      </c>
      <c r="CO873" s="32">
        <v>0.16266916340000001</v>
      </c>
      <c r="CP873" s="32">
        <v>0.22061367539999999</v>
      </c>
      <c r="CQ873" s="32">
        <v>0.22467785309999999</v>
      </c>
      <c r="CR873" s="32">
        <v>0.1408697132</v>
      </c>
      <c r="CS873">
        <f t="shared" si="400"/>
        <v>0.17616771735999998</v>
      </c>
      <c r="CT873" s="32">
        <v>0.112473118</v>
      </c>
      <c r="CU873" s="32">
        <v>8.4284853280000002E-2</v>
      </c>
      <c r="CV873">
        <f t="shared" si="401"/>
        <v>9.837898564E-2</v>
      </c>
      <c r="CW873" s="32">
        <v>0.10435602839999999</v>
      </c>
      <c r="CY873">
        <v>3.09E+17</v>
      </c>
      <c r="CZ873">
        <f t="shared" si="402"/>
        <v>9.6812336472499996E-2</v>
      </c>
      <c r="DA873">
        <v>130</v>
      </c>
      <c r="DB873">
        <v>1.85E+18</v>
      </c>
      <c r="DC873" s="18"/>
      <c r="DD873" s="18"/>
    </row>
    <row r="874" spans="1:108" ht="15.75" thickBot="1">
      <c r="A874" t="s">
        <v>43</v>
      </c>
      <c r="B874">
        <v>6.17E+17</v>
      </c>
      <c r="C874" s="30">
        <v>0.66476000000000002</v>
      </c>
      <c r="D874" s="30">
        <v>0.1027290991</v>
      </c>
      <c r="E874">
        <v>40</v>
      </c>
      <c r="F874">
        <v>6.17E+17</v>
      </c>
      <c r="G874" s="30">
        <v>1.03081</v>
      </c>
      <c r="H874" s="30">
        <v>0.159494043</v>
      </c>
      <c r="I874" s="30">
        <v>0.42609999999999998</v>
      </c>
      <c r="J874" s="30">
        <v>7.9141901929999994E-2</v>
      </c>
      <c r="K874" s="30">
        <v>0.49360999999999999</v>
      </c>
      <c r="L874" s="30">
        <v>8.5830290379999993E-2</v>
      </c>
      <c r="M874" s="30">
        <v>0.50729999999999997</v>
      </c>
      <c r="N874" s="30">
        <v>0.1883492983</v>
      </c>
      <c r="Q874">
        <f t="shared" si="403"/>
        <v>0.1282038834025</v>
      </c>
      <c r="R874" s="100">
        <f t="shared" si="386"/>
        <v>5.4157623139849329E-2</v>
      </c>
      <c r="S874" t="s">
        <v>43</v>
      </c>
      <c r="T874">
        <v>5.95E+17</v>
      </c>
      <c r="U874" s="30">
        <v>0.56081999999999999</v>
      </c>
      <c r="V874" s="30">
        <v>8.1337200870000001E-2</v>
      </c>
      <c r="W874" s="30">
        <v>0.41581000000000001</v>
      </c>
      <c r="X874" s="30">
        <v>6.5133145360000005E-2</v>
      </c>
      <c r="Y874" s="30">
        <v>0.38318999999999998</v>
      </c>
      <c r="Z874" s="30">
        <v>5.665138971E-2</v>
      </c>
      <c r="AA874" s="30">
        <v>0.45002999999999999</v>
      </c>
      <c r="AB874" s="30">
        <v>6.7582219550000003E-2</v>
      </c>
      <c r="AC874" s="99">
        <f t="shared" si="387"/>
        <v>6.7675988872499995E-2</v>
      </c>
      <c r="AD874">
        <f t="shared" si="388"/>
        <v>1.0241180689571307E-2</v>
      </c>
      <c r="AE874">
        <v>50</v>
      </c>
      <c r="AF874">
        <v>5.95E+17</v>
      </c>
      <c r="AG874" s="30">
        <v>0.50788999999999995</v>
      </c>
      <c r="AH874" s="30">
        <v>7.8559938130000007E-2</v>
      </c>
      <c r="AI874" s="30">
        <v>0.36730000000000002</v>
      </c>
      <c r="AJ874" s="30">
        <v>6.0114566279999997E-2</v>
      </c>
      <c r="AK874" s="99">
        <f t="shared" si="389"/>
        <v>6.9337252205000005E-2</v>
      </c>
      <c r="AL874" s="100">
        <f t="shared" si="390"/>
        <v>9.2226859249999824E-3</v>
      </c>
      <c r="AM874" t="s">
        <v>43</v>
      </c>
      <c r="AN874">
        <v>6.17E+17</v>
      </c>
      <c r="AO874">
        <v>0.35460000000000003</v>
      </c>
      <c r="AP874">
        <v>0.42139037400000001</v>
      </c>
      <c r="AQ874">
        <v>0.35154999999999997</v>
      </c>
      <c r="AR874">
        <v>0.34154279599999998</v>
      </c>
      <c r="AS874">
        <f t="shared" si="391"/>
        <v>0.38146658499999997</v>
      </c>
      <c r="AT874">
        <f t="shared" si="392"/>
        <v>5.6460763865121999E-2</v>
      </c>
      <c r="AU874">
        <v>40</v>
      </c>
      <c r="AV874">
        <v>6.17E+17</v>
      </c>
      <c r="AW874">
        <v>0.62480000000000002</v>
      </c>
      <c r="AX874">
        <v>0.57132406700000005</v>
      </c>
      <c r="AY874">
        <v>0.32279999999999998</v>
      </c>
      <c r="AZ874">
        <v>0.431089744</v>
      </c>
      <c r="BA874">
        <v>0.73909999999999998</v>
      </c>
      <c r="BB874">
        <v>0.78669505100000003</v>
      </c>
      <c r="BC874">
        <v>0.67169999999999996</v>
      </c>
      <c r="BD874">
        <v>0.77590389299999996</v>
      </c>
      <c r="BE874">
        <v>0.56730000000000003</v>
      </c>
      <c r="BF874">
        <v>0.58286242700000002</v>
      </c>
      <c r="BG874">
        <f t="shared" si="393"/>
        <v>0.64413777875</v>
      </c>
      <c r="BH874">
        <f t="shared" si="385"/>
        <v>0.15088943623882203</v>
      </c>
      <c r="BI874" t="s">
        <v>43</v>
      </c>
      <c r="BJ874">
        <v>5.95E+17</v>
      </c>
      <c r="BK874">
        <v>0.2034</v>
      </c>
      <c r="BL874">
        <v>0.29399999999999998</v>
      </c>
      <c r="BM874">
        <v>0.26429999999999998</v>
      </c>
      <c r="BN874">
        <v>0.30299999999999999</v>
      </c>
      <c r="BO874">
        <f t="shared" si="394"/>
        <v>0.29849999999999999</v>
      </c>
      <c r="BP874">
        <f t="shared" si="395"/>
        <v>6.3639610306789329E-3</v>
      </c>
      <c r="BQ874">
        <v>50</v>
      </c>
      <c r="BR874">
        <v>5.95E+17</v>
      </c>
      <c r="BS874">
        <v>0.37619999999999998</v>
      </c>
      <c r="BT874">
        <v>0.43365994200000002</v>
      </c>
      <c r="BW874" s="32">
        <v>4.3882237319999998E-3</v>
      </c>
      <c r="BX874" s="32">
        <v>6.8222408010000001E-3</v>
      </c>
      <c r="BY874" s="32">
        <v>4.0630642259999999E-3</v>
      </c>
      <c r="BZ874" s="32">
        <v>4.1252776200000002E-3</v>
      </c>
      <c r="CA874" s="32">
        <v>1.9333639980000001E-2</v>
      </c>
      <c r="CB874" s="100">
        <f t="shared" si="396"/>
        <v>8.5860556567500003E-3</v>
      </c>
      <c r="CC874" s="32">
        <v>3.2606815979999999E-3</v>
      </c>
      <c r="CD874" s="32">
        <v>2.8200358619999998E-3</v>
      </c>
      <c r="CE874" s="32">
        <v>2.3149891149999999E-3</v>
      </c>
      <c r="CF874" s="32">
        <v>2.8052397710000001E-3</v>
      </c>
      <c r="CG874">
        <f t="shared" si="397"/>
        <v>2.8002365864999998E-3</v>
      </c>
      <c r="CH874" s="32">
        <v>3.3588031399999999E-3</v>
      </c>
      <c r="CI874" s="32">
        <v>2.7194548460000001E-3</v>
      </c>
      <c r="CJ874" s="100">
        <f t="shared" si="398"/>
        <v>3.0391289930000003E-3</v>
      </c>
      <c r="CK874" s="32">
        <v>0.13859836410000001</v>
      </c>
      <c r="CL874" s="32">
        <v>9.1796546219999997E-2</v>
      </c>
      <c r="CM874">
        <f t="shared" si="399"/>
        <v>0.11519745516</v>
      </c>
      <c r="CN874" s="32">
        <v>0.14476057589999999</v>
      </c>
      <c r="CO874" s="32">
        <v>0.1593518833</v>
      </c>
      <c r="CP874" s="32">
        <v>0.23254794079999999</v>
      </c>
      <c r="CQ874" s="32">
        <v>0.2488783933</v>
      </c>
      <c r="CR874" s="32">
        <v>0.16595493959999999</v>
      </c>
      <c r="CS874">
        <f t="shared" si="400"/>
        <v>0.19029874657999998</v>
      </c>
      <c r="CT874" s="32">
        <v>0.1174450578</v>
      </c>
      <c r="CU874" s="32">
        <v>9.6117945450000006E-2</v>
      </c>
      <c r="CV874">
        <f t="shared" si="401"/>
        <v>0.106781501625</v>
      </c>
      <c r="CW874" s="32">
        <v>0.13837021769999999</v>
      </c>
      <c r="CY874">
        <v>4.63E+17</v>
      </c>
      <c r="CZ874">
        <f t="shared" si="402"/>
        <v>0.12377028732250001</v>
      </c>
      <c r="DA874">
        <v>150</v>
      </c>
      <c r="DB874">
        <v>2.16E+18</v>
      </c>
      <c r="DC874" s="18"/>
      <c r="DD874" s="18"/>
    </row>
    <row r="875" spans="1:108" ht="15.75" thickBot="1">
      <c r="A875" t="s">
        <v>44</v>
      </c>
      <c r="B875">
        <v>7.71E+17</v>
      </c>
      <c r="C875" s="30">
        <v>0.68555999999999995</v>
      </c>
      <c r="D875" s="30">
        <v>0.10594344</v>
      </c>
      <c r="E875">
        <v>50</v>
      </c>
      <c r="F875">
        <v>7.71E+17</v>
      </c>
      <c r="G875" s="30"/>
      <c r="H875" s="30">
        <f>(H874+H876)*0.5</f>
        <v>0.16098406310000002</v>
      </c>
      <c r="I875" s="30">
        <v>0.46421000000000001</v>
      </c>
      <c r="J875" s="30">
        <v>8.6220282319999994E-2</v>
      </c>
      <c r="K875" s="30">
        <v>0.55444000000000004</v>
      </c>
      <c r="L875" s="30">
        <v>9.6407581290000002E-2</v>
      </c>
      <c r="M875" s="30">
        <v>0.56710000000000005</v>
      </c>
      <c r="N875" s="30">
        <v>0.210551719</v>
      </c>
      <c r="Q875">
        <f t="shared" si="403"/>
        <v>0.1385409114275</v>
      </c>
      <c r="R875" s="100">
        <f t="shared" si="386"/>
        <v>5.831499865077195E-2</v>
      </c>
      <c r="S875" t="s">
        <v>44</v>
      </c>
      <c r="T875">
        <v>7.44E+17</v>
      </c>
      <c r="U875" s="30">
        <v>0.59079999999999999</v>
      </c>
      <c r="V875" s="30">
        <v>8.5685279190000005E-2</v>
      </c>
      <c r="W875" s="30">
        <v>0.43635000000000002</v>
      </c>
      <c r="X875" s="30">
        <v>6.8350563909999995E-2</v>
      </c>
      <c r="Y875" s="30">
        <v>0.37039</v>
      </c>
      <c r="Z875" s="30">
        <v>5.4759018329999999E-2</v>
      </c>
      <c r="AA875" s="30">
        <v>0.49303000000000002</v>
      </c>
      <c r="AB875" s="30">
        <v>7.4039645589999994E-2</v>
      </c>
      <c r="AC875" s="99">
        <f t="shared" si="387"/>
        <v>7.0708626755000004E-2</v>
      </c>
      <c r="AD875">
        <f t="shared" si="388"/>
        <v>1.2849724691340186E-2</v>
      </c>
      <c r="AE875">
        <v>62.5</v>
      </c>
      <c r="AF875">
        <v>7.44E+17</v>
      </c>
      <c r="AG875" s="30">
        <v>0.55767999999999995</v>
      </c>
      <c r="AH875" s="30">
        <v>8.6261407580000005E-2</v>
      </c>
      <c r="AI875" s="30">
        <v>0.41565000000000002</v>
      </c>
      <c r="AJ875" s="30">
        <v>6.8027823239999993E-2</v>
      </c>
      <c r="AK875" s="99">
        <f t="shared" si="389"/>
        <v>7.7144615410000006E-2</v>
      </c>
      <c r="AL875" s="100">
        <f t="shared" si="390"/>
        <v>9.1167921699999536E-3</v>
      </c>
      <c r="AM875" t="s">
        <v>44</v>
      </c>
      <c r="AN875">
        <v>7.71E+17</v>
      </c>
      <c r="AO875">
        <v>0.41139999999999999</v>
      </c>
      <c r="AP875">
        <v>0.48888888899999999</v>
      </c>
      <c r="AQ875">
        <v>0.32518000000000002</v>
      </c>
      <c r="AR875">
        <v>0.31592344300000003</v>
      </c>
      <c r="AS875">
        <f t="shared" si="391"/>
        <v>0.40240616600000001</v>
      </c>
      <c r="AT875">
        <f t="shared" si="392"/>
        <v>0.12230503977755551</v>
      </c>
      <c r="AU875">
        <v>50</v>
      </c>
      <c r="AV875">
        <v>7.71E+17</v>
      </c>
      <c r="AW875">
        <v>0.67369999999999997</v>
      </c>
      <c r="AX875">
        <v>0.61603877100000004</v>
      </c>
      <c r="AY875">
        <v>0.27960000000000002</v>
      </c>
      <c r="AZ875">
        <v>0.37339743600000003</v>
      </c>
      <c r="BA875">
        <v>0.66290000000000004</v>
      </c>
      <c r="BB875">
        <v>0.70558807899999998</v>
      </c>
      <c r="BC875">
        <v>0.73929999999999996</v>
      </c>
      <c r="BD875">
        <v>0.85399099000000001</v>
      </c>
      <c r="BE875">
        <v>0.65980000000000005</v>
      </c>
      <c r="BF875">
        <v>0.67789992799999998</v>
      </c>
      <c r="BG875">
        <f t="shared" si="393"/>
        <v>0.65271910825000001</v>
      </c>
      <c r="BH875">
        <f t="shared" si="385"/>
        <v>0.17538281446295398</v>
      </c>
      <c r="BI875" t="s">
        <v>44</v>
      </c>
      <c r="BJ875">
        <v>7.44E+17</v>
      </c>
      <c r="BK875">
        <v>0.2233</v>
      </c>
      <c r="BL875">
        <v>0.32300000000000001</v>
      </c>
      <c r="BM875">
        <v>0.26450000000000001</v>
      </c>
      <c r="BN875">
        <v>0.30299999999999999</v>
      </c>
      <c r="BO875">
        <f t="shared" si="394"/>
        <v>0.313</v>
      </c>
      <c r="BP875">
        <f t="shared" si="395"/>
        <v>1.4142135623730963E-2</v>
      </c>
      <c r="BQ875">
        <v>62.5</v>
      </c>
      <c r="BR875">
        <v>7.44E+17</v>
      </c>
      <c r="BS875">
        <v>0.43080000000000002</v>
      </c>
      <c r="BT875">
        <v>0.49659942400000001</v>
      </c>
      <c r="BW875" s="32">
        <v>4.5255525100000001E-3</v>
      </c>
      <c r="BX875" s="31"/>
      <c r="BY875" s="32">
        <v>4.4265011510000001E-3</v>
      </c>
      <c r="BZ875" s="32">
        <v>4.6337251349999999E-3</v>
      </c>
      <c r="CA875" s="32">
        <v>2.1614151049999999E-2</v>
      </c>
      <c r="CB875" s="100">
        <f t="shared" si="396"/>
        <v>1.0224792445333333E-2</v>
      </c>
      <c r="CC875" s="32">
        <v>3.435008598E-3</v>
      </c>
      <c r="CD875" s="32">
        <v>2.9593485989999999E-3</v>
      </c>
      <c r="CE875" s="32">
        <v>2.237656041E-3</v>
      </c>
      <c r="CF875" s="32">
        <v>3.0732999120000001E-3</v>
      </c>
      <c r="CG875">
        <f t="shared" si="397"/>
        <v>2.9263282874999997E-3</v>
      </c>
      <c r="CH875" s="32">
        <v>3.688113071E-3</v>
      </c>
      <c r="CI875" s="32">
        <v>3.0774578899999999E-3</v>
      </c>
      <c r="CJ875" s="100">
        <f t="shared" si="398"/>
        <v>3.3827854805000002E-3</v>
      </c>
      <c r="CK875" s="32">
        <v>0.16087540489999999</v>
      </c>
      <c r="CL875" s="32">
        <v>8.4899768819999999E-2</v>
      </c>
      <c r="CM875">
        <f t="shared" si="399"/>
        <v>0.12288758685999999</v>
      </c>
      <c r="CN875" s="32">
        <v>0.15615411409999999</v>
      </c>
      <c r="CO875" s="32">
        <v>0.13797650119999999</v>
      </c>
      <c r="CP875" s="32">
        <v>0.2083788872</v>
      </c>
      <c r="CQ875" s="32">
        <v>0.27419293459999999</v>
      </c>
      <c r="CR875" s="32">
        <v>0.19319248859999999</v>
      </c>
      <c r="CS875">
        <f t="shared" si="400"/>
        <v>0.19397898514</v>
      </c>
      <c r="CT875" s="32">
        <v>0.12895318010000001</v>
      </c>
      <c r="CU875" s="32">
        <v>9.6190782870000005E-2</v>
      </c>
      <c r="CV875">
        <f t="shared" si="401"/>
        <v>0.112571981485</v>
      </c>
      <c r="CW875" s="32">
        <v>0.15852428230000001</v>
      </c>
      <c r="CY875">
        <v>6.17E+17</v>
      </c>
      <c r="CZ875">
        <f t="shared" si="402"/>
        <v>0.1282038834025</v>
      </c>
    </row>
    <row r="876" spans="1:108" ht="15.75" thickBot="1">
      <c r="A876" t="s">
        <v>45</v>
      </c>
      <c r="B876">
        <v>9.26E+17</v>
      </c>
      <c r="C876" s="30">
        <v>0.72284000000000004</v>
      </c>
      <c r="D876" s="30">
        <v>0.1117045279</v>
      </c>
      <c r="E876">
        <v>60</v>
      </c>
      <c r="F876">
        <v>9.26E+17</v>
      </c>
      <c r="G876" s="30">
        <v>1.0500700000000001</v>
      </c>
      <c r="H876" s="30">
        <v>0.16247408320000001</v>
      </c>
      <c r="I876" s="30">
        <v>0.53188999999999997</v>
      </c>
      <c r="J876" s="30">
        <v>9.8790861810000005E-2</v>
      </c>
      <c r="K876" s="30">
        <v>0.59404000000000001</v>
      </c>
      <c r="L876" s="30">
        <v>0.10329334029999999</v>
      </c>
      <c r="M876" s="30">
        <v>0.44434000000000001</v>
      </c>
      <c r="N876" s="30">
        <v>0.1649736393</v>
      </c>
      <c r="Q876">
        <f t="shared" si="403"/>
        <v>0.1323829811525</v>
      </c>
      <c r="R876" s="100">
        <f t="shared" si="386"/>
        <v>3.6250347620257209E-2</v>
      </c>
      <c r="S876" t="s">
        <v>45</v>
      </c>
      <c r="T876">
        <v>8.92E+17</v>
      </c>
      <c r="U876" s="30">
        <v>0.61529</v>
      </c>
      <c r="V876" s="30">
        <v>8.923712835E-2</v>
      </c>
      <c r="W876" s="30">
        <v>0.44235000000000002</v>
      </c>
      <c r="X876" s="30">
        <v>6.9290413529999997E-2</v>
      </c>
      <c r="Y876" s="30">
        <v>0.39130999999999999</v>
      </c>
      <c r="Z876" s="30">
        <v>5.7851862800000001E-2</v>
      </c>
      <c r="AA876" s="30">
        <v>0.50107000000000002</v>
      </c>
      <c r="AB876" s="30">
        <v>7.5247034089999998E-2</v>
      </c>
      <c r="AC876" s="99">
        <f t="shared" si="387"/>
        <v>7.2906609692499999E-2</v>
      </c>
      <c r="AD876">
        <f t="shared" si="388"/>
        <v>1.3062487061126487E-2</v>
      </c>
      <c r="AE876">
        <v>75</v>
      </c>
      <c r="AF876">
        <v>8.92E+17</v>
      </c>
      <c r="AG876" s="30">
        <v>0.58130000000000004</v>
      </c>
      <c r="AH876" s="30">
        <v>8.9914926529999994E-2</v>
      </c>
      <c r="AI876" s="30">
        <v>0.42096</v>
      </c>
      <c r="AJ876" s="30">
        <v>6.8896890340000003E-2</v>
      </c>
      <c r="AK876" s="99">
        <f t="shared" si="389"/>
        <v>7.9405908435000006E-2</v>
      </c>
      <c r="AL876" s="100">
        <f t="shared" si="390"/>
        <v>1.0509018094999953E-2</v>
      </c>
      <c r="AM876" t="s">
        <v>45</v>
      </c>
      <c r="AN876">
        <v>9.26E+17</v>
      </c>
      <c r="AO876">
        <v>0.40910000000000002</v>
      </c>
      <c r="AP876">
        <v>0.48615567399999998</v>
      </c>
      <c r="AQ876">
        <v>0.33127000000000001</v>
      </c>
      <c r="AR876">
        <v>0.32184008600000003</v>
      </c>
      <c r="AS876">
        <f t="shared" si="391"/>
        <v>0.40399788000000003</v>
      </c>
      <c r="AT876">
        <f t="shared" si="392"/>
        <v>0.11618866652945471</v>
      </c>
      <c r="AU876">
        <v>60</v>
      </c>
      <c r="AV876">
        <v>9.26E+17</v>
      </c>
      <c r="AW876">
        <v>0.76080000000000003</v>
      </c>
      <c r="AX876">
        <v>0.69568397999999998</v>
      </c>
      <c r="AY876">
        <v>0.38219999999999998</v>
      </c>
      <c r="AZ876">
        <v>0.51041666699999999</v>
      </c>
      <c r="BA876">
        <v>0.66839999999999999</v>
      </c>
      <c r="BB876">
        <v>0.71144225699999997</v>
      </c>
      <c r="BC876">
        <v>0.76859999999999995</v>
      </c>
      <c r="BD876">
        <v>0.88783643300000004</v>
      </c>
      <c r="BE876">
        <v>0.66739999999999999</v>
      </c>
      <c r="BF876">
        <v>0.68570841500000002</v>
      </c>
      <c r="BG876">
        <f t="shared" si="393"/>
        <v>0.69885094300000006</v>
      </c>
      <c r="BH876">
        <f t="shared" si="385"/>
        <v>0.13375563797124279</v>
      </c>
      <c r="BI876" t="s">
        <v>45</v>
      </c>
      <c r="BJ876">
        <v>8.92E+17</v>
      </c>
      <c r="BK876">
        <v>0.1966</v>
      </c>
      <c r="BL876">
        <v>0.28399999999999997</v>
      </c>
      <c r="BM876">
        <v>0.2601</v>
      </c>
      <c r="BN876">
        <v>0.29799999999999999</v>
      </c>
      <c r="BO876">
        <f t="shared" si="394"/>
        <v>0.29099999999999998</v>
      </c>
      <c r="BP876">
        <f t="shared" si="395"/>
        <v>9.8994949366116736E-3</v>
      </c>
      <c r="BQ876">
        <v>75</v>
      </c>
      <c r="BR876">
        <v>8.92E+17</v>
      </c>
      <c r="BS876">
        <v>0.46899999999999997</v>
      </c>
      <c r="BT876">
        <v>0.540634006</v>
      </c>
      <c r="BW876" s="32">
        <v>4.7716934139999997E-3</v>
      </c>
      <c r="BX876" s="32">
        <v>6.9497614589999999E-3</v>
      </c>
      <c r="BY876" s="32">
        <v>5.0719590239999999E-3</v>
      </c>
      <c r="BZ876" s="32">
        <v>4.964734486E-3</v>
      </c>
      <c r="CA876" s="32">
        <v>1.693309753E-2</v>
      </c>
      <c r="CB876" s="100">
        <f t="shared" si="396"/>
        <v>8.4798881247499999E-3</v>
      </c>
      <c r="CC876" s="32">
        <v>3.5774147059999999E-3</v>
      </c>
      <c r="CD876" s="32">
        <v>3.0000439200000002E-3</v>
      </c>
      <c r="CE876" s="32">
        <v>2.364047483E-3</v>
      </c>
      <c r="CF876" s="32">
        <v>3.1234215689999998E-3</v>
      </c>
      <c r="CG876">
        <f t="shared" si="397"/>
        <v>3.0162319194999999E-3</v>
      </c>
      <c r="CH876" s="32">
        <v>3.8443387139999998E-3</v>
      </c>
      <c r="CI876" s="32">
        <v>3.1167758139999998E-3</v>
      </c>
      <c r="CJ876" s="100">
        <f t="shared" si="398"/>
        <v>3.4805572639999998E-3</v>
      </c>
      <c r="CK876" s="32">
        <v>0.15997271460000001</v>
      </c>
      <c r="CL876" s="32">
        <v>8.6492302849999994E-2</v>
      </c>
      <c r="CM876">
        <f t="shared" si="399"/>
        <v>0.123232508725</v>
      </c>
      <c r="CN876" s="32">
        <v>0.1764844471</v>
      </c>
      <c r="CO876" s="32">
        <v>0.18878378779999999</v>
      </c>
      <c r="CP876" s="32">
        <v>0.21012117599999999</v>
      </c>
      <c r="CQ876" s="32">
        <v>0.28518843780000003</v>
      </c>
      <c r="CR876" s="32">
        <v>0.19543380369999999</v>
      </c>
      <c r="CS876">
        <f t="shared" si="400"/>
        <v>0.21120233048000001</v>
      </c>
      <c r="CT876" s="32">
        <v>0.1135136887</v>
      </c>
      <c r="CU876" s="32">
        <v>9.4588413600000004E-2</v>
      </c>
      <c r="CV876">
        <f t="shared" si="401"/>
        <v>0.10405105115</v>
      </c>
      <c r="CW876" s="32">
        <v>0.17264178869999999</v>
      </c>
      <c r="CY876">
        <v>7.71E+17</v>
      </c>
      <c r="CZ876">
        <f t="shared" si="402"/>
        <v>0.1385409114275</v>
      </c>
    </row>
    <row r="877" spans="1:108" ht="15.75" thickBot="1">
      <c r="A877" t="s">
        <v>46</v>
      </c>
      <c r="B877">
        <v>1.08E+18</v>
      </c>
      <c r="C877" s="30">
        <v>0.73065999999999998</v>
      </c>
      <c r="D877" s="30">
        <v>0.11291299640000001</v>
      </c>
      <c r="E877" t="s">
        <v>40</v>
      </c>
      <c r="F877">
        <v>1.08E+18</v>
      </c>
      <c r="G877" s="30"/>
      <c r="H877" s="30"/>
      <c r="I877" s="19"/>
      <c r="J877" s="19"/>
      <c r="K877" s="19"/>
      <c r="L877" s="19"/>
      <c r="M877" s="19"/>
      <c r="N877" s="19"/>
      <c r="R877" s="100"/>
      <c r="S877" t="s">
        <v>46</v>
      </c>
      <c r="T877">
        <v>1.04E+18</v>
      </c>
      <c r="U877" s="30">
        <v>0.62902999999999998</v>
      </c>
      <c r="V877" s="30">
        <v>9.1229876720000005E-2</v>
      </c>
      <c r="W877" s="30">
        <v>0.44257000000000002</v>
      </c>
      <c r="X877" s="30">
        <v>6.9324874689999996E-2</v>
      </c>
      <c r="Y877" s="30">
        <v>0.37641999999999998</v>
      </c>
      <c r="Z877" s="30">
        <v>5.5650502659999997E-2</v>
      </c>
      <c r="AA877" s="30">
        <v>0.50107999999999997</v>
      </c>
      <c r="AB877" s="30">
        <v>7.5248535820000004E-2</v>
      </c>
      <c r="AC877" s="99">
        <f t="shared" si="387"/>
        <v>7.2863447472499995E-2</v>
      </c>
      <c r="AD877">
        <f t="shared" si="388"/>
        <v>1.4740209589012242E-2</v>
      </c>
      <c r="AE877" t="s">
        <v>40</v>
      </c>
      <c r="AF877">
        <v>1.04E+18</v>
      </c>
      <c r="AG877" s="30">
        <v>0.59530000000000005</v>
      </c>
      <c r="AH877" s="30">
        <v>9.2080433099999998E-2</v>
      </c>
      <c r="AI877" s="30">
        <v>0.45271</v>
      </c>
      <c r="AJ877" s="30">
        <v>7.4093289689999994E-2</v>
      </c>
      <c r="AK877" s="99">
        <f t="shared" si="389"/>
        <v>8.3086861394999989E-2</v>
      </c>
      <c r="AL877" s="100">
        <f t="shared" si="390"/>
        <v>8.9935717050000016E-3</v>
      </c>
      <c r="AM877" t="s">
        <v>46</v>
      </c>
      <c r="AN877">
        <v>1.08E+18</v>
      </c>
      <c r="AO877">
        <v>0.41499999999999998</v>
      </c>
      <c r="AP877">
        <v>0.49316696399999999</v>
      </c>
      <c r="AQ877">
        <v>0.32885999999999999</v>
      </c>
      <c r="AR877">
        <v>0.31949868799999998</v>
      </c>
      <c r="AS877">
        <f t="shared" si="391"/>
        <v>0.40633282599999998</v>
      </c>
      <c r="AT877">
        <f t="shared" si="392"/>
        <v>0.12280201563657696</v>
      </c>
      <c r="AU877" t="s">
        <v>40</v>
      </c>
      <c r="AV877">
        <v>1.08E+18</v>
      </c>
      <c r="AY877">
        <v>0.39689999999999998</v>
      </c>
      <c r="AZ877">
        <v>0.53004807700000001</v>
      </c>
      <c r="BA877">
        <v>0.67749999999999999</v>
      </c>
      <c r="BB877">
        <v>0.72112825999999997</v>
      </c>
      <c r="BC877">
        <v>0.75119999999999998</v>
      </c>
      <c r="BD877">
        <v>0.86773709099999996</v>
      </c>
      <c r="BE877">
        <v>0.71489999999999998</v>
      </c>
      <c r="BF877">
        <v>0.73451145600000001</v>
      </c>
      <c r="BG877">
        <f t="shared" si="393"/>
        <v>0.71335622099999996</v>
      </c>
      <c r="BH877">
        <f t="shared" si="385"/>
        <v>0.13897634959086255</v>
      </c>
      <c r="BI877" t="s">
        <v>46</v>
      </c>
      <c r="BJ877">
        <v>1.04E+18</v>
      </c>
      <c r="BK877">
        <v>0.19220000000000001</v>
      </c>
      <c r="BL877">
        <v>0.27800000000000002</v>
      </c>
      <c r="BM877">
        <v>0.26329999999999998</v>
      </c>
      <c r="BN877">
        <v>0.30199999999999999</v>
      </c>
      <c r="BO877">
        <f t="shared" si="394"/>
        <v>0.29000000000000004</v>
      </c>
      <c r="BP877">
        <f t="shared" si="395"/>
        <v>1.6970562748477115E-2</v>
      </c>
      <c r="BQ877" t="s">
        <v>40</v>
      </c>
      <c r="BR877">
        <v>1.04E+18</v>
      </c>
      <c r="BS877">
        <v>0.44769999999999999</v>
      </c>
      <c r="BT877">
        <v>0.51608069199999995</v>
      </c>
      <c r="BW877" s="32">
        <v>4.8233258229999996E-3</v>
      </c>
      <c r="BX877" s="31"/>
      <c r="BY877" s="31"/>
      <c r="BZ877" s="31"/>
      <c r="CA877" s="31"/>
      <c r="CB877" s="100"/>
      <c r="CC877" s="32">
        <v>3.6573119010000002E-3</v>
      </c>
      <c r="CD877" s="32">
        <v>3.0015360840000001E-3</v>
      </c>
      <c r="CE877" s="32">
        <v>2.2740871220000001E-3</v>
      </c>
      <c r="CF877" s="32">
        <v>3.1234839090000001E-3</v>
      </c>
      <c r="CG877">
        <f t="shared" si="397"/>
        <v>3.0141047540000001E-3</v>
      </c>
      <c r="CH877" s="32">
        <v>3.9369375890000004E-3</v>
      </c>
      <c r="CI877" s="32">
        <v>3.3518711939999998E-3</v>
      </c>
      <c r="CJ877" s="100">
        <f t="shared" si="398"/>
        <v>3.6444043915000003E-3</v>
      </c>
      <c r="CK877" s="32">
        <v>0.1622884232</v>
      </c>
      <c r="CL877" s="32">
        <v>8.5862071590000005E-2</v>
      </c>
      <c r="CM877">
        <f t="shared" si="399"/>
        <v>0.124075247395</v>
      </c>
      <c r="CN877" s="31"/>
      <c r="CO877" s="32">
        <v>0.1960755877</v>
      </c>
      <c r="CP877" s="32">
        <v>0.21300460060000001</v>
      </c>
      <c r="CQ877" s="32">
        <v>0.27865691949999999</v>
      </c>
      <c r="CR877" s="32">
        <v>0.209454692</v>
      </c>
      <c r="CS877">
        <f t="shared" si="400"/>
        <v>0.22429794995000002</v>
      </c>
      <c r="CT877" s="32">
        <v>0.11097013360000001</v>
      </c>
      <c r="CU877" s="32">
        <v>9.5753761889999997E-2</v>
      </c>
      <c r="CV877">
        <f t="shared" si="401"/>
        <v>0.103361947745</v>
      </c>
      <c r="CW877" s="32">
        <v>0.1647681584</v>
      </c>
      <c r="CY877">
        <v>9.26E+17</v>
      </c>
      <c r="CZ877">
        <f t="shared" si="402"/>
        <v>0.1323829811525</v>
      </c>
    </row>
    <row r="878" spans="1:108" ht="15.75" thickBot="1">
      <c r="A878" t="s">
        <v>47</v>
      </c>
      <c r="B878">
        <v>1.23E+18</v>
      </c>
      <c r="C878" s="30">
        <v>0.73089999999999999</v>
      </c>
      <c r="D878" s="30">
        <v>0.11295008500000001</v>
      </c>
      <c r="E878" t="s">
        <v>41</v>
      </c>
      <c r="F878">
        <v>1.23E+18</v>
      </c>
      <c r="G878" s="30">
        <v>1.0899000000000001</v>
      </c>
      <c r="H878" s="30">
        <v>0.16863685589999999</v>
      </c>
      <c r="I878" s="30">
        <v>0.48199999999999998</v>
      </c>
      <c r="J878" s="30">
        <v>8.9524517090000005E-2</v>
      </c>
      <c r="K878" s="30">
        <v>0.62372000000000005</v>
      </c>
      <c r="L878" s="30">
        <v>0.1084541819</v>
      </c>
      <c r="M878" s="30">
        <v>0.35338999999999998</v>
      </c>
      <c r="N878" s="30">
        <v>0.13120591070000001</v>
      </c>
      <c r="Q878">
        <f t="shared" ref="Q878" si="404">AVERAGE(H878,J878,L878,N878,P878)</f>
        <v>0.12445536639749999</v>
      </c>
      <c r="R878" s="100">
        <f t="shared" ref="R878" si="405">_xlfn.STDEV.S(H878,J878,L878,N878,P878)</f>
        <v>3.4028301954431246E-2</v>
      </c>
      <c r="S878" t="s">
        <v>47</v>
      </c>
      <c r="T878">
        <v>1.19E+18</v>
      </c>
      <c r="U878" s="30">
        <v>0.65225999999999995</v>
      </c>
      <c r="V878" s="30">
        <v>9.4598984770000005E-2</v>
      </c>
      <c r="W878" s="30">
        <v>0.44302999999999998</v>
      </c>
      <c r="X878" s="30">
        <v>6.9396929819999995E-2</v>
      </c>
      <c r="Y878" s="30">
        <v>0.37125999999999998</v>
      </c>
      <c r="Z878" s="30">
        <v>5.4887640449999997E-2</v>
      </c>
      <c r="AA878" s="30">
        <v>0.50082000000000004</v>
      </c>
      <c r="AB878" s="30">
        <v>7.5209490909999996E-2</v>
      </c>
      <c r="AC878" s="99">
        <f t="shared" si="387"/>
        <v>7.3523261487500005E-2</v>
      </c>
      <c r="AD878">
        <f t="shared" si="388"/>
        <v>1.6445287734680882E-2</v>
      </c>
      <c r="AE878" t="s">
        <v>41</v>
      </c>
      <c r="AF878">
        <v>1.19E+18</v>
      </c>
      <c r="AG878" s="30">
        <v>0.61565000000000003</v>
      </c>
      <c r="AH878" s="30">
        <v>9.5228151590000004E-2</v>
      </c>
      <c r="AI878" s="30">
        <v>0.45850000000000002</v>
      </c>
      <c r="AJ878" s="30">
        <v>7.5040916530000001E-2</v>
      </c>
      <c r="AK878" s="99">
        <f t="shared" si="389"/>
        <v>8.5134534060000003E-2</v>
      </c>
      <c r="AL878" s="100">
        <f t="shared" si="390"/>
        <v>1.0093617530000034E-2</v>
      </c>
      <c r="AM878" t="s">
        <v>47</v>
      </c>
      <c r="AN878">
        <v>1.23E+18</v>
      </c>
      <c r="AO878">
        <v>0.43369999999999997</v>
      </c>
      <c r="AP878">
        <v>0.51538918600000005</v>
      </c>
      <c r="AQ878">
        <v>0.34922999999999998</v>
      </c>
      <c r="AR878">
        <v>0.33928883700000001</v>
      </c>
      <c r="AS878">
        <f t="shared" si="391"/>
        <v>0.42733901150000003</v>
      </c>
      <c r="AT878">
        <f t="shared" si="392"/>
        <v>0.12452175094721742</v>
      </c>
      <c r="AU878" t="s">
        <v>41</v>
      </c>
      <c r="AV878">
        <v>1.23E+18</v>
      </c>
      <c r="AW878">
        <v>0.8377</v>
      </c>
      <c r="AX878">
        <v>0.766002195</v>
      </c>
      <c r="AY878">
        <v>0.53410000000000002</v>
      </c>
      <c r="AZ878">
        <v>0.71327457299999997</v>
      </c>
      <c r="BA878">
        <v>0.6694</v>
      </c>
      <c r="BB878">
        <v>0.71250665300000005</v>
      </c>
      <c r="BC878">
        <v>0.78080000000000005</v>
      </c>
      <c r="BD878">
        <v>0.90192907499999997</v>
      </c>
      <c r="BE878">
        <v>0.6895</v>
      </c>
      <c r="BF878">
        <v>0.70841467199999997</v>
      </c>
      <c r="BG878">
        <f t="shared" si="393"/>
        <v>0.75903124324999993</v>
      </c>
      <c r="BH878">
        <f t="shared" si="385"/>
        <v>8.2581646430814032E-2</v>
      </c>
      <c r="BI878" t="s">
        <v>47</v>
      </c>
      <c r="BJ878">
        <v>1.19E+18</v>
      </c>
      <c r="BK878">
        <v>0.21540000000000001</v>
      </c>
      <c r="BL878">
        <v>0.311</v>
      </c>
      <c r="BM878">
        <v>0.25119999999999998</v>
      </c>
      <c r="BN878">
        <v>0.28799999999999998</v>
      </c>
      <c r="BO878">
        <f t="shared" si="394"/>
        <v>0.29949999999999999</v>
      </c>
      <c r="BP878">
        <f t="shared" si="395"/>
        <v>1.6263455967290608E-2</v>
      </c>
      <c r="BQ878" t="s">
        <v>41</v>
      </c>
      <c r="BR878">
        <v>1.19E+18</v>
      </c>
      <c r="BS878">
        <v>0.4521</v>
      </c>
      <c r="BT878">
        <v>0.52115273799999995</v>
      </c>
      <c r="BW878" s="32">
        <v>4.8249104550000003E-3</v>
      </c>
      <c r="BX878" s="32">
        <v>7.2134854500000003E-3</v>
      </c>
      <c r="BY878" s="32">
        <v>4.596159386E-3</v>
      </c>
      <c r="BZ878" s="32">
        <v>5.2128314540000002E-3</v>
      </c>
      <c r="CA878" s="32">
        <v>1.346609358E-2</v>
      </c>
      <c r="CB878" s="100">
        <f t="shared" ref="CB878" si="406">AVERAGE(BX878:CA878)</f>
        <v>7.6221424674999989E-3</v>
      </c>
      <c r="CC878" s="32">
        <v>3.792394362E-3</v>
      </c>
      <c r="CD878" s="32">
        <v>3.0046560639999998E-3</v>
      </c>
      <c r="CE878" s="32">
        <v>2.2429122609999999E-3</v>
      </c>
      <c r="CF878" s="32">
        <v>3.1218630570000001E-3</v>
      </c>
      <c r="CG878">
        <f t="shared" si="397"/>
        <v>3.0404564360000004E-3</v>
      </c>
      <c r="CH878" s="32">
        <v>4.0715382039999996E-3</v>
      </c>
      <c r="CI878" s="32">
        <v>3.3947441500000002E-3</v>
      </c>
      <c r="CJ878" s="100">
        <f t="shared" si="398"/>
        <v>3.7331411769999999E-3</v>
      </c>
      <c r="CK878" s="32">
        <v>0.16963050399999999</v>
      </c>
      <c r="CL878" s="32">
        <v>9.1189667259999996E-2</v>
      </c>
      <c r="CM878">
        <f t="shared" si="399"/>
        <v>0.13041008563000001</v>
      </c>
      <c r="CN878" s="32">
        <v>0.19447658100000001</v>
      </c>
      <c r="CO878" s="32">
        <v>0.26431789620000001</v>
      </c>
      <c r="CP878" s="32">
        <v>0.21043799129999999</v>
      </c>
      <c r="CQ878" s="32">
        <v>0.28977114269999998</v>
      </c>
      <c r="CR878" s="32">
        <v>0.2019544503</v>
      </c>
      <c r="CS878">
        <f t="shared" si="400"/>
        <v>0.23219161229999999</v>
      </c>
      <c r="CT878" s="32">
        <v>0.1243840618</v>
      </c>
      <c r="CU878" s="32">
        <v>9.1347597010000003E-2</v>
      </c>
      <c r="CV878">
        <f t="shared" si="401"/>
        <v>0.107865829405</v>
      </c>
      <c r="CW878" s="32">
        <v>0.16639425269999999</v>
      </c>
      <c r="CY878">
        <v>1.23E+18</v>
      </c>
      <c r="CZ878">
        <f>Q878</f>
        <v>0.12445536639749999</v>
      </c>
    </row>
    <row r="879" spans="1:108" ht="15.75" thickBot="1">
      <c r="A879" t="s">
        <v>48</v>
      </c>
      <c r="B879">
        <v>1.39E+18</v>
      </c>
      <c r="C879" s="30">
        <v>0.70416999999999996</v>
      </c>
      <c r="D879" s="30">
        <v>0.1088193479</v>
      </c>
      <c r="E879" t="s">
        <v>42</v>
      </c>
      <c r="F879">
        <v>1.39E+18</v>
      </c>
      <c r="G879" s="30"/>
      <c r="H879" s="30"/>
      <c r="I879" s="19"/>
      <c r="J879" s="19"/>
      <c r="K879" s="19"/>
      <c r="L879" s="19"/>
      <c r="M879" s="19"/>
      <c r="N879" s="19"/>
      <c r="R879" s="100"/>
      <c r="S879" t="s">
        <v>48</v>
      </c>
      <c r="T879">
        <v>1.34E+18</v>
      </c>
      <c r="U879" s="30">
        <v>0.66708000000000001</v>
      </c>
      <c r="V879" s="30">
        <v>9.6748368380000005E-2</v>
      </c>
      <c r="W879" s="30">
        <v>0.4466</v>
      </c>
      <c r="X879" s="30">
        <v>6.9956140350000001E-2</v>
      </c>
      <c r="Y879" s="30">
        <v>0.36066999999999999</v>
      </c>
      <c r="Z879" s="30">
        <v>5.3321998820000001E-2</v>
      </c>
      <c r="AA879" s="30">
        <v>0.50256000000000001</v>
      </c>
      <c r="AB879" s="30">
        <v>7.5470791410000002E-2</v>
      </c>
      <c r="AC879" s="99">
        <f t="shared" si="387"/>
        <v>7.3874324739999997E-2</v>
      </c>
      <c r="AD879">
        <f t="shared" si="388"/>
        <v>1.7921317361445949E-2</v>
      </c>
      <c r="AE879" t="s">
        <v>42</v>
      </c>
      <c r="AF879">
        <v>1.34E+18</v>
      </c>
      <c r="AG879" s="30">
        <v>0.63173000000000001</v>
      </c>
      <c r="AH879" s="30">
        <v>9.7715390560000004E-2</v>
      </c>
      <c r="AI879" s="30">
        <v>0.46060000000000001</v>
      </c>
      <c r="AJ879" s="30">
        <v>7.5384615380000006E-2</v>
      </c>
      <c r="AK879" s="99">
        <f t="shared" si="389"/>
        <v>8.6550002970000012E-2</v>
      </c>
      <c r="AL879" s="100">
        <f t="shared" si="390"/>
        <v>1.1165387589999938E-2</v>
      </c>
      <c r="AM879" t="s">
        <v>48</v>
      </c>
      <c r="AN879">
        <v>1.39E+18</v>
      </c>
      <c r="AO879">
        <v>0.43169999999999997</v>
      </c>
      <c r="AP879">
        <v>0.51301247800000005</v>
      </c>
      <c r="AQ879">
        <v>0.34466999999999998</v>
      </c>
      <c r="AR879">
        <v>0.33485864199999998</v>
      </c>
      <c r="AS879">
        <f t="shared" si="391"/>
        <v>0.42393555999999999</v>
      </c>
      <c r="AT879">
        <f t="shared" si="392"/>
        <v>0.12597378552999622</v>
      </c>
      <c r="AU879" t="s">
        <v>42</v>
      </c>
      <c r="AV879">
        <v>1.39E+18</v>
      </c>
      <c r="AY879">
        <v>0.53459999999999996</v>
      </c>
      <c r="AZ879">
        <v>0.71394230800000003</v>
      </c>
      <c r="BA879">
        <v>0.63560000000000005</v>
      </c>
      <c r="BB879">
        <v>0.67653006900000001</v>
      </c>
      <c r="BC879">
        <v>0.81679999999999997</v>
      </c>
      <c r="BD879">
        <v>0.94351391900000003</v>
      </c>
      <c r="BE879">
        <v>0.67689999999999995</v>
      </c>
      <c r="BF879">
        <v>0.69546902300000002</v>
      </c>
      <c r="BG879">
        <f t="shared" si="393"/>
        <v>0.75736382975000005</v>
      </c>
      <c r="BH879">
        <f t="shared" si="385"/>
        <v>0.12503645902759256</v>
      </c>
      <c r="BI879" t="s">
        <v>48</v>
      </c>
      <c r="BJ879">
        <v>1.34E+18</v>
      </c>
      <c r="BK879">
        <v>0.20699999999999999</v>
      </c>
      <c r="BL879">
        <v>0.29899999999999999</v>
      </c>
      <c r="BM879">
        <v>0.25580000000000003</v>
      </c>
      <c r="BN879">
        <v>0.29299999999999998</v>
      </c>
      <c r="BO879">
        <f t="shared" si="394"/>
        <v>0.29599999999999999</v>
      </c>
      <c r="BP879">
        <f t="shared" si="395"/>
        <v>4.2426406871192892E-3</v>
      </c>
      <c r="BQ879" t="s">
        <v>42</v>
      </c>
      <c r="BR879">
        <v>1.34E+18</v>
      </c>
      <c r="BS879">
        <v>0.4052</v>
      </c>
      <c r="BT879">
        <v>0.46708933699999999</v>
      </c>
      <c r="BW879" s="32">
        <v>4.6484239910000004E-3</v>
      </c>
      <c r="BX879" s="31"/>
      <c r="BY879" s="31"/>
      <c r="BZ879" s="31"/>
      <c r="CA879" s="31"/>
      <c r="CB879" s="100"/>
      <c r="CC879" s="32">
        <v>3.8785737099999999E-3</v>
      </c>
      <c r="CD879" s="32">
        <v>3.0288698460000001E-3</v>
      </c>
      <c r="CE879" s="32">
        <v>2.1789314870000001E-3</v>
      </c>
      <c r="CF879" s="32">
        <v>3.132710307E-3</v>
      </c>
      <c r="CG879">
        <f t="shared" si="397"/>
        <v>3.0547713375000001E-3</v>
      </c>
      <c r="CH879" s="32">
        <v>4.1778971620000001E-3</v>
      </c>
      <c r="CI879" s="32">
        <v>3.4102939620000001E-3</v>
      </c>
      <c r="CJ879" s="100">
        <f t="shared" si="398"/>
        <v>3.7940955620000003E-3</v>
      </c>
      <c r="CK879" s="32">
        <v>0.1688450728</v>
      </c>
      <c r="CL879" s="32">
        <v>8.9996898650000004E-2</v>
      </c>
      <c r="CM879">
        <f t="shared" si="399"/>
        <v>0.12942098572499999</v>
      </c>
      <c r="CN879" s="31"/>
      <c r="CO879" s="32">
        <v>0.26456727590000001</v>
      </c>
      <c r="CP879" s="32">
        <v>0.1997356079</v>
      </c>
      <c r="CQ879" s="32">
        <v>0.30330936110000001</v>
      </c>
      <c r="CR879" s="32">
        <v>0.1982362195</v>
      </c>
      <c r="CS879">
        <f t="shared" si="400"/>
        <v>0.24146211610000001</v>
      </c>
      <c r="CT879" s="32">
        <v>0.11952658269999999</v>
      </c>
      <c r="CU879" s="32">
        <v>9.3022569720000003E-2</v>
      </c>
      <c r="CV879">
        <f t="shared" si="401"/>
        <v>0.10627457621</v>
      </c>
      <c r="CW879" s="32">
        <v>0.14907136560000001</v>
      </c>
      <c r="CY879">
        <v>1.54E+18</v>
      </c>
      <c r="CZ879">
        <f>Q880</f>
        <v>0.13964447547</v>
      </c>
    </row>
    <row r="880" spans="1:108" ht="15.75" thickBot="1">
      <c r="A880" t="s">
        <v>49</v>
      </c>
      <c r="B880">
        <v>1.54E+18</v>
      </c>
      <c r="C880" s="30">
        <v>0.73551</v>
      </c>
      <c r="D880" s="30">
        <v>0.11366249420000001</v>
      </c>
      <c r="E880" t="s">
        <v>43</v>
      </c>
      <c r="F880">
        <v>1.54E+18</v>
      </c>
      <c r="G880" s="30">
        <v>1.1589499999999999</v>
      </c>
      <c r="H880" s="30">
        <v>0.17932074889999999</v>
      </c>
      <c r="I880" s="30">
        <v>0.48509999999999998</v>
      </c>
      <c r="J880" s="30">
        <v>9.0100297179999997E-2</v>
      </c>
      <c r="K880" s="30">
        <v>0.63605</v>
      </c>
      <c r="L880" s="30">
        <v>0.1105981568</v>
      </c>
      <c r="M880" s="30">
        <v>0.48093000000000002</v>
      </c>
      <c r="N880" s="30">
        <v>0.17855869899999999</v>
      </c>
      <c r="Q880">
        <f t="shared" ref="Q880" si="407">AVERAGE(H880,J880,L880,N880,P880)</f>
        <v>0.13964447547</v>
      </c>
      <c r="R880" s="100">
        <f t="shared" ref="R880" si="408">_xlfn.STDEV.S(H880,J880,L880,N880,P880)</f>
        <v>4.6140501720091903E-2</v>
      </c>
      <c r="S880" t="s">
        <v>49</v>
      </c>
      <c r="T880">
        <v>1.49E+18</v>
      </c>
      <c r="U880" s="30">
        <v>0.69506999999999997</v>
      </c>
      <c r="V880" s="30">
        <v>0.1008078318</v>
      </c>
      <c r="W880" s="30">
        <v>0.52188999999999997</v>
      </c>
      <c r="X880" s="30">
        <v>8.1749686720000006E-2</v>
      </c>
      <c r="Y880" s="30">
        <v>0.36908000000000002</v>
      </c>
      <c r="Z880" s="30">
        <v>5.4565345949999997E-2</v>
      </c>
      <c r="AA880" s="30">
        <v>0.52244000000000002</v>
      </c>
      <c r="AB880" s="30">
        <v>7.8456224660000004E-2</v>
      </c>
      <c r="AC880" s="99">
        <f t="shared" si="387"/>
        <v>7.8894772282500011E-2</v>
      </c>
      <c r="AD880">
        <f t="shared" si="388"/>
        <v>1.8977583474094544E-2</v>
      </c>
      <c r="AE880" t="s">
        <v>43</v>
      </c>
      <c r="AF880">
        <v>1.49E+18</v>
      </c>
      <c r="AG880" s="30">
        <v>0.62805</v>
      </c>
      <c r="AH880" s="30">
        <v>9.7146171690000005E-2</v>
      </c>
      <c r="AI880" s="30">
        <v>0.42459999999999998</v>
      </c>
      <c r="AJ880" s="30">
        <v>6.9492635019999999E-2</v>
      </c>
      <c r="AK880" s="99">
        <f t="shared" si="389"/>
        <v>8.3319403355000002E-2</v>
      </c>
      <c r="AL880" s="100">
        <f t="shared" si="390"/>
        <v>1.3826768334999993E-2</v>
      </c>
      <c r="AM880" t="s">
        <v>49</v>
      </c>
      <c r="AN880">
        <v>1.54E+18</v>
      </c>
      <c r="AO880">
        <v>0.41289999999999999</v>
      </c>
      <c r="AP880">
        <v>0.49067142000000002</v>
      </c>
      <c r="AQ880">
        <v>0.33428000000000002</v>
      </c>
      <c r="AR880">
        <v>0.32476440299999998</v>
      </c>
      <c r="AS880">
        <f t="shared" si="391"/>
        <v>0.40771791150000003</v>
      </c>
      <c r="AT880">
        <f t="shared" si="392"/>
        <v>0.11731397676713154</v>
      </c>
      <c r="AU880" t="s">
        <v>43</v>
      </c>
      <c r="AV880">
        <v>1.54E+18</v>
      </c>
      <c r="AW880">
        <v>0.83789999999999998</v>
      </c>
      <c r="AX880">
        <v>0.76618507700000005</v>
      </c>
      <c r="AY880">
        <v>0.47149999999999997</v>
      </c>
      <c r="AZ880">
        <v>0.62967414499999996</v>
      </c>
      <c r="BA880">
        <v>0.6179</v>
      </c>
      <c r="BB880">
        <v>0.65769026100000005</v>
      </c>
      <c r="BC880">
        <v>0.82450000000000001</v>
      </c>
      <c r="BD880">
        <v>0.95240845600000001</v>
      </c>
      <c r="BE880">
        <v>0.69569999999999999</v>
      </c>
      <c r="BF880">
        <v>0.71478475299999999</v>
      </c>
      <c r="BG880">
        <f t="shared" si="393"/>
        <v>0.73863940375000003</v>
      </c>
      <c r="BH880">
        <f t="shared" si="385"/>
        <v>0.12776878989068355</v>
      </c>
      <c r="BI880" t="s">
        <v>49</v>
      </c>
      <c r="BJ880">
        <v>1.49E+18</v>
      </c>
      <c r="BK880">
        <v>0.21</v>
      </c>
      <c r="BL880">
        <v>0.30299999999999999</v>
      </c>
      <c r="BM880">
        <v>0.24859999999999999</v>
      </c>
      <c r="BN880">
        <v>0.28499999999999998</v>
      </c>
      <c r="BO880">
        <f t="shared" si="394"/>
        <v>0.29399999999999998</v>
      </c>
      <c r="BP880">
        <f t="shared" si="395"/>
        <v>1.2727922061357866E-2</v>
      </c>
      <c r="BQ880" t="s">
        <v>43</v>
      </c>
      <c r="BR880">
        <v>1.49E+18</v>
      </c>
      <c r="BS880">
        <v>0.42870000000000003</v>
      </c>
      <c r="BT880">
        <v>0.49417867399999998</v>
      </c>
      <c r="BW880" s="32">
        <v>4.8553486450000002E-3</v>
      </c>
      <c r="BX880" s="32">
        <v>7.6707124929999999E-3</v>
      </c>
      <c r="BY880" s="32">
        <v>4.6257234519999999E-3</v>
      </c>
      <c r="BZ880" s="32">
        <v>5.3159005699999996E-3</v>
      </c>
      <c r="CA880" s="32">
        <v>1.8328146930000001E-2</v>
      </c>
      <c r="CB880" s="100">
        <f t="shared" ref="CB880" si="409">AVERAGE(BX880:CA880)</f>
        <v>8.9851208612500011E-3</v>
      </c>
      <c r="CC880" s="32">
        <v>4.0413398239999999E-3</v>
      </c>
      <c r="CD880" s="32">
        <v>3.5395404950000001E-3</v>
      </c>
      <c r="CE880" s="32">
        <v>2.2297415050000001E-3</v>
      </c>
      <c r="CF880" s="32">
        <v>3.256643977E-3</v>
      </c>
      <c r="CG880">
        <f t="shared" si="397"/>
        <v>3.2668164502500001E-3</v>
      </c>
      <c r="CH880" s="32">
        <v>4.1535562009999997E-3</v>
      </c>
      <c r="CI880" s="32">
        <v>3.1437282769999999E-3</v>
      </c>
      <c r="CJ880" s="100">
        <f t="shared" si="398"/>
        <v>3.648642239E-3</v>
      </c>
      <c r="CK880" s="32">
        <v>0.16146414589999999</v>
      </c>
      <c r="CL880" s="32">
        <v>8.7279469050000003E-2</v>
      </c>
      <c r="CM880">
        <f t="shared" si="399"/>
        <v>0.124371807475</v>
      </c>
      <c r="CN880" s="32">
        <v>0.1945234304</v>
      </c>
      <c r="CO880" s="32">
        <v>0.2331367302</v>
      </c>
      <c r="CP880" s="32">
        <v>0.19413589249999999</v>
      </c>
      <c r="CQ880" s="32">
        <v>0.30620810729999998</v>
      </c>
      <c r="CR880" s="32">
        <v>0.20378462559999999</v>
      </c>
      <c r="CS880">
        <f t="shared" si="400"/>
        <v>0.22635775720000001</v>
      </c>
      <c r="CT880" s="32">
        <v>0.1212613012</v>
      </c>
      <c r="CU880" s="32">
        <v>9.040092559E-2</v>
      </c>
      <c r="CV880">
        <f t="shared" si="401"/>
        <v>0.10583111339500001</v>
      </c>
      <c r="CW880" s="32">
        <v>0.1577486126</v>
      </c>
      <c r="CY880">
        <v>1.85E+18</v>
      </c>
      <c r="CZ880">
        <f>Q882</f>
        <v>0.131433091645</v>
      </c>
    </row>
    <row r="881" spans="1:104" ht="15.75" thickBot="1">
      <c r="A881" t="s">
        <v>50</v>
      </c>
      <c r="B881">
        <v>1.7E+18</v>
      </c>
      <c r="C881" s="30">
        <v>0.81086000000000003</v>
      </c>
      <c r="D881" s="30">
        <v>0.12530675320000001</v>
      </c>
      <c r="E881" t="s">
        <v>44</v>
      </c>
      <c r="F881">
        <v>1.7E+18</v>
      </c>
      <c r="G881" s="30"/>
      <c r="H881" s="30"/>
      <c r="I881" s="19"/>
      <c r="J881" s="19"/>
      <c r="K881" s="19"/>
      <c r="L881" s="19"/>
      <c r="M881" s="19"/>
      <c r="N881" s="19"/>
      <c r="R881" s="100"/>
      <c r="S881" t="s">
        <v>50</v>
      </c>
      <c r="T881">
        <v>1.64E+18</v>
      </c>
      <c r="U881" s="30">
        <v>0.78039999999999998</v>
      </c>
      <c r="V881" s="30">
        <v>0.11318346629999999</v>
      </c>
      <c r="W881" s="30">
        <v>0.57974000000000003</v>
      </c>
      <c r="X881" s="30">
        <v>9.0811403509999999E-2</v>
      </c>
      <c r="Y881" s="30">
        <v>0.43998999999999999</v>
      </c>
      <c r="Z881" s="30">
        <v>6.5048787699999999E-2</v>
      </c>
      <c r="AA881" s="30">
        <v>0.59496000000000004</v>
      </c>
      <c r="AB881" s="30">
        <v>8.9346748759999997E-2</v>
      </c>
      <c r="AC881" s="99">
        <f t="shared" si="387"/>
        <v>8.959760156749999E-2</v>
      </c>
      <c r="AD881">
        <f t="shared" si="388"/>
        <v>1.9667854651415333E-2</v>
      </c>
      <c r="AE881" t="s">
        <v>44</v>
      </c>
      <c r="AF881">
        <v>1.64E+18</v>
      </c>
      <c r="AG881" s="30">
        <v>0.63083999999999996</v>
      </c>
      <c r="AH881" s="30">
        <v>9.7577726219999994E-2</v>
      </c>
      <c r="AI881" s="30">
        <v>0.45278000000000002</v>
      </c>
      <c r="AJ881" s="30">
        <v>7.4104746319999998E-2</v>
      </c>
      <c r="AK881" s="99">
        <f t="shared" si="389"/>
        <v>8.5841236269999996E-2</v>
      </c>
      <c r="AL881" s="100">
        <f t="shared" si="390"/>
        <v>1.1736489950000005E-2</v>
      </c>
      <c r="AM881" t="s">
        <v>50</v>
      </c>
      <c r="AN881">
        <v>1.7E+18</v>
      </c>
      <c r="AO881">
        <v>0.39979999999999999</v>
      </c>
      <c r="AP881">
        <v>0.47510398100000001</v>
      </c>
      <c r="AQ881">
        <v>0.3417</v>
      </c>
      <c r="AR881">
        <v>0.33197318599999998</v>
      </c>
      <c r="AS881">
        <f t="shared" si="391"/>
        <v>0.40353858349999999</v>
      </c>
      <c r="AT881">
        <f t="shared" si="392"/>
        <v>0.10120875574112169</v>
      </c>
      <c r="AU881" t="s">
        <v>44</v>
      </c>
      <c r="AV881">
        <v>1.7E+18</v>
      </c>
      <c r="AY881">
        <v>0.45129999999999998</v>
      </c>
      <c r="AZ881">
        <v>0.60269764999999997</v>
      </c>
      <c r="BA881">
        <v>0.74980000000000002</v>
      </c>
      <c r="BB881">
        <v>0.798084087</v>
      </c>
      <c r="BC881">
        <v>0.76970000000000005</v>
      </c>
      <c r="BD881">
        <v>0.88910708100000002</v>
      </c>
      <c r="BE881">
        <v>0.64959999999999996</v>
      </c>
      <c r="BF881">
        <v>0.66742011700000003</v>
      </c>
      <c r="BG881">
        <f t="shared" si="393"/>
        <v>0.73932723375000009</v>
      </c>
      <c r="BH881">
        <f t="shared" si="385"/>
        <v>0.12874347496872901</v>
      </c>
      <c r="BI881" t="s">
        <v>50</v>
      </c>
      <c r="BJ881">
        <v>1.64E+18</v>
      </c>
      <c r="BK881">
        <v>0.20330000000000001</v>
      </c>
      <c r="BL881">
        <v>0.29399999999999998</v>
      </c>
      <c r="BM881">
        <v>0.23089999999999999</v>
      </c>
      <c r="BN881">
        <v>0.26500000000000001</v>
      </c>
      <c r="BO881">
        <f t="shared" si="394"/>
        <v>0.27949999999999997</v>
      </c>
      <c r="BP881">
        <f t="shared" si="395"/>
        <v>2.0506096654409858E-2</v>
      </c>
      <c r="BQ881" t="s">
        <v>44</v>
      </c>
      <c r="BR881">
        <v>1.64E+18</v>
      </c>
      <c r="BS881">
        <v>0.41949999999999998</v>
      </c>
      <c r="BT881">
        <v>0.48357348700000002</v>
      </c>
      <c r="BW881" s="32">
        <v>5.3528746419999997E-3</v>
      </c>
      <c r="BX881" s="31"/>
      <c r="BY881" s="31"/>
      <c r="BZ881" s="31"/>
      <c r="CA881" s="31"/>
      <c r="CB881" s="100"/>
      <c r="CC881" s="32">
        <v>4.5375663930000004E-3</v>
      </c>
      <c r="CD881" s="32">
        <v>3.9319359519999998E-3</v>
      </c>
      <c r="CE881" s="32">
        <v>2.6581594560000001E-3</v>
      </c>
      <c r="CF881" s="32">
        <v>3.7087518570000002E-3</v>
      </c>
      <c r="CG881">
        <f t="shared" si="397"/>
        <v>3.7091034145000003E-3</v>
      </c>
      <c r="CH881" s="32">
        <v>4.1720103470000002E-3</v>
      </c>
      <c r="CI881" s="32">
        <v>3.352389519E-3</v>
      </c>
      <c r="CJ881" s="100">
        <f t="shared" si="398"/>
        <v>3.7621999330000001E-3</v>
      </c>
      <c r="CK881" s="32">
        <v>0.15632326620000001</v>
      </c>
      <c r="CL881" s="32">
        <v>8.9220073730000002E-2</v>
      </c>
      <c r="CM881">
        <f t="shared" si="399"/>
        <v>0.122771669965</v>
      </c>
      <c r="CN881" s="31"/>
      <c r="CO881" s="32">
        <v>0.22309157739999999</v>
      </c>
      <c r="CP881" s="32">
        <v>0.23594721420000001</v>
      </c>
      <c r="CQ881" s="32">
        <v>0.28560152570000003</v>
      </c>
      <c r="CR881" s="32">
        <v>0.19018525880000001</v>
      </c>
      <c r="CS881">
        <f t="shared" si="400"/>
        <v>0.23370639402500001</v>
      </c>
      <c r="CT881" s="32">
        <v>0.1173872398</v>
      </c>
      <c r="CU881" s="32">
        <v>8.3957248440000007E-2</v>
      </c>
      <c r="CV881">
        <f t="shared" si="401"/>
        <v>0.10067224412</v>
      </c>
      <c r="CW881" s="32">
        <v>0.15435094129999999</v>
      </c>
      <c r="CY881">
        <v>2.16E+18</v>
      </c>
      <c r="CZ881">
        <f>Q884</f>
        <v>0.13069693709999999</v>
      </c>
    </row>
    <row r="882" spans="1:104" ht="15.75" thickBot="1">
      <c r="A882" t="s">
        <v>51</v>
      </c>
      <c r="B882">
        <v>1.85E+18</v>
      </c>
      <c r="C882" s="30">
        <v>0.85751999999999995</v>
      </c>
      <c r="D882" s="30">
        <v>0.13251738530000001</v>
      </c>
      <c r="E882" t="s">
        <v>45</v>
      </c>
      <c r="F882">
        <v>1.85E+18</v>
      </c>
      <c r="G882" s="30">
        <v>1.0855600000000001</v>
      </c>
      <c r="H882" s="30">
        <v>0.16796534120000001</v>
      </c>
      <c r="I882" s="30">
        <v>0.45791999999999999</v>
      </c>
      <c r="J882" s="30">
        <v>8.5052005939999994E-2</v>
      </c>
      <c r="K882" s="30">
        <v>0.57508000000000004</v>
      </c>
      <c r="L882" s="30">
        <v>9.9996522340000005E-2</v>
      </c>
      <c r="M882" s="30">
        <v>0.4652</v>
      </c>
      <c r="N882" s="30">
        <v>0.17271849710000001</v>
      </c>
      <c r="Q882">
        <f t="shared" ref="Q882" si="410">AVERAGE(H882,J882,L882,N882,P882)</f>
        <v>0.131433091645</v>
      </c>
      <c r="R882" s="100">
        <f t="shared" ref="R882" si="411">_xlfn.STDEV.S(H882,J882,L882,N882,P882)</f>
        <v>4.5381908884397082E-2</v>
      </c>
      <c r="S882" t="s">
        <v>51</v>
      </c>
      <c r="T882">
        <v>1.78E+18</v>
      </c>
      <c r="U882" s="30">
        <v>0.87265999999999999</v>
      </c>
      <c r="V882" s="30">
        <v>0.12656417689999999</v>
      </c>
      <c r="W882" s="30">
        <v>0.64795999999999998</v>
      </c>
      <c r="X882" s="30">
        <v>0.1014974937</v>
      </c>
      <c r="Y882" s="30">
        <v>0.53341000000000005</v>
      </c>
      <c r="Z882" s="30">
        <v>7.8860141930000002E-2</v>
      </c>
      <c r="AA882" s="30">
        <v>0.69242999999999999</v>
      </c>
      <c r="AB882" s="30">
        <v>0.10398408169999999</v>
      </c>
      <c r="AC882" s="99">
        <f t="shared" si="387"/>
        <v>0.1027264735575</v>
      </c>
      <c r="AD882">
        <f t="shared" si="388"/>
        <v>1.9501537167866675E-2</v>
      </c>
      <c r="AE882" t="s">
        <v>45</v>
      </c>
      <c r="AF882">
        <v>1.78E+18</v>
      </c>
      <c r="AG882" s="30">
        <v>0.61029</v>
      </c>
      <c r="AH882" s="30">
        <v>9.4399071929999995E-2</v>
      </c>
      <c r="AI882" s="30">
        <v>0.39896999999999999</v>
      </c>
      <c r="AJ882" s="30">
        <v>6.5297872339999993E-2</v>
      </c>
      <c r="AK882" s="99">
        <f t="shared" si="389"/>
        <v>7.9848472134999987E-2</v>
      </c>
      <c r="AL882" s="100">
        <f t="shared" si="390"/>
        <v>1.4550599795000018E-2</v>
      </c>
      <c r="AM882" t="s">
        <v>51</v>
      </c>
      <c r="AN882">
        <v>1.85E+18</v>
      </c>
      <c r="AO882">
        <v>0.3513</v>
      </c>
      <c r="AP882">
        <v>0.41746880600000003</v>
      </c>
      <c r="AQ882">
        <v>0.27011000000000002</v>
      </c>
      <c r="AR882">
        <v>0.26242106300000001</v>
      </c>
      <c r="AS882">
        <f t="shared" si="391"/>
        <v>0.33994493450000002</v>
      </c>
      <c r="AT882">
        <f t="shared" si="392"/>
        <v>0.10963531048296903</v>
      </c>
      <c r="AU882" t="s">
        <v>45</v>
      </c>
      <c r="AV882">
        <v>1.85E+18</v>
      </c>
      <c r="AW882">
        <v>0.81840000000000002</v>
      </c>
      <c r="AX882">
        <v>0.74835406000000004</v>
      </c>
      <c r="AY882">
        <v>0.35339999999999999</v>
      </c>
      <c r="AZ882">
        <v>0.471955128</v>
      </c>
      <c r="BA882">
        <v>0.74870000000000003</v>
      </c>
      <c r="BB882">
        <v>0.79691325199999996</v>
      </c>
      <c r="BC882">
        <v>0.77129999999999999</v>
      </c>
      <c r="BD882">
        <v>0.89095529600000001</v>
      </c>
      <c r="BE882">
        <v>0.68799999999999994</v>
      </c>
      <c r="BF882">
        <v>0.70687352299999995</v>
      </c>
      <c r="BG882">
        <f t="shared" si="393"/>
        <v>0.71667429975000008</v>
      </c>
      <c r="BH882">
        <f t="shared" si="385"/>
        <v>0.15620384848538263</v>
      </c>
      <c r="BI882" t="s">
        <v>51</v>
      </c>
      <c r="BJ882">
        <v>1.78E+18</v>
      </c>
      <c r="BK882">
        <v>0.1734</v>
      </c>
      <c r="BL882">
        <v>0.251</v>
      </c>
      <c r="BM882">
        <v>0.1628</v>
      </c>
      <c r="BN882">
        <v>0.187</v>
      </c>
      <c r="BO882">
        <f t="shared" si="394"/>
        <v>0.219</v>
      </c>
      <c r="BP882">
        <f t="shared" si="395"/>
        <v>4.5254833995939131E-2</v>
      </c>
      <c r="BQ882" t="s">
        <v>45</v>
      </c>
      <c r="BR882">
        <v>1.78E+18</v>
      </c>
      <c r="BS882">
        <v>0.37690000000000001</v>
      </c>
      <c r="BT882">
        <v>0.43446685899999998</v>
      </c>
      <c r="BW882" s="32">
        <v>5.6609811000000003E-3</v>
      </c>
      <c r="BX882" s="32">
        <v>7.1847486589999999E-3</v>
      </c>
      <c r="BY882" s="32">
        <v>4.3665157280000002E-3</v>
      </c>
      <c r="BZ882" s="32">
        <v>4.8062499009999997E-3</v>
      </c>
      <c r="CA882" s="32">
        <v>1.7728398199999999E-2</v>
      </c>
      <c r="CB882" s="100">
        <f t="shared" ref="CB882" si="412">AVERAGE(BX882:CA882)</f>
        <v>8.5214781219999994E-3</v>
      </c>
      <c r="CC882" s="32">
        <v>5.0741299919999996E-3</v>
      </c>
      <c r="CD882" s="32">
        <v>4.3946903129999998E-3</v>
      </c>
      <c r="CE882" s="32">
        <v>3.2225974670000001E-3</v>
      </c>
      <c r="CF882" s="32">
        <v>4.3164369399999996E-3</v>
      </c>
      <c r="CG882">
        <f t="shared" si="397"/>
        <v>4.251963678E-3</v>
      </c>
      <c r="CH882" s="32">
        <v>4.0360854790000003E-3</v>
      </c>
      <c r="CI882" s="32">
        <v>2.9539514339999998E-3</v>
      </c>
      <c r="CJ882" s="100">
        <f t="shared" si="398"/>
        <v>3.4950184565E-3</v>
      </c>
      <c r="CK882" s="32">
        <v>0.13730504290000001</v>
      </c>
      <c r="CL882" s="32">
        <v>7.0504917010000001E-2</v>
      </c>
      <c r="CM882">
        <f t="shared" si="399"/>
        <v>0.103904979955</v>
      </c>
      <c r="CN882" s="32">
        <v>0.1899570069</v>
      </c>
      <c r="CO882" s="32">
        <v>0.1745074409</v>
      </c>
      <c r="CP882" s="32">
        <v>0.23559769180000001</v>
      </c>
      <c r="CQ882" s="32">
        <v>0.28620241839999999</v>
      </c>
      <c r="CR882" s="32">
        <v>0.20151172270000001</v>
      </c>
      <c r="CS882">
        <f t="shared" si="400"/>
        <v>0.21755525613999999</v>
      </c>
      <c r="CT882" s="32">
        <v>0.1001045018</v>
      </c>
      <c r="CU882" s="32">
        <v>5.9179350479999997E-2</v>
      </c>
      <c r="CV882">
        <f t="shared" si="401"/>
        <v>7.9641926139999999E-2</v>
      </c>
      <c r="CW882" s="32">
        <v>0.13862843480000001</v>
      </c>
      <c r="CY882">
        <v>2.47E+18</v>
      </c>
      <c r="CZ882">
        <f>Q886</f>
        <v>0.13341818580000001</v>
      </c>
    </row>
    <row r="883" spans="1:104" ht="15.75" thickBot="1">
      <c r="A883" t="s">
        <v>52</v>
      </c>
      <c r="B883">
        <v>2.01E+18</v>
      </c>
      <c r="C883" s="30">
        <v>0.92027999999999999</v>
      </c>
      <c r="D883" s="30">
        <v>0.1422160408</v>
      </c>
      <c r="E883" t="s">
        <v>46</v>
      </c>
      <c r="F883">
        <v>2.01E+18</v>
      </c>
      <c r="G883" s="30"/>
      <c r="H883" s="30"/>
      <c r="I883" s="19"/>
      <c r="J883" s="19"/>
      <c r="K883" s="19"/>
      <c r="L883" s="19"/>
      <c r="M883" s="19"/>
      <c r="N883" s="19"/>
      <c r="R883" s="100"/>
      <c r="S883" t="s">
        <v>52</v>
      </c>
      <c r="T883">
        <v>1.93E+18</v>
      </c>
      <c r="U883" s="30">
        <v>0.92320999999999998</v>
      </c>
      <c r="V883" s="30">
        <v>0.1338955765</v>
      </c>
      <c r="W883" s="30">
        <v>0.68018999999999996</v>
      </c>
      <c r="X883" s="30">
        <v>0.1065460526</v>
      </c>
      <c r="Y883" s="30">
        <v>0.53978000000000004</v>
      </c>
      <c r="Z883" s="30">
        <v>7.9801892370000002E-2</v>
      </c>
      <c r="AA883" s="30">
        <v>0.71650999999999998</v>
      </c>
      <c r="AB883" s="30">
        <v>0.1076002403</v>
      </c>
      <c r="AC883" s="99">
        <f t="shared" si="387"/>
        <v>0.1069609404425</v>
      </c>
      <c r="AD883">
        <f t="shared" si="388"/>
        <v>2.2088227241255341E-2</v>
      </c>
      <c r="AE883" t="s">
        <v>46</v>
      </c>
      <c r="AF883">
        <v>1.93E+18</v>
      </c>
      <c r="AG883" s="30">
        <v>0.59565999999999997</v>
      </c>
      <c r="AH883" s="30">
        <v>9.2136117559999994E-2</v>
      </c>
      <c r="AI883" s="30">
        <v>0.375</v>
      </c>
      <c r="AJ883" s="30">
        <v>6.1374795420000003E-2</v>
      </c>
      <c r="AK883" s="99">
        <f t="shared" si="389"/>
        <v>7.6755456489999999E-2</v>
      </c>
      <c r="AL883" s="100">
        <f t="shared" si="390"/>
        <v>1.5380661069999996E-2</v>
      </c>
      <c r="AM883" t="s">
        <v>52</v>
      </c>
      <c r="AN883">
        <v>2.01E+18</v>
      </c>
      <c r="AO883">
        <v>0.28260000000000002</v>
      </c>
      <c r="AP883">
        <v>0.33582887700000003</v>
      </c>
      <c r="AQ883">
        <v>0.2278</v>
      </c>
      <c r="AR883">
        <v>0.22131545699999999</v>
      </c>
      <c r="AS883">
        <f t="shared" si="391"/>
        <v>0.27857216699999998</v>
      </c>
      <c r="AT883">
        <f t="shared" si="392"/>
        <v>8.0973215818863575E-2</v>
      </c>
      <c r="AU883" t="s">
        <v>46</v>
      </c>
      <c r="AV883">
        <v>2.01E+18</v>
      </c>
      <c r="AY883">
        <v>0.4259</v>
      </c>
      <c r="AZ883">
        <v>0.56877670899999999</v>
      </c>
      <c r="BA883">
        <v>0.69669999999999999</v>
      </c>
      <c r="BB883">
        <v>0.74156466200000004</v>
      </c>
      <c r="BC883">
        <v>0.70950000000000002</v>
      </c>
      <c r="BD883">
        <v>0.81956797999999997</v>
      </c>
      <c r="BE883">
        <v>0.63900000000000001</v>
      </c>
      <c r="BF883">
        <v>0.65652933300000005</v>
      </c>
      <c r="BG883">
        <f t="shared" si="393"/>
        <v>0.69660967100000004</v>
      </c>
      <c r="BH883">
        <f t="shared" si="385"/>
        <v>0.10814711682986426</v>
      </c>
      <c r="BI883" t="s">
        <v>52</v>
      </c>
      <c r="BJ883">
        <v>1.93E+18</v>
      </c>
      <c r="BK883">
        <v>0.13880000000000001</v>
      </c>
      <c r="BL883">
        <v>0.20100000000000001</v>
      </c>
      <c r="BM883">
        <v>0.1522</v>
      </c>
      <c r="BN883">
        <v>0.17499999999999999</v>
      </c>
      <c r="BO883">
        <f t="shared" si="394"/>
        <v>0.188</v>
      </c>
      <c r="BP883">
        <f t="shared" si="395"/>
        <v>1.8384776310850254E-2</v>
      </c>
      <c r="BQ883" t="s">
        <v>46</v>
      </c>
      <c r="BR883">
        <v>1.93E+18</v>
      </c>
      <c r="BS883">
        <v>0.37509999999999999</v>
      </c>
      <c r="BT883">
        <v>0.43239193100000001</v>
      </c>
      <c r="BW883" s="32">
        <v>6.0754211709999999E-3</v>
      </c>
      <c r="BX883" s="31"/>
      <c r="BY883" s="31"/>
      <c r="BZ883" s="31"/>
      <c r="CA883" s="31"/>
      <c r="CB883" s="100"/>
      <c r="CC883" s="32">
        <v>5.3681351379999999E-3</v>
      </c>
      <c r="CD883" s="32">
        <v>4.6133229140000002E-3</v>
      </c>
      <c r="CE883" s="32">
        <v>3.2610856060000001E-3</v>
      </c>
      <c r="CF883" s="32">
        <v>4.4665721519999996E-3</v>
      </c>
      <c r="CG883">
        <f t="shared" si="397"/>
        <v>4.4272789525000005E-3</v>
      </c>
      <c r="CH883" s="32">
        <v>3.9393187140000004E-3</v>
      </c>
      <c r="CI883" s="32">
        <v>2.7764682179999998E-3</v>
      </c>
      <c r="CJ883" s="100">
        <f t="shared" si="398"/>
        <v>3.3578934660000001E-3</v>
      </c>
      <c r="CK883" s="32">
        <v>0.1104012795</v>
      </c>
      <c r="CL883" s="32">
        <v>5.9451887080000002E-2</v>
      </c>
      <c r="CM883">
        <f t="shared" si="399"/>
        <v>8.4926583289999996E-2</v>
      </c>
      <c r="CN883" s="31"/>
      <c r="CO883" s="32">
        <v>0.21047113049999999</v>
      </c>
      <c r="CP883" s="32">
        <v>0.21909133850000001</v>
      </c>
      <c r="CQ883" s="32">
        <v>0.26302453990000002</v>
      </c>
      <c r="CR883" s="32">
        <v>0.1870611173</v>
      </c>
      <c r="CS883">
        <f t="shared" si="400"/>
        <v>0.21991203155</v>
      </c>
      <c r="CT883" s="32">
        <v>8.0115803429999993E-2</v>
      </c>
      <c r="CU883" s="32">
        <v>5.5324269410000002E-2</v>
      </c>
      <c r="CV883">
        <f t="shared" si="401"/>
        <v>6.772003641999999E-2</v>
      </c>
      <c r="CW883" s="32">
        <v>0.13796445639999999</v>
      </c>
      <c r="CY883">
        <v>2.78E+18</v>
      </c>
      <c r="CZ883">
        <f>Q888</f>
        <v>0.13120278991000001</v>
      </c>
    </row>
    <row r="884" spans="1:104" ht="15.75" thickBot="1">
      <c r="A884" t="s">
        <v>53</v>
      </c>
      <c r="B884">
        <v>2.16E+18</v>
      </c>
      <c r="C884" s="30">
        <v>0.84430000000000005</v>
      </c>
      <c r="D884" s="30">
        <v>0.13047442440000001</v>
      </c>
      <c r="E884" t="s">
        <v>47</v>
      </c>
      <c r="F884">
        <v>2.16E+18</v>
      </c>
      <c r="G884" s="30">
        <v>0.97472000000000003</v>
      </c>
      <c r="H884" s="30">
        <v>0.15081541079999999</v>
      </c>
      <c r="I884" s="30">
        <v>0.42836000000000002</v>
      </c>
      <c r="J884" s="30">
        <v>7.9561664190000006E-2</v>
      </c>
      <c r="K884" s="30">
        <v>0.55886999999999998</v>
      </c>
      <c r="L884" s="30">
        <v>9.7177882110000002E-2</v>
      </c>
      <c r="M884" s="30">
        <v>0.52583999999999997</v>
      </c>
      <c r="N884" s="30">
        <v>0.19523279130000001</v>
      </c>
      <c r="Q884">
        <f t="shared" ref="Q884" si="413">AVERAGE(H884,J884,L884,N884,P884)</f>
        <v>0.13069693709999999</v>
      </c>
      <c r="R884" s="100">
        <f t="shared" ref="R884" si="414">_xlfn.STDEV.S(H884,J884,L884,N884,P884)</f>
        <v>5.2624369020268194E-2</v>
      </c>
      <c r="S884" t="s">
        <v>53</v>
      </c>
      <c r="T884">
        <v>2.08E+18</v>
      </c>
      <c r="U884" s="30">
        <v>0.88536000000000004</v>
      </c>
      <c r="V884" s="30">
        <v>0.12840609140000001</v>
      </c>
      <c r="W884" s="30">
        <v>0.63883999999999996</v>
      </c>
      <c r="X884" s="30">
        <v>0.1000689223</v>
      </c>
      <c r="Y884" s="30">
        <v>0.50680000000000003</v>
      </c>
      <c r="Z884" s="30">
        <v>7.4926079239999999E-2</v>
      </c>
      <c r="AA884" s="30">
        <v>0.69894999999999996</v>
      </c>
      <c r="AB884" s="30">
        <v>0.10496320770000001</v>
      </c>
      <c r="AC884" s="99">
        <f t="shared" si="387"/>
        <v>0.10209107516</v>
      </c>
      <c r="AD884">
        <f t="shared" si="388"/>
        <v>2.1929852792951871E-2</v>
      </c>
      <c r="AE884" t="s">
        <v>47</v>
      </c>
      <c r="AF884">
        <v>2.08E+18</v>
      </c>
      <c r="AG884" s="30">
        <v>0.57362999999999997</v>
      </c>
      <c r="AH884" s="30">
        <v>8.8728538280000005E-2</v>
      </c>
      <c r="AI884" s="30">
        <v>0.33951999999999999</v>
      </c>
      <c r="AJ884" s="30">
        <v>5.5567921440000001E-2</v>
      </c>
      <c r="AK884" s="99">
        <f t="shared" si="389"/>
        <v>7.2148229859999996E-2</v>
      </c>
      <c r="AL884" s="100">
        <f t="shared" si="390"/>
        <v>1.658030842000003E-2</v>
      </c>
      <c r="AM884" t="s">
        <v>53</v>
      </c>
      <c r="AN884">
        <v>2.16E+18</v>
      </c>
      <c r="AO884">
        <v>0.26090000000000002</v>
      </c>
      <c r="AP884">
        <v>0.31004159199999998</v>
      </c>
      <c r="AQ884">
        <v>0.23530000000000001</v>
      </c>
      <c r="AR884">
        <v>0.22860196299999999</v>
      </c>
      <c r="AS884">
        <f t="shared" si="391"/>
        <v>0.26932177749999997</v>
      </c>
      <c r="AT884">
        <f t="shared" si="392"/>
        <v>5.7586513923216828E-2</v>
      </c>
      <c r="AU884" t="s">
        <v>47</v>
      </c>
      <c r="AV884">
        <v>2.16E+18</v>
      </c>
      <c r="AW884">
        <v>0.85660000000000003</v>
      </c>
      <c r="AX884">
        <v>0.78328456499999999</v>
      </c>
      <c r="AY884">
        <v>0.46899999999999997</v>
      </c>
      <c r="AZ884">
        <v>0.62633547000000001</v>
      </c>
      <c r="BA884">
        <v>0.67359999999999998</v>
      </c>
      <c r="BB884">
        <v>0.71697711600000003</v>
      </c>
      <c r="BC884">
        <v>0.67759999999999998</v>
      </c>
      <c r="BD884">
        <v>0.78271918699999998</v>
      </c>
      <c r="BE884">
        <v>0.65900000000000003</v>
      </c>
      <c r="BF884">
        <v>0.67707798200000002</v>
      </c>
      <c r="BG884">
        <f t="shared" si="393"/>
        <v>0.70077743875000009</v>
      </c>
      <c r="BH884">
        <f t="shared" si="385"/>
        <v>6.8055292440262108E-2</v>
      </c>
      <c r="BI884" t="s">
        <v>53</v>
      </c>
      <c r="BJ884">
        <v>2.08E+18</v>
      </c>
      <c r="BK884">
        <v>0.16109999999999999</v>
      </c>
      <c r="BL884">
        <v>0.23300000000000001</v>
      </c>
      <c r="BM884">
        <v>0.18390000000000001</v>
      </c>
      <c r="BN884">
        <v>0.21099999999999999</v>
      </c>
      <c r="BO884">
        <f t="shared" si="394"/>
        <v>0.222</v>
      </c>
      <c r="BP884">
        <f t="shared" si="395"/>
        <v>1.555634918610406E-2</v>
      </c>
      <c r="BQ884" t="s">
        <v>47</v>
      </c>
      <c r="BR884">
        <v>2.08E+18</v>
      </c>
      <c r="BS884">
        <v>0.37159999999999999</v>
      </c>
      <c r="BT884">
        <v>0.428357349</v>
      </c>
      <c r="BW884" s="32">
        <v>5.5736851150000001E-3</v>
      </c>
      <c r="BX884" s="32">
        <v>6.4508841739999998E-3</v>
      </c>
      <c r="BY884" s="32">
        <v>4.0846164979999999E-3</v>
      </c>
      <c r="BZ884" s="32">
        <v>4.6707541960000001E-3</v>
      </c>
      <c r="CA884" s="32">
        <v>2.004062492E-2</v>
      </c>
      <c r="CB884" s="100">
        <f t="shared" ref="CB884" si="415">AVERAGE(BX884:CA884)</f>
        <v>8.8117199470000001E-3</v>
      </c>
      <c r="CC884" s="32">
        <v>5.1479935660000004E-3</v>
      </c>
      <c r="CD884" s="32">
        <v>4.3328256369999998E-3</v>
      </c>
      <c r="CE884" s="32">
        <v>3.061818759E-3</v>
      </c>
      <c r="CF884" s="32">
        <v>4.3570879059999998E-3</v>
      </c>
      <c r="CG884">
        <f t="shared" si="397"/>
        <v>4.2249314669999998E-3</v>
      </c>
      <c r="CH884" s="32">
        <v>3.7936081149999999E-3</v>
      </c>
      <c r="CI884" s="32">
        <v>2.513764085E-3</v>
      </c>
      <c r="CJ884" s="100">
        <f t="shared" si="398"/>
        <v>3.1536860999999998E-3</v>
      </c>
      <c r="CK884" s="32">
        <v>0.101910774</v>
      </c>
      <c r="CL884" s="32">
        <v>6.1410816180000001E-2</v>
      </c>
      <c r="CM884">
        <f t="shared" si="399"/>
        <v>8.1660795090000002E-2</v>
      </c>
      <c r="CN884" s="32">
        <v>0.1989051798</v>
      </c>
      <c r="CO884" s="32">
        <v>0.23189310099999999</v>
      </c>
      <c r="CP884" s="32">
        <v>0.21176873539999999</v>
      </c>
      <c r="CQ884" s="32">
        <v>0.2510849248</v>
      </c>
      <c r="CR884" s="32">
        <v>0.19295659230000001</v>
      </c>
      <c r="CS884">
        <f t="shared" si="400"/>
        <v>0.21732170666</v>
      </c>
      <c r="CT884" s="32">
        <v>9.2997482500000006E-2</v>
      </c>
      <c r="CU884" s="32">
        <v>6.6854378209999996E-2</v>
      </c>
      <c r="CV884">
        <f t="shared" si="401"/>
        <v>7.9925930355000008E-2</v>
      </c>
      <c r="CW884" s="32">
        <v>0.1366734661</v>
      </c>
      <c r="CY884">
        <v>3.09E+18</v>
      </c>
      <c r="CZ884">
        <f>Q890</f>
        <v>0.129131703875</v>
      </c>
    </row>
    <row r="885" spans="1:104" ht="15.75" thickBot="1">
      <c r="A885" t="s">
        <v>54</v>
      </c>
      <c r="B885">
        <v>2.31E+18</v>
      </c>
      <c r="C885" s="30">
        <v>0.81779999999999997</v>
      </c>
      <c r="D885" s="30">
        <v>0.12637923039999999</v>
      </c>
      <c r="E885" t="s">
        <v>48</v>
      </c>
      <c r="F885">
        <v>2.31E+18</v>
      </c>
      <c r="G885" s="30"/>
      <c r="H885" s="30"/>
      <c r="I885" s="19"/>
      <c r="J885" s="19"/>
      <c r="K885" s="19"/>
      <c r="L885" s="19"/>
      <c r="M885" s="19"/>
      <c r="N885" s="19"/>
      <c r="R885" s="100"/>
      <c r="S885" t="s">
        <v>54</v>
      </c>
      <c r="T885">
        <v>2.23E+18</v>
      </c>
      <c r="U885" s="30">
        <v>0.85043999999999997</v>
      </c>
      <c r="V885" s="30">
        <v>0.1233415518</v>
      </c>
      <c r="W885" s="30">
        <v>0.54745999999999995</v>
      </c>
      <c r="X885" s="30">
        <v>8.5755012529999994E-2</v>
      </c>
      <c r="Y885" s="30">
        <v>0.48825000000000002</v>
      </c>
      <c r="Z885" s="30">
        <v>7.2183619160000004E-2</v>
      </c>
      <c r="AA885" s="30">
        <v>0.64761999999999997</v>
      </c>
      <c r="AB885" s="30">
        <v>9.7254843069999999E-2</v>
      </c>
      <c r="AC885" s="99">
        <f t="shared" si="387"/>
        <v>9.4633756639999997E-2</v>
      </c>
      <c r="AD885">
        <f t="shared" si="388"/>
        <v>2.1709048550192248E-2</v>
      </c>
      <c r="AE885" t="s">
        <v>48</v>
      </c>
      <c r="AF885">
        <v>2.23E+18</v>
      </c>
      <c r="AG885" s="30">
        <v>0.55742999999999998</v>
      </c>
      <c r="AH885" s="30">
        <v>8.6222737820000006E-2</v>
      </c>
      <c r="AI885" s="30">
        <v>0.34583999999999998</v>
      </c>
      <c r="AJ885" s="30">
        <v>5.6602291329999999E-2</v>
      </c>
      <c r="AK885" s="99">
        <f t="shared" si="389"/>
        <v>7.1412514575000002E-2</v>
      </c>
      <c r="AL885" s="100">
        <f t="shared" si="390"/>
        <v>1.4810223244999997E-2</v>
      </c>
      <c r="AM885" t="s">
        <v>54</v>
      </c>
      <c r="AN885">
        <v>2.31E+18</v>
      </c>
      <c r="AO885">
        <v>0.26379999999999998</v>
      </c>
      <c r="AP885">
        <v>0.313487819</v>
      </c>
      <c r="AQ885">
        <v>0.247</v>
      </c>
      <c r="AR885">
        <v>0.23996891100000001</v>
      </c>
      <c r="AS885">
        <f t="shared" si="391"/>
        <v>0.27672836499999998</v>
      </c>
      <c r="AT885">
        <f t="shared" si="392"/>
        <v>5.1985718392230297E-2</v>
      </c>
      <c r="AU885" t="s">
        <v>48</v>
      </c>
      <c r="AV885">
        <v>2.31E+18</v>
      </c>
      <c r="AY885">
        <v>0.38700000000000001</v>
      </c>
      <c r="AZ885">
        <v>0.51682692299999999</v>
      </c>
      <c r="BA885">
        <v>0.71609999999999996</v>
      </c>
      <c r="BB885">
        <v>0.76221394399999998</v>
      </c>
      <c r="BC885">
        <v>0.70030000000000003</v>
      </c>
      <c r="BD885">
        <v>0.80894074199999999</v>
      </c>
      <c r="BE885">
        <v>0.58579999999999999</v>
      </c>
      <c r="BF885">
        <v>0.60186992699999997</v>
      </c>
      <c r="BG885">
        <f t="shared" si="393"/>
        <v>0.67246288399999998</v>
      </c>
      <c r="BH885">
        <f t="shared" si="385"/>
        <v>0.13648855437946575</v>
      </c>
      <c r="BI885" t="s">
        <v>54</v>
      </c>
      <c r="BJ885">
        <v>2.23E+18</v>
      </c>
      <c r="BK885">
        <v>0.14940000000000001</v>
      </c>
      <c r="BL885">
        <v>0.216</v>
      </c>
      <c r="BM885">
        <v>0.2132</v>
      </c>
      <c r="BN885">
        <v>0.24399999999999999</v>
      </c>
      <c r="BO885">
        <f t="shared" si="394"/>
        <v>0.22999999999999998</v>
      </c>
      <c r="BP885">
        <f t="shared" si="395"/>
        <v>1.9798989873223326E-2</v>
      </c>
      <c r="BQ885" t="s">
        <v>48</v>
      </c>
      <c r="BR885">
        <v>2.23E+18</v>
      </c>
      <c r="BS885">
        <v>0.35880000000000001</v>
      </c>
      <c r="BT885">
        <v>0.41360230599999998</v>
      </c>
      <c r="BW885" s="32">
        <v>5.3987001840000003E-3</v>
      </c>
      <c r="BX885" s="31"/>
      <c r="BY885" s="31"/>
      <c r="BZ885" s="31"/>
      <c r="CA885" s="31"/>
      <c r="CB885" s="100"/>
      <c r="CC885" s="32">
        <v>4.9448997350000001E-3</v>
      </c>
      <c r="CD885" s="32">
        <v>3.7129795679999998E-3</v>
      </c>
      <c r="CE885" s="32">
        <v>2.9497402100000002E-3</v>
      </c>
      <c r="CF885" s="32">
        <v>4.0370601779999996E-3</v>
      </c>
      <c r="CG885">
        <f t="shared" si="397"/>
        <v>3.9111699227499996E-3</v>
      </c>
      <c r="CH885" s="32">
        <v>3.686459552E-3</v>
      </c>
      <c r="CI885" s="32">
        <v>2.560558884E-3</v>
      </c>
      <c r="CJ885" s="100">
        <f t="shared" si="398"/>
        <v>3.123509218E-3</v>
      </c>
      <c r="CK885" s="32">
        <v>0.1030452622</v>
      </c>
      <c r="CL885" s="32">
        <v>6.4467049590000006E-2</v>
      </c>
      <c r="CM885">
        <f t="shared" si="399"/>
        <v>8.3756155895000003E-2</v>
      </c>
      <c r="CN885" s="31"/>
      <c r="CO885" s="32">
        <v>0.19116440770000001</v>
      </c>
      <c r="CP885" s="32">
        <v>0.2252457504</v>
      </c>
      <c r="CQ885" s="32">
        <v>0.25957949219999998</v>
      </c>
      <c r="CR885" s="32">
        <v>0.17139655879999999</v>
      </c>
      <c r="CS885">
        <f t="shared" si="400"/>
        <v>0.21184655227499999</v>
      </c>
      <c r="CT885" s="32">
        <v>8.6238413850000001E-2</v>
      </c>
      <c r="CU885" s="32">
        <v>7.7515175970000003E-2</v>
      </c>
      <c r="CV885">
        <f t="shared" si="401"/>
        <v>8.1876794909999995E-2</v>
      </c>
      <c r="CW885" s="32">
        <v>0.13195299969999999</v>
      </c>
      <c r="CY885">
        <v>3.39E+18</v>
      </c>
      <c r="CZ885">
        <f>Q892</f>
        <v>0.1246746616225</v>
      </c>
    </row>
    <row r="886" spans="1:104" ht="15.75" thickBot="1">
      <c r="A886" t="s">
        <v>55</v>
      </c>
      <c r="B886">
        <v>2.47E+18</v>
      </c>
      <c r="C886" s="30">
        <v>0.75026999999999999</v>
      </c>
      <c r="D886" s="30">
        <v>0.11594343999999999</v>
      </c>
      <c r="E886" t="s">
        <v>49</v>
      </c>
      <c r="F886">
        <v>2.47E+18</v>
      </c>
      <c r="G886" s="30">
        <v>0.97070999999999996</v>
      </c>
      <c r="H886" s="30">
        <v>0.15019495590000001</v>
      </c>
      <c r="I886" s="30">
        <v>0.41521999999999998</v>
      </c>
      <c r="J886" s="30">
        <v>7.7121099550000002E-2</v>
      </c>
      <c r="K886" s="30">
        <v>0.56337999999999999</v>
      </c>
      <c r="L886" s="30">
        <v>9.7962093550000004E-2</v>
      </c>
      <c r="M886" s="30">
        <v>0.56128999999999996</v>
      </c>
      <c r="N886" s="30">
        <v>0.20839459420000001</v>
      </c>
      <c r="Q886">
        <f t="shared" ref="Q886" si="416">AVERAGE(H886,J886,L886,N886,P886)</f>
        <v>0.13341818580000001</v>
      </c>
      <c r="R886" s="100">
        <f t="shared" ref="R886" si="417">_xlfn.STDEV.S(H886,J886,L886,N886,P886)</f>
        <v>5.8678270337585457E-2</v>
      </c>
      <c r="S886" t="s">
        <v>55</v>
      </c>
      <c r="T886">
        <v>2.38E+18</v>
      </c>
      <c r="U886" s="30">
        <v>0.80844000000000005</v>
      </c>
      <c r="V886" s="30">
        <v>0.11725018130000001</v>
      </c>
      <c r="W886" s="30">
        <v>0.49658000000000002</v>
      </c>
      <c r="X886" s="30">
        <v>7.7785087720000007E-2</v>
      </c>
      <c r="Y886" s="30">
        <v>0.47199000000000002</v>
      </c>
      <c r="Z886" s="30">
        <v>6.9779716140000003E-2</v>
      </c>
      <c r="AA886" s="30">
        <v>0.53779999999999994</v>
      </c>
      <c r="AB886" s="30">
        <v>8.0762877309999995E-2</v>
      </c>
      <c r="AC886" s="99">
        <f t="shared" si="387"/>
        <v>8.6394465617499999E-2</v>
      </c>
      <c r="AD886">
        <f t="shared" si="388"/>
        <v>2.108681472015549E-2</v>
      </c>
      <c r="AE886" t="s">
        <v>49</v>
      </c>
      <c r="AF886">
        <v>2.38E+18</v>
      </c>
      <c r="AG886" s="30">
        <v>0.58531999999999995</v>
      </c>
      <c r="AH886" s="30">
        <v>9.0536736270000001E-2</v>
      </c>
      <c r="AI886" s="30">
        <v>0.34948000000000001</v>
      </c>
      <c r="AJ886" s="30">
        <v>5.7198036010000002E-2</v>
      </c>
      <c r="AK886" s="99">
        <f t="shared" si="389"/>
        <v>7.3867386140000005E-2</v>
      </c>
      <c r="AL886" s="100">
        <f t="shared" si="390"/>
        <v>1.6669350129999969E-2</v>
      </c>
      <c r="AM886" t="s">
        <v>55</v>
      </c>
      <c r="AN886">
        <v>2.47E+18</v>
      </c>
      <c r="AO886">
        <v>0.23860000000000001</v>
      </c>
      <c r="AP886">
        <v>0.28354129500000003</v>
      </c>
      <c r="AQ886">
        <v>0.16846</v>
      </c>
      <c r="AR886">
        <v>0.16366462600000001</v>
      </c>
      <c r="AS886">
        <f t="shared" si="391"/>
        <v>0.2236029605</v>
      </c>
      <c r="AT886">
        <f t="shared" si="392"/>
        <v>8.4765605555955317E-2</v>
      </c>
      <c r="AU886" t="s">
        <v>49</v>
      </c>
      <c r="AV886">
        <v>2.47E+18</v>
      </c>
      <c r="AW886">
        <v>0.81110000000000004</v>
      </c>
      <c r="AX886">
        <v>0.74167885899999997</v>
      </c>
      <c r="AY886">
        <v>0.45619999999999999</v>
      </c>
      <c r="AZ886">
        <v>0.60924145299999999</v>
      </c>
      <c r="BA886">
        <v>0.78580000000000005</v>
      </c>
      <c r="BB886">
        <v>0.83640234199999997</v>
      </c>
      <c r="BC886">
        <v>0.77029999999999998</v>
      </c>
      <c r="BD886">
        <v>0.88980016200000001</v>
      </c>
      <c r="BE886">
        <v>0.62319999999999998</v>
      </c>
      <c r="BF886">
        <v>0.640295901</v>
      </c>
      <c r="BG886">
        <f t="shared" si="393"/>
        <v>0.74393496449999996</v>
      </c>
      <c r="BH886">
        <f t="shared" si="385"/>
        <v>0.12115521168775677</v>
      </c>
      <c r="BI886" t="s">
        <v>55</v>
      </c>
      <c r="BJ886">
        <v>2.38E+18</v>
      </c>
      <c r="BK886">
        <v>0.11650000000000001</v>
      </c>
      <c r="BL886">
        <v>0.16800000000000001</v>
      </c>
      <c r="BM886">
        <v>0.14910000000000001</v>
      </c>
      <c r="BN886">
        <v>0.17100000000000001</v>
      </c>
      <c r="BO886">
        <f t="shared" si="394"/>
        <v>0.16950000000000001</v>
      </c>
      <c r="BP886">
        <f t="shared" si="395"/>
        <v>2.1213203435596446E-3</v>
      </c>
      <c r="BQ886" t="s">
        <v>49</v>
      </c>
      <c r="BR886">
        <v>2.38E+18</v>
      </c>
      <c r="BS886">
        <v>0.372</v>
      </c>
      <c r="BT886">
        <v>0.42881844400000002</v>
      </c>
      <c r="BW886" s="32">
        <v>4.9528044490000003E-3</v>
      </c>
      <c r="BX886" s="32">
        <v>6.4243359340000004E-3</v>
      </c>
      <c r="BY886" s="32">
        <v>3.9593086189999996E-3</v>
      </c>
      <c r="BZ886" s="32">
        <v>4.7084520850000002E-3</v>
      </c>
      <c r="CA886" s="32">
        <v>2.1392562140000002E-2</v>
      </c>
      <c r="CB886" s="100">
        <f t="shared" ref="CB886" si="418">AVERAGE(BX886:CA886)</f>
        <v>9.1211646945000002E-3</v>
      </c>
      <c r="CC886" s="32">
        <v>4.700636587E-3</v>
      </c>
      <c r="CD886" s="32">
        <v>3.3678675779999999E-3</v>
      </c>
      <c r="CE886" s="32">
        <v>2.8514986230000002E-3</v>
      </c>
      <c r="CF886" s="32">
        <v>3.3524004899999999E-3</v>
      </c>
      <c r="CG886">
        <f t="shared" si="397"/>
        <v>3.5681008195000002E-3</v>
      </c>
      <c r="CH886" s="32">
        <v>3.8709277329999998E-3</v>
      </c>
      <c r="CI886" s="32">
        <v>2.5875103770000001E-3</v>
      </c>
      <c r="CJ886" s="100">
        <f t="shared" si="398"/>
        <v>3.229219055E-3</v>
      </c>
      <c r="CK886" s="32">
        <v>9.3188779870000002E-2</v>
      </c>
      <c r="CL886" s="32">
        <v>4.395761443E-2</v>
      </c>
      <c r="CM886">
        <f t="shared" si="399"/>
        <v>6.8573197150000001E-2</v>
      </c>
      <c r="CN886" s="32">
        <v>0.18824824239999999</v>
      </c>
      <c r="CO886" s="32">
        <v>0.22552757239999999</v>
      </c>
      <c r="CP886" s="32">
        <v>0.2473944418</v>
      </c>
      <c r="CQ886" s="32">
        <v>0.28582685520000001</v>
      </c>
      <c r="CR886" s="32">
        <v>0.18240626979999999</v>
      </c>
      <c r="CS886">
        <f t="shared" si="400"/>
        <v>0.22588067632</v>
      </c>
      <c r="CT886" s="32">
        <v>6.7237986050000004E-2</v>
      </c>
      <c r="CU886" s="32">
        <v>5.4196912950000002E-2</v>
      </c>
      <c r="CV886">
        <f t="shared" si="401"/>
        <v>6.0717449500000006E-2</v>
      </c>
      <c r="CW886" s="32">
        <v>0.13682100259999999</v>
      </c>
      <c r="CY886">
        <v>3.7E+18</v>
      </c>
      <c r="CZ886">
        <f>Q894</f>
        <v>9.0310712537500004E-2</v>
      </c>
    </row>
    <row r="887" spans="1:104" ht="15.75" thickBot="1">
      <c r="A887" t="s">
        <v>56</v>
      </c>
      <c r="B887">
        <v>2.62E+18</v>
      </c>
      <c r="C887" s="30">
        <v>0.69235000000000002</v>
      </c>
      <c r="D887" s="30">
        <v>0.1069927368</v>
      </c>
      <c r="E887" t="s">
        <v>50</v>
      </c>
      <c r="F887">
        <v>2.62E+18</v>
      </c>
      <c r="G887" s="30"/>
      <c r="H887" s="30"/>
      <c r="I887" s="19"/>
      <c r="J887" s="19"/>
      <c r="K887" s="19"/>
      <c r="L887" s="19"/>
      <c r="M887" s="19"/>
      <c r="N887" s="19"/>
      <c r="R887" s="100"/>
      <c r="S887" t="s">
        <v>56</v>
      </c>
      <c r="T887">
        <v>2.53E+18</v>
      </c>
      <c r="U887" s="30">
        <v>0.74360000000000004</v>
      </c>
      <c r="V887" s="30">
        <v>0.1078462654</v>
      </c>
      <c r="W887" s="30">
        <v>0.41333999999999999</v>
      </c>
      <c r="X887" s="30">
        <v>6.4746240600000005E-2</v>
      </c>
      <c r="Y887" s="30">
        <v>0.41063</v>
      </c>
      <c r="Z887" s="30">
        <v>6.0708160849999998E-2</v>
      </c>
      <c r="AA887" s="30">
        <v>0.53246000000000004</v>
      </c>
      <c r="AB887" s="30">
        <v>7.9960955099999995E-2</v>
      </c>
      <c r="AC887" s="99">
        <f t="shared" si="387"/>
        <v>7.8315405487500003E-2</v>
      </c>
      <c r="AD887">
        <f t="shared" si="388"/>
        <v>2.1361310978556775E-2</v>
      </c>
      <c r="AE887" t="s">
        <v>50</v>
      </c>
      <c r="AF887">
        <v>2.53E+18</v>
      </c>
      <c r="AG887" s="30">
        <v>0.62843000000000004</v>
      </c>
      <c r="AH887" s="30">
        <v>9.7204949730000004E-2</v>
      </c>
      <c r="AI887" s="30">
        <v>0.37262000000000001</v>
      </c>
      <c r="AJ887" s="30">
        <v>6.0985270049999998E-2</v>
      </c>
      <c r="AK887" s="99">
        <f t="shared" si="389"/>
        <v>7.9095109890000001E-2</v>
      </c>
      <c r="AL887" s="100">
        <f t="shared" si="390"/>
        <v>1.8109839840000003E-2</v>
      </c>
      <c r="AM887" t="s">
        <v>56</v>
      </c>
      <c r="AN887">
        <v>2.62E+18</v>
      </c>
      <c r="AO887">
        <v>0.1663</v>
      </c>
      <c r="AP887">
        <v>0.19762329200000001</v>
      </c>
      <c r="AQ887">
        <v>0.12531</v>
      </c>
      <c r="AR887">
        <v>0.121742932</v>
      </c>
      <c r="AS887">
        <f t="shared" si="391"/>
        <v>0.15968311200000002</v>
      </c>
      <c r="AT887">
        <f t="shared" si="392"/>
        <v>5.3655517114876365E-2</v>
      </c>
      <c r="AU887" t="s">
        <v>50</v>
      </c>
      <c r="AV887">
        <v>2.62E+18</v>
      </c>
      <c r="AY887">
        <v>0.31230000000000002</v>
      </c>
      <c r="AZ887">
        <v>0.41706730800000003</v>
      </c>
      <c r="BA887">
        <v>0.73960000000000004</v>
      </c>
      <c r="BB887">
        <v>0.78722724899999996</v>
      </c>
      <c r="BC887">
        <v>0.77829999999999999</v>
      </c>
      <c r="BD887">
        <v>0.89904123800000002</v>
      </c>
      <c r="BE887">
        <v>0.58330000000000004</v>
      </c>
      <c r="BF887">
        <v>0.59930134599999996</v>
      </c>
      <c r="BG887">
        <f t="shared" si="393"/>
        <v>0.67565928524999996</v>
      </c>
      <c r="BH887">
        <f t="shared" si="385"/>
        <v>0.21216915651927032</v>
      </c>
      <c r="BI887" t="s">
        <v>56</v>
      </c>
      <c r="BJ887">
        <v>2.53E+18</v>
      </c>
      <c r="BK887">
        <v>0.10349999999999999</v>
      </c>
      <c r="BL887">
        <v>0.15</v>
      </c>
      <c r="BM887">
        <v>7.8799999999999995E-2</v>
      </c>
      <c r="BN887">
        <v>9.0399999999999994E-2</v>
      </c>
      <c r="BO887">
        <f t="shared" si="394"/>
        <v>0.1202</v>
      </c>
      <c r="BP887">
        <f t="shared" si="395"/>
        <v>4.2143564158718186E-2</v>
      </c>
      <c r="BQ887" t="s">
        <v>50</v>
      </c>
      <c r="BR887">
        <v>2.53E+18</v>
      </c>
      <c r="BS887">
        <v>0.33169999999999999</v>
      </c>
      <c r="BT887">
        <v>0.382363112</v>
      </c>
      <c r="BW887" s="32">
        <v>4.5703829000000003E-3</v>
      </c>
      <c r="BX887" s="31"/>
      <c r="BY887" s="31"/>
      <c r="BZ887" s="31"/>
      <c r="CA887" s="31"/>
      <c r="CB887" s="100"/>
      <c r="CC887" s="32">
        <v>4.323556573E-3</v>
      </c>
      <c r="CD887" s="32">
        <v>2.803283158E-3</v>
      </c>
      <c r="CE887" s="32">
        <v>2.480773207E-3</v>
      </c>
      <c r="CF887" s="32">
        <v>3.3191100469999999E-3</v>
      </c>
      <c r="CG887">
        <f t="shared" si="397"/>
        <v>3.2316807462499995E-3</v>
      </c>
      <c r="CH887" s="32">
        <v>4.156069666E-3</v>
      </c>
      <c r="CI887" s="32">
        <v>2.7588458810000002E-3</v>
      </c>
      <c r="CJ887" s="100">
        <f t="shared" si="398"/>
        <v>3.4574577734999999E-3</v>
      </c>
      <c r="CK887" s="32">
        <v>6.4930166639999995E-2</v>
      </c>
      <c r="CL887" s="32">
        <v>3.2695111229999997E-2</v>
      </c>
      <c r="CM887">
        <f t="shared" si="399"/>
        <v>4.8812638935E-2</v>
      </c>
      <c r="CN887" s="31"/>
      <c r="CO887" s="32">
        <v>0.15415434419999999</v>
      </c>
      <c r="CP887" s="32">
        <v>0.23270675439999999</v>
      </c>
      <c r="CQ887" s="32">
        <v>0.28883185090000002</v>
      </c>
      <c r="CR887" s="32">
        <v>0.17066103990000001</v>
      </c>
      <c r="CS887">
        <f t="shared" si="400"/>
        <v>0.21158849734999999</v>
      </c>
      <c r="CT887" s="32">
        <v>5.9732273760000003E-2</v>
      </c>
      <c r="CU887" s="32">
        <v>2.863863358E-2</v>
      </c>
      <c r="CV887">
        <f t="shared" si="401"/>
        <v>4.4185453669999999E-2</v>
      </c>
      <c r="CW887" s="32">
        <v>0.12196321860000001</v>
      </c>
      <c r="CY887">
        <v>4.01E+18</v>
      </c>
      <c r="CZ887">
        <f>Q896</f>
        <v>8.9539111640000002E-2</v>
      </c>
    </row>
    <row r="888" spans="1:104" ht="15.75" thickBot="1">
      <c r="A888" t="s">
        <v>57</v>
      </c>
      <c r="B888">
        <v>2.78E+18</v>
      </c>
      <c r="C888" s="30">
        <v>0.68386000000000002</v>
      </c>
      <c r="D888" s="30">
        <v>0.10568072940000001</v>
      </c>
      <c r="E888" t="s">
        <v>51</v>
      </c>
      <c r="F888">
        <v>2.78E+18</v>
      </c>
      <c r="G888" s="30">
        <v>0.98089000000000004</v>
      </c>
      <c r="H888" s="30">
        <v>0.15177007579999999</v>
      </c>
      <c r="I888" s="30">
        <v>0.53339999999999999</v>
      </c>
      <c r="J888" s="30">
        <v>9.9071322439999998E-2</v>
      </c>
      <c r="K888" s="30">
        <v>0.62831000000000004</v>
      </c>
      <c r="L888" s="30">
        <v>0.1092523039</v>
      </c>
      <c r="M888" s="30">
        <v>0.44364999999999999</v>
      </c>
      <c r="N888" s="30">
        <v>0.1647174575</v>
      </c>
      <c r="Q888">
        <f t="shared" ref="Q888" si="419">AVERAGE(H888,J888,L888,N888,P888)</f>
        <v>0.13120278991000001</v>
      </c>
      <c r="R888" s="100">
        <f t="shared" ref="R888" si="420">_xlfn.STDEV.S(H888,J888,L888,N888,P888)</f>
        <v>3.1940054427004622E-2</v>
      </c>
      <c r="S888" t="s">
        <v>57</v>
      </c>
      <c r="T888">
        <v>2.68E+18</v>
      </c>
      <c r="U888" s="30">
        <v>0.72099999999999997</v>
      </c>
      <c r="V888" s="30">
        <v>0.1045685279</v>
      </c>
      <c r="W888" s="30">
        <v>0.40627999999999997</v>
      </c>
      <c r="X888" s="30">
        <v>6.3640350880000002E-2</v>
      </c>
      <c r="Y888" s="30">
        <v>0.38712999999999997</v>
      </c>
      <c r="Z888" s="30">
        <v>5.723388527E-2</v>
      </c>
      <c r="AA888" s="30">
        <v>0.50092000000000003</v>
      </c>
      <c r="AB888" s="30">
        <v>7.5224508179999997E-2</v>
      </c>
      <c r="AC888" s="99">
        <f t="shared" si="387"/>
        <v>7.5166818057500001E-2</v>
      </c>
      <c r="AD888">
        <f t="shared" si="388"/>
        <v>2.0967541532630647E-2</v>
      </c>
      <c r="AE888" t="s">
        <v>51</v>
      </c>
      <c r="AF888">
        <v>2.68E+18</v>
      </c>
      <c r="AG888" s="30">
        <v>0.68493999999999999</v>
      </c>
      <c r="AH888" s="30">
        <v>0.1059458623</v>
      </c>
      <c r="AI888" s="30">
        <v>0.45685999999999999</v>
      </c>
      <c r="AJ888" s="30">
        <v>7.4772504089999997E-2</v>
      </c>
      <c r="AK888" s="99">
        <f t="shared" si="389"/>
        <v>9.0359183194999998E-2</v>
      </c>
      <c r="AL888" s="100">
        <f t="shared" si="390"/>
        <v>1.5586679105000006E-2</v>
      </c>
      <c r="AM888" t="s">
        <v>57</v>
      </c>
      <c r="AN888">
        <v>2.78E+18</v>
      </c>
      <c r="AO888">
        <v>0.13370000000000001</v>
      </c>
      <c r="AP888">
        <v>0.158882947</v>
      </c>
      <c r="AQ888">
        <v>0.10765</v>
      </c>
      <c r="AR888">
        <v>0.10458564099999999</v>
      </c>
      <c r="AS888">
        <f t="shared" si="391"/>
        <v>0.131734294</v>
      </c>
      <c r="AT888">
        <f t="shared" si="392"/>
        <v>3.8393993272760975E-2</v>
      </c>
      <c r="AU888" t="s">
        <v>51</v>
      </c>
      <c r="AV888">
        <v>2.78E+18</v>
      </c>
      <c r="AW888">
        <v>0.71099999999999997</v>
      </c>
      <c r="AX888">
        <v>0.65014630600000001</v>
      </c>
      <c r="AY888">
        <v>0.49049999999999999</v>
      </c>
      <c r="AZ888">
        <v>0.65504807700000001</v>
      </c>
      <c r="BA888">
        <v>0.60409999999999997</v>
      </c>
      <c r="BB888">
        <v>0.64300159700000004</v>
      </c>
      <c r="BC888">
        <v>0.73709999999999998</v>
      </c>
      <c r="BD888">
        <v>0.85144969400000003</v>
      </c>
      <c r="BE888">
        <v>0.53439999999999999</v>
      </c>
      <c r="BF888">
        <v>0.54905989899999996</v>
      </c>
      <c r="BG888">
        <f t="shared" si="393"/>
        <v>0.67463981674999995</v>
      </c>
      <c r="BH888">
        <f t="shared" si="385"/>
        <v>0.11056311241291868</v>
      </c>
      <c r="BI888" t="s">
        <v>57</v>
      </c>
      <c r="BJ888">
        <v>2.68E+18</v>
      </c>
      <c r="BK888">
        <v>6.6699999999999995E-2</v>
      </c>
      <c r="BL888">
        <v>9.64E-2</v>
      </c>
      <c r="BM888">
        <v>8.1799999999999998E-2</v>
      </c>
      <c r="BN888">
        <v>9.3799999999999994E-2</v>
      </c>
      <c r="BO888">
        <f t="shared" si="394"/>
        <v>9.509999999999999E-2</v>
      </c>
      <c r="BP888">
        <f t="shared" si="395"/>
        <v>1.8384776310850272E-3</v>
      </c>
      <c r="BQ888" t="s">
        <v>51</v>
      </c>
      <c r="BR888">
        <v>2.68E+18</v>
      </c>
      <c r="BS888">
        <v>0.29909999999999998</v>
      </c>
      <c r="BT888">
        <v>0.344783862</v>
      </c>
      <c r="BW888" s="32">
        <v>4.5143284419999997E-3</v>
      </c>
      <c r="BX888" s="32">
        <v>6.4917329370000002E-3</v>
      </c>
      <c r="BY888" s="32">
        <v>5.0863601600000001E-3</v>
      </c>
      <c r="BZ888" s="32">
        <v>5.2512001170000001E-3</v>
      </c>
      <c r="CA888" s="32">
        <v>1.6906791670000001E-2</v>
      </c>
      <c r="CB888" s="100">
        <f t="shared" ref="CB888" si="421">AVERAGE(BX888:CA888)</f>
        <v>8.4340212209999994E-3</v>
      </c>
      <c r="CC888" s="32">
        <v>4.1921294830000004E-3</v>
      </c>
      <c r="CD888" s="32">
        <v>2.7553990149999999E-3</v>
      </c>
      <c r="CE888" s="32">
        <v>2.3387932789999998E-3</v>
      </c>
      <c r="CF888" s="32">
        <v>3.1224864610000002E-3</v>
      </c>
      <c r="CG888">
        <f t="shared" si="397"/>
        <v>3.1022020594999996E-3</v>
      </c>
      <c r="CH888" s="32">
        <v>4.5298561479999999E-3</v>
      </c>
      <c r="CI888" s="32">
        <v>3.3826005010000001E-3</v>
      </c>
      <c r="CJ888" s="100">
        <f t="shared" si="398"/>
        <v>3.9562283244999998E-3</v>
      </c>
      <c r="CK888" s="32">
        <v>5.2196243170000003E-2</v>
      </c>
      <c r="CL888" s="32">
        <v>2.8086528600000001E-2</v>
      </c>
      <c r="CM888">
        <f t="shared" si="399"/>
        <v>4.0141385885000005E-2</v>
      </c>
      <c r="CN888" s="32">
        <v>0.16485451340000001</v>
      </c>
      <c r="CO888" s="32">
        <v>0.24259227189999999</v>
      </c>
      <c r="CP888" s="32">
        <v>0.18977221890000001</v>
      </c>
      <c r="CQ888" s="32">
        <v>0.27336792100000001</v>
      </c>
      <c r="CR888" s="32">
        <v>0.1562844592</v>
      </c>
      <c r="CS888">
        <f t="shared" si="400"/>
        <v>0.20537427688000004</v>
      </c>
      <c r="CT888" s="32">
        <v>3.849023495E-2</v>
      </c>
      <c r="CU888" s="32">
        <v>2.9729082720000001E-2</v>
      </c>
      <c r="CV888">
        <f t="shared" si="401"/>
        <v>3.4109658835000001E-2</v>
      </c>
      <c r="CW888" s="32">
        <v>0.10995325709999999</v>
      </c>
      <c r="CY888">
        <v>4.32E+18</v>
      </c>
      <c r="CZ888">
        <f>Q898</f>
        <v>8.1599011479999997E-2</v>
      </c>
    </row>
    <row r="889" spans="1:104" ht="15.75" thickBot="1">
      <c r="A889" t="s">
        <v>58</v>
      </c>
      <c r="B889">
        <v>2.93E+18</v>
      </c>
      <c r="C889" s="30">
        <v>0.66751000000000005</v>
      </c>
      <c r="D889" s="30">
        <v>0.103154072</v>
      </c>
      <c r="E889" t="s">
        <v>52</v>
      </c>
      <c r="F889">
        <v>2.93E+18</v>
      </c>
      <c r="G889" s="30"/>
      <c r="H889" s="30"/>
      <c r="I889" s="19"/>
      <c r="J889" s="19"/>
      <c r="K889" s="19"/>
      <c r="L889" s="19"/>
      <c r="M889" s="19"/>
      <c r="N889" s="19"/>
      <c r="R889" s="100"/>
      <c r="S889" t="s">
        <v>58</v>
      </c>
      <c r="T889">
        <v>2.83E+18</v>
      </c>
      <c r="U889" s="30">
        <v>0.73316000000000003</v>
      </c>
      <c r="V889" s="30">
        <v>0.1063321247</v>
      </c>
      <c r="W889" s="30">
        <v>0.39646999999999999</v>
      </c>
      <c r="X889" s="30">
        <v>6.2103696739999999E-2</v>
      </c>
      <c r="Y889" s="30">
        <v>0.38429999999999997</v>
      </c>
      <c r="Z889" s="30">
        <v>5.6815493789999998E-2</v>
      </c>
      <c r="AA889" s="30">
        <v>0.50363999999999998</v>
      </c>
      <c r="AB889" s="30">
        <v>7.5632977919999997E-2</v>
      </c>
      <c r="AC889" s="99">
        <f t="shared" si="387"/>
        <v>7.5221073287499995E-2</v>
      </c>
      <c r="AD889">
        <f t="shared" si="388"/>
        <v>2.2202838478786058E-2</v>
      </c>
      <c r="AE889" t="s">
        <v>52</v>
      </c>
      <c r="AF889">
        <v>2.83E+18</v>
      </c>
      <c r="AG889" s="30">
        <v>0.73975000000000002</v>
      </c>
      <c r="AH889" s="30">
        <v>0.1144238206</v>
      </c>
      <c r="AI889" s="30"/>
      <c r="AJ889" s="30">
        <f>(AJ888+AJ890)*0.5</f>
        <v>7.0927168575000005E-2</v>
      </c>
      <c r="AK889" s="99">
        <f t="shared" si="389"/>
        <v>9.2675494587500004E-2</v>
      </c>
      <c r="AL889" s="100"/>
      <c r="AM889" t="s">
        <v>58</v>
      </c>
      <c r="AN889">
        <v>2.93E+18</v>
      </c>
      <c r="AO889">
        <v>0.1171</v>
      </c>
      <c r="AP889">
        <v>0.139156269</v>
      </c>
      <c r="AQ889">
        <v>8.4839999999999999E-2</v>
      </c>
      <c r="AR889">
        <v>8.2424948999999997E-2</v>
      </c>
      <c r="AS889">
        <f t="shared" si="391"/>
        <v>0.110790609</v>
      </c>
      <c r="AT889">
        <f t="shared" si="392"/>
        <v>4.0115101077663987E-2</v>
      </c>
      <c r="AU889" t="s">
        <v>52</v>
      </c>
      <c r="AV889">
        <v>2.93E+18</v>
      </c>
      <c r="AY889">
        <v>0.49220000000000003</v>
      </c>
      <c r="AZ889">
        <v>0.65731837599999998</v>
      </c>
      <c r="BA889">
        <v>0.58879999999999999</v>
      </c>
      <c r="BB889">
        <v>0.62671633900000001</v>
      </c>
      <c r="BC889">
        <v>0.72140000000000004</v>
      </c>
      <c r="BD889">
        <v>0.83331408100000004</v>
      </c>
      <c r="BE889">
        <v>0.51359999999999995</v>
      </c>
      <c r="BF889">
        <v>0.52768930400000003</v>
      </c>
      <c r="BG889">
        <f t="shared" si="393"/>
        <v>0.66125952499999996</v>
      </c>
      <c r="BH889">
        <f t="shared" si="385"/>
        <v>0.1273479989802449</v>
      </c>
      <c r="BI889" t="s">
        <v>58</v>
      </c>
      <c r="BJ889">
        <v>2.83E+18</v>
      </c>
      <c r="BK889">
        <v>7.2599999999999998E-2</v>
      </c>
      <c r="BL889">
        <v>0.105</v>
      </c>
      <c r="BM889">
        <v>8.2500000000000004E-2</v>
      </c>
      <c r="BN889">
        <v>9.4600000000000004E-2</v>
      </c>
      <c r="BO889">
        <f t="shared" si="394"/>
        <v>9.98E-2</v>
      </c>
      <c r="BP889">
        <f t="shared" si="395"/>
        <v>7.3539105243400887E-3</v>
      </c>
      <c r="BQ889" t="s">
        <v>52</v>
      </c>
      <c r="BR889">
        <v>2.83E+18</v>
      </c>
      <c r="BS889">
        <v>0.25180000000000002</v>
      </c>
      <c r="BT889">
        <v>0.29025936600000002</v>
      </c>
      <c r="BW889" s="32">
        <v>4.4063800580000003E-3</v>
      </c>
      <c r="BX889" s="31"/>
      <c r="BY889" s="31"/>
      <c r="BZ889" s="31"/>
      <c r="CA889" s="31"/>
      <c r="CB889" s="100"/>
      <c r="CC889" s="32">
        <v>4.2628439709999997E-3</v>
      </c>
      <c r="CD889" s="32">
        <v>2.6888633769999999E-3</v>
      </c>
      <c r="CE889" s="32">
        <v>2.3216953599999998E-3</v>
      </c>
      <c r="CF889" s="32">
        <v>3.1394430880000001E-3</v>
      </c>
      <c r="CG889">
        <f t="shared" si="397"/>
        <v>3.1032114489999998E-3</v>
      </c>
      <c r="CH889" s="32">
        <v>4.8924132950000001E-3</v>
      </c>
      <c r="CI889" s="31"/>
      <c r="CJ889" s="100">
        <f t="shared" si="398"/>
        <v>4.8924132950000001E-3</v>
      </c>
      <c r="CK889" s="32">
        <v>4.571355178E-2</v>
      </c>
      <c r="CL889" s="32">
        <v>2.2134552889999999E-2</v>
      </c>
      <c r="CM889">
        <f t="shared" si="399"/>
        <v>3.3924052334999996E-2</v>
      </c>
      <c r="CN889" s="31"/>
      <c r="CO889" s="32">
        <v>0.24343864060000001</v>
      </c>
      <c r="CP889" s="32">
        <v>0.18493643639999999</v>
      </c>
      <c r="CQ889" s="32">
        <v>0.26748265609999999</v>
      </c>
      <c r="CR889" s="32">
        <v>0.15017488600000001</v>
      </c>
      <c r="CS889">
        <f t="shared" si="400"/>
        <v>0.21150815477500001</v>
      </c>
      <c r="CT889" s="32">
        <v>4.1895475029999997E-2</v>
      </c>
      <c r="CU889" s="32">
        <v>2.998352319E-2</v>
      </c>
      <c r="CV889">
        <f t="shared" si="401"/>
        <v>3.5939499109999995E-2</v>
      </c>
      <c r="CW889" s="32">
        <v>9.2540349329999994E-2</v>
      </c>
      <c r="CY889">
        <v>4.63E+18</v>
      </c>
      <c r="CZ889">
        <f>Q900</f>
        <v>6.0955972225000002E-2</v>
      </c>
    </row>
    <row r="890" spans="1:104" ht="15.75" thickBot="1">
      <c r="A890" t="s">
        <v>59</v>
      </c>
      <c r="B890">
        <v>3.09E+18</v>
      </c>
      <c r="C890" s="30">
        <v>0.68217000000000005</v>
      </c>
      <c r="D890" s="30">
        <v>0.1054195642</v>
      </c>
      <c r="E890" t="s">
        <v>53</v>
      </c>
      <c r="F890">
        <v>3.09E+18</v>
      </c>
      <c r="G890" s="30">
        <v>1.0826</v>
      </c>
      <c r="H890" s="30">
        <v>0.16750734950000001</v>
      </c>
      <c r="I890" s="30">
        <v>0.5423</v>
      </c>
      <c r="J890" s="30">
        <v>0.10072436849999999</v>
      </c>
      <c r="K890" s="30">
        <v>0.69611999999999996</v>
      </c>
      <c r="L890" s="30">
        <v>0.12104329680000001</v>
      </c>
      <c r="M890" s="30">
        <v>0.34273999999999999</v>
      </c>
      <c r="N890" s="30">
        <v>0.1272518007</v>
      </c>
      <c r="Q890">
        <f t="shared" ref="Q890" si="422">AVERAGE(H890,J890,L890,N890,P890)</f>
        <v>0.129131703875</v>
      </c>
      <c r="R890" s="100">
        <f t="shared" ref="R890" si="423">_xlfn.STDEV.S(H890,J890,L890,N890,P890)</f>
        <v>2.7979893049602619E-2</v>
      </c>
      <c r="S890" t="s">
        <v>59</v>
      </c>
      <c r="T890">
        <v>2.97E+18</v>
      </c>
      <c r="U890" s="30">
        <v>0.74097999999999997</v>
      </c>
      <c r="V890" s="30">
        <v>0.1074662799</v>
      </c>
      <c r="W890" s="30">
        <v>0.400785</v>
      </c>
      <c r="X890" s="30">
        <v>6.2779605259999996E-2</v>
      </c>
      <c r="Y890" s="30">
        <v>0.38815</v>
      </c>
      <c r="Z890" s="30">
        <v>5.7384683620000002E-2</v>
      </c>
      <c r="AA890" s="30">
        <v>0.51068999999999998</v>
      </c>
      <c r="AB890" s="30">
        <v>7.669169545E-2</v>
      </c>
      <c r="AC890" s="99">
        <f t="shared" si="387"/>
        <v>7.6080566057499993E-2</v>
      </c>
      <c r="AD890">
        <f t="shared" si="388"/>
        <v>2.2449113499877382E-2</v>
      </c>
      <c r="AE890" t="s">
        <v>53</v>
      </c>
      <c r="AF890">
        <v>2.97E+18</v>
      </c>
      <c r="AG890" s="30">
        <v>0.72597</v>
      </c>
      <c r="AH890" s="30">
        <v>0.11229234339999999</v>
      </c>
      <c r="AI890" s="30">
        <v>0.40987000000000001</v>
      </c>
      <c r="AJ890" s="30">
        <v>6.7081833059999998E-2</v>
      </c>
      <c r="AK890" s="99">
        <f t="shared" si="389"/>
        <v>8.9687088229999989E-2</v>
      </c>
      <c r="AL890" s="100">
        <f t="shared" ref="AL890:AL906" si="424">_xlfn.STDEV.P(AH890,AJ890)</f>
        <v>2.2605255170000012E-2</v>
      </c>
      <c r="AM890" t="s">
        <v>59</v>
      </c>
      <c r="AN890">
        <v>3.09E+18</v>
      </c>
      <c r="AO890">
        <v>7.2099999999999997E-2</v>
      </c>
      <c r="AP890">
        <v>8.5680332999999997E-2</v>
      </c>
      <c r="AQ890">
        <v>9.1969999999999996E-2</v>
      </c>
      <c r="AR890">
        <v>8.9351986999999994E-2</v>
      </c>
      <c r="AS890">
        <f t="shared" si="391"/>
        <v>8.7516159999999996E-2</v>
      </c>
      <c r="AT890">
        <f t="shared" si="392"/>
        <v>2.5962514415707096E-3</v>
      </c>
      <c r="AU890" t="s">
        <v>53</v>
      </c>
      <c r="AV890">
        <v>3.09E+18</v>
      </c>
      <c r="AW890">
        <v>0.65990000000000004</v>
      </c>
      <c r="AX890">
        <v>0.60341989799999995</v>
      </c>
      <c r="AY890">
        <v>0.50570000000000004</v>
      </c>
      <c r="AZ890">
        <v>0.67534722199999997</v>
      </c>
      <c r="BA890">
        <v>0.67090000000000005</v>
      </c>
      <c r="BB890">
        <v>0.71410324599999997</v>
      </c>
      <c r="BC890">
        <v>0.72340000000000004</v>
      </c>
      <c r="BD890">
        <v>0.83562435000000002</v>
      </c>
      <c r="BE890">
        <v>0.55769999999999997</v>
      </c>
      <c r="BF890">
        <v>0.57299907500000002</v>
      </c>
      <c r="BG890">
        <f t="shared" si="393"/>
        <v>0.69951847324999994</v>
      </c>
      <c r="BH890">
        <f t="shared" si="385"/>
        <v>0.10334031369055827</v>
      </c>
      <c r="BI890" t="s">
        <v>59</v>
      </c>
      <c r="BJ890">
        <v>2.97E+18</v>
      </c>
      <c r="BK890">
        <v>4.6600000000000003E-2</v>
      </c>
      <c r="BL890">
        <v>6.7299999999999999E-2</v>
      </c>
      <c r="BM890">
        <v>8.6599999999999996E-2</v>
      </c>
      <c r="BN890">
        <v>9.9299999999999999E-2</v>
      </c>
      <c r="BO890">
        <f t="shared" si="394"/>
        <v>8.3299999999999999E-2</v>
      </c>
      <c r="BP890">
        <f t="shared" si="395"/>
        <v>2.2627416997969527E-2</v>
      </c>
      <c r="BQ890" t="s">
        <v>53</v>
      </c>
      <c r="BR890">
        <v>2.97E+18</v>
      </c>
      <c r="BS890">
        <v>0.24460000000000001</v>
      </c>
      <c r="BT890">
        <v>0.281959654</v>
      </c>
      <c r="BW890" s="32">
        <v>4.5031704129999996E-3</v>
      </c>
      <c r="BX890" s="32">
        <v>7.1651494590000003E-3</v>
      </c>
      <c r="BY890" s="32">
        <v>5.1712414120000001E-3</v>
      </c>
      <c r="BZ890" s="32">
        <v>5.8180552339999999E-3</v>
      </c>
      <c r="CA890" s="32">
        <v>1.306016693E-2</v>
      </c>
      <c r="CB890" s="100">
        <f t="shared" ref="CB890" si="425">AVERAGE(BX890:CA890)</f>
        <v>7.8036532587499995E-3</v>
      </c>
      <c r="CC890" s="32">
        <v>4.3083202250000004E-3</v>
      </c>
      <c r="CD890" s="32">
        <v>2.7181295260000002E-3</v>
      </c>
      <c r="CE890" s="32">
        <v>2.344955784E-3</v>
      </c>
      <c r="CF890" s="32">
        <v>3.1833932829999998E-3</v>
      </c>
      <c r="CG890">
        <f t="shared" si="397"/>
        <v>3.1386997045E-3</v>
      </c>
      <c r="CH890" s="32">
        <v>4.8012598720000004E-3</v>
      </c>
      <c r="CI890" s="32">
        <v>3.0346599709999999E-3</v>
      </c>
      <c r="CJ890" s="100">
        <f t="shared" si="398"/>
        <v>3.9179599214999999E-3</v>
      </c>
      <c r="CK890" s="32">
        <v>2.81438109E-2</v>
      </c>
      <c r="CL890" s="32">
        <v>2.3994973919999999E-2</v>
      </c>
      <c r="CM890">
        <f t="shared" si="399"/>
        <v>2.6069392409999999E-2</v>
      </c>
      <c r="CN890" s="32">
        <v>0.1529373466</v>
      </c>
      <c r="CO890" s="32">
        <v>0.25016187169999998</v>
      </c>
      <c r="CP890" s="32">
        <v>0.21091323479999999</v>
      </c>
      <c r="CQ890" s="32">
        <v>0.26823214560000003</v>
      </c>
      <c r="CR890" s="32">
        <v>0.1631322764</v>
      </c>
      <c r="CS890">
        <f t="shared" si="400"/>
        <v>0.20907537502000001</v>
      </c>
      <c r="CT890" s="32">
        <v>2.6890238600000001E-2</v>
      </c>
      <c r="CU890" s="32">
        <v>3.1473835589999999E-2</v>
      </c>
      <c r="CV890">
        <f t="shared" si="401"/>
        <v>2.9182037095000002E-2</v>
      </c>
      <c r="CW890" s="32">
        <v>8.9890937109999999E-2</v>
      </c>
      <c r="CY890">
        <v>4.94E+18</v>
      </c>
      <c r="CZ890">
        <f>Q902</f>
        <v>5.6359544429999998E-2</v>
      </c>
    </row>
    <row r="891" spans="1:104" ht="15.75" thickBot="1">
      <c r="A891" t="s">
        <v>60</v>
      </c>
      <c r="B891">
        <v>3.24E+18</v>
      </c>
      <c r="C891" s="30">
        <v>0.62846000000000002</v>
      </c>
      <c r="D891" s="30">
        <v>9.7119456029999995E-2</v>
      </c>
      <c r="E891" t="s">
        <v>54</v>
      </c>
      <c r="F891">
        <v>3.24E+18</v>
      </c>
      <c r="G891" s="30"/>
      <c r="H891" s="30"/>
      <c r="I891" s="19"/>
      <c r="J891" s="19"/>
      <c r="K891" s="19"/>
      <c r="L891" s="19"/>
      <c r="M891" s="19"/>
      <c r="N891" s="19"/>
      <c r="R891" s="100"/>
      <c r="S891" t="s">
        <v>60</v>
      </c>
      <c r="T891">
        <v>3.12E+18</v>
      </c>
      <c r="U891" s="30">
        <v>0.69081000000000004</v>
      </c>
      <c r="V891" s="30">
        <v>0.10018999269999999</v>
      </c>
      <c r="W891" s="30">
        <v>0.37573000000000001</v>
      </c>
      <c r="X891" s="30">
        <v>5.8854949869999999E-2</v>
      </c>
      <c r="Y891" s="30">
        <v>0.38284000000000001</v>
      </c>
      <c r="Z891" s="30">
        <v>5.6599645179999998E-2</v>
      </c>
      <c r="AA891" s="30">
        <v>0.49120000000000003</v>
      </c>
      <c r="AB891" s="30">
        <v>7.3764829549999994E-2</v>
      </c>
      <c r="AC891" s="99">
        <f t="shared" si="387"/>
        <v>7.2352354324999993E-2</v>
      </c>
      <c r="AD891">
        <f t="shared" si="388"/>
        <v>2.0060383587121283E-2</v>
      </c>
      <c r="AE891" t="s">
        <v>54</v>
      </c>
      <c r="AF891">
        <v>3.12E+18</v>
      </c>
      <c r="AG891" s="30">
        <v>0.68213000000000001</v>
      </c>
      <c r="AH891" s="30">
        <v>0.10551121419999999</v>
      </c>
      <c r="AI891" s="30">
        <v>0.35821999999999998</v>
      </c>
      <c r="AJ891" s="30">
        <v>5.8628477909999997E-2</v>
      </c>
      <c r="AK891" s="99">
        <f t="shared" si="389"/>
        <v>8.2069846054999993E-2</v>
      </c>
      <c r="AL891" s="100">
        <f t="shared" si="424"/>
        <v>2.3441368145000016E-2</v>
      </c>
      <c r="AM891" t="s">
        <v>60</v>
      </c>
      <c r="AN891">
        <v>3.24E+18</v>
      </c>
      <c r="AO891">
        <v>6.3399999999999998E-2</v>
      </c>
      <c r="AP891">
        <v>7.5341651999999995E-2</v>
      </c>
      <c r="AQ891">
        <v>4.8259999999999997E-2</v>
      </c>
      <c r="AR891">
        <v>4.6886232999999999E-2</v>
      </c>
      <c r="AS891">
        <f t="shared" si="391"/>
        <v>6.1113942499999997E-2</v>
      </c>
      <c r="AT891">
        <f t="shared" si="392"/>
        <v>2.0121019736404545E-2</v>
      </c>
      <c r="AU891" t="s">
        <v>54</v>
      </c>
      <c r="AV891">
        <v>3.24E+18</v>
      </c>
      <c r="AY891">
        <v>0.4768</v>
      </c>
      <c r="AZ891">
        <v>0.636752137</v>
      </c>
      <c r="BA891">
        <v>0.79669999999999996</v>
      </c>
      <c r="BB891">
        <v>0.84800425800000001</v>
      </c>
      <c r="BC891">
        <v>0.70599999999999996</v>
      </c>
      <c r="BD891">
        <v>0.81552500900000002</v>
      </c>
      <c r="BE891">
        <v>0.5403</v>
      </c>
      <c r="BF891">
        <v>0.55512175100000005</v>
      </c>
      <c r="BG891">
        <f t="shared" si="393"/>
        <v>0.71385078875000008</v>
      </c>
      <c r="BH891">
        <f t="shared" si="385"/>
        <v>0.14079998804683252</v>
      </c>
      <c r="BI891" t="s">
        <v>60</v>
      </c>
      <c r="BJ891">
        <v>3.12E+18</v>
      </c>
      <c r="BK891">
        <v>5.6800000000000003E-2</v>
      </c>
      <c r="BL891">
        <v>8.2100000000000006E-2</v>
      </c>
      <c r="BM891">
        <v>2.8500000000000001E-2</v>
      </c>
      <c r="BN891">
        <v>3.27E-2</v>
      </c>
      <c r="BO891">
        <f t="shared" si="394"/>
        <v>5.7400000000000007E-2</v>
      </c>
      <c r="BP891">
        <f t="shared" si="395"/>
        <v>3.4931074990615443E-2</v>
      </c>
      <c r="BQ891" t="s">
        <v>54</v>
      </c>
      <c r="BR891">
        <v>3.12E+18</v>
      </c>
      <c r="BS891">
        <v>0.2172</v>
      </c>
      <c r="BT891">
        <v>0.25037463999999998</v>
      </c>
      <c r="BW891" s="32">
        <v>4.1485636109999998E-3</v>
      </c>
      <c r="BX891" s="31"/>
      <c r="BY891" s="31"/>
      <c r="BZ891" s="31"/>
      <c r="CA891" s="31"/>
      <c r="CB891" s="100"/>
      <c r="CC891" s="32">
        <v>4.0165670780000001E-3</v>
      </c>
      <c r="CD891" s="32">
        <v>2.548196742E-3</v>
      </c>
      <c r="CE891" s="32">
        <v>2.312874534E-3</v>
      </c>
      <c r="CF891" s="32">
        <v>3.0618916530000002E-3</v>
      </c>
      <c r="CG891">
        <f t="shared" si="397"/>
        <v>2.98488250175E-3</v>
      </c>
      <c r="CH891" s="32">
        <v>4.5112689800000001E-3</v>
      </c>
      <c r="CI891" s="32">
        <v>2.652223751E-3</v>
      </c>
      <c r="CJ891" s="100">
        <f t="shared" si="398"/>
        <v>3.5817463655000003E-3</v>
      </c>
      <c r="CK891" s="32">
        <v>2.474749804E-2</v>
      </c>
      <c r="CL891" s="32">
        <v>1.259047038E-2</v>
      </c>
      <c r="CM891">
        <f t="shared" si="399"/>
        <v>1.866898421E-2</v>
      </c>
      <c r="CN891" s="31"/>
      <c r="CO891" s="32">
        <v>0.2357736211</v>
      </c>
      <c r="CP891" s="32">
        <v>0.25086365519999998</v>
      </c>
      <c r="CQ891" s="32">
        <v>0.2617137645</v>
      </c>
      <c r="CR891" s="32">
        <v>0.15801805769999999</v>
      </c>
      <c r="CS891">
        <f t="shared" si="400"/>
        <v>0.22659227462500001</v>
      </c>
      <c r="CT891" s="32">
        <v>3.2776643680000002E-2</v>
      </c>
      <c r="CU891" s="32">
        <v>1.035731224E-2</v>
      </c>
      <c r="CV891">
        <f t="shared" si="401"/>
        <v>2.1566977960000001E-2</v>
      </c>
      <c r="CW891" s="32">
        <v>7.9811006259999998E-2</v>
      </c>
      <c r="CY891">
        <v>5.24E+18</v>
      </c>
      <c r="CZ891">
        <f>Q904</f>
        <v>4.6316293680000002E-2</v>
      </c>
    </row>
    <row r="892" spans="1:104" ht="15.75" thickBot="1">
      <c r="A892" t="s">
        <v>61</v>
      </c>
      <c r="B892">
        <v>3.39E+18</v>
      </c>
      <c r="C892" s="30">
        <v>0.61151999999999995</v>
      </c>
      <c r="D892" s="30">
        <v>9.4501622620000003E-2</v>
      </c>
      <c r="E892" t="s">
        <v>55</v>
      </c>
      <c r="F892">
        <v>3.39E+18</v>
      </c>
      <c r="G892" s="30">
        <v>0.91325999999999996</v>
      </c>
      <c r="H892" s="30">
        <v>0.1413058951</v>
      </c>
      <c r="I892" s="30">
        <v>0.46543000000000001</v>
      </c>
      <c r="J892" s="30">
        <v>8.6446879640000002E-2</v>
      </c>
      <c r="K892" s="30">
        <v>0.57286999999999999</v>
      </c>
      <c r="L892" s="30">
        <v>9.9612241350000005E-2</v>
      </c>
      <c r="M892" s="30">
        <v>0.46146999999999999</v>
      </c>
      <c r="N892" s="30">
        <v>0.17133363039999999</v>
      </c>
      <c r="Q892">
        <f t="shared" ref="Q892" si="426">AVERAGE(H892,J892,L892,N892,P892)</f>
        <v>0.1246746616225</v>
      </c>
      <c r="R892" s="100">
        <f t="shared" ref="R892" si="427">_xlfn.STDEV.S(H892,J892,L892,N892,P892)</f>
        <v>3.891505929405651E-2</v>
      </c>
      <c r="S892" t="s">
        <v>61</v>
      </c>
      <c r="T892">
        <v>3.27E+18</v>
      </c>
      <c r="U892" s="30">
        <v>0.66052999999999995</v>
      </c>
      <c r="V892" s="30">
        <v>9.5798404640000001E-2</v>
      </c>
      <c r="W892" s="30">
        <v>0.34466000000000002</v>
      </c>
      <c r="X892" s="30">
        <v>5.3988095239999999E-2</v>
      </c>
      <c r="Y892" s="30">
        <v>0.35337000000000002</v>
      </c>
      <c r="Z892" s="30">
        <v>5.2242755770000003E-2</v>
      </c>
      <c r="AA892" s="30">
        <v>0.45457999999999998</v>
      </c>
      <c r="AB892" s="30">
        <v>6.8265505330000004E-2</v>
      </c>
      <c r="AC892" s="99">
        <f t="shared" si="387"/>
        <v>6.7573690245000012E-2</v>
      </c>
      <c r="AD892">
        <f t="shared" si="388"/>
        <v>2.0138843514526612E-2</v>
      </c>
      <c r="AE892" t="s">
        <v>55</v>
      </c>
      <c r="AF892">
        <v>3.27E+18</v>
      </c>
      <c r="AG892" s="30">
        <v>0.63060000000000005</v>
      </c>
      <c r="AH892" s="30">
        <v>9.7540603249999996E-2</v>
      </c>
      <c r="AI892" s="30">
        <v>0.40173999999999999</v>
      </c>
      <c r="AJ892" s="30">
        <v>6.5751227499999995E-2</v>
      </c>
      <c r="AK892" s="99">
        <f t="shared" si="389"/>
        <v>8.1645915374999989E-2</v>
      </c>
      <c r="AL892" s="100">
        <f t="shared" si="424"/>
        <v>1.5894687875000049E-2</v>
      </c>
      <c r="AM892" t="s">
        <v>61</v>
      </c>
      <c r="AN892">
        <v>3.39E+18</v>
      </c>
      <c r="AO892">
        <v>4.8599999999999997E-2</v>
      </c>
      <c r="AP892">
        <v>5.7754011000000001E-2</v>
      </c>
      <c r="AQ892">
        <v>3.9449999999999999E-2</v>
      </c>
      <c r="AR892">
        <v>3.8327017999999997E-2</v>
      </c>
      <c r="AS892">
        <f t="shared" si="391"/>
        <v>4.8040514499999999E-2</v>
      </c>
      <c r="AT892">
        <f t="shared" si="392"/>
        <v>1.37369584883636E-2</v>
      </c>
      <c r="AU892" t="s">
        <v>55</v>
      </c>
      <c r="AV892">
        <v>3.39E+18</v>
      </c>
      <c r="AW892">
        <v>0.37009999999999998</v>
      </c>
      <c r="AX892">
        <v>0.33842355499999999</v>
      </c>
      <c r="AY892">
        <v>0.33200000000000002</v>
      </c>
      <c r="AZ892">
        <v>0.44337606800000001</v>
      </c>
      <c r="BA892">
        <v>0.54200000000000004</v>
      </c>
      <c r="BB892">
        <v>0.57690260800000004</v>
      </c>
      <c r="BC892">
        <v>0.50319999999999998</v>
      </c>
      <c r="BD892">
        <v>0.58126371700000001</v>
      </c>
      <c r="BE892">
        <v>0.38640000000000002</v>
      </c>
      <c r="BF892">
        <v>0.39699989699999999</v>
      </c>
      <c r="BG892">
        <f t="shared" si="393"/>
        <v>0.49963557249999996</v>
      </c>
      <c r="BH892">
        <f t="shared" si="385"/>
        <v>0.10854033138715563</v>
      </c>
      <c r="BI892" t="s">
        <v>61</v>
      </c>
      <c r="BJ892">
        <v>3.27E+18</v>
      </c>
      <c r="BK892">
        <v>5.1999999999999998E-2</v>
      </c>
      <c r="BL892">
        <v>7.51E-2</v>
      </c>
      <c r="BM892">
        <v>3.1099999999999999E-2</v>
      </c>
      <c r="BN892">
        <v>3.5700000000000003E-2</v>
      </c>
      <c r="BO892">
        <f t="shared" si="394"/>
        <v>5.5400000000000005E-2</v>
      </c>
      <c r="BP892">
        <f t="shared" si="395"/>
        <v>2.7860007178749965E-2</v>
      </c>
      <c r="BQ892" t="s">
        <v>55</v>
      </c>
      <c r="BR892">
        <v>3.27E+18</v>
      </c>
      <c r="BS892">
        <v>0.15110000000000001</v>
      </c>
      <c r="BT892">
        <v>0.17417867400000001</v>
      </c>
      <c r="BW892" s="32">
        <v>4.0367243179999998E-3</v>
      </c>
      <c r="BX892" s="32">
        <v>6.0440001009999999E-3</v>
      </c>
      <c r="BY892" s="32">
        <v>4.4381358749999997E-3</v>
      </c>
      <c r="BZ892" s="32">
        <v>4.7877769100000004E-3</v>
      </c>
      <c r="CA892" s="32">
        <v>1.758618604E-2</v>
      </c>
      <c r="CB892" s="100">
        <f t="shared" ref="CB892" si="428">AVERAGE(BX892:CA892)</f>
        <v>8.2140247314999998E-3</v>
      </c>
      <c r="CC892" s="32">
        <v>3.8404848949999998E-3</v>
      </c>
      <c r="CD892" s="32">
        <v>2.337470401E-3</v>
      </c>
      <c r="CE892" s="32">
        <v>2.134827794E-3</v>
      </c>
      <c r="CF892" s="32">
        <v>2.833604008E-3</v>
      </c>
      <c r="CG892">
        <f t="shared" si="397"/>
        <v>2.7865967744999998E-3</v>
      </c>
      <c r="CH892" s="32">
        <v>4.1704228919999999E-3</v>
      </c>
      <c r="CI892" s="32">
        <v>2.974461727E-3</v>
      </c>
      <c r="CJ892" s="100">
        <f t="shared" si="398"/>
        <v>3.5724423094999997E-3</v>
      </c>
      <c r="CK892" s="32">
        <v>1.897013568E-2</v>
      </c>
      <c r="CL892" s="32">
        <v>1.0291986140000001E-2</v>
      </c>
      <c r="CM892">
        <f t="shared" si="399"/>
        <v>1.463106091E-2</v>
      </c>
      <c r="CN892" s="32">
        <v>8.5608748009999999E-2</v>
      </c>
      <c r="CO892" s="32">
        <v>0.16390710820000001</v>
      </c>
      <c r="CP892" s="32">
        <v>0.17015841709999999</v>
      </c>
      <c r="CQ892" s="32">
        <v>0.1860674548</v>
      </c>
      <c r="CR892" s="32">
        <v>0.1128767044</v>
      </c>
      <c r="CS892">
        <f t="shared" si="400"/>
        <v>0.14372368650199999</v>
      </c>
      <c r="CT892" s="32">
        <v>3.0006533129999999E-2</v>
      </c>
      <c r="CU892" s="32">
        <v>1.1302207680000001E-2</v>
      </c>
      <c r="CV892">
        <f t="shared" si="401"/>
        <v>2.0654370405000001E-2</v>
      </c>
      <c r="CW892" s="32">
        <v>5.5508399309999998E-2</v>
      </c>
      <c r="CY892">
        <v>5.55E+18</v>
      </c>
      <c r="CZ892">
        <f>Q906</f>
        <v>3.6598105270000007E-2</v>
      </c>
    </row>
    <row r="893" spans="1:104" ht="15.75" thickBot="1">
      <c r="A893" t="s">
        <v>62</v>
      </c>
      <c r="B893">
        <v>3.55E+18</v>
      </c>
      <c r="C893" s="30">
        <v>0.55252000000000001</v>
      </c>
      <c r="D893" s="30">
        <v>8.5384021020000006E-2</v>
      </c>
      <c r="E893" t="s">
        <v>56</v>
      </c>
      <c r="F893">
        <v>3.55E+18</v>
      </c>
      <c r="G893" s="30"/>
      <c r="H893" s="30"/>
      <c r="I893" s="19"/>
      <c r="J893" s="19"/>
      <c r="K893" s="19"/>
      <c r="L893" s="19"/>
      <c r="M893" s="19"/>
      <c r="N893" s="19"/>
      <c r="R893" s="100"/>
      <c r="S893" t="s">
        <v>62</v>
      </c>
      <c r="T893">
        <v>3.42E+18</v>
      </c>
      <c r="U893" s="30">
        <v>0.62058000000000002</v>
      </c>
      <c r="V893" s="30">
        <v>9.0004350979999995E-2</v>
      </c>
      <c r="W893" s="30">
        <v>0.32280999999999999</v>
      </c>
      <c r="X893" s="30">
        <v>5.056547619E-2</v>
      </c>
      <c r="Y893" s="30">
        <v>0.31148999999999999</v>
      </c>
      <c r="Z893" s="30">
        <v>4.6051153159999997E-2</v>
      </c>
      <c r="AA893" s="30">
        <v>0.41771000000000003</v>
      </c>
      <c r="AB893" s="30">
        <v>6.2728637929999997E-2</v>
      </c>
      <c r="AC893" s="99">
        <f t="shared" si="387"/>
        <v>6.2337404564999997E-2</v>
      </c>
      <c r="AD893">
        <f t="shared" si="388"/>
        <v>1.9743634163694092E-2</v>
      </c>
      <c r="AE893" t="s">
        <v>56</v>
      </c>
      <c r="AF893">
        <v>3.42E+18</v>
      </c>
      <c r="AG893" s="30">
        <v>0.56869000000000003</v>
      </c>
      <c r="AH893" s="30">
        <v>8.7964423819999998E-2</v>
      </c>
      <c r="AI893" s="30">
        <v>0.40121000000000001</v>
      </c>
      <c r="AJ893" s="30">
        <v>6.5664484450000005E-2</v>
      </c>
      <c r="AK893" s="99">
        <f t="shared" si="389"/>
        <v>7.6814454135000002E-2</v>
      </c>
      <c r="AL893" s="100">
        <f t="shared" si="424"/>
        <v>1.1149969685000016E-2</v>
      </c>
      <c r="AM893" t="s">
        <v>62</v>
      </c>
      <c r="AN893">
        <v>3.55E+18</v>
      </c>
      <c r="AO893">
        <v>2.93E-2</v>
      </c>
      <c r="AP893">
        <v>3.4818776000000003E-2</v>
      </c>
      <c r="AQ893">
        <v>5.321E-2</v>
      </c>
      <c r="AR893">
        <v>5.1695326999999999E-2</v>
      </c>
      <c r="AS893">
        <f t="shared" si="391"/>
        <v>4.3257051500000004E-2</v>
      </c>
      <c r="AT893">
        <f t="shared" si="392"/>
        <v>1.1933523655140577E-2</v>
      </c>
      <c r="AU893" t="s">
        <v>56</v>
      </c>
      <c r="AV893">
        <v>3.55E+18</v>
      </c>
      <c r="AY893">
        <v>0.2737</v>
      </c>
      <c r="AZ893">
        <v>0.36551816199999998</v>
      </c>
      <c r="BA893">
        <v>0.41299999999999998</v>
      </c>
      <c r="BB893">
        <v>0.43959553000000001</v>
      </c>
      <c r="BC893">
        <v>0.29570000000000002</v>
      </c>
      <c r="BD893">
        <v>0.341573293</v>
      </c>
      <c r="BE893">
        <v>0.21510000000000001</v>
      </c>
      <c r="BF893">
        <v>0.22100071900000001</v>
      </c>
      <c r="BG893">
        <f t="shared" si="393"/>
        <v>0.34192192599999999</v>
      </c>
      <c r="BH893">
        <f t="shared" si="385"/>
        <v>9.0772563988285399E-2</v>
      </c>
      <c r="BI893" t="s">
        <v>62</v>
      </c>
      <c r="BJ893">
        <v>3.42E+18</v>
      </c>
      <c r="BK893">
        <v>3.3300000000000003E-2</v>
      </c>
      <c r="BL893">
        <v>4.8099999999999997E-2</v>
      </c>
      <c r="BM893">
        <v>5.2299999999999999E-2</v>
      </c>
      <c r="BN893">
        <v>0.06</v>
      </c>
      <c r="BO893">
        <f t="shared" si="394"/>
        <v>5.4050000000000001E-2</v>
      </c>
      <c r="BP893">
        <f t="shared" si="395"/>
        <v>8.414570696119875E-3</v>
      </c>
      <c r="BQ893" t="s">
        <v>56</v>
      </c>
      <c r="BR893">
        <v>3.42E+18</v>
      </c>
      <c r="BS893">
        <v>0.129</v>
      </c>
      <c r="BT893">
        <v>0.14870317</v>
      </c>
      <c r="BW893" s="32">
        <v>3.6472112010000001E-3</v>
      </c>
      <c r="BX893" s="31"/>
      <c r="BY893" s="31"/>
      <c r="BZ893" s="31"/>
      <c r="CA893" s="31"/>
      <c r="CB893" s="100"/>
      <c r="CC893" s="32">
        <v>3.608175629E-3</v>
      </c>
      <c r="CD893" s="32">
        <v>2.189278504E-3</v>
      </c>
      <c r="CE893" s="32">
        <v>1.881807667E-3</v>
      </c>
      <c r="CF893" s="32">
        <v>2.6037618949999999E-3</v>
      </c>
      <c r="CG893">
        <f t="shared" si="397"/>
        <v>2.5707559237500002E-3</v>
      </c>
      <c r="CH893" s="32">
        <v>3.7609343010000002E-3</v>
      </c>
      <c r="CI893" s="32">
        <v>2.9705373729999999E-3</v>
      </c>
      <c r="CJ893" s="100">
        <f t="shared" si="398"/>
        <v>3.365735837E-3</v>
      </c>
      <c r="CK893" s="32">
        <v>1.1436539839999999E-2</v>
      </c>
      <c r="CL893" s="32">
        <v>1.388191854E-2</v>
      </c>
      <c r="CM893">
        <f t="shared" si="399"/>
        <v>1.2659229189999999E-2</v>
      </c>
      <c r="CN893" s="31"/>
      <c r="CO893" s="32">
        <v>0.1350589029</v>
      </c>
      <c r="CP893" s="32">
        <v>0.1295199491</v>
      </c>
      <c r="CQ893" s="32">
        <v>0.10915402239999999</v>
      </c>
      <c r="CR893" s="32">
        <v>6.2783043620000006E-2</v>
      </c>
      <c r="CS893">
        <f t="shared" si="400"/>
        <v>0.109128979505</v>
      </c>
      <c r="CT893" s="32">
        <v>1.9215226639999999E-2</v>
      </c>
      <c r="CU893" s="32">
        <v>1.9006948669999999E-2</v>
      </c>
      <c r="CV893">
        <f t="shared" si="401"/>
        <v>1.9111087654999998E-2</v>
      </c>
      <c r="CW893" s="32">
        <v>4.7386681379999997E-2</v>
      </c>
    </row>
    <row r="894" spans="1:104" ht="15.75" thickBot="1">
      <c r="A894" t="s">
        <v>63</v>
      </c>
      <c r="B894">
        <v>3.7E+18</v>
      </c>
      <c r="C894" s="30">
        <v>0.50522</v>
      </c>
      <c r="D894" s="30">
        <v>7.8074486169999999E-2</v>
      </c>
      <c r="E894" t="s">
        <v>57</v>
      </c>
      <c r="F894">
        <v>3.7E+18</v>
      </c>
      <c r="G894" s="30">
        <v>0.76839000000000002</v>
      </c>
      <c r="H894" s="30">
        <v>0.1188906081</v>
      </c>
      <c r="I894" s="30">
        <v>0.44740000000000002</v>
      </c>
      <c r="J894" s="30">
        <v>8.3098068349999998E-2</v>
      </c>
      <c r="K894" s="30">
        <v>0.52708999999999995</v>
      </c>
      <c r="L894" s="30">
        <v>9.1651886629999998E-2</v>
      </c>
      <c r="M894" s="30">
        <v>0.18207999999999999</v>
      </c>
      <c r="N894" s="30">
        <v>6.7602287070000003E-2</v>
      </c>
      <c r="Q894">
        <f t="shared" ref="Q894" si="429">AVERAGE(H894,J894,L894,N894,P894)</f>
        <v>9.0310712537500004E-2</v>
      </c>
      <c r="R894" s="100">
        <f t="shared" ref="R894" si="430">_xlfn.STDEV.S(H894,J894,L894,N894,P894)</f>
        <v>2.1496542370795964E-2</v>
      </c>
      <c r="S894" t="s">
        <v>63</v>
      </c>
      <c r="T894">
        <v>3.57E+18</v>
      </c>
      <c r="U894" s="30">
        <v>0.54369000000000001</v>
      </c>
      <c r="V894" s="30">
        <v>7.8852791879999995E-2</v>
      </c>
      <c r="W894" s="30">
        <v>0.2918</v>
      </c>
      <c r="X894" s="30">
        <v>4.5708020049999999E-2</v>
      </c>
      <c r="Y894" s="30">
        <v>0.26422000000000001</v>
      </c>
      <c r="Z894" s="30">
        <v>3.9062684799999997E-2</v>
      </c>
      <c r="AA894" s="30">
        <v>0.371</v>
      </c>
      <c r="AB894" s="30">
        <v>5.5714071179999998E-2</v>
      </c>
      <c r="AC894" s="99">
        <f t="shared" si="387"/>
        <v>5.4834391977499994E-2</v>
      </c>
      <c r="AD894">
        <f t="shared" si="388"/>
        <v>1.7413546271294947E-2</v>
      </c>
      <c r="AE894" t="s">
        <v>57</v>
      </c>
      <c r="AF894">
        <v>3.57E+18</v>
      </c>
      <c r="AG894" s="30">
        <v>0.55254000000000003</v>
      </c>
      <c r="AH894" s="30">
        <v>8.5466357310000005E-2</v>
      </c>
      <c r="AI894" s="30">
        <v>0.38655</v>
      </c>
      <c r="AJ894" s="30">
        <v>6.3265139119999994E-2</v>
      </c>
      <c r="AK894" s="99">
        <f t="shared" si="389"/>
        <v>7.4365748214999999E-2</v>
      </c>
      <c r="AL894" s="100">
        <f t="shared" si="424"/>
        <v>1.1100609094999995E-2</v>
      </c>
      <c r="AM894" t="s">
        <v>63</v>
      </c>
      <c r="AN894">
        <v>3.7E+18</v>
      </c>
      <c r="AO894">
        <v>2.9899999999999999E-2</v>
      </c>
      <c r="AP894">
        <v>3.5531788000000002E-2</v>
      </c>
      <c r="AQ894">
        <v>3.567E-2</v>
      </c>
      <c r="AR894">
        <v>3.4654619999999997E-2</v>
      </c>
      <c r="AS894">
        <f t="shared" si="391"/>
        <v>3.5093204000000003E-2</v>
      </c>
      <c r="AT894">
        <f t="shared" si="392"/>
        <v>6.2025144103984478E-4</v>
      </c>
      <c r="AU894" t="s">
        <v>57</v>
      </c>
      <c r="AV894">
        <v>3.7E+18</v>
      </c>
      <c r="AW894">
        <v>0.13089999999999999</v>
      </c>
      <c r="AX894">
        <v>0.119696416</v>
      </c>
      <c r="AY894">
        <v>0.30170000000000002</v>
      </c>
      <c r="AZ894">
        <v>0.40291132499999999</v>
      </c>
      <c r="BA894">
        <v>0.37659999999999999</v>
      </c>
      <c r="BB894">
        <v>0.40085151699999999</v>
      </c>
      <c r="BC894">
        <v>0.24030000000000001</v>
      </c>
      <c r="BD894">
        <v>0.27757883799999999</v>
      </c>
      <c r="BE894">
        <v>0.16800000000000001</v>
      </c>
      <c r="BF894">
        <v>0.172608651</v>
      </c>
      <c r="BG894">
        <f t="shared" si="393"/>
        <v>0.31348758274999999</v>
      </c>
      <c r="BH894">
        <f t="shared" si="385"/>
        <v>0.12923755945393309</v>
      </c>
      <c r="BI894" t="s">
        <v>63</v>
      </c>
      <c r="BJ894">
        <v>3.57E+18</v>
      </c>
      <c r="BK894">
        <v>3.2300000000000002E-2</v>
      </c>
      <c r="BL894">
        <v>4.6699999999999998E-2</v>
      </c>
      <c r="BM894">
        <v>3.5999999999999997E-2</v>
      </c>
      <c r="BN894">
        <v>4.1300000000000003E-2</v>
      </c>
      <c r="BO894">
        <f t="shared" si="394"/>
        <v>4.3999999999999997E-2</v>
      </c>
      <c r="BP894">
        <f t="shared" si="395"/>
        <v>3.8183766184073532E-3</v>
      </c>
      <c r="BQ894" t="s">
        <v>57</v>
      </c>
      <c r="BR894">
        <v>3.57E+18</v>
      </c>
      <c r="BS894">
        <v>0.12920000000000001</v>
      </c>
      <c r="BT894">
        <v>0.14893371799999999</v>
      </c>
      <c r="BW894" s="32">
        <v>3.3349507610000001E-3</v>
      </c>
      <c r="BX894" s="32">
        <v>5.0850136040000004E-3</v>
      </c>
      <c r="BY894" s="32">
        <v>4.2661909640000001E-3</v>
      </c>
      <c r="BZ894" s="32">
        <v>4.4051173560000004E-3</v>
      </c>
      <c r="CA894" s="32">
        <v>6.9375654559999996E-3</v>
      </c>
      <c r="CB894" s="100">
        <f t="shared" ref="CB894" si="431">AVERAGE(BX894:CA894)</f>
        <v>5.1734718449999995E-3</v>
      </c>
      <c r="CC894" s="32">
        <v>3.1610757720000001E-3</v>
      </c>
      <c r="CD894" s="32">
        <v>1.9789633340000002E-3</v>
      </c>
      <c r="CE894" s="32">
        <v>1.596227588E-3</v>
      </c>
      <c r="CF894" s="32">
        <v>2.3125839640000001E-3</v>
      </c>
      <c r="CG894">
        <f t="shared" si="397"/>
        <v>2.2622126645000002E-3</v>
      </c>
      <c r="CH894" s="32">
        <v>3.6541167720000002E-3</v>
      </c>
      <c r="CI894" s="32">
        <v>2.8619886610000002E-3</v>
      </c>
      <c r="CJ894" s="100">
        <f t="shared" si="398"/>
        <v>3.2580527165E-3</v>
      </c>
      <c r="CK894" s="32">
        <v>1.1670739730000001E-2</v>
      </c>
      <c r="CL894" s="32">
        <v>9.3058145410000008E-3</v>
      </c>
      <c r="CM894">
        <f t="shared" si="399"/>
        <v>1.0488277135500001E-2</v>
      </c>
      <c r="CN894" s="32">
        <v>3.0255338529999998E-2</v>
      </c>
      <c r="CO894" s="32">
        <v>0.14890872799999999</v>
      </c>
      <c r="CP894" s="32">
        <v>0.1180749329</v>
      </c>
      <c r="CQ894" s="32">
        <v>8.8676618410000005E-2</v>
      </c>
      <c r="CR894" s="32">
        <v>4.9028342459999999E-2</v>
      </c>
      <c r="CS894">
        <f t="shared" si="400"/>
        <v>8.698879206E-2</v>
      </c>
      <c r="CT894" s="32">
        <v>1.8638173040000001E-2</v>
      </c>
      <c r="CU894" s="32">
        <v>1.308298517E-2</v>
      </c>
      <c r="CV894">
        <f t="shared" si="401"/>
        <v>1.5860579105000001E-2</v>
      </c>
      <c r="CW894" s="32">
        <v>4.7460174309999999E-2</v>
      </c>
    </row>
    <row r="895" spans="1:104" ht="15.75" thickBot="1">
      <c r="A895" t="s">
        <v>64</v>
      </c>
      <c r="B895">
        <v>3.86E+18</v>
      </c>
      <c r="C895" s="30">
        <v>0.46476000000000001</v>
      </c>
      <c r="D895" s="30">
        <v>7.1821974969999994E-2</v>
      </c>
      <c r="E895" t="s">
        <v>58</v>
      </c>
      <c r="F895">
        <v>3.86E+18</v>
      </c>
      <c r="G895" s="30"/>
      <c r="H895" s="30"/>
      <c r="I895" s="19"/>
      <c r="J895" s="19"/>
      <c r="K895" s="19"/>
      <c r="L895" s="19"/>
      <c r="M895" s="19"/>
      <c r="N895" s="19"/>
      <c r="R895" s="100"/>
      <c r="S895" t="s">
        <v>64</v>
      </c>
      <c r="T895">
        <v>3.72E+18</v>
      </c>
      <c r="U895" s="30">
        <v>0.52180000000000004</v>
      </c>
      <c r="V895" s="30">
        <v>7.567802756E-2</v>
      </c>
      <c r="W895" s="30">
        <v>0.26430999999999999</v>
      </c>
      <c r="X895" s="30">
        <v>4.1401942359999999E-2</v>
      </c>
      <c r="Y895" s="30">
        <v>0.24159</v>
      </c>
      <c r="Z895" s="30">
        <v>3.5717031339999997E-2</v>
      </c>
      <c r="AA895" s="30">
        <v>0.33814</v>
      </c>
      <c r="AB895" s="30">
        <v>5.0779396310000002E-2</v>
      </c>
      <c r="AC895" s="99">
        <f t="shared" si="387"/>
        <v>5.0894099392500003E-2</v>
      </c>
      <c r="AD895">
        <f t="shared" si="388"/>
        <v>1.7651257670099969E-2</v>
      </c>
      <c r="AE895" t="s">
        <v>58</v>
      </c>
      <c r="AF895">
        <v>3.72E+18</v>
      </c>
      <c r="AG895" s="30">
        <v>0.55079999999999996</v>
      </c>
      <c r="AH895" s="30">
        <v>8.5197215780000002E-2</v>
      </c>
      <c r="AI895" s="30">
        <v>0.38390000000000002</v>
      </c>
      <c r="AJ895" s="30">
        <v>6.2831423900000002E-2</v>
      </c>
      <c r="AK895" s="99">
        <f t="shared" si="389"/>
        <v>7.4014319840000009E-2</v>
      </c>
      <c r="AL895" s="100">
        <f t="shared" si="424"/>
        <v>1.1182895939999939E-2</v>
      </c>
      <c r="AM895" t="s">
        <v>64</v>
      </c>
      <c r="AN895">
        <v>3.86E+18</v>
      </c>
      <c r="AO895">
        <v>2.3300000000000001E-2</v>
      </c>
      <c r="AP895">
        <v>2.7688651000000002E-2</v>
      </c>
      <c r="AQ895">
        <v>1.503E-2</v>
      </c>
      <c r="AR895">
        <v>1.4602156999999999E-2</v>
      </c>
      <c r="AS895">
        <f t="shared" si="391"/>
        <v>2.1145404E-2</v>
      </c>
      <c r="AT895">
        <f t="shared" si="392"/>
        <v>9.2535486493570719E-3</v>
      </c>
      <c r="AU895" t="s">
        <v>58</v>
      </c>
      <c r="AV895">
        <v>3.86E+18</v>
      </c>
      <c r="AY895">
        <v>0.2203</v>
      </c>
      <c r="AZ895">
        <v>0.29420405999999999</v>
      </c>
      <c r="BA895">
        <v>0.43180000000000002</v>
      </c>
      <c r="BB895">
        <v>0.45960617399999998</v>
      </c>
      <c r="BC895">
        <v>0.23580000000000001</v>
      </c>
      <c r="BD895">
        <v>0.27238073200000001</v>
      </c>
      <c r="BE895">
        <v>0.1671</v>
      </c>
      <c r="BF895">
        <v>0.171683962</v>
      </c>
      <c r="BG895">
        <f t="shared" si="393"/>
        <v>0.29946873199999996</v>
      </c>
      <c r="BH895">
        <f t="shared" si="385"/>
        <v>0.11935161539127975</v>
      </c>
      <c r="BI895" t="s">
        <v>64</v>
      </c>
      <c r="BJ895">
        <v>3.72E+18</v>
      </c>
      <c r="BK895">
        <v>3.27E-2</v>
      </c>
      <c r="BL895">
        <v>4.7199999999999999E-2</v>
      </c>
      <c r="BM895">
        <v>-1.4E-3</v>
      </c>
      <c r="BN895">
        <v>-1.6100000000000001E-3</v>
      </c>
      <c r="BO895">
        <f t="shared" si="394"/>
        <v>2.2794999999999999E-2</v>
      </c>
      <c r="BP895">
        <f t="shared" si="395"/>
        <v>3.4513881989715389E-2</v>
      </c>
      <c r="BQ895" t="s">
        <v>58</v>
      </c>
      <c r="BR895">
        <v>3.72E+18</v>
      </c>
      <c r="BS895">
        <v>0.1197</v>
      </c>
      <c r="BT895">
        <v>0.13798270900000001</v>
      </c>
      <c r="BW895" s="32">
        <v>3.0678525520000002E-3</v>
      </c>
      <c r="BX895" s="31"/>
      <c r="BY895" s="31"/>
      <c r="BZ895" s="31"/>
      <c r="CA895" s="31"/>
      <c r="CB895" s="100"/>
      <c r="CC895" s="32">
        <v>3.0337932860000001E-3</v>
      </c>
      <c r="CD895" s="32">
        <v>1.792523233E-3</v>
      </c>
      <c r="CE895" s="32">
        <v>1.459510544E-3</v>
      </c>
      <c r="CF895" s="32">
        <v>2.1077465209999998E-3</v>
      </c>
      <c r="CG895">
        <f t="shared" si="397"/>
        <v>2.0983933959999998E-3</v>
      </c>
      <c r="CH895" s="32">
        <v>3.6426083219999999E-3</v>
      </c>
      <c r="CI895" s="32">
        <v>2.842367046E-3</v>
      </c>
      <c r="CJ895" s="100">
        <f t="shared" si="398"/>
        <v>3.2424876839999999E-3</v>
      </c>
      <c r="CK895" s="32">
        <v>9.0945549009999998E-3</v>
      </c>
      <c r="CL895" s="32">
        <v>3.9210911879999999E-3</v>
      </c>
      <c r="CM895">
        <f t="shared" si="399"/>
        <v>6.5078230445000003E-3</v>
      </c>
      <c r="CN895" s="31"/>
      <c r="CO895" s="32">
        <v>0.10866881859999999</v>
      </c>
      <c r="CP895" s="32">
        <v>0.1354345854</v>
      </c>
      <c r="CQ895" s="32">
        <v>8.7014083340000006E-2</v>
      </c>
      <c r="CR895" s="32">
        <v>4.8765570449999997E-2</v>
      </c>
      <c r="CS895">
        <f t="shared" si="400"/>
        <v>9.4970764447500008E-2</v>
      </c>
      <c r="CT895" s="32">
        <v>1.8868994260000001E-2</v>
      </c>
      <c r="CU895" s="32">
        <v>5.0877605249999996E-4</v>
      </c>
      <c r="CV895">
        <f t="shared" si="401"/>
        <v>9.6888851562500003E-3</v>
      </c>
      <c r="CW895" s="32">
        <v>4.396938601E-2</v>
      </c>
    </row>
    <row r="896" spans="1:104" ht="15.75" thickBot="1">
      <c r="A896" t="s">
        <v>65</v>
      </c>
      <c r="B896">
        <v>4.01E+18</v>
      </c>
      <c r="C896" s="30">
        <v>0.41525000000000001</v>
      </c>
      <c r="D896" s="30">
        <v>6.41709164E-2</v>
      </c>
      <c r="E896" t="s">
        <v>59</v>
      </c>
      <c r="F896">
        <v>4.01E+18</v>
      </c>
      <c r="G896" s="30">
        <v>0.63166999999999995</v>
      </c>
      <c r="H896" s="30">
        <v>9.7736345350000003E-2</v>
      </c>
      <c r="I896" s="30">
        <v>0.46839999999999998</v>
      </c>
      <c r="J896" s="30">
        <v>8.6998514119999995E-2</v>
      </c>
      <c r="K896" s="30">
        <v>0.51861000000000002</v>
      </c>
      <c r="L896" s="30">
        <v>9.0177360459999995E-2</v>
      </c>
      <c r="M896" s="30">
        <v>0.22420999999999999</v>
      </c>
      <c r="N896" s="30">
        <v>8.3244226630000001E-2</v>
      </c>
      <c r="Q896">
        <f t="shared" ref="Q896" si="432">AVERAGE(H896,J896,L896,N896,P896)</f>
        <v>8.9539111640000002E-2</v>
      </c>
      <c r="R896" s="100">
        <f t="shared" ref="R896" si="433">_xlfn.STDEV.S(H896,J896,L896,N896,P896)</f>
        <v>6.1558160872556035E-3</v>
      </c>
      <c r="S896" t="s">
        <v>65</v>
      </c>
      <c r="T896">
        <v>3.87E+18</v>
      </c>
      <c r="U896" s="30">
        <v>0.48831999999999998</v>
      </c>
      <c r="V896" s="30">
        <v>7.0822335030000003E-2</v>
      </c>
      <c r="W896" s="30">
        <v>0.24184</v>
      </c>
      <c r="X896" s="30">
        <v>3.7882205510000003E-2</v>
      </c>
      <c r="Y896" s="30">
        <v>0.19538</v>
      </c>
      <c r="Z896" s="30">
        <v>2.8885274990000001E-2</v>
      </c>
      <c r="AA896" s="30">
        <v>0.31539</v>
      </c>
      <c r="AB896" s="30">
        <v>4.7362967409999998E-2</v>
      </c>
      <c r="AC896" s="99">
        <f t="shared" si="387"/>
        <v>4.6238195735000001E-2</v>
      </c>
      <c r="AD896">
        <f t="shared" si="388"/>
        <v>1.8042463313152783E-2</v>
      </c>
      <c r="AE896" t="s">
        <v>59</v>
      </c>
      <c r="AF896">
        <v>3.87E+18</v>
      </c>
      <c r="AG896" s="30">
        <v>0.53571999999999997</v>
      </c>
      <c r="AH896" s="30">
        <v>8.2864655839999996E-2</v>
      </c>
      <c r="AI896" s="30">
        <v>0.38008999999999998</v>
      </c>
      <c r="AJ896" s="30">
        <v>6.2207855970000003E-2</v>
      </c>
      <c r="AK896" s="99">
        <f t="shared" si="389"/>
        <v>7.2536255904999999E-2</v>
      </c>
      <c r="AL896" s="100">
        <f t="shared" si="424"/>
        <v>1.0328399935000006E-2</v>
      </c>
      <c r="AM896" t="s">
        <v>65</v>
      </c>
      <c r="AN896">
        <v>4.01E+18</v>
      </c>
      <c r="AO896">
        <v>-1.52E-2</v>
      </c>
      <c r="AP896">
        <v>-1.8062983000000001E-2</v>
      </c>
      <c r="AQ896">
        <v>1.5650000000000001E-2</v>
      </c>
      <c r="AR896">
        <v>1.5204508E-2</v>
      </c>
      <c r="AS896">
        <f t="shared" si="391"/>
        <v>-1.4292375000000005E-3</v>
      </c>
      <c r="AT896">
        <f t="shared" si="392"/>
        <v>2.352366847916244E-2</v>
      </c>
      <c r="AU896" t="s">
        <v>59</v>
      </c>
      <c r="AV896">
        <v>4.01E+18</v>
      </c>
      <c r="AW896">
        <v>0.1226</v>
      </c>
      <c r="AX896">
        <v>0.112106803</v>
      </c>
      <c r="AY896">
        <v>0.21379999999999999</v>
      </c>
      <c r="AZ896">
        <v>0.28552350399999998</v>
      </c>
      <c r="BA896">
        <v>0.4667</v>
      </c>
      <c r="BB896">
        <v>0.49675359200000002</v>
      </c>
      <c r="BC896">
        <v>0.21460000000000001</v>
      </c>
      <c r="BD896">
        <v>0.24789187900000001</v>
      </c>
      <c r="BE896">
        <v>0.14449999999999999</v>
      </c>
      <c r="BF896">
        <v>0.14846398899999999</v>
      </c>
      <c r="BG896">
        <f t="shared" si="393"/>
        <v>0.29465824099999999</v>
      </c>
      <c r="BH896">
        <f t="shared" si="385"/>
        <v>0.15095185346752218</v>
      </c>
      <c r="BI896" t="s">
        <v>65</v>
      </c>
      <c r="BJ896">
        <v>3.87E+18</v>
      </c>
      <c r="BK896">
        <v>0.03</v>
      </c>
      <c r="BL896">
        <v>4.3299999999999998E-2</v>
      </c>
      <c r="BM896">
        <v>9.2999999999999992E-3</v>
      </c>
      <c r="BN896">
        <v>1.0699999999999999E-2</v>
      </c>
      <c r="BO896">
        <f t="shared" si="394"/>
        <v>2.7E-2</v>
      </c>
      <c r="BP896">
        <f t="shared" si="395"/>
        <v>2.3051681066681446E-2</v>
      </c>
      <c r="BQ896" t="s">
        <v>59</v>
      </c>
      <c r="BR896">
        <v>3.87E+18</v>
      </c>
      <c r="BS896">
        <v>0.1144</v>
      </c>
      <c r="BT896">
        <v>0.131873199</v>
      </c>
      <c r="BW896" s="32">
        <v>2.7410179610000002E-3</v>
      </c>
      <c r="BX896" s="32">
        <v>4.1800863759999998E-3</v>
      </c>
      <c r="BY896" s="32">
        <v>4.4664597989999997E-3</v>
      </c>
      <c r="BZ896" s="32">
        <v>4.3342373570000002E-3</v>
      </c>
      <c r="CA896" s="32">
        <v>8.5429480039999998E-3</v>
      </c>
      <c r="CB896" s="100">
        <f t="shared" ref="CB896" si="434">AVERAGE(BX896:CA896)</f>
        <v>5.3809328839999997E-3</v>
      </c>
      <c r="CC896" s="32">
        <v>2.8391218400000001E-3</v>
      </c>
      <c r="CD896" s="32">
        <v>1.64013046E-3</v>
      </c>
      <c r="CE896" s="32">
        <v>1.180339399E-3</v>
      </c>
      <c r="CF896" s="32">
        <v>1.9659325989999999E-3</v>
      </c>
      <c r="CG896">
        <f t="shared" si="397"/>
        <v>1.9063810745000001E-3</v>
      </c>
      <c r="CH896" s="32">
        <v>3.54286893E-3</v>
      </c>
      <c r="CI896" s="32">
        <v>2.8141563900000001E-3</v>
      </c>
      <c r="CJ896" s="100">
        <f t="shared" si="398"/>
        <v>3.1785126600000001E-3</v>
      </c>
      <c r="CK896" s="32">
        <v>5.9329082849999999E-3</v>
      </c>
      <c r="CL896" s="32">
        <v>4.0828400279999998E-3</v>
      </c>
      <c r="CM896">
        <f t="shared" si="399"/>
        <v>5.0078741564999994E-3</v>
      </c>
      <c r="CN896" s="32">
        <v>2.8336546800000001E-2</v>
      </c>
      <c r="CO896" s="32">
        <v>0.1054584164</v>
      </c>
      <c r="CP896" s="32">
        <v>0.14642114989999999</v>
      </c>
      <c r="CQ896" s="32">
        <v>7.9183128800000002E-2</v>
      </c>
      <c r="CR896" s="32">
        <v>4.2167680530000001E-2</v>
      </c>
      <c r="CS896">
        <f t="shared" si="400"/>
        <v>8.0313384486000006E-2</v>
      </c>
      <c r="CT896" s="32">
        <v>1.7310956530000001E-2</v>
      </c>
      <c r="CU896" s="32">
        <v>3.3797295440000001E-3</v>
      </c>
      <c r="CV896">
        <f t="shared" si="401"/>
        <v>1.0345343037E-2</v>
      </c>
      <c r="CW896" s="32">
        <v>4.2022001269999998E-2</v>
      </c>
    </row>
    <row r="897" spans="1:101" ht="15.75" thickBot="1">
      <c r="A897" t="s">
        <v>66</v>
      </c>
      <c r="B897">
        <v>4.17E+18</v>
      </c>
      <c r="C897" s="30">
        <v>0.37481999999999999</v>
      </c>
      <c r="D897" s="30">
        <v>5.7923041260000002E-2</v>
      </c>
      <c r="E897" t="s">
        <v>60</v>
      </c>
      <c r="F897">
        <v>4.17E+18</v>
      </c>
      <c r="G897" s="30"/>
      <c r="H897" s="30"/>
      <c r="I897" s="19"/>
      <c r="J897" s="19"/>
      <c r="K897" s="19"/>
      <c r="L897" s="19"/>
      <c r="M897" s="19"/>
      <c r="N897" s="19"/>
      <c r="R897" s="100"/>
      <c r="S897" t="s">
        <v>66</v>
      </c>
      <c r="T897">
        <v>4.02E+18</v>
      </c>
      <c r="U897" s="30">
        <v>0.45884999999999998</v>
      </c>
      <c r="V897" s="30">
        <v>6.6548223350000005E-2</v>
      </c>
      <c r="W897" s="30">
        <v>0.21895999999999999</v>
      </c>
      <c r="X897" s="30">
        <v>3.429824561E-2</v>
      </c>
      <c r="Y897" s="30">
        <v>0.16067999999999999</v>
      </c>
      <c r="Z897" s="30">
        <v>2.3755174449999999E-2</v>
      </c>
      <c r="AA897" s="30">
        <v>0.26468000000000003</v>
      </c>
      <c r="AB897" s="30">
        <v>3.9747709870000002E-2</v>
      </c>
      <c r="AC897" s="99">
        <f t="shared" si="387"/>
        <v>4.108733832E-2</v>
      </c>
      <c r="AD897">
        <f t="shared" si="388"/>
        <v>1.8225869482107349E-2</v>
      </c>
      <c r="AE897" t="s">
        <v>60</v>
      </c>
      <c r="AF897">
        <v>4.02E+18</v>
      </c>
      <c r="AG897" s="30">
        <v>0.5232</v>
      </c>
      <c r="AH897" s="30">
        <v>8.0928074249999996E-2</v>
      </c>
      <c r="AI897" s="30">
        <v>0.25636999999999999</v>
      </c>
      <c r="AJ897" s="30">
        <v>4.1959083469999998E-2</v>
      </c>
      <c r="AK897" s="99">
        <f t="shared" si="389"/>
        <v>6.144357886E-2</v>
      </c>
      <c r="AL897" s="100">
        <f t="shared" si="424"/>
        <v>1.9484495389999981E-2</v>
      </c>
      <c r="AM897" t="s">
        <v>66</v>
      </c>
      <c r="AN897">
        <v>4.17E+18</v>
      </c>
      <c r="AO897">
        <v>-1E-4</v>
      </c>
      <c r="AP897">
        <v>-1.18835E-4</v>
      </c>
      <c r="AQ897">
        <v>1.125E-2</v>
      </c>
      <c r="AR897">
        <v>1.0929757999999999E-2</v>
      </c>
      <c r="AS897">
        <f t="shared" si="391"/>
        <v>5.4054615E-3</v>
      </c>
      <c r="AT897">
        <f t="shared" si="392"/>
        <v>7.8125350328702211E-3</v>
      </c>
      <c r="AU897" t="s">
        <v>60</v>
      </c>
      <c r="AV897">
        <v>4.17E+18</v>
      </c>
      <c r="AY897">
        <v>0.2266</v>
      </c>
      <c r="AZ897">
        <v>0.302617521</v>
      </c>
      <c r="BA897">
        <v>0.4909</v>
      </c>
      <c r="BB897">
        <v>0.52251197500000002</v>
      </c>
      <c r="BC897">
        <v>0.21</v>
      </c>
      <c r="BD897">
        <v>0.24257825999999999</v>
      </c>
      <c r="BE897">
        <v>0.1167</v>
      </c>
      <c r="BF897">
        <v>0.11990136699999999</v>
      </c>
      <c r="BG897">
        <f t="shared" si="393"/>
        <v>0.29690228074999997</v>
      </c>
      <c r="BH897">
        <f t="shared" si="385"/>
        <v>0.16853567457116725</v>
      </c>
      <c r="BI897" t="s">
        <v>66</v>
      </c>
      <c r="BJ897">
        <v>4.02E+18</v>
      </c>
      <c r="BK897">
        <v>1.2500000000000001E-2</v>
      </c>
      <c r="BL897">
        <v>1.8100000000000002E-2</v>
      </c>
      <c r="BM897">
        <v>-2.5700000000000001E-2</v>
      </c>
      <c r="BN897">
        <v>-2.9499999999999998E-2</v>
      </c>
      <c r="BO897">
        <f t="shared" si="394"/>
        <v>-5.6999999999999985E-3</v>
      </c>
      <c r="BP897">
        <f t="shared" si="395"/>
        <v>3.3658282784479666E-2</v>
      </c>
      <c r="BQ897" t="s">
        <v>60</v>
      </c>
      <c r="BR897">
        <v>4.02E+18</v>
      </c>
      <c r="BS897">
        <v>0.1021</v>
      </c>
      <c r="BT897">
        <v>0.11769452499999999</v>
      </c>
      <c r="BW897" s="32">
        <v>2.4741295189999999E-3</v>
      </c>
      <c r="BX897" s="31"/>
      <c r="BY897" s="31"/>
      <c r="BZ897" s="31"/>
      <c r="CA897" s="31"/>
      <c r="CB897" s="100"/>
      <c r="CC897" s="32">
        <v>2.6677693589999998E-3</v>
      </c>
      <c r="CD897" s="32">
        <v>1.4849580129999999E-3</v>
      </c>
      <c r="CE897" s="32">
        <v>9.7070599819999996E-4</v>
      </c>
      <c r="CF897" s="32">
        <v>1.6498315330000001E-3</v>
      </c>
      <c r="CG897">
        <f t="shared" si="397"/>
        <v>1.6933162257999998E-3</v>
      </c>
      <c r="CH897" s="32">
        <v>3.4600621049999999E-3</v>
      </c>
      <c r="CI897" s="32">
        <v>1.89811226E-3</v>
      </c>
      <c r="CJ897" s="100">
        <f t="shared" si="398"/>
        <v>2.6790871825000001E-3</v>
      </c>
      <c r="CK897" s="32">
        <v>3.9032192720000001E-5</v>
      </c>
      <c r="CL897" s="32">
        <v>2.9349463620000002E-3</v>
      </c>
      <c r="CM897">
        <f t="shared" si="399"/>
        <v>1.4869892773600002E-3</v>
      </c>
      <c r="CN897" s="31"/>
      <c r="CO897" s="32">
        <v>0.11178080159999999</v>
      </c>
      <c r="CP897" s="32">
        <v>0.1540447834</v>
      </c>
      <c r="CQ897" s="32">
        <v>7.7484257870000003E-2</v>
      </c>
      <c r="CR897" s="32">
        <v>3.4053123050000002E-2</v>
      </c>
      <c r="CS897">
        <f t="shared" si="400"/>
        <v>9.4340741480000004E-2</v>
      </c>
      <c r="CT897" s="32">
        <v>7.2128118190000002E-3</v>
      </c>
      <c r="CU897" s="32">
        <v>9.3397373070000008E-3</v>
      </c>
      <c r="CV897">
        <f t="shared" si="401"/>
        <v>8.2762745630000009E-3</v>
      </c>
      <c r="CW897" s="32">
        <v>3.7502873970000003E-2</v>
      </c>
    </row>
    <row r="898" spans="1:101" ht="15.75" thickBot="1">
      <c r="A898" t="s">
        <v>67</v>
      </c>
      <c r="B898">
        <v>4.32E+18</v>
      </c>
      <c r="C898" s="30">
        <v>0.35378999999999999</v>
      </c>
      <c r="D898" s="30">
        <v>5.4673157159999999E-2</v>
      </c>
      <c r="E898" t="s">
        <v>61</v>
      </c>
      <c r="F898">
        <v>4.32E+18</v>
      </c>
      <c r="G898" s="30">
        <v>0.49859999999999999</v>
      </c>
      <c r="H898" s="30">
        <v>7.7146835829999996E-2</v>
      </c>
      <c r="I898" s="30">
        <v>0.52810000000000001</v>
      </c>
      <c r="J898" s="30">
        <v>9.8086924219999996E-2</v>
      </c>
      <c r="K898" s="30">
        <v>0.47954999999999998</v>
      </c>
      <c r="L898" s="30">
        <v>8.3385498170000003E-2</v>
      </c>
      <c r="M898" s="30">
        <v>0.18254999999999999</v>
      </c>
      <c r="N898" s="30">
        <v>6.7776787699999994E-2</v>
      </c>
      <c r="Q898">
        <f t="shared" ref="Q898" si="435">AVERAGE(H898,J898,L898,N898,P898)</f>
        <v>8.1599011479999997E-2</v>
      </c>
      <c r="R898" s="100">
        <f t="shared" ref="R898" si="436">_xlfn.STDEV.S(H898,J898,L898,N898,P898)</f>
        <v>1.2726855325888039E-2</v>
      </c>
      <c r="S898" t="s">
        <v>67</v>
      </c>
      <c r="T898">
        <v>4.16E+18</v>
      </c>
      <c r="U898" s="30">
        <v>0.42931000000000002</v>
      </c>
      <c r="V898" s="30">
        <v>6.2263959389999998E-2</v>
      </c>
      <c r="W898" s="30">
        <v>0.19536999999999999</v>
      </c>
      <c r="X898" s="30">
        <v>3.0603070180000001E-2</v>
      </c>
      <c r="Y898" s="30">
        <v>0.12334000000000001</v>
      </c>
      <c r="Z898" s="30">
        <v>1.8234772319999999E-2</v>
      </c>
      <c r="AA898" s="30">
        <v>0.23555999999999999</v>
      </c>
      <c r="AB898" s="30">
        <v>3.5374680880000002E-2</v>
      </c>
      <c r="AC898" s="99">
        <f t="shared" si="387"/>
        <v>3.66191206925E-2</v>
      </c>
      <c r="AD898">
        <f t="shared" si="388"/>
        <v>1.8559665147106167E-2</v>
      </c>
      <c r="AE898" t="s">
        <v>61</v>
      </c>
      <c r="AF898">
        <v>4.16E+18</v>
      </c>
      <c r="AG898" s="30">
        <v>0.51359999999999995</v>
      </c>
      <c r="AH898" s="30">
        <v>7.9443155449999997E-2</v>
      </c>
      <c r="AI898" s="30">
        <v>0.23497999999999999</v>
      </c>
      <c r="AJ898" s="30">
        <v>3.8458265140000003E-2</v>
      </c>
      <c r="AK898" s="99">
        <f t="shared" si="389"/>
        <v>5.8950710295E-2</v>
      </c>
      <c r="AL898" s="100">
        <f t="shared" si="424"/>
        <v>2.049244515499999E-2</v>
      </c>
      <c r="AM898" t="s">
        <v>67</v>
      </c>
      <c r="AN898">
        <v>4.32E+18</v>
      </c>
      <c r="AO898">
        <v>-6.9999999999999999E-4</v>
      </c>
      <c r="AP898">
        <v>-8.3184800000000005E-4</v>
      </c>
      <c r="AQ898">
        <v>1.8960000000000001E-2</v>
      </c>
      <c r="AR898">
        <v>1.8420286000000001E-2</v>
      </c>
      <c r="AS898">
        <f t="shared" si="391"/>
        <v>8.7942190000000007E-3</v>
      </c>
      <c r="AT898">
        <f t="shared" si="392"/>
        <v>1.3613314503712091E-2</v>
      </c>
      <c r="AU898" t="s">
        <v>61</v>
      </c>
      <c r="AV898">
        <v>4.32E+18</v>
      </c>
      <c r="AW898">
        <v>0.1065</v>
      </c>
      <c r="AX898">
        <v>9.7384784000000002E-2</v>
      </c>
      <c r="AY898">
        <v>0.27510000000000001</v>
      </c>
      <c r="AZ898">
        <v>0.367387821</v>
      </c>
      <c r="BA898">
        <v>0.4481</v>
      </c>
      <c r="BB898">
        <v>0.47695582800000003</v>
      </c>
      <c r="BC898">
        <v>0.1762</v>
      </c>
      <c r="BD898">
        <v>0.20353471200000001</v>
      </c>
      <c r="BE898">
        <v>0.1182</v>
      </c>
      <c r="BF898">
        <v>0.121442515</v>
      </c>
      <c r="BG898">
        <f t="shared" si="393"/>
        <v>0.292330219</v>
      </c>
      <c r="BH898">
        <f t="shared" si="385"/>
        <v>0.16371506242574424</v>
      </c>
      <c r="BI898" t="s">
        <v>67</v>
      </c>
      <c r="BJ898">
        <v>4.16E+18</v>
      </c>
      <c r="BK898">
        <v>3.2599999999999997E-2</v>
      </c>
      <c r="BL898">
        <v>4.7100000000000003E-2</v>
      </c>
      <c r="BM898">
        <v>-2.9000000000000001E-2</v>
      </c>
      <c r="BN898">
        <v>-3.3300000000000003E-2</v>
      </c>
      <c r="BO898">
        <f t="shared" si="394"/>
        <v>6.8999999999999999E-3</v>
      </c>
      <c r="BP898">
        <f t="shared" si="395"/>
        <v>5.6851385207398422E-2</v>
      </c>
      <c r="BQ898" t="s">
        <v>61</v>
      </c>
      <c r="BR898">
        <v>4.16E+18</v>
      </c>
      <c r="BS898">
        <v>9.0899999999999995E-2</v>
      </c>
      <c r="BT898">
        <v>0.10478386200000001</v>
      </c>
      <c r="BW898" s="32">
        <v>2.3353070870000001E-3</v>
      </c>
      <c r="BX898" s="32">
        <v>3.2994015140000001E-3</v>
      </c>
      <c r="BY898" s="32">
        <v>5.0358132060000001E-3</v>
      </c>
      <c r="BZ898" s="32">
        <v>4.0077602659999998E-3</v>
      </c>
      <c r="CA898" s="32">
        <v>6.9554745480000001E-3</v>
      </c>
      <c r="CB898" s="100">
        <f t="shared" ref="CB898" si="437">AVERAGE(BX898:CA898)</f>
        <v>4.8246123834999998E-3</v>
      </c>
      <c r="CC898" s="32">
        <v>2.496012136E-3</v>
      </c>
      <c r="CD898" s="32">
        <v>1.3249712649999999E-3</v>
      </c>
      <c r="CE898" s="32">
        <v>7.4512486240000005E-4</v>
      </c>
      <c r="CF898" s="32">
        <v>1.468313916E-3</v>
      </c>
      <c r="CG898">
        <f t="shared" si="397"/>
        <v>1.5086055448499999E-3</v>
      </c>
      <c r="CH898" s="32">
        <v>3.3965684629999999E-3</v>
      </c>
      <c r="CI898" s="32">
        <v>1.7397411810000001E-3</v>
      </c>
      <c r="CJ898" s="100">
        <f t="shared" si="398"/>
        <v>2.5681548219999998E-3</v>
      </c>
      <c r="CK898" s="32">
        <v>2.732253505E-4</v>
      </c>
      <c r="CL898" s="32">
        <v>4.9463713580000001E-3</v>
      </c>
      <c r="CM898">
        <f t="shared" si="399"/>
        <v>2.60979835425E-3</v>
      </c>
      <c r="CN898" s="32">
        <v>2.4614764800000001E-2</v>
      </c>
      <c r="CO898" s="32">
        <v>0.13575117889999999</v>
      </c>
      <c r="CP898" s="32">
        <v>0.1405647277</v>
      </c>
      <c r="CQ898" s="32">
        <v>6.5004219629999999E-2</v>
      </c>
      <c r="CR898" s="32">
        <v>3.4490923190000002E-2</v>
      </c>
      <c r="CS898">
        <f t="shared" si="400"/>
        <v>8.0085162843999996E-2</v>
      </c>
      <c r="CT898" s="32">
        <v>1.881128893E-2</v>
      </c>
      <c r="CU898" s="32">
        <v>1.053902256E-2</v>
      </c>
      <c r="CV898">
        <f t="shared" si="401"/>
        <v>1.4675155745E-2</v>
      </c>
      <c r="CW898" s="32">
        <v>3.338820201E-2</v>
      </c>
    </row>
    <row r="899" spans="1:101" ht="15.75" thickBot="1">
      <c r="A899" t="s">
        <v>68</v>
      </c>
      <c r="B899">
        <v>4.47E+18</v>
      </c>
      <c r="C899" s="30">
        <v>0.34804000000000002</v>
      </c>
      <c r="D899" s="30">
        <v>5.3784577350000001E-2</v>
      </c>
      <c r="E899" t="s">
        <v>62</v>
      </c>
      <c r="F899">
        <v>4.47E+18</v>
      </c>
      <c r="G899" s="30"/>
      <c r="H899" s="30"/>
      <c r="I899" s="19"/>
      <c r="J899" s="19"/>
      <c r="K899" s="19"/>
      <c r="L899" s="19"/>
      <c r="M899" s="19"/>
      <c r="N899" s="19"/>
      <c r="R899" s="100"/>
      <c r="S899" t="s">
        <v>68</v>
      </c>
      <c r="T899">
        <v>4.31E+18</v>
      </c>
      <c r="U899" s="30">
        <v>0.41003000000000001</v>
      </c>
      <c r="V899" s="30">
        <v>5.9467730240000002E-2</v>
      </c>
      <c r="W899" s="30">
        <v>0.16347</v>
      </c>
      <c r="X899" s="30">
        <v>2.5606203009999998E-2</v>
      </c>
      <c r="Y899" s="30">
        <v>9.6379999999999993E-2</v>
      </c>
      <c r="Z899" s="30">
        <v>1.4248965109999999E-2</v>
      </c>
      <c r="AA899" s="30">
        <v>0.17705000000000001</v>
      </c>
      <c r="AB899" s="30">
        <v>2.6588076289999998E-2</v>
      </c>
      <c r="AC899" s="99">
        <f t="shared" si="387"/>
        <v>3.1477743662500002E-2</v>
      </c>
      <c r="AD899">
        <f t="shared" si="388"/>
        <v>1.9482077196467572E-2</v>
      </c>
      <c r="AE899" t="s">
        <v>62</v>
      </c>
      <c r="AF899">
        <v>4.31E+18</v>
      </c>
      <c r="AG899" s="30">
        <v>0.47072999999999998</v>
      </c>
      <c r="AH899" s="30">
        <v>7.2812064970000007E-2</v>
      </c>
      <c r="AI899" s="30">
        <v>0.27078999999999998</v>
      </c>
      <c r="AJ899" s="30">
        <v>4.4319148939999997E-2</v>
      </c>
      <c r="AK899" s="99">
        <f t="shared" si="389"/>
        <v>5.8565606955000002E-2</v>
      </c>
      <c r="AL899" s="100">
        <f t="shared" si="424"/>
        <v>1.4246458014999989E-2</v>
      </c>
      <c r="AM899" t="s">
        <v>68</v>
      </c>
      <c r="AN899">
        <v>4.47E+18</v>
      </c>
      <c r="AO899">
        <v>-1.9800000000000002E-2</v>
      </c>
      <c r="AP899">
        <v>-2.3529412E-2</v>
      </c>
      <c r="AQ899">
        <v>-1.5049999999999999E-2</v>
      </c>
      <c r="AR899">
        <v>-1.4621587E-2</v>
      </c>
      <c r="AS899">
        <f t="shared" si="391"/>
        <v>-1.9075499499999999E-2</v>
      </c>
      <c r="AT899">
        <f t="shared" si="392"/>
        <v>6.2987834631230638E-3</v>
      </c>
      <c r="AU899" t="s">
        <v>62</v>
      </c>
      <c r="AV899">
        <v>4.47E+18</v>
      </c>
      <c r="AY899">
        <v>0.27400000000000002</v>
      </c>
      <c r="AZ899">
        <v>0.36591880300000001</v>
      </c>
      <c r="BA899">
        <v>0.33779999999999999</v>
      </c>
      <c r="BB899">
        <v>0.35955295399999998</v>
      </c>
      <c r="BC899">
        <v>0.17979999999999999</v>
      </c>
      <c r="BD899">
        <v>0.207693196</v>
      </c>
      <c r="BE899">
        <v>0.13170000000000001</v>
      </c>
      <c r="BF899">
        <v>0.13531285300000001</v>
      </c>
      <c r="BG899">
        <f t="shared" si="393"/>
        <v>0.26711945149999999</v>
      </c>
      <c r="BH899">
        <f t="shared" si="385"/>
        <v>0.11432369759026281</v>
      </c>
      <c r="BI899" t="s">
        <v>68</v>
      </c>
      <c r="BJ899">
        <v>4.31E+18</v>
      </c>
      <c r="BK899">
        <v>1.23E-2</v>
      </c>
      <c r="BL899">
        <v>1.78E-2</v>
      </c>
      <c r="BM899">
        <v>-1.0999999999999999E-2</v>
      </c>
      <c r="BN899">
        <v>-1.26E-2</v>
      </c>
      <c r="BO899">
        <f t="shared" si="394"/>
        <v>2.5999999999999999E-3</v>
      </c>
      <c r="BP899">
        <f t="shared" si="395"/>
        <v>2.1496046148071043E-2</v>
      </c>
      <c r="BQ899" t="s">
        <v>62</v>
      </c>
      <c r="BR899">
        <v>4.31E+18</v>
      </c>
      <c r="BS899">
        <v>8.1600000000000006E-2</v>
      </c>
      <c r="BT899">
        <v>9.4063401000000005E-2</v>
      </c>
      <c r="BW899" s="32">
        <v>2.2973506089999998E-3</v>
      </c>
      <c r="BX899" s="31"/>
      <c r="BY899" s="31"/>
      <c r="BZ899" s="31"/>
      <c r="CA899" s="31"/>
      <c r="CB899" s="100"/>
      <c r="CC899" s="32">
        <v>2.3839117619999998E-3</v>
      </c>
      <c r="CD899" s="32">
        <v>1.1086276380000001E-3</v>
      </c>
      <c r="CE899" s="32">
        <v>5.8225281519999996E-4</v>
      </c>
      <c r="CF899" s="32">
        <v>1.103599434E-3</v>
      </c>
      <c r="CG899">
        <f t="shared" si="397"/>
        <v>1.2945979123000001E-3</v>
      </c>
      <c r="CH899" s="32">
        <v>3.113033825E-3</v>
      </c>
      <c r="CI899" s="32">
        <v>2.0048782209999999E-3</v>
      </c>
      <c r="CJ899" s="100">
        <f t="shared" si="398"/>
        <v>2.5589560229999997E-3</v>
      </c>
      <c r="CK899" s="32">
        <v>7.7284072949999998E-3</v>
      </c>
      <c r="CL899" s="32">
        <v>3.9263088910000002E-3</v>
      </c>
      <c r="CM899">
        <f t="shared" si="399"/>
        <v>5.8273580929999996E-3</v>
      </c>
      <c r="CN899" s="31"/>
      <c r="CO899" s="32">
        <v>0.13520724589999999</v>
      </c>
      <c r="CP899" s="32">
        <v>0.1058843195</v>
      </c>
      <c r="CQ899" s="32">
        <v>6.6333220100000007E-2</v>
      </c>
      <c r="CR899" s="32">
        <v>3.8431301500000001E-2</v>
      </c>
      <c r="CS899">
        <f t="shared" si="400"/>
        <v>8.6464021749999995E-2</v>
      </c>
      <c r="CT899" s="32">
        <v>7.0974062609999999E-3</v>
      </c>
      <c r="CU899" s="32">
        <v>3.9975309719999996E-3</v>
      </c>
      <c r="CV899">
        <f t="shared" si="401"/>
        <v>5.5474686165000002E-3</v>
      </c>
      <c r="CW899" s="32">
        <v>2.9971752609999999E-2</v>
      </c>
    </row>
    <row r="900" spans="1:101" ht="15.75" thickBot="1">
      <c r="A900" t="s">
        <v>69</v>
      </c>
      <c r="B900">
        <v>4.63E+18</v>
      </c>
      <c r="C900" s="30">
        <v>0.24654999999999999</v>
      </c>
      <c r="D900" s="30">
        <v>3.8100757220000003E-2</v>
      </c>
      <c r="E900" t="s">
        <v>63</v>
      </c>
      <c r="F900">
        <v>4.63E+18</v>
      </c>
      <c r="G900" s="30">
        <v>0.3805</v>
      </c>
      <c r="H900" s="30">
        <v>5.8873588120000001E-2</v>
      </c>
      <c r="I900" s="30">
        <v>0.37323000000000001</v>
      </c>
      <c r="J900" s="30">
        <v>6.9322065380000006E-2</v>
      </c>
      <c r="K900" s="30">
        <v>0.45594000000000001</v>
      </c>
      <c r="L900" s="30">
        <v>7.9280125199999996E-2</v>
      </c>
      <c r="M900" s="30">
        <v>9.7900000000000001E-2</v>
      </c>
      <c r="N900" s="30">
        <v>3.6348110199999999E-2</v>
      </c>
      <c r="Q900">
        <f t="shared" ref="Q900" si="438">AVERAGE(H900,J900,L900,N900,P900)</f>
        <v>6.0955972225000002E-2</v>
      </c>
      <c r="R900" s="100">
        <f t="shared" ref="R900" si="439">_xlfn.STDEV.S(H900,J900,L900,N900,P900)</f>
        <v>1.8399721863219674E-2</v>
      </c>
      <c r="S900" t="s">
        <v>69</v>
      </c>
      <c r="T900">
        <v>4.46E+18</v>
      </c>
      <c r="U900" s="30">
        <v>0.38706000000000002</v>
      </c>
      <c r="V900" s="30">
        <v>5.6136330669999998E-2</v>
      </c>
      <c r="W900" s="30">
        <v>0.13794000000000001</v>
      </c>
      <c r="X900" s="30">
        <v>2.1607142860000001E-2</v>
      </c>
      <c r="Y900" s="30">
        <v>6.5259999999999999E-2</v>
      </c>
      <c r="Z900" s="30">
        <v>9.6481371970000007E-3</v>
      </c>
      <c r="AA900" s="30">
        <v>0.15590000000000001</v>
      </c>
      <c r="AB900" s="30">
        <v>2.3411923710000001E-2</v>
      </c>
      <c r="AC900" s="99">
        <f t="shared" si="387"/>
        <v>2.770088360925E-2</v>
      </c>
      <c r="AD900">
        <f t="shared" si="388"/>
        <v>1.9916535474375434E-2</v>
      </c>
      <c r="AE900" t="s">
        <v>63</v>
      </c>
      <c r="AF900">
        <v>4.46E+18</v>
      </c>
      <c r="AG900" s="30">
        <v>0.44231999999999999</v>
      </c>
      <c r="AH900" s="30">
        <v>6.8417633409999998E-2</v>
      </c>
      <c r="AI900" s="30">
        <v>0.2447</v>
      </c>
      <c r="AJ900" s="30">
        <v>4.0049099839999998E-2</v>
      </c>
      <c r="AK900" s="99">
        <f t="shared" si="389"/>
        <v>5.4233366625000001E-2</v>
      </c>
      <c r="AL900" s="100">
        <f t="shared" si="424"/>
        <v>1.4184266784999986E-2</v>
      </c>
      <c r="AM900" t="s">
        <v>69</v>
      </c>
      <c r="AN900">
        <v>4.63E+18</v>
      </c>
      <c r="AO900">
        <v>-4.1399999999999999E-2</v>
      </c>
      <c r="AP900">
        <v>-4.9197861000000002E-2</v>
      </c>
      <c r="AQ900">
        <v>-1.6920000000000001E-2</v>
      </c>
      <c r="AR900">
        <v>-1.6438356000000001E-2</v>
      </c>
      <c r="AS900">
        <f t="shared" si="391"/>
        <v>-3.2818108499999998E-2</v>
      </c>
      <c r="AT900">
        <f t="shared" si="392"/>
        <v>2.316446813381462E-2</v>
      </c>
      <c r="AU900" t="s">
        <v>63</v>
      </c>
      <c r="AV900">
        <v>4.63E+18</v>
      </c>
      <c r="AW900">
        <v>6.4600000000000005E-2</v>
      </c>
      <c r="AX900">
        <v>5.9070958E-2</v>
      </c>
      <c r="AY900">
        <v>0.20200000000000001</v>
      </c>
      <c r="AZ900">
        <v>0.26976495700000003</v>
      </c>
      <c r="BA900">
        <v>0.35680000000000001</v>
      </c>
      <c r="BB900">
        <v>0.379776477</v>
      </c>
      <c r="BC900">
        <v>0.14449999999999999</v>
      </c>
      <c r="BD900">
        <v>0.16691694600000001</v>
      </c>
      <c r="BE900">
        <v>0.12920000000000001</v>
      </c>
      <c r="BF900">
        <v>0.132744272</v>
      </c>
      <c r="BG900">
        <f t="shared" si="393"/>
        <v>0.23730066300000002</v>
      </c>
      <c r="BH900">
        <f t="shared" si="385"/>
        <v>0.12515176454316537</v>
      </c>
      <c r="BI900" t="s">
        <v>69</v>
      </c>
      <c r="BJ900">
        <v>4.46E+18</v>
      </c>
      <c r="BK900">
        <v>3.5000000000000001E-3</v>
      </c>
      <c r="BL900">
        <v>5.0600000000000003E-3</v>
      </c>
      <c r="BM900">
        <v>-4.1700000000000001E-2</v>
      </c>
      <c r="BN900">
        <v>-4.7800000000000002E-2</v>
      </c>
      <c r="BO900">
        <f t="shared" si="394"/>
        <v>-2.137E-2</v>
      </c>
      <c r="BP900">
        <f t="shared" si="395"/>
        <v>3.7377664453520906E-2</v>
      </c>
      <c r="BQ900" t="s">
        <v>63</v>
      </c>
      <c r="BR900">
        <v>4.46E+18</v>
      </c>
      <c r="BS900">
        <v>7.1300000000000002E-2</v>
      </c>
      <c r="BT900">
        <v>8.2190202000000004E-2</v>
      </c>
      <c r="BW900" s="32">
        <v>1.627414869E-3</v>
      </c>
      <c r="BX900" s="32">
        <v>2.5178461929999999E-3</v>
      </c>
      <c r="BY900" s="32">
        <v>3.5588836909999999E-3</v>
      </c>
      <c r="BZ900" s="32">
        <v>3.8104238689999998E-3</v>
      </c>
      <c r="CA900" s="32">
        <v>3.7300668379999999E-3</v>
      </c>
      <c r="CB900" s="100">
        <f t="shared" ref="CB900" si="440">AVERAGE(BX900:CA900)</f>
        <v>3.4043051477499996E-3</v>
      </c>
      <c r="CC900" s="32">
        <v>2.2503576189999998E-3</v>
      </c>
      <c r="CD900" s="32">
        <v>9.3548585529999999E-4</v>
      </c>
      <c r="CE900" s="32">
        <v>3.9424970289999998E-4</v>
      </c>
      <c r="CF900" s="32">
        <v>9.7176469999999998E-4</v>
      </c>
      <c r="CG900">
        <f t="shared" si="397"/>
        <v>1.1379644692999999E-3</v>
      </c>
      <c r="CH900" s="32">
        <v>2.925138622E-3</v>
      </c>
      <c r="CI900" s="32">
        <v>1.811707714E-3</v>
      </c>
      <c r="CJ900" s="100">
        <f t="shared" si="398"/>
        <v>2.3684231679999999E-3</v>
      </c>
      <c r="CK900" s="32">
        <v>1.6159630689999999E-2</v>
      </c>
      <c r="CL900" s="32">
        <v>4.4141644830000002E-3</v>
      </c>
      <c r="CM900">
        <f t="shared" si="399"/>
        <v>1.0286897586499999E-2</v>
      </c>
      <c r="CN900" s="32">
        <v>1.492995301E-2</v>
      </c>
      <c r="CO900" s="32">
        <v>9.9631235819999997E-2</v>
      </c>
      <c r="CP900" s="32">
        <v>0.1118528446</v>
      </c>
      <c r="CQ900" s="32">
        <v>5.3303765689999998E-2</v>
      </c>
      <c r="CR900" s="32">
        <v>3.7701576950000003E-2</v>
      </c>
      <c r="CS900">
        <f t="shared" si="400"/>
        <v>6.3483875213999993E-2</v>
      </c>
      <c r="CT900" s="32">
        <v>2.019582607E-3</v>
      </c>
      <c r="CU900" s="32">
        <v>1.5154526160000001E-2</v>
      </c>
      <c r="CV900">
        <f t="shared" si="401"/>
        <v>8.5870543835000011E-3</v>
      </c>
      <c r="CW900" s="32">
        <v>2.6188129059999999E-2</v>
      </c>
    </row>
    <row r="901" spans="1:101" ht="15.75" thickBot="1">
      <c r="E901" t="s">
        <v>64</v>
      </c>
      <c r="F901">
        <v>4.78E+18</v>
      </c>
      <c r="G901" s="30"/>
      <c r="H901" s="30"/>
      <c r="I901" s="19"/>
      <c r="J901" s="19"/>
      <c r="K901" s="19"/>
      <c r="L901" s="19"/>
      <c r="R901" s="100"/>
      <c r="AE901" t="s">
        <v>64</v>
      </c>
      <c r="AF901">
        <v>4.61E+18</v>
      </c>
      <c r="AG901" s="30">
        <v>0.38851999999999998</v>
      </c>
      <c r="AH901" s="30">
        <v>6.0095901010000001E-2</v>
      </c>
      <c r="AI901" s="30">
        <v>0.22533</v>
      </c>
      <c r="AJ901" s="30">
        <v>3.6878887069999998E-2</v>
      </c>
      <c r="AK901" s="99">
        <f t="shared" si="389"/>
        <v>4.8487394039999999E-2</v>
      </c>
      <c r="AL901" s="100">
        <f t="shared" si="424"/>
        <v>1.1608506970000012E-2</v>
      </c>
      <c r="AU901" t="s">
        <v>64</v>
      </c>
      <c r="AV901">
        <v>4.78E+18</v>
      </c>
      <c r="AY901">
        <v>0.28070000000000001</v>
      </c>
      <c r="AZ901">
        <v>0.37486645299999999</v>
      </c>
      <c r="BA901">
        <v>0.20799999999999999</v>
      </c>
      <c r="BB901">
        <v>0.22139435900000001</v>
      </c>
      <c r="BC901">
        <v>0.1013</v>
      </c>
      <c r="BD901">
        <v>0.11701513199999999</v>
      </c>
      <c r="BE901">
        <v>0.1363</v>
      </c>
      <c r="BF901">
        <v>0.140039042</v>
      </c>
      <c r="BG901">
        <f t="shared" si="393"/>
        <v>0.2133287465</v>
      </c>
      <c r="BH901">
        <f t="shared" si="385"/>
        <v>0.11662929570514183</v>
      </c>
      <c r="BQ901" t="s">
        <v>64</v>
      </c>
      <c r="BR901">
        <v>4.61E+18</v>
      </c>
      <c r="BS901">
        <v>6.9699999999999998E-2</v>
      </c>
      <c r="BT901">
        <v>8.0345820999999998E-2</v>
      </c>
      <c r="BW901" s="9"/>
      <c r="BX901" s="31"/>
      <c r="BY901" s="31"/>
      <c r="BZ901" s="31"/>
      <c r="CB901" s="100"/>
      <c r="CH901" s="32">
        <v>2.5693286430000001E-3</v>
      </c>
      <c r="CI901" s="32">
        <v>1.6682931270000001E-3</v>
      </c>
      <c r="CJ901" s="100">
        <f t="shared" si="398"/>
        <v>2.118810885E-3</v>
      </c>
      <c r="CN901" s="31"/>
      <c r="CO901" s="32">
        <v>0.13852050390000001</v>
      </c>
      <c r="CP901" s="32">
        <v>6.5157701159999998E-2</v>
      </c>
      <c r="CQ901" s="32">
        <v>3.736386974E-2</v>
      </c>
      <c r="CR901" s="32">
        <v>3.9774025609999999E-2</v>
      </c>
      <c r="CS901">
        <f t="shared" si="400"/>
        <v>7.0204025102499998E-2</v>
      </c>
      <c r="CW901" s="32">
        <v>2.5600397729999998E-2</v>
      </c>
    </row>
    <row r="902" spans="1:101" ht="15.75" thickBot="1">
      <c r="E902" t="s">
        <v>65</v>
      </c>
      <c r="F902">
        <v>4.94E+18</v>
      </c>
      <c r="G902" s="30">
        <v>0.27855000000000002</v>
      </c>
      <c r="H902" s="30">
        <v>4.3099179949999997E-2</v>
      </c>
      <c r="I902" s="30">
        <v>0.33005000000000001</v>
      </c>
      <c r="J902" s="30">
        <v>6.1302005940000001E-2</v>
      </c>
      <c r="K902" s="30">
        <v>0.37196000000000001</v>
      </c>
      <c r="L902" s="30">
        <v>6.4677447400000004E-2</v>
      </c>
      <c r="Q902">
        <f>AVERAGE(H902,J902,L902,N902,P902)</f>
        <v>5.6359544429999998E-2</v>
      </c>
      <c r="R902" s="100">
        <f t="shared" ref="R902" si="441">_xlfn.STDEV.S(H902,J902,L902,N902,P902)</f>
        <v>1.1607168081375654E-2</v>
      </c>
      <c r="AE902" t="s">
        <v>65</v>
      </c>
      <c r="AF902">
        <v>4.76E+18</v>
      </c>
      <c r="AG902" s="30">
        <v>0.34804000000000002</v>
      </c>
      <c r="AH902" s="30">
        <v>5.3834493429999998E-2</v>
      </c>
      <c r="AI902" s="30">
        <v>0.18764</v>
      </c>
      <c r="AJ902" s="30">
        <v>3.0710310970000002E-2</v>
      </c>
      <c r="AK902" s="99">
        <f t="shared" si="389"/>
        <v>4.2272402200000003E-2</v>
      </c>
      <c r="AL902" s="100">
        <f t="shared" si="424"/>
        <v>1.1562091229999983E-2</v>
      </c>
      <c r="AU902" t="s">
        <v>65</v>
      </c>
      <c r="AV902">
        <v>4.94E+18</v>
      </c>
      <c r="AW902">
        <v>2.2200000000000001E-2</v>
      </c>
      <c r="AX902">
        <v>2.0299926999999999E-2</v>
      </c>
      <c r="AY902">
        <v>0.16739999999999999</v>
      </c>
      <c r="AZ902">
        <v>0.223557692</v>
      </c>
      <c r="BA902">
        <v>0.22109999999999999</v>
      </c>
      <c r="BB902">
        <v>0.23533794599999999</v>
      </c>
      <c r="BC902">
        <v>0.14199999999999999</v>
      </c>
      <c r="BD902">
        <v>0.16402910900000001</v>
      </c>
      <c r="BE902">
        <v>0.15440000000000001</v>
      </c>
      <c r="BF902">
        <v>0.15863557</v>
      </c>
      <c r="BG902">
        <f t="shared" si="393"/>
        <v>0.19539007925000001</v>
      </c>
      <c r="BH902">
        <f t="shared" si="385"/>
        <v>8.5511548932120818E-2</v>
      </c>
      <c r="BQ902" t="s">
        <v>65</v>
      </c>
      <c r="BR902">
        <v>4.76E+18</v>
      </c>
      <c r="BS902">
        <v>3.6600000000000001E-2</v>
      </c>
      <c r="BT902">
        <v>4.2190202000000003E-2</v>
      </c>
      <c r="BW902" s="9"/>
      <c r="BX902" s="32">
        <v>1.843199265E-3</v>
      </c>
      <c r="BY902" s="32">
        <v>3.1471211659999999E-3</v>
      </c>
      <c r="BZ902" s="32">
        <v>3.1085278539999999E-3</v>
      </c>
      <c r="CB902" s="100">
        <f t="shared" ref="CB902" si="442">AVERAGE(BX902:CA902)</f>
        <v>2.6996160949999998E-3</v>
      </c>
      <c r="CH902" s="32">
        <v>2.3016169070000001E-3</v>
      </c>
      <c r="CI902" s="32">
        <v>1.3892402769999999E-3</v>
      </c>
      <c r="CJ902" s="100">
        <f t="shared" si="398"/>
        <v>1.8454285919999999E-3</v>
      </c>
      <c r="CN902" s="32">
        <v>5.1306046139999997E-3</v>
      </c>
      <c r="CO902" s="32">
        <v>8.2551126619999998E-2</v>
      </c>
      <c r="CP902" s="32">
        <v>6.9264796690000005E-2</v>
      </c>
      <c r="CQ902" s="32">
        <v>5.2381167669999999E-2</v>
      </c>
      <c r="CR902" s="32">
        <v>4.505776693E-2</v>
      </c>
      <c r="CS902">
        <f t="shared" si="400"/>
        <v>5.0877092504800006E-2</v>
      </c>
      <c r="CW902" s="32">
        <v>1.344247679E-2</v>
      </c>
    </row>
    <row r="903" spans="1:101" ht="15.75" thickBot="1">
      <c r="E903" t="s">
        <v>66</v>
      </c>
      <c r="F903">
        <v>5.09E+18</v>
      </c>
      <c r="G903" s="30"/>
      <c r="H903" s="30"/>
      <c r="I903" s="19"/>
      <c r="J903" s="19"/>
      <c r="K903" s="19"/>
      <c r="L903" s="19"/>
      <c r="R903" s="100"/>
      <c r="AE903" t="s">
        <v>66</v>
      </c>
      <c r="AF903">
        <v>4.91E+18</v>
      </c>
      <c r="AG903" s="30">
        <v>0.31736999999999999</v>
      </c>
      <c r="AH903" s="30">
        <v>4.9090487240000001E-2</v>
      </c>
      <c r="AI903" s="30">
        <v>0.14079</v>
      </c>
      <c r="AJ903" s="30">
        <v>2.3042553189999999E-2</v>
      </c>
      <c r="AK903" s="99">
        <f t="shared" si="389"/>
        <v>3.6066520215000002E-2</v>
      </c>
      <c r="AL903" s="100">
        <f t="shared" si="424"/>
        <v>1.3023967024999993E-2</v>
      </c>
      <c r="AU903" t="s">
        <v>66</v>
      </c>
      <c r="AV903">
        <v>5.09E+18</v>
      </c>
      <c r="AY903">
        <v>0.17849999999999999</v>
      </c>
      <c r="AZ903">
        <v>0.23838140999999999</v>
      </c>
      <c r="BA903">
        <v>0.18970000000000001</v>
      </c>
      <c r="BB903">
        <v>0.201915913</v>
      </c>
      <c r="BC903">
        <v>0.129</v>
      </c>
      <c r="BD903">
        <v>0.14901236000000001</v>
      </c>
      <c r="BE903">
        <v>0.1105</v>
      </c>
      <c r="BF903">
        <v>0.113531285</v>
      </c>
      <c r="BG903">
        <f t="shared" si="393"/>
        <v>0.17571024199999999</v>
      </c>
      <c r="BH903">
        <f t="shared" si="385"/>
        <v>5.5357661583374504E-2</v>
      </c>
      <c r="BQ903" t="s">
        <v>66</v>
      </c>
      <c r="BR903">
        <v>4.91E+18</v>
      </c>
      <c r="BS903">
        <v>7.1999999999999995E-2</v>
      </c>
      <c r="BT903">
        <v>8.2997117999999995E-2</v>
      </c>
      <c r="BW903" s="9"/>
      <c r="BX903" s="31"/>
      <c r="BY903" s="31"/>
      <c r="BZ903" s="31"/>
      <c r="CB903" s="100"/>
      <c r="CH903" s="32">
        <v>2.0987857590000001E-3</v>
      </c>
      <c r="CI903" s="32">
        <v>1.0423711060000001E-3</v>
      </c>
      <c r="CJ903" s="100">
        <f t="shared" si="398"/>
        <v>1.5705784325000002E-3</v>
      </c>
      <c r="CN903" s="31"/>
      <c r="CO903" s="32">
        <v>8.8029611270000002E-2</v>
      </c>
      <c r="CP903" s="32">
        <v>5.9421284519999999E-2</v>
      </c>
      <c r="CQ903" s="32">
        <v>4.7583976930000001E-2</v>
      </c>
      <c r="CR903" s="32">
        <v>3.224358846E-2</v>
      </c>
      <c r="CS903">
        <f t="shared" si="400"/>
        <v>5.6819615295000001E-2</v>
      </c>
      <c r="CW903" s="32">
        <v>2.6445262810000002E-2</v>
      </c>
    </row>
    <row r="904" spans="1:101" ht="15.75" thickBot="1">
      <c r="E904" t="s">
        <v>67</v>
      </c>
      <c r="F904">
        <v>5.24E+18</v>
      </c>
      <c r="G904" s="30">
        <v>0.19586999999999999</v>
      </c>
      <c r="H904" s="30">
        <v>3.030635928E-2</v>
      </c>
      <c r="I904" s="30">
        <v>0.29843999999999998</v>
      </c>
      <c r="J904" s="30">
        <v>5.543090639E-2</v>
      </c>
      <c r="K904" s="30">
        <v>0.30602000000000001</v>
      </c>
      <c r="L904" s="30">
        <v>5.321161537E-2</v>
      </c>
      <c r="Q904">
        <f>AVERAGE(H904,J904,L904,N904,P904)</f>
        <v>4.6316293680000002E-2</v>
      </c>
      <c r="R904" s="100">
        <f t="shared" ref="R904" si="443">_xlfn.STDEV.S(H904,J904,L904,N904,P904)</f>
        <v>1.3909342643600768E-2</v>
      </c>
      <c r="AE904" t="s">
        <v>67</v>
      </c>
      <c r="AF904">
        <v>5.06E+18</v>
      </c>
      <c r="AG904" s="30">
        <v>0.30492999999999998</v>
      </c>
      <c r="AH904" s="30">
        <v>4.7166279970000002E-2</v>
      </c>
      <c r="AI904" s="30">
        <v>0.1162</v>
      </c>
      <c r="AJ904" s="30">
        <v>1.901800327E-2</v>
      </c>
      <c r="AK904" s="99">
        <f t="shared" si="389"/>
        <v>3.3092141620000001E-2</v>
      </c>
      <c r="AL904" s="100">
        <f t="shared" si="424"/>
        <v>1.4074138349999998E-2</v>
      </c>
      <c r="AU904" t="s">
        <v>67</v>
      </c>
      <c r="AV904">
        <v>5.24E+18</v>
      </c>
      <c r="AW904">
        <v>-1.3100000000000001E-2</v>
      </c>
      <c r="AX904">
        <v>-1.1978786E-2</v>
      </c>
      <c r="AY904">
        <v>0.1691</v>
      </c>
      <c r="AZ904">
        <v>0.22582799200000001</v>
      </c>
      <c r="BA904">
        <v>0.1389</v>
      </c>
      <c r="BB904">
        <v>0.14784459799999999</v>
      </c>
      <c r="BC904">
        <v>0.13739999999999999</v>
      </c>
      <c r="BD904">
        <v>0.15871548999999999</v>
      </c>
      <c r="BE904">
        <v>9.06E-2</v>
      </c>
      <c r="BF904">
        <v>9.3085379999999995E-2</v>
      </c>
      <c r="BG904">
        <f t="shared" si="393"/>
        <v>0.15636836499999998</v>
      </c>
      <c r="BH904">
        <f t="shared" si="385"/>
        <v>8.8854023787584738E-2</v>
      </c>
      <c r="BQ904" t="s">
        <v>67</v>
      </c>
      <c r="BR904">
        <v>5.06E+18</v>
      </c>
      <c r="BS904">
        <v>1.47E-2</v>
      </c>
      <c r="BT904">
        <v>1.6945245000000001E-2</v>
      </c>
      <c r="BW904" s="9"/>
      <c r="BX904" s="32">
        <v>1.2960862129999999E-3</v>
      </c>
      <c r="BY904" s="32">
        <v>2.84569567E-3</v>
      </c>
      <c r="BZ904" s="32">
        <v>2.5574301969999999E-3</v>
      </c>
      <c r="CB904" s="100">
        <f t="shared" ref="CB904" si="444">AVERAGE(BX904:CA904)</f>
        <v>2.2330706933333332E-3</v>
      </c>
      <c r="CH904" s="32">
        <v>2.0165164429999998E-3</v>
      </c>
      <c r="CI904" s="32">
        <v>8.6031226429999998E-4</v>
      </c>
      <c r="CJ904" s="100">
        <f t="shared" si="398"/>
        <v>1.43841435365E-3</v>
      </c>
      <c r="CN904" s="32">
        <v>3.027512641E-3</v>
      </c>
      <c r="CO904" s="32">
        <v>8.3390117829999999E-2</v>
      </c>
      <c r="CP904" s="32">
        <v>4.3502415519999997E-2</v>
      </c>
      <c r="CQ904" s="32">
        <v>5.0683640049999999E-2</v>
      </c>
      <c r="CR904" s="32">
        <v>2.6435959799999999E-2</v>
      </c>
      <c r="CS904">
        <f t="shared" si="400"/>
        <v>4.1407929168199999E-2</v>
      </c>
      <c r="CW904" s="32">
        <v>5.3989651439999998E-3</v>
      </c>
    </row>
    <row r="905" spans="1:101" ht="15.75" thickBot="1">
      <c r="E905" t="s">
        <v>68</v>
      </c>
      <c r="F905">
        <v>5.4E+18</v>
      </c>
      <c r="G905" s="30"/>
      <c r="H905" s="30"/>
      <c r="I905" s="19"/>
      <c r="J905" s="19"/>
      <c r="K905" s="19"/>
      <c r="L905" s="19"/>
      <c r="R905" s="100"/>
      <c r="AE905" t="s">
        <v>68</v>
      </c>
      <c r="AF905">
        <v>5.21E+18</v>
      </c>
      <c r="AG905" s="30">
        <v>0.25956000000000001</v>
      </c>
      <c r="AH905" s="30">
        <v>4.0148491879999998E-2</v>
      </c>
      <c r="AI905" s="30">
        <v>7.7960000000000002E-2</v>
      </c>
      <c r="AJ905" s="30">
        <v>1.2759410800000001E-2</v>
      </c>
      <c r="AK905" s="99">
        <f t="shared" si="389"/>
        <v>2.645395134E-2</v>
      </c>
      <c r="AL905" s="100">
        <f t="shared" si="424"/>
        <v>1.3694540539999996E-2</v>
      </c>
      <c r="AU905" t="s">
        <v>68</v>
      </c>
      <c r="AV905">
        <v>5.4E+18</v>
      </c>
      <c r="AY905">
        <v>0.1928</v>
      </c>
      <c r="AZ905">
        <v>0.25747863300000001</v>
      </c>
      <c r="BA905">
        <v>0.20930000000000001</v>
      </c>
      <c r="BB905">
        <v>0.22277807299999999</v>
      </c>
      <c r="BC905">
        <v>0.16539999999999999</v>
      </c>
      <c r="BD905">
        <v>0.19105925800000001</v>
      </c>
      <c r="BE905">
        <v>9.4500000000000001E-2</v>
      </c>
      <c r="BF905">
        <v>9.7092365999999999E-2</v>
      </c>
      <c r="BG905">
        <f t="shared" si="393"/>
        <v>0.19210208250000002</v>
      </c>
      <c r="BH905">
        <f t="shared" si="385"/>
        <v>6.8903419026884558E-2</v>
      </c>
      <c r="BQ905" t="s">
        <v>68</v>
      </c>
      <c r="BR905">
        <v>5.21E+18</v>
      </c>
      <c r="BS905">
        <v>3.6799999999999999E-2</v>
      </c>
      <c r="BT905">
        <v>4.2420749000000001E-2</v>
      </c>
      <c r="BW905" s="9"/>
      <c r="BX905" s="31"/>
      <c r="BY905" s="31"/>
      <c r="BZ905" s="31"/>
      <c r="CB905" s="100"/>
      <c r="CH905" s="32">
        <v>1.7164743520000001E-3</v>
      </c>
      <c r="CI905" s="32">
        <v>5.7719312240000001E-4</v>
      </c>
      <c r="CJ905" s="100">
        <f t="shared" si="398"/>
        <v>1.1468337372000001E-3</v>
      </c>
      <c r="CN905" s="31"/>
      <c r="CO905" s="32">
        <v>9.5088810130000007E-2</v>
      </c>
      <c r="CP905" s="32">
        <v>6.5565248640000004E-2</v>
      </c>
      <c r="CQ905" s="32">
        <v>6.1017527119999998E-2</v>
      </c>
      <c r="CR905" s="32">
        <v>2.757409429E-2</v>
      </c>
      <c r="CS905">
        <f t="shared" si="400"/>
        <v>6.2311420044999996E-2</v>
      </c>
      <c r="CW905" s="32">
        <v>1.3515934990000001E-2</v>
      </c>
    </row>
    <row r="906" spans="1:101" ht="15.75" thickBot="1">
      <c r="E906" t="s">
        <v>69</v>
      </c>
      <c r="F906">
        <v>5.55E+18</v>
      </c>
      <c r="G906" s="30">
        <v>0.13236999999999999</v>
      </c>
      <c r="H906" s="30">
        <v>2.0481200679999999E-2</v>
      </c>
      <c r="I906" s="30">
        <v>0.23164000000000001</v>
      </c>
      <c r="J906" s="30">
        <v>4.3023774149999999E-2</v>
      </c>
      <c r="K906" s="30">
        <v>0.26621</v>
      </c>
      <c r="L906" s="30">
        <v>4.6289340980000003E-2</v>
      </c>
      <c r="Q906">
        <f t="shared" ref="Q906" si="445">AVERAGE(H906,J906,L906,N906,P906)</f>
        <v>3.6598105270000007E-2</v>
      </c>
      <c r="R906" s="100">
        <f t="shared" ref="R906" si="446">_xlfn.STDEV.S(H906,J906,L906,N906,P906)</f>
        <v>1.4052826827819062E-2</v>
      </c>
      <c r="AE906" t="s">
        <v>69</v>
      </c>
      <c r="AF906">
        <v>5.35E+18</v>
      </c>
      <c r="AG906" s="30">
        <v>0.21931</v>
      </c>
      <c r="AH906" s="30">
        <v>3.3922660479999998E-2</v>
      </c>
      <c r="AI906" s="30">
        <v>4.9590000000000002E-2</v>
      </c>
      <c r="AJ906" s="30">
        <v>8.116202946E-3</v>
      </c>
      <c r="AK906" s="99">
        <f t="shared" si="389"/>
        <v>2.1019431712999997E-2</v>
      </c>
      <c r="AL906" s="100">
        <f t="shared" si="424"/>
        <v>1.2903228767000006E-2</v>
      </c>
      <c r="AU906" t="s">
        <v>69</v>
      </c>
      <c r="AV906">
        <v>5.55E+18</v>
      </c>
      <c r="AW906">
        <v>4.7999999999999996E-3</v>
      </c>
      <c r="AX906">
        <v>4.3891729999999997E-3</v>
      </c>
      <c r="AY906">
        <v>0.2031</v>
      </c>
      <c r="AZ906">
        <v>0.27123397399999999</v>
      </c>
      <c r="BA906">
        <v>0.23980000000000001</v>
      </c>
      <c r="BB906">
        <v>0.25524215</v>
      </c>
      <c r="BC906">
        <v>0.17849999999999999</v>
      </c>
      <c r="BD906">
        <v>0.20619152099999999</v>
      </c>
      <c r="BE906">
        <v>0.11269999999999999</v>
      </c>
      <c r="BF906">
        <v>0.115791637</v>
      </c>
      <c r="BG906">
        <f t="shared" si="393"/>
        <v>0.21211482050000002</v>
      </c>
      <c r="BH906">
        <f t="shared" si="385"/>
        <v>0.11089210715864189</v>
      </c>
      <c r="BQ906" t="s">
        <v>69</v>
      </c>
      <c r="BR906">
        <v>5.35E+18</v>
      </c>
      <c r="BS906">
        <v>5.1900000000000002E-2</v>
      </c>
      <c r="BT906">
        <v>5.9827089E-2</v>
      </c>
      <c r="BW906" s="9"/>
      <c r="BX906" s="32">
        <v>8.7589865189999997E-4</v>
      </c>
      <c r="BY906" s="32">
        <v>2.2087210470000001E-3</v>
      </c>
      <c r="BZ906" s="32">
        <v>2.2247234210000001E-3</v>
      </c>
      <c r="CA906" s="120"/>
      <c r="CB906" s="100">
        <f t="shared" ref="CB906" si="447">AVERAGE(BX906:CA906)</f>
        <v>1.7697810399666669E-3</v>
      </c>
      <c r="CH906" s="32">
        <v>1.450295291E-3</v>
      </c>
      <c r="CI906" s="32">
        <v>3.671496338E-4</v>
      </c>
      <c r="CJ906" s="100">
        <f t="shared" si="398"/>
        <v>9.0872246240000006E-4</v>
      </c>
      <c r="CN906" s="32">
        <v>1.109316542E-3</v>
      </c>
      <c r="CO906" s="32">
        <v>0.100174398</v>
      </c>
      <c r="CP906" s="32">
        <v>7.5128689250000005E-2</v>
      </c>
      <c r="CQ906" s="32">
        <v>6.5853297170000005E-2</v>
      </c>
      <c r="CR906" s="32">
        <v>3.2885674240000003E-2</v>
      </c>
      <c r="CS906">
        <f t="shared" si="400"/>
        <v>5.5030275040399999E-2</v>
      </c>
      <c r="CW906" s="32">
        <v>1.9062138440000001E-2</v>
      </c>
    </row>
    <row r="924" spans="1:112">
      <c r="A924" s="187" t="s">
        <v>150</v>
      </c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  <c r="AJ924" s="187"/>
      <c r="AK924" s="187"/>
      <c r="AL924" s="187"/>
      <c r="AM924" s="187"/>
      <c r="AN924" s="187"/>
      <c r="AO924" s="187"/>
      <c r="AP924" s="187"/>
      <c r="AQ924" s="187"/>
      <c r="AR924" s="187"/>
      <c r="AS924" s="187"/>
      <c r="AT924" s="187"/>
      <c r="AU924" s="187"/>
      <c r="AV924" s="187"/>
      <c r="AW924" s="187"/>
      <c r="AX924" s="187"/>
      <c r="AY924" s="187"/>
      <c r="AZ924" s="187"/>
      <c r="BA924" s="187"/>
      <c r="BB924" s="187"/>
      <c r="BC924" s="187"/>
      <c r="BD924" s="187"/>
      <c r="BE924" s="187"/>
      <c r="BF924" s="187"/>
      <c r="BG924" s="187"/>
      <c r="BH924" s="187"/>
      <c r="BI924" s="187"/>
      <c r="BJ924" s="187"/>
      <c r="BK924" s="187"/>
      <c r="BL924" s="187"/>
      <c r="BM924" s="187"/>
      <c r="BN924" s="187"/>
      <c r="BO924" s="187"/>
      <c r="BP924" s="187"/>
      <c r="BQ924" s="187"/>
      <c r="BR924" s="187"/>
      <c r="BS924" s="187"/>
      <c r="BT924" s="187"/>
    </row>
    <row r="925" spans="1:112" ht="15.75" thickBot="1">
      <c r="A925" s="188" t="s">
        <v>70</v>
      </c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9" t="s">
        <v>89</v>
      </c>
      <c r="AN925" s="189"/>
      <c r="AO925" s="189"/>
      <c r="AP925" s="189"/>
      <c r="AQ925" s="189"/>
      <c r="AR925" s="189"/>
      <c r="AS925" s="189"/>
      <c r="AT925" s="189"/>
      <c r="AU925" s="189"/>
      <c r="AV925" s="189"/>
      <c r="AW925" s="189"/>
      <c r="AX925" s="189"/>
      <c r="AY925" s="189"/>
      <c r="AZ925" s="189"/>
      <c r="BA925" s="189"/>
      <c r="BB925" s="189"/>
      <c r="BC925" s="189"/>
      <c r="BD925" s="189"/>
      <c r="BE925" s="189"/>
      <c r="BF925" s="189"/>
      <c r="BG925" s="189"/>
      <c r="BH925" s="189"/>
      <c r="BI925" s="189"/>
      <c r="BJ925" s="189"/>
      <c r="BK925" s="189"/>
      <c r="BL925" s="189"/>
      <c r="BM925" s="189"/>
      <c r="BN925" s="189"/>
      <c r="BO925" s="189"/>
      <c r="BP925" s="189"/>
      <c r="BQ925" s="189"/>
      <c r="BR925" s="189"/>
      <c r="BS925" s="189"/>
      <c r="BT925" s="189"/>
      <c r="BW925" t="s">
        <v>164</v>
      </c>
    </row>
    <row r="926" spans="1:112" ht="15.75" thickBot="1">
      <c r="A926" s="169" t="s">
        <v>6</v>
      </c>
      <c r="B926" s="147"/>
      <c r="C926" s="190"/>
      <c r="D926" s="190"/>
      <c r="E926" s="144" t="s">
        <v>4</v>
      </c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6"/>
      <c r="S926" s="170" t="s">
        <v>7</v>
      </c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1"/>
      <c r="AD926" s="171"/>
      <c r="AE926" s="144" t="s">
        <v>8</v>
      </c>
      <c r="AF926" s="145"/>
      <c r="AG926" s="145"/>
      <c r="AH926" s="145"/>
      <c r="AI926" s="145"/>
      <c r="AJ926" s="145"/>
      <c r="AK926" s="145"/>
      <c r="AL926" s="146"/>
      <c r="AM926" s="144" t="s">
        <v>72</v>
      </c>
      <c r="AN926" s="145"/>
      <c r="AO926" s="145"/>
      <c r="AP926" s="145"/>
      <c r="AQ926" s="145"/>
      <c r="AR926" s="145"/>
      <c r="AS926" s="145"/>
      <c r="AT926" s="145"/>
      <c r="AU926" s="144" t="s">
        <v>73</v>
      </c>
      <c r="AV926" s="145"/>
      <c r="AW926" s="145"/>
      <c r="AX926" s="145"/>
      <c r="AY926" s="145"/>
      <c r="AZ926" s="145"/>
      <c r="BA926" s="145"/>
      <c r="BB926" s="145"/>
      <c r="BC926" s="145"/>
      <c r="BD926" s="145"/>
      <c r="BE926" s="145"/>
      <c r="BF926" s="145"/>
      <c r="BG926" s="145"/>
      <c r="BH926" s="146"/>
      <c r="BI926" s="144" t="s">
        <v>7</v>
      </c>
      <c r="BJ926" s="145"/>
      <c r="BK926" s="145"/>
      <c r="BL926" s="145"/>
      <c r="BM926" s="145"/>
      <c r="BN926" s="145"/>
      <c r="BO926" s="145"/>
      <c r="BP926" s="145"/>
      <c r="BQ926" s="144" t="s">
        <v>8</v>
      </c>
      <c r="BR926" s="145"/>
      <c r="BS926" s="145"/>
      <c r="BT926" s="146"/>
      <c r="BW926" s="86" t="s">
        <v>121</v>
      </c>
      <c r="BX926" s="86" t="s">
        <v>122</v>
      </c>
      <c r="BY926" s="88"/>
      <c r="BZ926" s="88"/>
      <c r="CA926" s="88"/>
      <c r="CB926" s="87"/>
      <c r="CC926" s="86" t="s">
        <v>124</v>
      </c>
      <c r="CD926" s="88"/>
      <c r="CE926" s="88"/>
      <c r="CF926" s="88"/>
      <c r="CG926" s="88"/>
      <c r="CH926" s="86" t="s">
        <v>125</v>
      </c>
      <c r="CI926" s="88"/>
      <c r="CJ926" s="87"/>
      <c r="CK926" s="86" t="s">
        <v>126</v>
      </c>
      <c r="CL926" s="88"/>
      <c r="CM926" s="88"/>
      <c r="CN926" s="86" t="s">
        <v>128</v>
      </c>
      <c r="CO926" s="88"/>
      <c r="CP926" s="88"/>
      <c r="CQ926" s="88"/>
      <c r="CR926" s="88"/>
      <c r="CS926" s="88"/>
      <c r="CT926" s="86" t="s">
        <v>129</v>
      </c>
      <c r="CU926" s="88"/>
      <c r="CV926" s="88"/>
      <c r="CW926" s="89" t="s">
        <v>130</v>
      </c>
      <c r="DA926">
        <v>1126</v>
      </c>
    </row>
    <row r="927" spans="1:112" ht="15.75" thickBot="1">
      <c r="A927" s="26"/>
      <c r="B927" s="90"/>
      <c r="C927" s="183">
        <v>110923</v>
      </c>
      <c r="D927" s="184"/>
      <c r="E927" s="91"/>
      <c r="F927" s="40"/>
      <c r="G927" s="157">
        <v>101223</v>
      </c>
      <c r="H927" s="158"/>
      <c r="I927" s="157" t="s">
        <v>91</v>
      </c>
      <c r="J927" s="158"/>
      <c r="K927" s="157">
        <v>91523</v>
      </c>
      <c r="L927" s="158"/>
      <c r="M927" s="157">
        <v>83123</v>
      </c>
      <c r="N927" s="158"/>
      <c r="O927" s="185">
        <v>102824</v>
      </c>
      <c r="P927" s="186"/>
      <c r="Q927" s="92" t="s">
        <v>101</v>
      </c>
      <c r="R927" s="93" t="s">
        <v>102</v>
      </c>
      <c r="S927" s="41"/>
      <c r="T927" s="40"/>
      <c r="U927" s="149" t="s">
        <v>76</v>
      </c>
      <c r="V927" s="150"/>
      <c r="W927" s="136" t="s">
        <v>80</v>
      </c>
      <c r="X927" s="137"/>
      <c r="Y927" s="136" t="s">
        <v>84</v>
      </c>
      <c r="Z927" s="137"/>
      <c r="AA927" s="138" t="s">
        <v>86</v>
      </c>
      <c r="AB927" s="182"/>
      <c r="AC927" s="94" t="s">
        <v>101</v>
      </c>
      <c r="AD927" s="95" t="s">
        <v>102</v>
      </c>
      <c r="AE927" s="96"/>
      <c r="AF927" s="40"/>
      <c r="AG927" s="149" t="s">
        <v>99</v>
      </c>
      <c r="AH927" s="150"/>
      <c r="AI927" s="136" t="s">
        <v>81</v>
      </c>
      <c r="AJ927" s="137"/>
      <c r="AK927" s="94" t="s">
        <v>101</v>
      </c>
      <c r="AL927" s="97" t="s">
        <v>102</v>
      </c>
      <c r="AM927" s="96"/>
      <c r="AN927" s="40"/>
      <c r="AO927" s="149">
        <v>81524</v>
      </c>
      <c r="AP927" s="150"/>
      <c r="AQ927" s="149">
        <v>81624</v>
      </c>
      <c r="AR927" s="150"/>
      <c r="AS927" s="94" t="s">
        <v>101</v>
      </c>
      <c r="AT927" s="95" t="s">
        <v>102</v>
      </c>
      <c r="AU927" s="96"/>
      <c r="AV927" s="40"/>
      <c r="AW927" s="149">
        <v>71824</v>
      </c>
      <c r="AX927" s="150"/>
      <c r="AY927" s="136" t="s">
        <v>82</v>
      </c>
      <c r="AZ927" s="137"/>
      <c r="BA927" s="149">
        <v>92424</v>
      </c>
      <c r="BB927" s="150"/>
      <c r="BC927" s="136" t="s">
        <v>87</v>
      </c>
      <c r="BD927" s="137"/>
      <c r="BE927" s="149">
        <v>101524</v>
      </c>
      <c r="BF927" s="150"/>
      <c r="BG927" s="94" t="s">
        <v>101</v>
      </c>
      <c r="BH927" s="97" t="s">
        <v>102</v>
      </c>
      <c r="BI927" s="96"/>
      <c r="BJ927" s="40"/>
      <c r="BK927" s="149">
        <v>82724</v>
      </c>
      <c r="BL927" s="150"/>
      <c r="BM927" s="136" t="s">
        <v>83</v>
      </c>
      <c r="BN927" s="137"/>
      <c r="BO927" s="94" t="s">
        <v>101</v>
      </c>
      <c r="BP927" s="95" t="s">
        <v>102</v>
      </c>
      <c r="BQ927" s="96"/>
      <c r="BR927" s="40"/>
      <c r="BS927" s="149">
        <v>91724</v>
      </c>
      <c r="BT927" s="181"/>
      <c r="BW927" s="98">
        <v>110923</v>
      </c>
      <c r="BX927" s="99">
        <v>101223</v>
      </c>
      <c r="BY927">
        <v>92823</v>
      </c>
      <c r="BZ927">
        <v>91523</v>
      </c>
      <c r="CA927">
        <v>83123</v>
      </c>
      <c r="CB927" s="100" t="s">
        <v>123</v>
      </c>
      <c r="CC927" s="99">
        <v>10324</v>
      </c>
      <c r="CD927">
        <v>122123</v>
      </c>
      <c r="CE927">
        <v>122723</v>
      </c>
      <c r="CF927">
        <v>121823</v>
      </c>
      <c r="CG927" t="s">
        <v>123</v>
      </c>
      <c r="CH927" s="99">
        <v>10524</v>
      </c>
      <c r="CI927">
        <v>122923</v>
      </c>
      <c r="CJ927" s="100" t="s">
        <v>123</v>
      </c>
      <c r="CK927" s="99">
        <v>81524</v>
      </c>
      <c r="CL927">
        <v>81624</v>
      </c>
      <c r="CM927" t="s">
        <v>123</v>
      </c>
      <c r="CN927" s="99">
        <v>71824</v>
      </c>
      <c r="CO927">
        <v>90324</v>
      </c>
      <c r="CP927">
        <v>92424</v>
      </c>
      <c r="CQ927">
        <v>100824</v>
      </c>
      <c r="CR927">
        <v>101524</v>
      </c>
      <c r="CS927" t="s">
        <v>123</v>
      </c>
      <c r="CT927" s="99">
        <v>82724</v>
      </c>
      <c r="CU927">
        <v>83024</v>
      </c>
      <c r="CV927" t="s">
        <v>123</v>
      </c>
      <c r="CW927" s="101">
        <v>91724</v>
      </c>
      <c r="DA927" s="128">
        <v>1</v>
      </c>
      <c r="DE927" s="128" t="s">
        <v>158</v>
      </c>
    </row>
    <row r="928" spans="1:112" ht="52.5" thickBot="1">
      <c r="A928" s="20" t="s">
        <v>92</v>
      </c>
      <c r="B928" s="21" t="s">
        <v>93</v>
      </c>
      <c r="C928" s="102" t="s">
        <v>94</v>
      </c>
      <c r="D928" s="102" t="s">
        <v>95</v>
      </c>
      <c r="E928" s="26" t="s">
        <v>96</v>
      </c>
      <c r="F928" s="21" t="s">
        <v>93</v>
      </c>
      <c r="G928" s="21" t="s">
        <v>94</v>
      </c>
      <c r="H928" s="21" t="s">
        <v>95</v>
      </c>
      <c r="I928" s="21" t="s">
        <v>94</v>
      </c>
      <c r="J928" s="21" t="s">
        <v>95</v>
      </c>
      <c r="K928" s="21" t="s">
        <v>94</v>
      </c>
      <c r="L928" s="21" t="s">
        <v>95</v>
      </c>
      <c r="M928" s="21" t="s">
        <v>94</v>
      </c>
      <c r="N928" s="90" t="s">
        <v>95</v>
      </c>
      <c r="O928" s="103" t="s">
        <v>94</v>
      </c>
      <c r="P928" s="104" t="s">
        <v>95</v>
      </c>
      <c r="Q928" s="105" t="s">
        <v>95</v>
      </c>
      <c r="R928" s="106" t="s">
        <v>95</v>
      </c>
      <c r="S928" s="107" t="s">
        <v>92</v>
      </c>
      <c r="T928" s="21" t="s">
        <v>93</v>
      </c>
      <c r="U928" s="21" t="s">
        <v>94</v>
      </c>
      <c r="V928" s="21" t="s">
        <v>95</v>
      </c>
      <c r="W928" s="21" t="s">
        <v>94</v>
      </c>
      <c r="X928" s="21" t="s">
        <v>95</v>
      </c>
      <c r="Y928" s="21" t="s">
        <v>94</v>
      </c>
      <c r="Z928" s="21" t="s">
        <v>95</v>
      </c>
      <c r="AA928" s="21" t="s">
        <v>94</v>
      </c>
      <c r="AB928" s="90" t="s">
        <v>95</v>
      </c>
      <c r="AC928" s="108" t="s">
        <v>95</v>
      </c>
      <c r="AD928" s="109" t="s">
        <v>95</v>
      </c>
      <c r="AE928" s="110" t="s">
        <v>96</v>
      </c>
      <c r="AF928" s="21" t="s">
        <v>93</v>
      </c>
      <c r="AG928" s="21" t="s">
        <v>94</v>
      </c>
      <c r="AH928" s="21" t="s">
        <v>95</v>
      </c>
      <c r="AI928" s="21" t="s">
        <v>94</v>
      </c>
      <c r="AJ928" s="90" t="s">
        <v>95</v>
      </c>
      <c r="AK928" s="108" t="s">
        <v>95</v>
      </c>
      <c r="AL928" s="109" t="s">
        <v>95</v>
      </c>
      <c r="AM928" s="103" t="s">
        <v>92</v>
      </c>
      <c r="AN928" s="21" t="s">
        <v>93</v>
      </c>
      <c r="AO928" s="21" t="s">
        <v>94</v>
      </c>
      <c r="AP928" s="21" t="s">
        <v>95</v>
      </c>
      <c r="AQ928" s="21" t="s">
        <v>94</v>
      </c>
      <c r="AR928" s="21" t="s">
        <v>95</v>
      </c>
      <c r="AS928" s="108" t="s">
        <v>95</v>
      </c>
      <c r="AT928" s="111" t="s">
        <v>95</v>
      </c>
      <c r="AU928" s="110" t="s">
        <v>96</v>
      </c>
      <c r="AV928" s="21" t="s">
        <v>93</v>
      </c>
      <c r="AW928" s="21" t="s">
        <v>94</v>
      </c>
      <c r="AX928" s="21" t="s">
        <v>95</v>
      </c>
      <c r="AY928" s="21" t="s">
        <v>94</v>
      </c>
      <c r="AZ928" s="21" t="s">
        <v>95</v>
      </c>
      <c r="BA928" s="21" t="s">
        <v>94</v>
      </c>
      <c r="BB928" s="21" t="s">
        <v>95</v>
      </c>
      <c r="BC928" s="21" t="s">
        <v>94</v>
      </c>
      <c r="BD928" s="21" t="s">
        <v>95</v>
      </c>
      <c r="BE928" s="21" t="s">
        <v>94</v>
      </c>
      <c r="BF928" s="21" t="s">
        <v>95</v>
      </c>
      <c r="BG928" s="108" t="s">
        <v>95</v>
      </c>
      <c r="BH928" s="109" t="s">
        <v>95</v>
      </c>
      <c r="BI928" s="103" t="s">
        <v>92</v>
      </c>
      <c r="BJ928" s="21" t="s">
        <v>93</v>
      </c>
      <c r="BK928" s="21" t="s">
        <v>94</v>
      </c>
      <c r="BL928" s="21" t="s">
        <v>95</v>
      </c>
      <c r="BM928" s="21" t="s">
        <v>94</v>
      </c>
      <c r="BN928" s="21" t="s">
        <v>95</v>
      </c>
      <c r="BO928" s="108" t="s">
        <v>95</v>
      </c>
      <c r="BP928" s="111" t="s">
        <v>95</v>
      </c>
      <c r="BQ928" s="110" t="s">
        <v>96</v>
      </c>
      <c r="BR928" s="21" t="s">
        <v>93</v>
      </c>
      <c r="BS928" s="112" t="s">
        <v>94</v>
      </c>
      <c r="BT928" s="113" t="s">
        <v>95</v>
      </c>
      <c r="BW928" s="114" t="s">
        <v>169</v>
      </c>
      <c r="BX928" s="114" t="s">
        <v>169</v>
      </c>
      <c r="BY928" s="115" t="s">
        <v>169</v>
      </c>
      <c r="BZ928" s="115" t="s">
        <v>169</v>
      </c>
      <c r="CA928" s="115" t="s">
        <v>169</v>
      </c>
      <c r="CB928" s="116" t="s">
        <v>169</v>
      </c>
      <c r="CC928" s="114" t="s">
        <v>169</v>
      </c>
      <c r="CD928" s="115" t="s">
        <v>169</v>
      </c>
      <c r="CE928" s="115" t="s">
        <v>169</v>
      </c>
      <c r="CF928" s="115" t="s">
        <v>169</v>
      </c>
      <c r="CG928" s="115" t="s">
        <v>169</v>
      </c>
      <c r="CH928" s="114" t="s">
        <v>169</v>
      </c>
      <c r="CI928" s="115" t="s">
        <v>169</v>
      </c>
      <c r="CJ928" s="116" t="s">
        <v>169</v>
      </c>
      <c r="CK928" s="114" t="s">
        <v>169</v>
      </c>
      <c r="CL928" s="115" t="s">
        <v>169</v>
      </c>
      <c r="CM928" s="115" t="s">
        <v>169</v>
      </c>
      <c r="CN928" s="114" t="s">
        <v>169</v>
      </c>
      <c r="CO928" s="115" t="s">
        <v>169</v>
      </c>
      <c r="CP928" s="115" t="s">
        <v>169</v>
      </c>
      <c r="CQ928" s="115" t="s">
        <v>169</v>
      </c>
      <c r="CR928" s="115" t="s">
        <v>169</v>
      </c>
      <c r="CS928" s="115" t="s">
        <v>169</v>
      </c>
      <c r="CT928" s="114" t="s">
        <v>169</v>
      </c>
      <c r="CU928" s="115" t="s">
        <v>169</v>
      </c>
      <c r="CV928" s="115" t="s">
        <v>169</v>
      </c>
      <c r="CW928" s="117" t="s">
        <v>169</v>
      </c>
      <c r="CY928" t="s">
        <v>108</v>
      </c>
      <c r="CZ928" t="s">
        <v>137</v>
      </c>
      <c r="DA928" t="s">
        <v>155</v>
      </c>
      <c r="DB928" t="s">
        <v>108</v>
      </c>
      <c r="DC928" s="115" t="s">
        <v>157</v>
      </c>
      <c r="DD928" t="s">
        <v>156</v>
      </c>
      <c r="DE928" t="s">
        <v>155</v>
      </c>
      <c r="DF928" t="s">
        <v>108</v>
      </c>
      <c r="DG928" s="115" t="s">
        <v>157</v>
      </c>
      <c r="DH928" t="s">
        <v>156</v>
      </c>
    </row>
    <row r="929" spans="1:112" ht="15.75" thickBot="1">
      <c r="A929" t="s">
        <v>39</v>
      </c>
      <c r="R929" s="100"/>
      <c r="S929" t="s">
        <v>39</v>
      </c>
      <c r="AC929" s="99"/>
      <c r="AK929" s="99"/>
      <c r="AL929" s="100"/>
      <c r="AM929" t="s">
        <v>39</v>
      </c>
      <c r="BH929" s="100"/>
      <c r="BW929" s="30"/>
      <c r="BX929" s="30"/>
      <c r="BY929" s="30"/>
      <c r="BZ929" s="30"/>
      <c r="CA929" s="30"/>
      <c r="CB929" s="100"/>
      <c r="CC929" s="30"/>
      <c r="CD929" s="30"/>
      <c r="CE929" s="30"/>
      <c r="CF929" s="30"/>
      <c r="CH929" s="30"/>
      <c r="CI929" s="30"/>
      <c r="CJ929" s="100"/>
      <c r="CK929" s="30"/>
      <c r="CL929" s="30"/>
      <c r="CN929" s="30"/>
      <c r="CO929" s="30"/>
      <c r="CP929" s="30"/>
      <c r="CQ929" s="30"/>
      <c r="CR929" s="30"/>
      <c r="CT929" s="30"/>
      <c r="CU929" s="30"/>
      <c r="CW929" s="30"/>
      <c r="DA929">
        <v>20</v>
      </c>
      <c r="DB929">
        <v>1.54E+17</v>
      </c>
      <c r="DC929" s="18">
        <v>4.7012732620000004E-3</v>
      </c>
      <c r="DD929" s="18">
        <v>2.2870494510000001E-4</v>
      </c>
      <c r="DE929">
        <v>20</v>
      </c>
      <c r="DF929">
        <v>1.54E+17</v>
      </c>
      <c r="DG929" s="18">
        <v>3.542943498E-3</v>
      </c>
      <c r="DH929" s="18">
        <v>1.723551585E-4</v>
      </c>
    </row>
    <row r="930" spans="1:112" ht="15.75" thickBot="1">
      <c r="A930" t="s">
        <v>40</v>
      </c>
      <c r="B930">
        <v>1.54E+17</v>
      </c>
      <c r="C930" s="30">
        <v>6.0499999999999998E-2</v>
      </c>
      <c r="D930" s="30">
        <v>9.3494050380000006E-3</v>
      </c>
      <c r="E930">
        <v>10</v>
      </c>
      <c r="F930">
        <v>1.54E+17</v>
      </c>
      <c r="G930" s="30">
        <v>5.0299999999999997E-2</v>
      </c>
      <c r="H930" s="30">
        <v>7.7827634230000003E-3</v>
      </c>
      <c r="I930" s="30">
        <v>3.288E-2</v>
      </c>
      <c r="J930" s="30">
        <v>6.1069836550000003E-3</v>
      </c>
      <c r="K930" s="30">
        <v>2.8000000000000001E-2</v>
      </c>
      <c r="L930" s="30">
        <v>4.868718484E-3</v>
      </c>
      <c r="M930" s="30">
        <v>1.5599999999999999E-2</v>
      </c>
      <c r="N930" s="30">
        <v>5.7919358430000003E-3</v>
      </c>
      <c r="Q930">
        <f>AVERAGE(J930,L930,N930)</f>
        <v>5.5892126606666669E-3</v>
      </c>
      <c r="R930" s="100">
        <f>_xlfn.STDEV.S(H930,J930,L930,N930,P930)</f>
        <v>1.2161474773560868E-3</v>
      </c>
      <c r="S930" t="s">
        <v>40</v>
      </c>
      <c r="T930">
        <v>1.49E+17</v>
      </c>
      <c r="U930" s="30">
        <v>6.13E-2</v>
      </c>
      <c r="V930" s="30">
        <v>8.8905003630000007E-3</v>
      </c>
      <c r="W930" s="30">
        <v>4.7800000000000002E-2</v>
      </c>
      <c r="X930" s="30">
        <v>7.4874686719999996E-3</v>
      </c>
      <c r="Y930" s="30">
        <v>5.5500000000000001E-2</v>
      </c>
      <c r="Z930" s="30">
        <v>8.2052040209999993E-3</v>
      </c>
      <c r="AA930" s="30">
        <v>5.91E-2</v>
      </c>
      <c r="AB930" s="30">
        <v>8.8752064869999994E-3</v>
      </c>
      <c r="AC930" s="99">
        <f>AVERAGE(V930,X930,Z930,AB930)</f>
        <v>8.3645948857500006E-3</v>
      </c>
      <c r="AD930">
        <f>_xlfn.STDEV.S(V930,X930,Z930,AB930)</f>
        <v>6.6634741212718857E-4</v>
      </c>
      <c r="AE930">
        <v>12.5</v>
      </c>
      <c r="AF930">
        <v>1.49E+17</v>
      </c>
      <c r="AG930" s="30">
        <v>3.1800000000000002E-2</v>
      </c>
      <c r="AH930" s="30">
        <v>4.9187935029999996E-3</v>
      </c>
      <c r="AI930" s="30">
        <v>3.0099999999999998E-2</v>
      </c>
      <c r="AJ930" s="30">
        <v>4.9263502449999998E-3</v>
      </c>
      <c r="AK930" s="99">
        <f>AVERAGE(AH930,AJ930)</f>
        <v>4.9225718739999997E-3</v>
      </c>
      <c r="AL930" s="100">
        <f>_xlfn.STDEV.P(AH930,AJ930)</f>
        <v>3.7783710000001067E-6</v>
      </c>
      <c r="AM930" t="s">
        <v>40</v>
      </c>
      <c r="AN930">
        <v>1.54E+17</v>
      </c>
      <c r="AO930" s="30">
        <v>2.5400000000000002E-3</v>
      </c>
      <c r="AP930" s="30">
        <v>3.0184194889999998E-3</v>
      </c>
      <c r="AQ930" s="30">
        <v>3.4299999999999999E-3</v>
      </c>
      <c r="AR930" s="30">
        <v>3.3323617990000001E-3</v>
      </c>
      <c r="AS930">
        <f>AVERAGE(AP930,AR930)</f>
        <v>3.1753906440000002E-3</v>
      </c>
      <c r="AT930">
        <f>_xlfn.STDEV.S(AP930,AR930)</f>
        <v>2.2199073630236948E-4</v>
      </c>
      <c r="AU930">
        <v>10</v>
      </c>
      <c r="AV930">
        <v>1.54E+17</v>
      </c>
      <c r="AW930" s="30">
        <v>-1.0499999999999999E-3</v>
      </c>
      <c r="AX930" s="30">
        <v>-9.601316752E-4</v>
      </c>
      <c r="AY930" s="30">
        <v>1.2E-4</v>
      </c>
      <c r="AZ930" s="30">
        <v>1.6025641030000001E-4</v>
      </c>
      <c r="BA930" s="30">
        <v>4.0000000000000003E-5</v>
      </c>
      <c r="BB930" s="30">
        <v>4.2575838209999997E-5</v>
      </c>
      <c r="BC930" s="30">
        <v>1.1999999999999999E-3</v>
      </c>
      <c r="BD930" s="30">
        <v>1.3861614879999999E-3</v>
      </c>
      <c r="BE930" s="30">
        <v>4.2000000000000002E-4</v>
      </c>
      <c r="BF930" s="30">
        <v>4.3152162750000002E-4</v>
      </c>
      <c r="BG930">
        <f>AVERAGE(AZ930,BB930,BD930,BF930)</f>
        <v>5.0512884100249993E-4</v>
      </c>
      <c r="BH930">
        <f t="shared" ref="BH930:BH965" si="448">_xlfn.STDEV.S(AX930,AZ930,BB930,BD930,BF930)</f>
        <v>8.4144511482919175E-4</v>
      </c>
      <c r="BI930" t="s">
        <v>40</v>
      </c>
      <c r="BJ930">
        <v>1.49E+17</v>
      </c>
      <c r="BK930" s="30">
        <v>9.9999999999999995E-7</v>
      </c>
      <c r="BL930" s="30">
        <v>1.444877908E-6</v>
      </c>
      <c r="BM930" s="30">
        <v>1.09E-3</v>
      </c>
      <c r="BN930" s="30">
        <v>1.2498566680000001E-3</v>
      </c>
      <c r="BO930">
        <f>AVERAGE(BL930,BN930)</f>
        <v>6.2565077295400002E-4</v>
      </c>
      <c r="BP930">
        <f>_xlfn.STDEV.S(BL930,BN930)</f>
        <v>8.8276044248728998E-4</v>
      </c>
      <c r="BQ930">
        <v>12.5</v>
      </c>
      <c r="BR930">
        <v>1.49E+17</v>
      </c>
      <c r="BS930" s="30">
        <v>-5.0000000000000002E-5</v>
      </c>
      <c r="BT930" s="30">
        <v>-5.7636887610000001E-5</v>
      </c>
      <c r="BW930" s="131">
        <v>4.5482469249999999E-4</v>
      </c>
      <c r="BX930" s="131">
        <v>3.7861157650000002E-4</v>
      </c>
      <c r="BY930" s="30">
        <v>2.970891679E-4</v>
      </c>
      <c r="BZ930" s="30">
        <v>2.3685072779999999E-4</v>
      </c>
      <c r="CA930" s="30">
        <v>2.8176289600000001E-4</v>
      </c>
      <c r="CB930" s="100">
        <f>AVERAGE(BX930:CA930)</f>
        <v>2.9857859204999998E-4</v>
      </c>
      <c r="CC930" s="131">
        <v>4.3250015129999998E-4</v>
      </c>
      <c r="CD930" s="131">
        <v>3.642462405E-4</v>
      </c>
      <c r="CE930" s="131">
        <v>3.9916223340000001E-4</v>
      </c>
      <c r="CF930" s="131">
        <v>3.0529769680000002E-4</v>
      </c>
      <c r="CG930">
        <f>AVERAGE(CC930:CF930)</f>
        <v>3.7530158049999999E-4</v>
      </c>
      <c r="CH930" s="30">
        <v>2.3928674970000001E-4</v>
      </c>
      <c r="CI930" s="30">
        <v>2.396543659E-4</v>
      </c>
      <c r="CJ930" s="100">
        <f>AVERAGE(CH930:CI930)</f>
        <v>2.3947055780000002E-4</v>
      </c>
      <c r="CK930" s="30">
        <v>1.4683840419999999E-4</v>
      </c>
      <c r="CL930" s="30">
        <v>1.6211089629999999E-4</v>
      </c>
      <c r="CM930">
        <f>AVERAGE(CK930:CL930)</f>
        <v>1.5447465024999999E-4</v>
      </c>
      <c r="CN930" s="30">
        <v>3.0200738160000002E-5</v>
      </c>
      <c r="CO930" s="32">
        <v>7.3619801489999999E-6</v>
      </c>
      <c r="CP930" s="30">
        <v>1.558875691E-6</v>
      </c>
      <c r="CQ930" s="30">
        <v>5.5079741099999998E-5</v>
      </c>
      <c r="CR930" s="30">
        <v>1.525109218E-5</v>
      </c>
      <c r="CS930">
        <f>AVERAGE(CN930:CR930)</f>
        <v>2.1890485456E-5</v>
      </c>
      <c r="CT930" s="30">
        <v>7.1813709979999994E-8</v>
      </c>
      <c r="CU930" s="30">
        <v>4.9299138049999997E-5</v>
      </c>
      <c r="CV930">
        <f>AVERAGE(CT930:CU930)</f>
        <v>2.4685475879989997E-5</v>
      </c>
      <c r="CW930" s="32">
        <v>2.102635477E-5</v>
      </c>
      <c r="DA930">
        <v>50</v>
      </c>
      <c r="DB930">
        <v>6.17E+17</v>
      </c>
      <c r="DC930" s="18">
        <v>1.9460431649999999E-2</v>
      </c>
      <c r="DD930" s="18">
        <v>9.4670033099999995E-4</v>
      </c>
      <c r="DE930">
        <v>50</v>
      </c>
      <c r="DF930">
        <v>6.17E+17</v>
      </c>
      <c r="DG930" s="18">
        <v>5.8504653780000002E-3</v>
      </c>
      <c r="DH930" s="18">
        <v>2.8461020839999998E-4</v>
      </c>
    </row>
    <row r="931" spans="1:112" ht="15.75" thickBot="1">
      <c r="A931" t="s">
        <v>41</v>
      </c>
      <c r="B931">
        <v>3.09E+17</v>
      </c>
      <c r="C931" s="30">
        <v>9.2899999999999996E-2</v>
      </c>
      <c r="D931" s="30">
        <v>1.435635914E-2</v>
      </c>
      <c r="E931">
        <v>20</v>
      </c>
      <c r="F931">
        <v>3.09E+17</v>
      </c>
      <c r="G931" s="30">
        <v>5.8000000000000003E-2</v>
      </c>
      <c r="H931" s="30">
        <v>8.9741606070000007E-3</v>
      </c>
      <c r="I931" s="30">
        <v>4.1160000000000002E-2</v>
      </c>
      <c r="J931" s="30">
        <v>7.6448736999999998E-3</v>
      </c>
      <c r="K931" s="30">
        <v>3.5200000000000002E-2</v>
      </c>
      <c r="L931" s="30">
        <v>6.1206746649999999E-3</v>
      </c>
      <c r="M931" s="30">
        <v>2.1399999999999999E-2</v>
      </c>
      <c r="N931" s="30">
        <v>7.9453478869999997E-3</v>
      </c>
      <c r="Q931">
        <f t="shared" ref="Q931:Q965" si="449">AVERAGE(J931,L931,N931)</f>
        <v>7.2369654173333325E-3</v>
      </c>
      <c r="R931" s="100">
        <f t="shared" ref="R931:R935" si="450">_xlfn.STDEV.S(H931,J931,L931,N931,P931)</f>
        <v>1.1800685402968184E-3</v>
      </c>
      <c r="S931" t="s">
        <v>41</v>
      </c>
      <c r="T931">
        <v>2.97E+17</v>
      </c>
      <c r="U931" s="30">
        <v>9.6600000000000005E-2</v>
      </c>
      <c r="V931" s="30">
        <v>1.401015228E-2</v>
      </c>
      <c r="W931" s="30">
        <v>8.1000000000000003E-2</v>
      </c>
      <c r="X931" s="30">
        <v>1.268796992E-2</v>
      </c>
      <c r="Y931" s="30">
        <v>9.0200000000000002E-2</v>
      </c>
      <c r="Z931" s="30">
        <v>1.333530455E-2</v>
      </c>
      <c r="AA931" s="30">
        <v>9.2299999999999993E-2</v>
      </c>
      <c r="AB931" s="30">
        <v>1.386094008E-2</v>
      </c>
      <c r="AC931" s="99">
        <f t="shared" ref="AC931:AC959" si="451">AVERAGE(V931,X931,Z931,AB931)</f>
        <v>1.3473591707500001E-2</v>
      </c>
      <c r="AD931">
        <f t="shared" ref="AD931:AD959" si="452">_xlfn.STDEV.S(V931,X931,Z931,AB931)</f>
        <v>5.9840369332752057E-4</v>
      </c>
      <c r="AE931">
        <v>25</v>
      </c>
      <c r="AF931">
        <v>2.97E+17</v>
      </c>
      <c r="AG931" s="30">
        <v>4.7800000000000002E-2</v>
      </c>
      <c r="AH931" s="30">
        <v>7.3936581589999998E-3</v>
      </c>
      <c r="AI931" s="30">
        <v>4.2599999999999999E-2</v>
      </c>
      <c r="AJ931" s="30">
        <v>6.9721767590000001E-3</v>
      </c>
      <c r="AK931" s="99">
        <f t="shared" ref="AK931:AK965" si="453">AVERAGE(AH931,AJ931)</f>
        <v>7.1829174589999999E-3</v>
      </c>
      <c r="AL931" s="100">
        <f t="shared" ref="AL931:AL947" si="454">_xlfn.STDEV.P(AH931,AJ931)</f>
        <v>2.1074069999999986E-4</v>
      </c>
      <c r="AM931" t="s">
        <v>41</v>
      </c>
      <c r="AN931">
        <v>3.09E+17</v>
      </c>
      <c r="AO931" s="30">
        <v>4.5500000000000002E-3</v>
      </c>
      <c r="AP931" s="30">
        <v>5.4070112889999999E-3</v>
      </c>
      <c r="AQ931" s="30">
        <v>3.5799999999999998E-3</v>
      </c>
      <c r="AR931" s="30">
        <v>3.4780919069999998E-3</v>
      </c>
      <c r="AS931">
        <f t="shared" ref="AS931:AS959" si="455">AVERAGE(AP931,AR931)</f>
        <v>4.4425515979999997E-3</v>
      </c>
      <c r="AT931">
        <f t="shared" ref="AT931:AT959" si="456">_xlfn.STDEV.S(AP931,AR931)</f>
        <v>1.3639519753743646E-3</v>
      </c>
      <c r="AU931">
        <v>20</v>
      </c>
      <c r="AV931">
        <v>3.09E+17</v>
      </c>
      <c r="AW931" s="30">
        <v>-6.3000000000000003E-4</v>
      </c>
      <c r="AX931" s="30">
        <v>-5.7607900510000002E-4</v>
      </c>
      <c r="AY931" s="30">
        <v>2.9E-4</v>
      </c>
      <c r="AZ931" s="30">
        <v>3.8728632480000002E-4</v>
      </c>
      <c r="BA931" s="30">
        <v>5.2999999999999998E-4</v>
      </c>
      <c r="BB931" s="30">
        <v>5.641298563E-4</v>
      </c>
      <c r="BC931" s="30">
        <v>1E-3</v>
      </c>
      <c r="BD931" s="30">
        <v>1.155134573E-3</v>
      </c>
      <c r="BE931" s="30">
        <v>8.1999999999999998E-4</v>
      </c>
      <c r="BF931" s="30">
        <v>8.4249460600000002E-4</v>
      </c>
      <c r="BG931">
        <f t="shared" ref="BG931:BG965" si="457">AVERAGE(AZ931,BB931,BD931,BF931)</f>
        <v>7.3726134002500003E-4</v>
      </c>
      <c r="BH931">
        <f t="shared" si="448"/>
        <v>6.5537000823003531E-4</v>
      </c>
      <c r="BI931" t="s">
        <v>41</v>
      </c>
      <c r="BJ931">
        <v>2.97E+17</v>
      </c>
      <c r="BK931" s="30">
        <v>1.57E-3</v>
      </c>
      <c r="BL931" s="30">
        <v>2.2684583150000001E-3</v>
      </c>
      <c r="BM931" s="30">
        <v>2.3400000000000001E-3</v>
      </c>
      <c r="BN931" s="30">
        <v>2.6831785350000001E-3</v>
      </c>
      <c r="BO931">
        <f t="shared" ref="BO931:BO959" si="458">AVERAGE(BL931,BN931)</f>
        <v>2.4758184249999999E-3</v>
      </c>
      <c r="BP931">
        <f t="shared" ref="BP931:BP959" si="459">_xlfn.STDEV.S(BL931,BN931)</f>
        <v>2.932514798571768E-4</v>
      </c>
      <c r="BQ931">
        <v>25</v>
      </c>
      <c r="BR931">
        <v>2.97E+17</v>
      </c>
      <c r="BS931" s="30">
        <v>-2.5999999999999998E-4</v>
      </c>
      <c r="BT931" s="30">
        <v>-2.997118156E-4</v>
      </c>
      <c r="BW931" s="132">
        <v>6.9840023030000005E-4</v>
      </c>
      <c r="BX931" s="132">
        <v>4.3657000869999998E-4</v>
      </c>
      <c r="BY931" s="30">
        <v>3.7190359340000002E-4</v>
      </c>
      <c r="BZ931" s="30">
        <v>2.9775520060000001E-4</v>
      </c>
      <c r="CA931" s="30">
        <v>3.8652089570000002E-4</v>
      </c>
      <c r="CB931" s="100">
        <f t="shared" ref="CB931:CB935" si="460">AVERAGE(BX931:CA931)</f>
        <v>3.7318742459999999E-4</v>
      </c>
      <c r="CC931" s="132">
        <v>6.8155815040000004E-4</v>
      </c>
      <c r="CD931" s="132">
        <v>6.1723735320000004E-4</v>
      </c>
      <c r="CE931" s="132">
        <v>6.487285307E-4</v>
      </c>
      <c r="CF931" s="132">
        <v>4.7680164830000001E-4</v>
      </c>
      <c r="CG931">
        <f t="shared" ref="CG931:CG959" si="461">AVERAGE(CC931:CF931)</f>
        <v>6.0608142064999993E-4</v>
      </c>
      <c r="CH931" s="30">
        <v>3.5968259859999997E-4</v>
      </c>
      <c r="CI931" s="30">
        <v>3.3917860420000002E-4</v>
      </c>
      <c r="CJ931" s="100">
        <f t="shared" ref="CJ931:CJ965" si="462">AVERAGE(CH931:CI931)</f>
        <v>3.4943060139999997E-4</v>
      </c>
      <c r="CK931" s="30">
        <v>2.630372989E-4</v>
      </c>
      <c r="CL931" s="30">
        <v>1.6920029409999999E-4</v>
      </c>
      <c r="CM931">
        <f t="shared" ref="CM931:CM959" si="463">AVERAGE(CK931:CL931)</f>
        <v>2.161187965E-4</v>
      </c>
      <c r="CN931" s="30">
        <v>1.8120437549999999E-5</v>
      </c>
      <c r="CO931" s="32">
        <v>1.779145313E-5</v>
      </c>
      <c r="CP931" s="30">
        <v>2.0655106180000001E-5</v>
      </c>
      <c r="CQ931" s="30">
        <v>4.5899770769999998E-5</v>
      </c>
      <c r="CR931" s="30">
        <v>2.977594967E-5</v>
      </c>
      <c r="CS931">
        <f t="shared" ref="CS931:CS965" si="464">AVERAGE(CN931:CR931)</f>
        <v>2.6448543459999999E-5</v>
      </c>
      <c r="CT931" s="30">
        <v>1.127478148E-4</v>
      </c>
      <c r="CU931" s="30">
        <v>1.058351451E-4</v>
      </c>
      <c r="CV931">
        <f t="shared" ref="CV931:CV959" si="465">AVERAGE(CT931:CU931)</f>
        <v>1.0929147995E-4</v>
      </c>
      <c r="CW931" s="32">
        <v>4.8452064249999997E-5</v>
      </c>
      <c r="CY931">
        <v>1.54E+17</v>
      </c>
      <c r="CZ931">
        <f t="shared" ref="CZ931:CZ936" si="466">Q930</f>
        <v>5.5892126606666669E-3</v>
      </c>
      <c r="DA931">
        <v>100</v>
      </c>
      <c r="DB931">
        <v>1.39E+18</v>
      </c>
      <c r="DC931" s="18">
        <v>2.1137609240000001E-2</v>
      </c>
      <c r="DD931" s="18">
        <v>1.0282907399999999E-3</v>
      </c>
      <c r="DE931">
        <v>70</v>
      </c>
      <c r="DF931">
        <v>9.26E+17</v>
      </c>
      <c r="DG931" s="130">
        <v>5.4988913530000004E-3</v>
      </c>
      <c r="DH931" s="18">
        <v>2.6750702940000001E-4</v>
      </c>
    </row>
    <row r="932" spans="1:112" ht="15.75" thickBot="1">
      <c r="A932" t="s">
        <v>42</v>
      </c>
      <c r="B932">
        <v>4.63E+17</v>
      </c>
      <c r="C932" s="30">
        <v>0.1133</v>
      </c>
      <c r="D932" s="30">
        <v>1.7508885799999999E-2</v>
      </c>
      <c r="E932">
        <v>30</v>
      </c>
      <c r="F932">
        <v>4.63E+17</v>
      </c>
      <c r="G932" s="30">
        <v>6.1899999999999997E-2</v>
      </c>
      <c r="H932" s="30">
        <v>9.5775955440000008E-3</v>
      </c>
      <c r="I932" s="30">
        <v>4.793E-2</v>
      </c>
      <c r="J932" s="30">
        <v>8.9023031199999998E-3</v>
      </c>
      <c r="K932" s="30">
        <v>4.1000000000000002E-2</v>
      </c>
      <c r="L932" s="30">
        <v>7.1291949230000004E-3</v>
      </c>
      <c r="M932" s="30">
        <v>2.64E-2</v>
      </c>
      <c r="N932" s="30">
        <v>9.8017375809999994E-3</v>
      </c>
      <c r="Q932">
        <f t="shared" si="449"/>
        <v>8.6110785413333335E-3</v>
      </c>
      <c r="R932" s="100">
        <f t="shared" si="450"/>
        <v>1.210932987352732E-3</v>
      </c>
      <c r="S932" t="s">
        <v>42</v>
      </c>
      <c r="T932">
        <v>4.46E+17</v>
      </c>
      <c r="U932" s="30">
        <v>0.1196</v>
      </c>
      <c r="V932" s="30">
        <v>1.7345902829999999E-2</v>
      </c>
      <c r="W932" s="30">
        <v>0.1038</v>
      </c>
      <c r="X932" s="30">
        <v>1.6259398500000001E-2</v>
      </c>
      <c r="Y932" s="30">
        <v>0.1012</v>
      </c>
      <c r="Z932" s="30">
        <v>1.496156121E-2</v>
      </c>
      <c r="AA932" s="30">
        <v>0.1159</v>
      </c>
      <c r="AB932" s="30">
        <v>1.7405015770000001E-2</v>
      </c>
      <c r="AC932" s="99">
        <f t="shared" si="451"/>
        <v>1.6492969577500002E-2</v>
      </c>
      <c r="AD932">
        <f t="shared" si="452"/>
        <v>1.1487805747498084E-3</v>
      </c>
      <c r="AE932">
        <v>37.5</v>
      </c>
      <c r="AF932">
        <v>4.46E+17</v>
      </c>
      <c r="AG932" s="30">
        <v>4.4999999999999998E-2</v>
      </c>
      <c r="AH932" s="30">
        <v>6.9605568450000002E-3</v>
      </c>
      <c r="AI932" s="30">
        <v>4.9599999999999998E-2</v>
      </c>
      <c r="AJ932" s="30">
        <v>8.1178396070000006E-3</v>
      </c>
      <c r="AK932" s="99">
        <f t="shared" si="453"/>
        <v>7.5391982260000004E-3</v>
      </c>
      <c r="AL932" s="100">
        <f t="shared" si="454"/>
        <v>5.7864138100000018E-4</v>
      </c>
      <c r="AM932" t="s">
        <v>42</v>
      </c>
      <c r="AN932">
        <v>4.63E+17</v>
      </c>
      <c r="AO932" s="30">
        <v>6.3800000000000003E-3</v>
      </c>
      <c r="AP932" s="30">
        <v>7.5816993460000003E-3</v>
      </c>
      <c r="AQ932" s="30">
        <v>4.8500000000000001E-3</v>
      </c>
      <c r="AR932" s="30">
        <v>4.7119401539999998E-3</v>
      </c>
      <c r="AS932">
        <f t="shared" si="455"/>
        <v>6.14681975E-3</v>
      </c>
      <c r="AT932">
        <f t="shared" si="456"/>
        <v>2.0292261850356277E-3</v>
      </c>
      <c r="AU932">
        <v>30</v>
      </c>
      <c r="AV932">
        <v>4.63E+17</v>
      </c>
      <c r="AW932" s="30">
        <v>-4.4000000000000002E-4</v>
      </c>
      <c r="AX932" s="30">
        <v>-4.0234089250000001E-4</v>
      </c>
      <c r="AY932" s="30">
        <v>4.8999999999999998E-4</v>
      </c>
      <c r="AZ932" s="30">
        <v>6.5438034190000004E-4</v>
      </c>
      <c r="BA932" s="30">
        <v>1.1000000000000001E-3</v>
      </c>
      <c r="BB932" s="30">
        <v>1.170835551E-3</v>
      </c>
      <c r="BC932" s="30">
        <v>1.5E-3</v>
      </c>
      <c r="BD932" s="30">
        <v>1.7327018599999999E-3</v>
      </c>
      <c r="BE932" s="30">
        <v>1.2700000000000001E-3</v>
      </c>
      <c r="BF932" s="30">
        <v>1.304839207E-3</v>
      </c>
      <c r="BG932">
        <f t="shared" si="457"/>
        <v>1.215689239975E-3</v>
      </c>
      <c r="BH932">
        <f t="shared" si="448"/>
        <v>8.1956490073028436E-4</v>
      </c>
      <c r="BI932" t="s">
        <v>42</v>
      </c>
      <c r="BJ932">
        <v>4.46E+17</v>
      </c>
      <c r="BK932" s="30">
        <v>1.5900000000000001E-3</v>
      </c>
      <c r="BL932" s="30">
        <v>2.297355873E-3</v>
      </c>
      <c r="BM932" s="30">
        <v>3.0100000000000001E-3</v>
      </c>
      <c r="BN932" s="30">
        <v>3.4514390549999999E-3</v>
      </c>
      <c r="BO932">
        <f t="shared" si="458"/>
        <v>2.8743974639999998E-3</v>
      </c>
      <c r="BP932">
        <f t="shared" si="459"/>
        <v>8.1606004404554842E-4</v>
      </c>
      <c r="BQ932">
        <v>37.5</v>
      </c>
      <c r="BR932">
        <v>4.46E+17</v>
      </c>
      <c r="BS932" s="30">
        <v>2.5999999999999998E-4</v>
      </c>
      <c r="BT932" s="30">
        <v>2.997118156E-4</v>
      </c>
      <c r="BW932" s="132">
        <v>8.5176260600000001E-4</v>
      </c>
      <c r="BX932" s="132">
        <v>4.6592557819999999E-4</v>
      </c>
      <c r="BY932" s="30">
        <v>4.330743254E-4</v>
      </c>
      <c r="BZ932" s="30">
        <v>3.468171371E-4</v>
      </c>
      <c r="CA932" s="30">
        <v>4.7682951620000002E-4</v>
      </c>
      <c r="CB932" s="100">
        <f t="shared" si="460"/>
        <v>4.3066163922500001E-4</v>
      </c>
      <c r="CC932" s="132">
        <v>8.4383390049999998E-4</v>
      </c>
      <c r="CD932" s="132">
        <v>7.9097823779999998E-4</v>
      </c>
      <c r="CE932" s="132">
        <v>7.2784176620000005E-4</v>
      </c>
      <c r="CF932" s="132">
        <v>5.9871409569999998E-4</v>
      </c>
      <c r="CG932">
        <f t="shared" si="461"/>
        <v>7.403420000500001E-4</v>
      </c>
      <c r="CH932" s="30">
        <v>3.3861332499999998E-4</v>
      </c>
      <c r="CI932" s="30">
        <v>3.9491217769999998E-4</v>
      </c>
      <c r="CJ932" s="100">
        <f t="shared" si="462"/>
        <v>3.6676275134999998E-4</v>
      </c>
      <c r="CK932" s="30">
        <v>3.6883032239999998E-4</v>
      </c>
      <c r="CL932" s="30">
        <v>2.292238621E-4</v>
      </c>
      <c r="CM932">
        <f t="shared" si="463"/>
        <v>2.9902709225000001E-4</v>
      </c>
      <c r="CN932" s="30">
        <v>1.265554261E-5</v>
      </c>
      <c r="CO932" s="32">
        <v>3.0061424989999998E-5</v>
      </c>
      <c r="CP932" s="30">
        <v>4.2869110850000002E-5</v>
      </c>
      <c r="CQ932" s="30">
        <v>6.8849713579999998E-5</v>
      </c>
      <c r="CR932" s="30">
        <v>4.6116432750000002E-5</v>
      </c>
      <c r="CS932">
        <f t="shared" si="464"/>
        <v>4.0110444955999997E-5</v>
      </c>
      <c r="CT932" s="30">
        <v>1.1418410020000001E-4</v>
      </c>
      <c r="CU932" s="30">
        <v>1.3613869129999999E-4</v>
      </c>
      <c r="CV932">
        <f t="shared" si="465"/>
        <v>1.2516139575000001E-4</v>
      </c>
      <c r="CW932" s="32">
        <v>4.342401347E-5</v>
      </c>
      <c r="CY932">
        <v>3.09E+17</v>
      </c>
      <c r="CZ932">
        <f t="shared" si="466"/>
        <v>7.2369654173333325E-3</v>
      </c>
      <c r="DA932">
        <v>130</v>
      </c>
      <c r="DB932">
        <v>1.85E+18</v>
      </c>
      <c r="DC932" s="18">
        <v>1.4153478650000001E-2</v>
      </c>
      <c r="DD932" s="18">
        <v>6.8853061230000001E-4</v>
      </c>
      <c r="DE932">
        <v>100</v>
      </c>
      <c r="DF932">
        <v>1.39E+18</v>
      </c>
      <c r="DG932" s="18">
        <v>1.2887180650000001E-3</v>
      </c>
      <c r="DH932" s="18">
        <v>6.2799332320000002E-5</v>
      </c>
    </row>
    <row r="933" spans="1:112" ht="15.75" thickBot="1">
      <c r="A933" t="s">
        <v>43</v>
      </c>
      <c r="B933">
        <v>6.17E+17</v>
      </c>
      <c r="C933" s="30">
        <v>0.1265</v>
      </c>
      <c r="D933" s="30">
        <v>1.954875599E-2</v>
      </c>
      <c r="E933">
        <v>40</v>
      </c>
      <c r="F933">
        <v>6.17E+17</v>
      </c>
      <c r="G933" s="30">
        <v>6.8820000000000006E-2</v>
      </c>
      <c r="H933" s="30">
        <v>1.0648305740000001E-2</v>
      </c>
      <c r="I933" s="30">
        <v>5.0590000000000003E-2</v>
      </c>
      <c r="J933" s="30">
        <v>9.3963595839999994E-3</v>
      </c>
      <c r="K933" s="30">
        <v>4.4299999999999999E-2</v>
      </c>
      <c r="L933" s="30">
        <v>7.7030081720000001E-3</v>
      </c>
      <c r="M933" s="30">
        <v>0.03</v>
      </c>
      <c r="N933" s="30">
        <v>1.113833816E-2</v>
      </c>
      <c r="Q933">
        <f t="shared" si="449"/>
        <v>9.4125686386666661E-3</v>
      </c>
      <c r="R933" s="100">
        <f t="shared" si="450"/>
        <v>1.532582221950327E-3</v>
      </c>
      <c r="S933" t="s">
        <v>43</v>
      </c>
      <c r="T933">
        <v>5.95E+17</v>
      </c>
      <c r="U933" s="30">
        <v>0.13489999999999999</v>
      </c>
      <c r="V933" s="30">
        <v>1.95649021E-2</v>
      </c>
      <c r="W933" s="30">
        <v>0.1217</v>
      </c>
      <c r="X933" s="30">
        <v>1.906328321E-2</v>
      </c>
      <c r="Y933" s="30">
        <v>0.13009999999999999</v>
      </c>
      <c r="Z933" s="30">
        <v>1.923418096E-2</v>
      </c>
      <c r="AA933" s="30">
        <v>0.1336</v>
      </c>
      <c r="AB933" s="30">
        <v>2.006307253E-2</v>
      </c>
      <c r="AC933" s="99">
        <f t="shared" si="451"/>
        <v>1.9481359699999999E-2</v>
      </c>
      <c r="AD933">
        <f t="shared" si="452"/>
        <v>4.401720989882164E-4</v>
      </c>
      <c r="AE933">
        <v>50</v>
      </c>
      <c r="AF933">
        <v>5.95E+17</v>
      </c>
      <c r="AG933" s="30">
        <v>6.0900000000000003E-2</v>
      </c>
      <c r="AH933" s="30">
        <v>9.4199535959999994E-3</v>
      </c>
      <c r="AI933" s="30">
        <v>5.74E-2</v>
      </c>
      <c r="AJ933" s="30">
        <v>9.3944353519999999E-3</v>
      </c>
      <c r="AK933" s="99">
        <f t="shared" si="453"/>
        <v>9.4071944739999996E-3</v>
      </c>
      <c r="AL933" s="100">
        <f t="shared" si="454"/>
        <v>1.275912199999972E-5</v>
      </c>
      <c r="AM933" t="s">
        <v>43</v>
      </c>
      <c r="AN933">
        <v>6.17E+17</v>
      </c>
      <c r="AO933" s="30">
        <v>6.5199999999999998E-3</v>
      </c>
      <c r="AP933" s="30">
        <v>7.7480689249999997E-3</v>
      </c>
      <c r="AQ933" s="30">
        <v>6.0299999999999998E-3</v>
      </c>
      <c r="AR933" s="30">
        <v>5.858350335E-3</v>
      </c>
      <c r="AS933">
        <f t="shared" si="455"/>
        <v>6.8032096299999994E-3</v>
      </c>
      <c r="AT933">
        <f t="shared" si="456"/>
        <v>1.3362328295232809E-3</v>
      </c>
      <c r="AU933">
        <v>40</v>
      </c>
      <c r="AV933">
        <v>6.17E+17</v>
      </c>
      <c r="AW933" s="30">
        <v>-1.16E-3</v>
      </c>
      <c r="AX933" s="30">
        <v>-1.0607168980000001E-3</v>
      </c>
      <c r="AY933" s="30">
        <v>3.2000000000000003E-4</v>
      </c>
      <c r="AZ933" s="30">
        <v>4.273504274E-4</v>
      </c>
      <c r="BA933" s="30">
        <v>4.0000000000000002E-4</v>
      </c>
      <c r="BB933" s="30">
        <v>4.2575838210000001E-4</v>
      </c>
      <c r="BC933" s="30">
        <v>1.2999999999999999E-3</v>
      </c>
      <c r="BD933" s="30">
        <v>1.5016749450000001E-3</v>
      </c>
      <c r="BE933" s="30">
        <v>1.1900000000000001E-3</v>
      </c>
      <c r="BF933" s="30">
        <v>1.2226446110000001E-3</v>
      </c>
      <c r="BG933">
        <f t="shared" si="457"/>
        <v>8.9435709137499994E-4</v>
      </c>
      <c r="BH933">
        <f t="shared" si="448"/>
        <v>9.9651130055672323E-4</v>
      </c>
      <c r="BI933" t="s">
        <v>43</v>
      </c>
      <c r="BJ933">
        <v>5.95E+17</v>
      </c>
      <c r="BK933" s="30">
        <v>2.1199999999999999E-3</v>
      </c>
      <c r="BL933" s="30">
        <v>3.0631411649999999E-3</v>
      </c>
      <c r="BM933" s="30">
        <v>4.0899999999999999E-3</v>
      </c>
      <c r="BN933" s="30">
        <v>4.6898291479999998E-3</v>
      </c>
      <c r="BO933">
        <f t="shared" si="458"/>
        <v>3.8764851564999999E-3</v>
      </c>
      <c r="BP933">
        <f t="shared" si="459"/>
        <v>1.1502421036539672E-3</v>
      </c>
      <c r="BQ933">
        <v>50</v>
      </c>
      <c r="BR933">
        <v>5.95E+17</v>
      </c>
      <c r="BS933" s="30">
        <v>2.7999999999999998E-4</v>
      </c>
      <c r="BT933" s="30">
        <v>3.2276657060000002E-4</v>
      </c>
      <c r="BW933" s="132">
        <v>9.5099708439999998E-4</v>
      </c>
      <c r="BX933" s="132">
        <v>5.1801289649999998E-4</v>
      </c>
      <c r="BY933" s="30">
        <v>4.571089113E-4</v>
      </c>
      <c r="BZ933" s="30">
        <v>3.747316871E-4</v>
      </c>
      <c r="CA933" s="30">
        <v>5.4185172300000002E-4</v>
      </c>
      <c r="CB933" s="100">
        <f t="shared" si="460"/>
        <v>4.7292630447499999E-4</v>
      </c>
      <c r="CC933" s="132">
        <v>9.5178255160000003E-4</v>
      </c>
      <c r="CD933" s="132">
        <v>9.2738007269999999E-4</v>
      </c>
      <c r="CE933" s="132">
        <v>9.3569381200000004E-4</v>
      </c>
      <c r="CF933" s="132">
        <v>6.9014843129999997E-4</v>
      </c>
      <c r="CG933">
        <f t="shared" si="461"/>
        <v>8.762512168999999E-4</v>
      </c>
      <c r="CH933" s="30">
        <v>4.582566998E-4</v>
      </c>
      <c r="CI933" s="30">
        <v>4.5701530240000002E-4</v>
      </c>
      <c r="CJ933" s="100">
        <f t="shared" si="462"/>
        <v>4.5763600110000001E-4</v>
      </c>
      <c r="CK933" s="30">
        <v>3.7692377769999998E-4</v>
      </c>
      <c r="CL933" s="30">
        <v>2.8499379150000002E-4</v>
      </c>
      <c r="CM933">
        <f t="shared" si="463"/>
        <v>3.309587846E-4</v>
      </c>
      <c r="CN933" s="30">
        <v>3.3364628410000002E-5</v>
      </c>
      <c r="CO933" s="32">
        <v>1.9631948610000002E-5</v>
      </c>
      <c r="CP933" s="30">
        <v>1.5588758309999999E-5</v>
      </c>
      <c r="CQ933" s="30">
        <v>5.9669729469999997E-5</v>
      </c>
      <c r="CR933" s="30">
        <v>4.3211456120000002E-5</v>
      </c>
      <c r="CS933">
        <f t="shared" si="464"/>
        <v>3.4293304184000002E-5</v>
      </c>
      <c r="CT933" s="30">
        <v>1.5224577939999999E-4</v>
      </c>
      <c r="CU933" s="30">
        <v>1.849867289E-4</v>
      </c>
      <c r="CV933">
        <f t="shared" si="465"/>
        <v>1.6861625415E-4</v>
      </c>
      <c r="CW933" s="32">
        <v>3.3825013039999997E-5</v>
      </c>
      <c r="CY933">
        <v>4.63E+17</v>
      </c>
      <c r="CZ933">
        <f t="shared" si="466"/>
        <v>8.6110785413333335E-3</v>
      </c>
      <c r="DA933">
        <v>150</v>
      </c>
      <c r="DB933">
        <v>2.16E+18</v>
      </c>
      <c r="DC933" s="18">
        <v>9.0252100840000002E-3</v>
      </c>
      <c r="DD933" s="18">
        <v>4.3905343550000001E-4</v>
      </c>
      <c r="DE933">
        <v>130</v>
      </c>
      <c r="DF933">
        <v>1.85E+18</v>
      </c>
      <c r="DG933" s="18">
        <v>-4.3665095649999999E-4</v>
      </c>
      <c r="DH933" s="18">
        <v>2.1241954559999999E-5</v>
      </c>
    </row>
    <row r="934" spans="1:112" ht="15.75" thickBot="1">
      <c r="A934" t="s">
        <v>44</v>
      </c>
      <c r="B934">
        <v>7.71E+17</v>
      </c>
      <c r="C934" s="30">
        <v>0.13370000000000001</v>
      </c>
      <c r="D934" s="30">
        <v>2.066141246E-2</v>
      </c>
      <c r="E934">
        <v>50</v>
      </c>
      <c r="F934">
        <v>7.71E+17</v>
      </c>
      <c r="G934" s="30">
        <v>6.8900000000000003E-2</v>
      </c>
      <c r="H934" s="30">
        <v>1.066068389E-2</v>
      </c>
      <c r="I934" s="30">
        <v>5.3949999999999998E-2</v>
      </c>
      <c r="J934" s="30">
        <v>1.0020430909999999E-2</v>
      </c>
      <c r="K934" s="30">
        <v>4.7899999999999998E-2</v>
      </c>
      <c r="L934" s="30">
        <v>8.3289862630000003E-3</v>
      </c>
      <c r="M934" s="30">
        <v>3.2199999999999999E-2</v>
      </c>
      <c r="N934" s="30">
        <v>1.195514963E-2</v>
      </c>
      <c r="Q934">
        <f t="shared" si="449"/>
        <v>1.0101522267666667E-2</v>
      </c>
      <c r="R934" s="100">
        <f t="shared" si="450"/>
        <v>1.5076350558005914E-3</v>
      </c>
      <c r="S934" t="s">
        <v>44</v>
      </c>
      <c r="T934">
        <v>7.44E+17</v>
      </c>
      <c r="U934" s="30">
        <v>0.1449</v>
      </c>
      <c r="V934" s="30">
        <v>2.1015228430000001E-2</v>
      </c>
      <c r="W934" s="30">
        <v>0.13159999999999999</v>
      </c>
      <c r="X934" s="30">
        <v>2.061403509E-2</v>
      </c>
      <c r="Y934" s="30">
        <v>0.14080000000000001</v>
      </c>
      <c r="Z934" s="30">
        <v>2.0816085160000001E-2</v>
      </c>
      <c r="AA934" s="30">
        <v>0.1406</v>
      </c>
      <c r="AB934" s="30">
        <v>2.1114281419999999E-2</v>
      </c>
      <c r="AC934" s="99">
        <f t="shared" si="451"/>
        <v>2.0889907525000001E-2</v>
      </c>
      <c r="AD934">
        <f t="shared" si="452"/>
        <v>2.2181397307542206E-4</v>
      </c>
      <c r="AE934">
        <v>62.5</v>
      </c>
      <c r="AF934">
        <v>7.44E+17</v>
      </c>
      <c r="AG934" s="30">
        <v>6.4699999999999994E-2</v>
      </c>
      <c r="AH934" s="30">
        <v>1.000773395E-2</v>
      </c>
      <c r="AI934" s="30">
        <v>6.0699999999999997E-2</v>
      </c>
      <c r="AJ934" s="30">
        <v>9.9345335520000001E-3</v>
      </c>
      <c r="AK934" s="99">
        <f t="shared" si="453"/>
        <v>9.9711337510000001E-3</v>
      </c>
      <c r="AL934" s="100">
        <f t="shared" si="454"/>
        <v>3.6600198999999986E-5</v>
      </c>
      <c r="AM934" t="s">
        <v>44</v>
      </c>
      <c r="AN934">
        <v>7.71E+17</v>
      </c>
      <c r="AO934" s="30">
        <v>7.0299999999999998E-3</v>
      </c>
      <c r="AP934" s="30">
        <v>8.3541295309999992E-3</v>
      </c>
      <c r="AQ934" s="30">
        <v>6.3E-3</v>
      </c>
      <c r="AR934" s="30">
        <v>6.1206645289999997E-3</v>
      </c>
      <c r="AS934">
        <f t="shared" si="455"/>
        <v>7.2373970299999995E-3</v>
      </c>
      <c r="AT934">
        <f t="shared" si="456"/>
        <v>1.5792982484570256E-3</v>
      </c>
      <c r="AU934">
        <v>50</v>
      </c>
      <c r="AV934">
        <v>7.71E+17</v>
      </c>
      <c r="AW934" s="30">
        <v>-5.8E-4</v>
      </c>
      <c r="AX934" s="30">
        <v>-5.3035844919999998E-4</v>
      </c>
      <c r="AY934" s="30">
        <v>5.0000000000000002E-5</v>
      </c>
      <c r="AZ934" s="30">
        <v>6.6773504270000003E-5</v>
      </c>
      <c r="BA934" s="30">
        <v>8.0000000000000004E-4</v>
      </c>
      <c r="BB934" s="30">
        <v>8.5151676420000002E-4</v>
      </c>
      <c r="BC934" s="30">
        <v>1.8E-3</v>
      </c>
      <c r="BD934" s="30">
        <v>2.0792422320000002E-3</v>
      </c>
      <c r="BE934" s="30">
        <v>9.8999999999999999E-4</v>
      </c>
      <c r="BF934" s="30">
        <v>1.0171581219999999E-3</v>
      </c>
      <c r="BG934">
        <f t="shared" si="457"/>
        <v>1.0036726556175001E-3</v>
      </c>
      <c r="BH934">
        <f t="shared" si="448"/>
        <v>9.9254273849668363E-4</v>
      </c>
      <c r="BI934" t="s">
        <v>44</v>
      </c>
      <c r="BJ934">
        <v>7.44E+17</v>
      </c>
      <c r="BK934" s="30">
        <v>2.7000000000000001E-3</v>
      </c>
      <c r="BL934" s="30">
        <v>3.9011703510000001E-3</v>
      </c>
      <c r="BM934" s="30">
        <v>3.4099999999999998E-3</v>
      </c>
      <c r="BN934" s="30">
        <v>3.9101020529999997E-3</v>
      </c>
      <c r="BO934">
        <f t="shared" si="458"/>
        <v>3.9056362019999997E-3</v>
      </c>
      <c r="BP934">
        <f t="shared" si="459"/>
        <v>6.3156670517371511E-6</v>
      </c>
      <c r="BQ934">
        <v>62.5</v>
      </c>
      <c r="BR934">
        <v>7.44E+17</v>
      </c>
      <c r="BS934" s="30">
        <v>2.3000000000000001E-4</v>
      </c>
      <c r="BT934" s="30">
        <v>2.65129683E-4</v>
      </c>
      <c r="BW934" s="132">
        <v>1.005124982E-3</v>
      </c>
      <c r="BX934" s="134"/>
      <c r="BY934" s="30">
        <v>4.874683884E-4</v>
      </c>
      <c r="BZ934" s="30">
        <v>4.0518392360000001E-4</v>
      </c>
      <c r="CA934" s="30">
        <v>5.8158751600000005E-4</v>
      </c>
      <c r="CB934" s="100">
        <f t="shared" si="460"/>
        <v>4.914132760000001E-4</v>
      </c>
      <c r="CC934" s="132">
        <v>1.0223372260000001E-3</v>
      </c>
      <c r="CD934" s="132">
        <v>1.0028201940000001E-3</v>
      </c>
      <c r="CE934" s="132">
        <v>1.0126494140000001E-3</v>
      </c>
      <c r="CF934" s="132">
        <v>7.2630890300000002E-4</v>
      </c>
      <c r="CG934">
        <f t="shared" si="461"/>
        <v>9.4102893425000006E-4</v>
      </c>
      <c r="CH934" s="30">
        <v>4.8685071389999998E-4</v>
      </c>
      <c r="CI934" s="30">
        <v>4.8328970129999998E-4</v>
      </c>
      <c r="CJ934" s="100">
        <f t="shared" si="462"/>
        <v>4.8507020760000001E-4</v>
      </c>
      <c r="CK934" s="30">
        <v>4.0640707930000001E-4</v>
      </c>
      <c r="CL934" s="30">
        <v>2.977547075E-4</v>
      </c>
      <c r="CM934">
        <f t="shared" si="463"/>
        <v>3.5208089339999998E-4</v>
      </c>
      <c r="CN934" s="30">
        <v>1.6682307170000001E-5</v>
      </c>
      <c r="CO934" s="32">
        <v>3.0674916959999998E-6</v>
      </c>
      <c r="CP934" s="30">
        <v>3.1177525099999998E-5</v>
      </c>
      <c r="CQ934" s="30">
        <v>8.2619710860000004E-5</v>
      </c>
      <c r="CR934" s="30">
        <v>3.5949018240000003E-5</v>
      </c>
      <c r="CS934">
        <f t="shared" si="464"/>
        <v>3.3899210613199998E-5</v>
      </c>
      <c r="CT934" s="30">
        <v>1.938984924E-4</v>
      </c>
      <c r="CU934" s="30">
        <v>1.5423047210000001E-4</v>
      </c>
      <c r="CV934">
        <f t="shared" si="465"/>
        <v>1.7406448225E-4</v>
      </c>
      <c r="CW934" s="32">
        <v>4.9366255549999999E-5</v>
      </c>
      <c r="CY934">
        <v>6.17E+17</v>
      </c>
      <c r="CZ934">
        <f t="shared" si="466"/>
        <v>9.4125686386666661E-3</v>
      </c>
      <c r="DE934">
        <v>150</v>
      </c>
      <c r="DF934">
        <v>2.16E+18</v>
      </c>
      <c r="DG934" s="18">
        <v>-1.6204954089999999E-4</v>
      </c>
      <c r="DH934" s="18">
        <v>7.8832965619999996E-6</v>
      </c>
    </row>
    <row r="935" spans="1:112" ht="15.75" thickBot="1">
      <c r="A935" t="s">
        <v>45</v>
      </c>
      <c r="B935">
        <v>9.26E+17</v>
      </c>
      <c r="C935" s="30">
        <v>0.1336</v>
      </c>
      <c r="D935" s="30">
        <v>2.064595889E-2</v>
      </c>
      <c r="E935">
        <v>60</v>
      </c>
      <c r="F935">
        <v>9.26E+17</v>
      </c>
      <c r="G935" s="30">
        <v>8.5900000000000004E-2</v>
      </c>
      <c r="H935" s="30">
        <v>1.329104131E-2</v>
      </c>
      <c r="I935" s="19"/>
      <c r="J935" s="19"/>
      <c r="K935" s="30">
        <v>4.9200000000000001E-2</v>
      </c>
      <c r="L935" s="30">
        <v>8.5550339069999995E-3</v>
      </c>
      <c r="M935" s="30">
        <v>3.4500000000000003E-2</v>
      </c>
      <c r="N935" s="30">
        <v>1.280908888E-2</v>
      </c>
      <c r="Q935">
        <f t="shared" si="449"/>
        <v>1.06820613935E-2</v>
      </c>
      <c r="R935" s="100">
        <f t="shared" si="450"/>
        <v>2.6063712954783112E-3</v>
      </c>
      <c r="S935" t="s">
        <v>45</v>
      </c>
      <c r="T935">
        <v>8.92E+17</v>
      </c>
      <c r="U935" s="30">
        <v>0.1444</v>
      </c>
      <c r="V935" s="30">
        <v>2.0942712110000001E-2</v>
      </c>
      <c r="W935" s="30">
        <v>0.13339999999999999</v>
      </c>
      <c r="X935" s="30">
        <v>2.0895989970000001E-2</v>
      </c>
      <c r="Y935" s="30">
        <v>0.1416</v>
      </c>
      <c r="Z935" s="30">
        <v>2.093435837E-2</v>
      </c>
      <c r="AA935" s="30">
        <v>0.1431</v>
      </c>
      <c r="AB935" s="30">
        <v>2.1489713170000001E-2</v>
      </c>
      <c r="AC935" s="99">
        <f t="shared" si="451"/>
        <v>2.1065693405000002E-2</v>
      </c>
      <c r="AD935">
        <f t="shared" si="452"/>
        <v>2.8341095444588528E-4</v>
      </c>
      <c r="AE935">
        <v>75</v>
      </c>
      <c r="AF935">
        <v>8.92E+17</v>
      </c>
      <c r="AG935" s="30">
        <v>6.5699999999999995E-2</v>
      </c>
      <c r="AH935" s="30">
        <v>1.016241299E-2</v>
      </c>
      <c r="AI935" s="30">
        <v>6.1800000000000001E-2</v>
      </c>
      <c r="AJ935" s="30">
        <v>1.0114566280000001E-2</v>
      </c>
      <c r="AK935" s="99">
        <f t="shared" si="453"/>
        <v>1.0138489635000001E-2</v>
      </c>
      <c r="AL935" s="100">
        <f t="shared" si="454"/>
        <v>2.3923354999999362E-5</v>
      </c>
      <c r="AM935" t="s">
        <v>45</v>
      </c>
      <c r="AN935">
        <v>9.26E+17</v>
      </c>
      <c r="AO935" s="30">
        <v>7.3200000000000001E-3</v>
      </c>
      <c r="AP935" s="30">
        <v>8.6987522279999997E-3</v>
      </c>
      <c r="AQ935" s="30">
        <v>7.1599999999999997E-3</v>
      </c>
      <c r="AR935" s="30">
        <v>6.9561838139999997E-3</v>
      </c>
      <c r="AS935">
        <f t="shared" si="455"/>
        <v>7.8274680209999992E-3</v>
      </c>
      <c r="AT935">
        <f t="shared" si="456"/>
        <v>1.2321819422208872E-3</v>
      </c>
      <c r="AU935">
        <v>60</v>
      </c>
      <c r="AV935">
        <v>9.26E+17</v>
      </c>
      <c r="AW935" s="30">
        <v>-5.0000000000000001E-4</v>
      </c>
      <c r="AX935" s="30">
        <v>-4.5720555959999999E-4</v>
      </c>
      <c r="AY935" s="30">
        <v>2.2000000000000001E-4</v>
      </c>
      <c r="AZ935" s="30">
        <v>2.9380341879999997E-4</v>
      </c>
      <c r="BA935" s="30">
        <v>6.8000000000000005E-4</v>
      </c>
      <c r="BB935" s="30">
        <v>7.2378924960000003E-4</v>
      </c>
      <c r="BC935" s="30">
        <v>1.2099999999999999E-3</v>
      </c>
      <c r="BD935" s="30">
        <v>1.3977128340000001E-3</v>
      </c>
      <c r="BE935" s="30">
        <v>1.1199999999999999E-3</v>
      </c>
      <c r="BF935" s="30">
        <v>1.15072434E-3</v>
      </c>
      <c r="BG935">
        <f t="shared" si="457"/>
        <v>8.9150746060000002E-4</v>
      </c>
      <c r="BH935">
        <f t="shared" si="448"/>
        <v>7.3553352051344476E-4</v>
      </c>
      <c r="BI935" t="s">
        <v>45</v>
      </c>
      <c r="BJ935">
        <v>8.92E+17</v>
      </c>
      <c r="BK935" s="30">
        <v>3.2399999999999998E-3</v>
      </c>
      <c r="BL935" s="30">
        <v>4.6814044209999997E-3</v>
      </c>
      <c r="BM935" s="30">
        <v>4.8300000000000001E-3</v>
      </c>
      <c r="BN935" s="30">
        <v>5.5383556930000003E-3</v>
      </c>
      <c r="BO935">
        <f t="shared" si="458"/>
        <v>5.109880057E-3</v>
      </c>
      <c r="BP935">
        <f t="shared" si="459"/>
        <v>6.0595605557763792E-4</v>
      </c>
      <c r="BQ935">
        <v>75</v>
      </c>
      <c r="BR935">
        <v>8.92E+17</v>
      </c>
      <c r="BS935" s="30">
        <v>4.8000000000000001E-4</v>
      </c>
      <c r="BT935" s="30">
        <v>5.5331412100000001E-4</v>
      </c>
      <c r="BW935" s="132">
        <v>1.0043732050000001E-3</v>
      </c>
      <c r="BX935" s="132">
        <v>6.4657523699999996E-4</v>
      </c>
      <c r="BY935" s="19"/>
      <c r="BZ935" s="30">
        <v>4.1618056450000001E-4</v>
      </c>
      <c r="CA935" s="30">
        <v>6.2312948149999996E-4</v>
      </c>
      <c r="CB935" s="100">
        <f t="shared" si="460"/>
        <v>5.6196176100000003E-4</v>
      </c>
      <c r="CC935" s="132">
        <v>1.0188094920000001E-3</v>
      </c>
      <c r="CD935" s="132">
        <v>1.016536579E-3</v>
      </c>
      <c r="CE935" s="132">
        <v>1.018403104E-3</v>
      </c>
      <c r="CF935" s="132">
        <v>7.3922335720000005E-4</v>
      </c>
      <c r="CG935">
        <f t="shared" si="461"/>
        <v>9.4824313305000014E-4</v>
      </c>
      <c r="CH935" s="30">
        <v>4.9437545450000005E-4</v>
      </c>
      <c r="CI935" s="30">
        <v>4.9204783429999998E-4</v>
      </c>
      <c r="CJ935" s="100">
        <f t="shared" si="462"/>
        <v>4.9321164440000007E-4</v>
      </c>
      <c r="CK935" s="30">
        <v>4.2317209399999998E-4</v>
      </c>
      <c r="CL935" s="30">
        <v>3.3840058819999998E-4</v>
      </c>
      <c r="CM935">
        <f t="shared" si="463"/>
        <v>3.8078634109999995E-4</v>
      </c>
      <c r="CN935" s="30">
        <v>1.438129876E-5</v>
      </c>
      <c r="CO935" s="32">
        <v>1.3496964019999999E-5</v>
      </c>
      <c r="CP935" s="30">
        <v>2.6500893670000002E-5</v>
      </c>
      <c r="CQ935" s="30">
        <v>5.553873983E-5</v>
      </c>
      <c r="CR935" s="30">
        <v>4.0669602289999998E-5</v>
      </c>
      <c r="CS935">
        <f t="shared" si="464"/>
        <v>3.0117499714000001E-5</v>
      </c>
      <c r="CT935" s="30">
        <v>2.3267896989999999E-4</v>
      </c>
      <c r="CU935" s="30">
        <v>2.1845715840000001E-4</v>
      </c>
      <c r="CV935">
        <f t="shared" si="465"/>
        <v>2.2556806415E-4</v>
      </c>
      <c r="CW935" s="32">
        <v>5.2108829909999998E-5</v>
      </c>
      <c r="CY935">
        <v>7.71E+17</v>
      </c>
      <c r="CZ935">
        <f t="shared" si="466"/>
        <v>1.0101522267666667E-2</v>
      </c>
    </row>
    <row r="936" spans="1:112" ht="15.75" thickBot="1">
      <c r="A936" t="s">
        <v>46</v>
      </c>
      <c r="B936">
        <v>1.08E+18</v>
      </c>
      <c r="C936" s="30">
        <v>0.1303</v>
      </c>
      <c r="D936" s="30">
        <v>2.013599135E-2</v>
      </c>
      <c r="E936" t="s">
        <v>40</v>
      </c>
      <c r="F936">
        <v>1.08E+18</v>
      </c>
      <c r="G936" s="19"/>
      <c r="H936" s="19"/>
      <c r="I936" s="19"/>
      <c r="J936" s="19"/>
      <c r="K936" s="19"/>
      <c r="L936" s="19"/>
      <c r="M936" s="19"/>
      <c r="N936" s="19"/>
      <c r="R936" s="100"/>
      <c r="S936" t="s">
        <v>46</v>
      </c>
      <c r="T936">
        <v>1.04E+18</v>
      </c>
      <c r="U936" s="30">
        <v>0.1416</v>
      </c>
      <c r="V936" s="30">
        <v>2.0536620740000001E-2</v>
      </c>
      <c r="W936" s="30">
        <v>0.1356</v>
      </c>
      <c r="X936" s="30">
        <v>2.1240601500000001E-2</v>
      </c>
      <c r="Y936" s="30">
        <v>0.1399</v>
      </c>
      <c r="Z936" s="30">
        <v>2.0683027789999999E-2</v>
      </c>
      <c r="AA936" s="30">
        <v>0.13969999999999999</v>
      </c>
      <c r="AB936" s="30">
        <v>2.097912599E-2</v>
      </c>
      <c r="AC936" s="99">
        <f t="shared" si="451"/>
        <v>2.0859844004999999E-2</v>
      </c>
      <c r="AD936">
        <f t="shared" si="452"/>
        <v>3.1355048230888451E-4</v>
      </c>
      <c r="AE936" t="s">
        <v>40</v>
      </c>
      <c r="AF936">
        <v>1.04E+18</v>
      </c>
      <c r="AG936" s="30">
        <v>8.0100000000000005E-2</v>
      </c>
      <c r="AH936" s="30">
        <v>1.238979118E-2</v>
      </c>
      <c r="AI936" s="30">
        <v>7.6399999999999996E-2</v>
      </c>
      <c r="AJ936" s="30">
        <v>1.250409165E-2</v>
      </c>
      <c r="AK936" s="99">
        <f t="shared" si="453"/>
        <v>1.2446941414999999E-2</v>
      </c>
      <c r="AL936" s="100">
        <f t="shared" si="454"/>
        <v>5.7150235000000098E-5</v>
      </c>
      <c r="AM936" t="s">
        <v>46</v>
      </c>
      <c r="AN936">
        <v>1.08E+18</v>
      </c>
      <c r="AO936" s="30">
        <v>6.9300000000000004E-3</v>
      </c>
      <c r="AP936" s="30">
        <v>8.2352941179999993E-3</v>
      </c>
      <c r="AQ936" s="30">
        <v>6.6600000000000001E-3</v>
      </c>
      <c r="AR936" s="30">
        <v>6.470416788E-3</v>
      </c>
      <c r="AS936">
        <f t="shared" si="455"/>
        <v>7.3528554529999996E-3</v>
      </c>
      <c r="AT936">
        <f t="shared" si="456"/>
        <v>1.2479567280054076E-3</v>
      </c>
      <c r="AU936" t="s">
        <v>40</v>
      </c>
      <c r="AV936">
        <v>1.08E+18</v>
      </c>
      <c r="AW936" s="19"/>
      <c r="AX936" s="19"/>
      <c r="AY936" s="30">
        <v>5.5999999999999995E-4</v>
      </c>
      <c r="AZ936" s="30">
        <v>7.4786324789999999E-4</v>
      </c>
      <c r="BA936" s="30">
        <v>1.39E-3</v>
      </c>
      <c r="BB936" s="30">
        <v>1.4795103780000001E-3</v>
      </c>
      <c r="BC936" s="30">
        <v>1.5399999999999999E-3</v>
      </c>
      <c r="BD936" s="30">
        <v>1.778907243E-3</v>
      </c>
      <c r="BE936" s="30">
        <v>1.8699999999999999E-3</v>
      </c>
      <c r="BF936" s="30">
        <v>1.921298675E-3</v>
      </c>
      <c r="BG936">
        <f t="shared" si="457"/>
        <v>1.4818948859750001E-3</v>
      </c>
      <c r="BH936">
        <f t="shared" si="448"/>
        <v>5.2284483409147423E-4</v>
      </c>
      <c r="BI936" t="s">
        <v>46</v>
      </c>
      <c r="BJ936">
        <v>1.04E+18</v>
      </c>
      <c r="BK936" s="30">
        <v>4.45E-3</v>
      </c>
      <c r="BL936" s="30">
        <v>6.4297066900000002E-3</v>
      </c>
      <c r="BM936" s="30">
        <v>5.13E-3</v>
      </c>
      <c r="BN936" s="30">
        <v>5.8823529409999997E-3</v>
      </c>
      <c r="BO936">
        <f t="shared" si="458"/>
        <v>6.1560298154999995E-3</v>
      </c>
      <c r="BP936">
        <f t="shared" si="459"/>
        <v>3.8703754762577975E-4</v>
      </c>
      <c r="BQ936" t="s">
        <v>40</v>
      </c>
      <c r="BR936">
        <v>1.04E+18</v>
      </c>
      <c r="BS936" s="30">
        <v>1.15E-3</v>
      </c>
      <c r="BT936" s="30">
        <v>1.3256484150000001E-3</v>
      </c>
      <c r="BW936" s="132">
        <v>9.7956458570000004E-4</v>
      </c>
      <c r="BX936" s="134"/>
      <c r="BY936" s="19"/>
      <c r="BZ936" s="19"/>
      <c r="CA936" s="19"/>
      <c r="CB936" s="100"/>
      <c r="CC936" s="132">
        <v>9.9905418319999996E-4</v>
      </c>
      <c r="CD936" s="132">
        <v>1.0333010509999999E-3</v>
      </c>
      <c r="CE936" s="132">
        <v>1.006176513E-3</v>
      </c>
      <c r="CF936" s="132">
        <v>7.2165969949999995E-4</v>
      </c>
      <c r="CG936">
        <f t="shared" si="461"/>
        <v>9.4004786167500008E-4</v>
      </c>
      <c r="CH936" s="30">
        <v>6.0273171849999996E-4</v>
      </c>
      <c r="CI936" s="30">
        <v>6.0829214460000002E-4</v>
      </c>
      <c r="CJ936" s="100">
        <f t="shared" si="462"/>
        <v>6.0551193154999999E-4</v>
      </c>
      <c r="CK936" s="30">
        <v>4.006260398E-4</v>
      </c>
      <c r="CL936" s="30">
        <v>3.147692622E-4</v>
      </c>
      <c r="CM936">
        <f t="shared" si="463"/>
        <v>3.5769765100000003E-4</v>
      </c>
      <c r="CN936" s="19"/>
      <c r="CO936" s="32">
        <v>3.4355916529999999E-5</v>
      </c>
      <c r="CP936" s="30">
        <v>5.4170989509999998E-5</v>
      </c>
      <c r="CQ936" s="30">
        <v>7.0685711669999995E-5</v>
      </c>
      <c r="CR936" s="30">
        <v>6.7903791329999998E-5</v>
      </c>
      <c r="CS936">
        <f t="shared" si="464"/>
        <v>5.6779102260000001E-5</v>
      </c>
      <c r="CT936" s="30">
        <v>3.1957761500000002E-4</v>
      </c>
      <c r="CU936" s="30">
        <v>2.3202638180000001E-4</v>
      </c>
      <c r="CV936">
        <f t="shared" si="465"/>
        <v>2.7580199840000004E-4</v>
      </c>
      <c r="CW936" s="32">
        <v>7.3135261119999995E-5</v>
      </c>
      <c r="CY936">
        <v>9.26E+17</v>
      </c>
      <c r="CZ936">
        <f t="shared" si="466"/>
        <v>1.06820613935E-2</v>
      </c>
    </row>
    <row r="937" spans="1:112" ht="15.75" thickBot="1">
      <c r="A937" t="s">
        <v>47</v>
      </c>
      <c r="B937">
        <v>1.23E+18</v>
      </c>
      <c r="C937" s="30">
        <v>0.12540000000000001</v>
      </c>
      <c r="D937" s="30">
        <v>1.937876681E-2</v>
      </c>
      <c r="E937" t="s">
        <v>41</v>
      </c>
      <c r="F937">
        <v>1.23E+18</v>
      </c>
      <c r="G937" s="30">
        <v>8.5900000000000004E-2</v>
      </c>
      <c r="H937" s="30">
        <v>1.329104131E-2</v>
      </c>
      <c r="I937" s="30">
        <v>7.9589999999999994E-2</v>
      </c>
      <c r="J937" s="30">
        <v>1.4782689450000001E-2</v>
      </c>
      <c r="K937" s="30">
        <v>7.4399999999999994E-2</v>
      </c>
      <c r="L937" s="30">
        <v>1.2936880539999999E-2</v>
      </c>
      <c r="M937" s="30">
        <v>4.8899999999999999E-2</v>
      </c>
      <c r="N937" s="30">
        <v>1.8155491199999998E-2</v>
      </c>
      <c r="Q937">
        <f t="shared" si="449"/>
        <v>1.5291687063333332E-2</v>
      </c>
      <c r="R937" s="100">
        <f t="shared" ref="R937" si="467">_xlfn.STDEV.S(H937,J937,L937,N937,P937)</f>
        <v>2.3810014726755478E-3</v>
      </c>
      <c r="S937" t="s">
        <v>47</v>
      </c>
      <c r="T937">
        <v>1.19E+18</v>
      </c>
      <c r="U937" s="30">
        <v>0.13489999999999999</v>
      </c>
      <c r="V937" s="30">
        <v>1.95649021E-2</v>
      </c>
      <c r="W937" s="30">
        <v>0.13139999999999999</v>
      </c>
      <c r="X937" s="30">
        <v>2.058270677E-2</v>
      </c>
      <c r="Y937" s="30">
        <v>0.13339999999999999</v>
      </c>
      <c r="Z937" s="30">
        <v>1.972205795E-2</v>
      </c>
      <c r="AA937" s="30">
        <v>0.13139999999999999</v>
      </c>
      <c r="AB937" s="30">
        <v>1.9732692600000001E-2</v>
      </c>
      <c r="AC937" s="99">
        <f t="shared" si="451"/>
        <v>1.9900589855000001E-2</v>
      </c>
      <c r="AD937">
        <f t="shared" si="452"/>
        <v>4.6116984720943535E-4</v>
      </c>
      <c r="AE937" t="s">
        <v>41</v>
      </c>
      <c r="AF937">
        <v>1.19E+18</v>
      </c>
      <c r="AG937" s="30">
        <v>9.6299999999999997E-2</v>
      </c>
      <c r="AH937" s="30">
        <v>1.489559165E-2</v>
      </c>
      <c r="AI937" s="30">
        <v>9.3700000000000006E-2</v>
      </c>
      <c r="AJ937" s="30">
        <v>1.533551555E-2</v>
      </c>
      <c r="AK937" s="99">
        <f t="shared" si="453"/>
        <v>1.51155536E-2</v>
      </c>
      <c r="AL937" s="100">
        <f t="shared" si="454"/>
        <v>2.1996194999999996E-4</v>
      </c>
      <c r="AM937" t="s">
        <v>47</v>
      </c>
      <c r="AN937">
        <v>1.23E+18</v>
      </c>
      <c r="AO937" s="30">
        <v>6.1799999999999997E-3</v>
      </c>
      <c r="AP937" s="30">
        <v>7.3440285200000004E-3</v>
      </c>
      <c r="AQ937" s="30">
        <v>6.8900000000000003E-3</v>
      </c>
      <c r="AR937" s="30">
        <v>6.69386962E-3</v>
      </c>
      <c r="AS937">
        <f t="shared" si="455"/>
        <v>7.0189490700000006E-3</v>
      </c>
      <c r="AT937">
        <f t="shared" si="456"/>
        <v>4.5973176703878671E-4</v>
      </c>
      <c r="AU937" t="s">
        <v>41</v>
      </c>
      <c r="AV937">
        <v>1.23E+18</v>
      </c>
      <c r="AW937" s="30">
        <v>4.2999999999999999E-4</v>
      </c>
      <c r="AX937" s="30">
        <v>3.9319678130000002E-4</v>
      </c>
      <c r="AY937" s="30">
        <v>1.57E-3</v>
      </c>
      <c r="AZ937" s="30">
        <v>2.0966880340000001E-3</v>
      </c>
      <c r="BA937" s="30">
        <v>1.6299999999999999E-3</v>
      </c>
      <c r="BB937" s="30">
        <v>1.7349654070000001E-3</v>
      </c>
      <c r="BC937" s="30">
        <v>2.5600000000000002E-3</v>
      </c>
      <c r="BD937" s="30">
        <v>2.9571445069999998E-3</v>
      </c>
      <c r="BE937" s="30">
        <v>2.6099999999999999E-3</v>
      </c>
      <c r="BF937" s="30">
        <v>2.6815986850000002E-3</v>
      </c>
      <c r="BG937">
        <f t="shared" si="457"/>
        <v>2.3675991582500001E-3</v>
      </c>
      <c r="BH937">
        <f t="shared" si="448"/>
        <v>1.0047872310071019E-3</v>
      </c>
      <c r="BI937" t="s">
        <v>47</v>
      </c>
      <c r="BJ937">
        <v>1.19E+18</v>
      </c>
      <c r="BK937" s="30">
        <v>4.8900000000000002E-3</v>
      </c>
      <c r="BL937" s="30">
        <v>7.0654529689999999E-3</v>
      </c>
      <c r="BM937" s="30">
        <v>6.2199999999999998E-3</v>
      </c>
      <c r="BN937" s="30">
        <v>7.1322096090000002E-3</v>
      </c>
      <c r="BO937">
        <f t="shared" si="458"/>
        <v>7.098831289E-3</v>
      </c>
      <c r="BP937">
        <f t="shared" si="459"/>
        <v>4.7204072833229361E-5</v>
      </c>
      <c r="BQ937" t="s">
        <v>41</v>
      </c>
      <c r="BR937">
        <v>1.19E+18</v>
      </c>
      <c r="BS937" s="30">
        <v>1.41E-3</v>
      </c>
      <c r="BT937" s="30">
        <v>1.6253602309999999E-3</v>
      </c>
      <c r="BW937" s="132">
        <v>9.4272754449999997E-4</v>
      </c>
      <c r="BX937" s="132">
        <v>6.4657523699999996E-4</v>
      </c>
      <c r="BY937" s="30">
        <v>7.1914011179999998E-4</v>
      </c>
      <c r="BZ937" s="30">
        <v>6.2934621950000002E-4</v>
      </c>
      <c r="CA937" s="30">
        <v>8.8321830850000003E-4</v>
      </c>
      <c r="CB937" s="100">
        <f t="shared" ref="CB937" si="468">AVERAGE(BX937:CA937)</f>
        <v>7.1956996920000008E-4</v>
      </c>
      <c r="CC937" s="132">
        <v>9.5178255160000003E-4</v>
      </c>
      <c r="CD937" s="132">
        <v>1.0012961510000001E-3</v>
      </c>
      <c r="CE937" s="132">
        <v>9.5942778269999997E-4</v>
      </c>
      <c r="CF937" s="132">
        <v>6.7878371160000003E-4</v>
      </c>
      <c r="CG937">
        <f t="shared" si="461"/>
        <v>8.9782254922500006E-4</v>
      </c>
      <c r="CH937" s="30">
        <v>7.2463251550000001E-4</v>
      </c>
      <c r="CI937" s="30">
        <v>7.4603369049999996E-4</v>
      </c>
      <c r="CJ937" s="100">
        <f t="shared" si="462"/>
        <v>7.3533310299999993E-4</v>
      </c>
      <c r="CK937" s="30">
        <v>3.5726824329999999E-4</v>
      </c>
      <c r="CL937" s="30">
        <v>3.256396722E-4</v>
      </c>
      <c r="CM937">
        <f t="shared" si="463"/>
        <v>3.4145395774999999E-4</v>
      </c>
      <c r="CN937" s="30">
        <v>1.2367916600000001E-5</v>
      </c>
      <c r="CO937" s="32">
        <v>9.6319450770000005E-5</v>
      </c>
      <c r="CP937" s="30">
        <v>6.3524279960000004E-5</v>
      </c>
      <c r="CQ937" s="30">
        <v>1.175038485E-4</v>
      </c>
      <c r="CR937" s="30">
        <v>9.4774976189999994E-5</v>
      </c>
      <c r="CS937">
        <f t="shared" si="464"/>
        <v>7.6898094403999993E-5</v>
      </c>
      <c r="CT937" s="30">
        <v>3.5117780700000002E-4</v>
      </c>
      <c r="CU937" s="30">
        <v>2.8132862219999998E-4</v>
      </c>
      <c r="CV937">
        <f t="shared" si="465"/>
        <v>3.162532146E-4</v>
      </c>
      <c r="CW937" s="32">
        <v>9.9189839509999998E-5</v>
      </c>
      <c r="CY937">
        <v>1.23E+18</v>
      </c>
      <c r="CZ937">
        <f>Q937</f>
        <v>1.5291687063333332E-2</v>
      </c>
    </row>
    <row r="938" spans="1:112" ht="15.75" thickBot="1">
      <c r="A938" t="s">
        <v>48</v>
      </c>
      <c r="B938">
        <v>1.39E+18</v>
      </c>
      <c r="C938" s="30">
        <v>0.1167</v>
      </c>
      <c r="D938" s="30">
        <v>1.8034306909999999E-2</v>
      </c>
      <c r="E938" t="s">
        <v>42</v>
      </c>
      <c r="F938">
        <v>1.39E+18</v>
      </c>
      <c r="G938" s="19"/>
      <c r="H938" s="19"/>
      <c r="I938" s="19"/>
      <c r="J938" s="19"/>
      <c r="K938" s="19"/>
      <c r="L938" s="19"/>
      <c r="M938" s="19"/>
      <c r="N938" s="19"/>
      <c r="R938" s="100"/>
      <c r="S938" t="s">
        <v>48</v>
      </c>
      <c r="T938">
        <v>1.34E+18</v>
      </c>
      <c r="U938" s="30">
        <v>0.13109999999999999</v>
      </c>
      <c r="V938" s="30">
        <v>1.90137781E-2</v>
      </c>
      <c r="W938" s="30">
        <v>0.12959999999999999</v>
      </c>
      <c r="X938" s="30">
        <v>2.0300751879999999E-2</v>
      </c>
      <c r="Y938" s="30">
        <v>0.1265</v>
      </c>
      <c r="Z938" s="30">
        <v>1.8701951509999998E-2</v>
      </c>
      <c r="AA938" s="30">
        <v>0.1288</v>
      </c>
      <c r="AB938" s="30">
        <v>1.9342243580000001E-2</v>
      </c>
      <c r="AC938" s="99">
        <f t="shared" si="451"/>
        <v>1.9339681267499999E-2</v>
      </c>
      <c r="AD938">
        <f t="shared" si="452"/>
        <v>6.9199600332275869E-4</v>
      </c>
      <c r="AE938" t="s">
        <v>42</v>
      </c>
      <c r="AF938">
        <v>1.34E+18</v>
      </c>
      <c r="AG938" s="30">
        <v>0.11020000000000001</v>
      </c>
      <c r="AH938" s="30">
        <v>1.7045630320000001E-2</v>
      </c>
      <c r="AI938" s="30">
        <v>0.1099</v>
      </c>
      <c r="AJ938" s="30">
        <v>1.798690671E-2</v>
      </c>
      <c r="AK938" s="99">
        <f t="shared" si="453"/>
        <v>1.7516268515000002E-2</v>
      </c>
      <c r="AL938" s="100">
        <f t="shared" si="454"/>
        <v>4.7063819499999944E-4</v>
      </c>
      <c r="AM938" t="s">
        <v>48</v>
      </c>
      <c r="AN938">
        <v>1.39E+18</v>
      </c>
      <c r="AO938" s="30">
        <v>5.3200000000000001E-3</v>
      </c>
      <c r="AP938" s="30">
        <v>6.3220439690000003E-3</v>
      </c>
      <c r="AQ938" s="30">
        <v>6.3E-3</v>
      </c>
      <c r="AR938" s="30">
        <v>6.1206645289999997E-3</v>
      </c>
      <c r="AS938">
        <f t="shared" si="455"/>
        <v>6.2213542489999996E-3</v>
      </c>
      <c r="AT938">
        <f t="shared" si="456"/>
        <v>1.4239676761554994E-4</v>
      </c>
      <c r="AU938" t="s">
        <v>42</v>
      </c>
      <c r="AV938">
        <v>1.39E+18</v>
      </c>
      <c r="AW938" s="19"/>
      <c r="AX938" s="19"/>
      <c r="AY938" s="30">
        <v>1.99E-3</v>
      </c>
      <c r="AZ938" s="30">
        <v>2.6575854699999999E-3</v>
      </c>
      <c r="BA938" s="30">
        <v>2.4399999999999999E-3</v>
      </c>
      <c r="BB938" s="30">
        <v>2.5971261309999999E-3</v>
      </c>
      <c r="BC938" s="30">
        <v>3.14E-3</v>
      </c>
      <c r="BD938" s="30">
        <v>3.6271225599999999E-3</v>
      </c>
      <c r="BE938" s="30">
        <v>3.1700000000000001E-3</v>
      </c>
      <c r="BF938" s="30">
        <v>3.2569608550000002E-3</v>
      </c>
      <c r="BG938">
        <f t="shared" si="457"/>
        <v>3.0346987540000002E-3</v>
      </c>
      <c r="BH938">
        <f t="shared" si="448"/>
        <v>4.946549763302447E-4</v>
      </c>
      <c r="BI938" t="s">
        <v>48</v>
      </c>
      <c r="BJ938">
        <v>1.34E+18</v>
      </c>
      <c r="BK938" s="30">
        <v>6.11E-3</v>
      </c>
      <c r="BL938" s="30">
        <v>8.8282040169999996E-3</v>
      </c>
      <c r="BM938" s="30">
        <v>6.5599999999999999E-3</v>
      </c>
      <c r="BN938" s="30">
        <v>7.5220731569999996E-3</v>
      </c>
      <c r="BO938">
        <f t="shared" si="458"/>
        <v>8.1751385869999992E-3</v>
      </c>
      <c r="BP938">
        <f t="shared" si="459"/>
        <v>9.2357398822301711E-4</v>
      </c>
      <c r="BQ938" t="s">
        <v>42</v>
      </c>
      <c r="BR938">
        <v>1.34E+18</v>
      </c>
      <c r="BS938" s="30">
        <v>2.2000000000000001E-3</v>
      </c>
      <c r="BT938" s="30">
        <v>2.5360230549999999E-3</v>
      </c>
      <c r="BW938" s="132">
        <v>8.7732300189999996E-4</v>
      </c>
      <c r="BX938" s="134"/>
      <c r="BY938" s="19"/>
      <c r="BZ938" s="19"/>
      <c r="CA938" s="19"/>
      <c r="CB938" s="100"/>
      <c r="CC938" s="132">
        <v>9.2497177549999996E-4</v>
      </c>
      <c r="CD938" s="132">
        <v>9.8757976520000008E-4</v>
      </c>
      <c r="CE938" s="132">
        <v>9.0980220770000002E-4</v>
      </c>
      <c r="CF938" s="132">
        <v>6.6535267929999995E-4</v>
      </c>
      <c r="CG938">
        <f t="shared" si="461"/>
        <v>8.7192660692500003E-4</v>
      </c>
      <c r="CH938" s="30">
        <v>8.2922640920000002E-4</v>
      </c>
      <c r="CI938" s="30">
        <v>8.7501710330000002E-4</v>
      </c>
      <c r="CJ938" s="100">
        <f t="shared" si="462"/>
        <v>8.5212175625000008E-4</v>
      </c>
      <c r="CK938" s="30">
        <v>3.0755130330000001E-4</v>
      </c>
      <c r="CL938" s="30">
        <v>2.977547075E-4</v>
      </c>
      <c r="CM938">
        <f t="shared" si="463"/>
        <v>3.026530054E-4</v>
      </c>
      <c r="CN938" s="19"/>
      <c r="CO938" s="32">
        <v>1.2208660039999999E-4</v>
      </c>
      <c r="CP938" s="30">
        <v>9.5091737770000001E-5</v>
      </c>
      <c r="CQ938" s="30">
        <v>1.441261321E-4</v>
      </c>
      <c r="CR938" s="30">
        <v>1.1511003359999999E-4</v>
      </c>
      <c r="CS938">
        <f t="shared" si="464"/>
        <v>1.1910362596749999E-4</v>
      </c>
      <c r="CT938" s="30">
        <v>4.3879886630000001E-4</v>
      </c>
      <c r="CU938" s="30">
        <v>2.9670756160000001E-4</v>
      </c>
      <c r="CV938">
        <f t="shared" si="465"/>
        <v>3.6775321395000004E-4</v>
      </c>
      <c r="CW938" s="32">
        <v>1.878679909E-4</v>
      </c>
      <c r="CY938">
        <v>1.54E+18</v>
      </c>
      <c r="CZ938">
        <f>Q939</f>
        <v>1.902342403E-2</v>
      </c>
    </row>
    <row r="939" spans="1:112" ht="15.75" thickBot="1">
      <c r="A939" t="s">
        <v>49</v>
      </c>
      <c r="B939">
        <v>1.54E+18</v>
      </c>
      <c r="C939" s="30">
        <v>0.1095</v>
      </c>
      <c r="D939" s="30">
        <v>1.6921650440000002E-2</v>
      </c>
      <c r="E939" t="s">
        <v>43</v>
      </c>
      <c r="F939">
        <v>1.54E+18</v>
      </c>
      <c r="G939" s="30">
        <v>9.5799999999999996E-2</v>
      </c>
      <c r="H939" s="30">
        <v>1.482283769E-2</v>
      </c>
      <c r="I939" s="30">
        <v>0.10059</v>
      </c>
      <c r="J939" s="30">
        <v>1.8683135220000001E-2</v>
      </c>
      <c r="K939" s="30">
        <v>9.5000000000000001E-2</v>
      </c>
      <c r="L939" s="30">
        <v>1.6518866279999999E-2</v>
      </c>
      <c r="M939" s="30">
        <v>5.8900000000000001E-2</v>
      </c>
      <c r="N939" s="30">
        <v>2.1868270589999999E-2</v>
      </c>
      <c r="Q939">
        <f t="shared" si="449"/>
        <v>1.902342403E-2</v>
      </c>
      <c r="R939" s="100">
        <f t="shared" ref="R939" si="469">_xlfn.STDEV.S(H939,J939,L939,N939,P939)</f>
        <v>3.0394874648579629E-3</v>
      </c>
      <c r="S939" t="s">
        <v>49</v>
      </c>
      <c r="T939">
        <v>1.49E+18</v>
      </c>
      <c r="U939" s="30">
        <v>0.1207</v>
      </c>
      <c r="V939" s="30">
        <v>1.7505438719999999E-2</v>
      </c>
      <c r="W939" s="30">
        <v>0.11269999999999999</v>
      </c>
      <c r="X939" s="30">
        <v>1.765350877E-2</v>
      </c>
      <c r="Y939" s="30">
        <v>0.1201</v>
      </c>
      <c r="Z939" s="30">
        <v>1.7755765820000002E-2</v>
      </c>
      <c r="AA939" s="30">
        <v>0.11799999999999999</v>
      </c>
      <c r="AB939" s="30">
        <v>1.772037844E-2</v>
      </c>
      <c r="AC939" s="99">
        <f t="shared" si="451"/>
        <v>1.7658772937500001E-2</v>
      </c>
      <c r="AD939">
        <f t="shared" si="452"/>
        <v>1.1066759674771173E-4</v>
      </c>
      <c r="AE939" t="s">
        <v>43</v>
      </c>
      <c r="AF939">
        <v>1.49E+18</v>
      </c>
      <c r="AG939" s="30">
        <v>0.1226</v>
      </c>
      <c r="AH939" s="30">
        <v>1.8963650429999999E-2</v>
      </c>
      <c r="AI939" s="30">
        <v>0.12379999999999999</v>
      </c>
      <c r="AJ939" s="30">
        <v>2.026186579E-2</v>
      </c>
      <c r="AK939" s="99">
        <f t="shared" si="453"/>
        <v>1.961275811E-2</v>
      </c>
      <c r="AL939" s="100">
        <f t="shared" si="454"/>
        <v>6.4910768000000021E-4</v>
      </c>
      <c r="AM939" t="s">
        <v>49</v>
      </c>
      <c r="AN939">
        <v>1.54E+18</v>
      </c>
      <c r="AO939" s="30">
        <v>5.0499999999999998E-3</v>
      </c>
      <c r="AP939" s="30">
        <v>6.0011883539999996E-3</v>
      </c>
      <c r="AQ939" s="30">
        <v>6.8500000000000002E-3</v>
      </c>
      <c r="AR939" s="30">
        <v>6.6550082580000003E-3</v>
      </c>
      <c r="AS939">
        <f t="shared" si="455"/>
        <v>6.3280983060000004E-3</v>
      </c>
      <c r="AT939">
        <f t="shared" si="456"/>
        <v>4.6232048779313797E-4</v>
      </c>
      <c r="AU939" t="s">
        <v>43</v>
      </c>
      <c r="AV939">
        <v>1.54E+18</v>
      </c>
      <c r="AW939" s="30">
        <v>6.2E-4</v>
      </c>
      <c r="AX939" s="30">
        <v>5.6693489389999998E-4</v>
      </c>
      <c r="AY939" s="30">
        <v>1.9300000000000001E-3</v>
      </c>
      <c r="AZ939" s="30">
        <v>2.5774572649999998E-3</v>
      </c>
      <c r="BA939" s="30">
        <v>3.2100000000000002E-3</v>
      </c>
      <c r="BB939" s="30">
        <v>3.4167110160000002E-3</v>
      </c>
      <c r="BC939" s="30">
        <v>2.8700000000000002E-3</v>
      </c>
      <c r="BD939" s="30">
        <v>3.315236225E-3</v>
      </c>
      <c r="BE939" s="30">
        <v>3.6099999999999999E-3</v>
      </c>
      <c r="BF939" s="30">
        <v>3.7090311310000001E-3</v>
      </c>
      <c r="BG939">
        <f t="shared" si="457"/>
        <v>3.2546089092500004E-3</v>
      </c>
      <c r="BH939">
        <f t="shared" si="448"/>
        <v>1.2721890543064538E-3</v>
      </c>
      <c r="BI939" t="s">
        <v>49</v>
      </c>
      <c r="BJ939">
        <v>1.49E+18</v>
      </c>
      <c r="BK939" s="30">
        <v>6.5799999999999999E-3</v>
      </c>
      <c r="BL939" s="30">
        <v>9.5072966329999998E-3</v>
      </c>
      <c r="BM939" s="30">
        <v>7.3800000000000003E-3</v>
      </c>
      <c r="BN939" s="30">
        <v>8.4623323010000005E-3</v>
      </c>
      <c r="BO939">
        <f t="shared" si="458"/>
        <v>8.9848144670000001E-3</v>
      </c>
      <c r="BP939">
        <f t="shared" si="459"/>
        <v>7.389013652552704E-4</v>
      </c>
      <c r="BQ939" t="s">
        <v>43</v>
      </c>
      <c r="BR939">
        <v>1.49E+18</v>
      </c>
      <c r="BS939" s="30">
        <v>2.7699999999999999E-3</v>
      </c>
      <c r="BT939" s="30">
        <v>3.1930835730000001E-3</v>
      </c>
      <c r="BW939" s="132">
        <v>8.2319510469999995E-4</v>
      </c>
      <c r="BX939" s="132">
        <v>7.2109322119999996E-4</v>
      </c>
      <c r="BY939" s="30">
        <v>9.088868431E-4</v>
      </c>
      <c r="BZ939" s="30">
        <v>8.036006835E-4</v>
      </c>
      <c r="CA939" s="30">
        <v>1.0638355489999999E-3</v>
      </c>
      <c r="CB939" s="100">
        <f t="shared" ref="CB939" si="470">AVERAGE(BX939:CA939)</f>
        <v>8.7435407419999992E-4</v>
      </c>
      <c r="CC939" s="132">
        <v>8.5159491460000002E-4</v>
      </c>
      <c r="CD939" s="132">
        <v>8.5879814459999997E-4</v>
      </c>
      <c r="CE939" s="132">
        <v>8.6377268890000004E-4</v>
      </c>
      <c r="CF939" s="132">
        <v>6.095622372E-4</v>
      </c>
      <c r="CG939">
        <f t="shared" si="461"/>
        <v>7.9593199632500009E-4</v>
      </c>
      <c r="CH939" s="30">
        <v>9.2253319209999998E-4</v>
      </c>
      <c r="CI939" s="30">
        <v>9.8568805630000001E-4</v>
      </c>
      <c r="CJ939" s="100">
        <f t="shared" si="462"/>
        <v>9.5411062420000005E-4</v>
      </c>
      <c r="CK939" s="30">
        <v>2.9194249650000003E-4</v>
      </c>
      <c r="CL939" s="30">
        <v>3.2374916609999999E-4</v>
      </c>
      <c r="CM939">
        <f t="shared" si="463"/>
        <v>3.0784583130000003E-4</v>
      </c>
      <c r="CN939" s="30">
        <v>1.7832811469999998E-5</v>
      </c>
      <c r="CO939" s="32">
        <v>1.184055725E-4</v>
      </c>
      <c r="CP939" s="30">
        <v>1.2510050430000001E-4</v>
      </c>
      <c r="CQ939" s="30">
        <v>1.3173297809999999E-4</v>
      </c>
      <c r="CR939" s="30">
        <v>1.31087658E-4</v>
      </c>
      <c r="CS939">
        <f t="shared" si="464"/>
        <v>1.0483190487400002E-4</v>
      </c>
      <c r="CT939" s="30">
        <v>4.72555567E-4</v>
      </c>
      <c r="CU939" s="30">
        <v>3.3379851509999998E-4</v>
      </c>
      <c r="CV939">
        <f t="shared" si="465"/>
        <v>4.0317704104999999E-4</v>
      </c>
      <c r="CW939" s="32">
        <v>2.5506406570000002E-4</v>
      </c>
      <c r="CY939">
        <v>1.85E+18</v>
      </c>
      <c r="CZ939">
        <f>Q941</f>
        <v>1.9848987226666667E-2</v>
      </c>
    </row>
    <row r="940" spans="1:112" ht="15.75" thickBot="1">
      <c r="A940" t="s">
        <v>50</v>
      </c>
      <c r="B940">
        <v>1.7E+18</v>
      </c>
      <c r="C940" s="30">
        <v>7.3800000000000004E-2</v>
      </c>
      <c r="D940" s="30">
        <v>1.1404728790000001E-2</v>
      </c>
      <c r="E940" t="s">
        <v>44</v>
      </c>
      <c r="F940">
        <v>1.7E+18</v>
      </c>
      <c r="G940" s="19"/>
      <c r="H940" s="19"/>
      <c r="I940" s="19"/>
      <c r="J940" s="19"/>
      <c r="K940" s="19"/>
      <c r="L940" s="19"/>
      <c r="M940" s="19"/>
      <c r="N940" s="19"/>
      <c r="R940" s="100"/>
      <c r="S940" t="s">
        <v>50</v>
      </c>
      <c r="T940">
        <v>1.64E+18</v>
      </c>
      <c r="U940" s="30">
        <v>8.3099999999999993E-2</v>
      </c>
      <c r="V940" s="30">
        <v>1.205221175E-2</v>
      </c>
      <c r="W940" s="30">
        <v>8.3900000000000002E-2</v>
      </c>
      <c r="X940" s="30">
        <v>1.3142230580000001E-2</v>
      </c>
      <c r="Y940" s="30">
        <v>8.2100000000000006E-2</v>
      </c>
      <c r="Z940" s="30">
        <v>1.213778829E-2</v>
      </c>
      <c r="AA940" s="30">
        <v>9.5899999999999999E-2</v>
      </c>
      <c r="AB940" s="30">
        <v>1.44015618E-2</v>
      </c>
      <c r="AC940" s="99">
        <f t="shared" si="451"/>
        <v>1.2933448105000002E-2</v>
      </c>
      <c r="AD940">
        <f t="shared" si="452"/>
        <v>1.0967527825195616E-3</v>
      </c>
      <c r="AE940" t="s">
        <v>44</v>
      </c>
      <c r="AF940">
        <v>1.64E+18</v>
      </c>
      <c r="AG940" s="30">
        <v>0.12809999999999999</v>
      </c>
      <c r="AH940" s="30">
        <v>1.9814385149999999E-2</v>
      </c>
      <c r="AI940" s="30">
        <v>0.12920000000000001</v>
      </c>
      <c r="AJ940" s="30">
        <v>2.114566285E-2</v>
      </c>
      <c r="AK940" s="99">
        <f t="shared" si="453"/>
        <v>2.0480023999999999E-2</v>
      </c>
      <c r="AL940" s="100">
        <f t="shared" si="454"/>
        <v>6.6563885000000059E-4</v>
      </c>
      <c r="AM940" t="s">
        <v>50</v>
      </c>
      <c r="AN940">
        <v>1.7E+18</v>
      </c>
      <c r="AO940" s="30">
        <v>3.6900000000000001E-3</v>
      </c>
      <c r="AP940" s="30">
        <v>4.3850267379999999E-3</v>
      </c>
      <c r="AQ940" s="30">
        <v>5.9899999999999997E-3</v>
      </c>
      <c r="AR940" s="30">
        <v>5.8194889730000003E-3</v>
      </c>
      <c r="AS940">
        <f t="shared" si="455"/>
        <v>5.1022578554999996E-3</v>
      </c>
      <c r="AT940">
        <f t="shared" si="456"/>
        <v>1.0143179737245112E-3</v>
      </c>
      <c r="AU940" t="s">
        <v>44</v>
      </c>
      <c r="AV940">
        <v>1.7E+18</v>
      </c>
      <c r="AW940" s="19"/>
      <c r="AX940" s="19"/>
      <c r="AY940" s="30">
        <v>2.0500000000000002E-3</v>
      </c>
      <c r="AZ940" s="30">
        <v>2.737713675E-3</v>
      </c>
      <c r="BA940" s="30">
        <v>3.5799999999999998E-3</v>
      </c>
      <c r="BB940" s="30">
        <v>3.8105375200000002E-3</v>
      </c>
      <c r="BC940" s="30">
        <v>3.7499999999999999E-3</v>
      </c>
      <c r="BD940" s="30">
        <v>4.3317546489999997E-3</v>
      </c>
      <c r="BE940" s="30">
        <v>4.5700000000000003E-3</v>
      </c>
      <c r="BF940" s="30">
        <v>4.69536628E-3</v>
      </c>
      <c r="BG940">
        <f t="shared" si="457"/>
        <v>3.893843031E-3</v>
      </c>
      <c r="BH940">
        <f t="shared" si="448"/>
        <v>8.5201349751335895E-4</v>
      </c>
      <c r="BI940" t="s">
        <v>50</v>
      </c>
      <c r="BJ940">
        <v>1.64E+18</v>
      </c>
      <c r="BK940" s="30">
        <v>6.8900000000000003E-3</v>
      </c>
      <c r="BL940" s="30">
        <v>9.9552087849999991E-3</v>
      </c>
      <c r="BM940" s="30">
        <v>7.0299999999999998E-3</v>
      </c>
      <c r="BN940" s="30">
        <v>8.061002179E-3</v>
      </c>
      <c r="BO940">
        <f t="shared" si="458"/>
        <v>9.0081054819999996E-3</v>
      </c>
      <c r="BP940">
        <f t="shared" si="459"/>
        <v>1.3394063360709543E-3</v>
      </c>
      <c r="BQ940" t="s">
        <v>44</v>
      </c>
      <c r="BR940">
        <v>1.64E+18</v>
      </c>
      <c r="BS940" s="30">
        <v>4.2700000000000004E-3</v>
      </c>
      <c r="BT940" s="30">
        <v>4.922190202E-3</v>
      </c>
      <c r="BW940" s="132">
        <v>5.5481094719999995E-4</v>
      </c>
      <c r="BX940" s="134"/>
      <c r="BY940" s="19"/>
      <c r="BZ940" s="19"/>
      <c r="CA940" s="19"/>
      <c r="CB940" s="100"/>
      <c r="CC940" s="132">
        <v>5.8630934060000005E-4</v>
      </c>
      <c r="CD940" s="132">
        <v>6.393359745E-4</v>
      </c>
      <c r="CE940" s="132">
        <v>5.9047242100000003E-4</v>
      </c>
      <c r="CF940" s="132">
        <v>4.9539846230000001E-4</v>
      </c>
      <c r="CG940">
        <f t="shared" si="461"/>
        <v>5.778790496E-4</v>
      </c>
      <c r="CH940" s="30">
        <v>9.6391926520000002E-4</v>
      </c>
      <c r="CI940" s="30">
        <v>1.028682527E-3</v>
      </c>
      <c r="CJ940" s="100">
        <f t="shared" si="462"/>
        <v>9.9630089610000007E-4</v>
      </c>
      <c r="CK940" s="30">
        <v>2.1332035889999999E-4</v>
      </c>
      <c r="CL940" s="30">
        <v>2.8310328540000001E-4</v>
      </c>
      <c r="CM940">
        <f t="shared" si="463"/>
        <v>2.4821182215000002E-4</v>
      </c>
      <c r="CN940" s="19"/>
      <c r="CO940" s="32">
        <v>1.257676306E-4</v>
      </c>
      <c r="CP940" s="30">
        <v>1.395203871E-4</v>
      </c>
      <c r="CQ940" s="30">
        <v>1.7212564040000001E-4</v>
      </c>
      <c r="CR940" s="30">
        <v>1.6594822160000001E-4</v>
      </c>
      <c r="CS940">
        <f t="shared" si="464"/>
        <v>1.5084046992500002E-4</v>
      </c>
      <c r="CT940" s="30">
        <v>4.9482097980000001E-4</v>
      </c>
      <c r="CU940" s="30">
        <v>3.1796690799999999E-4</v>
      </c>
      <c r="CV940">
        <f t="shared" si="465"/>
        <v>4.063939439E-4</v>
      </c>
      <c r="CW940" s="32">
        <v>2.9437703660000001E-4</v>
      </c>
      <c r="CY940">
        <v>2.16E+18</v>
      </c>
      <c r="CZ940">
        <f>Q943</f>
        <v>1.8784464050000001E-2</v>
      </c>
    </row>
    <row r="941" spans="1:112" ht="15.75" thickBot="1">
      <c r="A941" t="s">
        <v>51</v>
      </c>
      <c r="B941">
        <v>1.85E+18</v>
      </c>
      <c r="C941" s="30">
        <v>6.0699999999999997E-2</v>
      </c>
      <c r="D941" s="30">
        <v>9.3803121620000002E-3</v>
      </c>
      <c r="E941" t="s">
        <v>45</v>
      </c>
      <c r="F941">
        <v>1.85E+18</v>
      </c>
      <c r="G941" s="30">
        <v>9.5000000000000001E-2</v>
      </c>
      <c r="H941" s="30">
        <v>1.469905617E-2</v>
      </c>
      <c r="I941" s="30">
        <v>0.10580000000000001</v>
      </c>
      <c r="J941" s="30">
        <v>1.965081724E-2</v>
      </c>
      <c r="K941" s="30">
        <v>0.1056</v>
      </c>
      <c r="L941" s="30">
        <v>1.8362024000000001E-2</v>
      </c>
      <c r="M941" s="30">
        <v>5.8000000000000003E-2</v>
      </c>
      <c r="N941" s="30">
        <v>2.1534120439999999E-2</v>
      </c>
      <c r="Q941">
        <f t="shared" si="449"/>
        <v>1.9848987226666667E-2</v>
      </c>
      <c r="R941" s="100">
        <f t="shared" ref="R941" si="471">_xlfn.STDEV.S(H941,J941,L941,N941,P941)</f>
        <v>2.8856742334082233E-3</v>
      </c>
      <c r="S941" t="s">
        <v>51</v>
      </c>
      <c r="T941">
        <v>1.78E+18</v>
      </c>
      <c r="U941" s="30">
        <v>5.7500000000000002E-2</v>
      </c>
      <c r="V941" s="30">
        <v>8.3393763599999993E-3</v>
      </c>
      <c r="W941" s="30">
        <v>5.9400000000000001E-2</v>
      </c>
      <c r="X941" s="30">
        <v>9.3045112779999994E-3</v>
      </c>
      <c r="Y941" s="30">
        <v>5.4699999999999999E-2</v>
      </c>
      <c r="Z941" s="30">
        <v>8.0869308100000002E-3</v>
      </c>
      <c r="AA941" s="30">
        <v>6.4699999999999994E-2</v>
      </c>
      <c r="AB941" s="30">
        <v>9.7161735999999992E-3</v>
      </c>
      <c r="AC941" s="99">
        <f t="shared" si="451"/>
        <v>8.8617480119999991E-3</v>
      </c>
      <c r="AD941">
        <f t="shared" si="452"/>
        <v>7.7444522820671418E-4</v>
      </c>
      <c r="AE941" t="s">
        <v>45</v>
      </c>
      <c r="AF941">
        <v>1.78E+18</v>
      </c>
      <c r="AG941" s="30">
        <v>0.12989999999999999</v>
      </c>
      <c r="AH941" s="30">
        <v>2.0092807420000001E-2</v>
      </c>
      <c r="AI941" s="30">
        <v>0.1298</v>
      </c>
      <c r="AJ941" s="30">
        <v>2.124386252E-2</v>
      </c>
      <c r="AK941" s="99">
        <f t="shared" si="453"/>
        <v>2.066833497E-2</v>
      </c>
      <c r="AL941" s="100">
        <f t="shared" si="454"/>
        <v>5.7552754999999969E-4</v>
      </c>
      <c r="AM941" t="s">
        <v>51</v>
      </c>
      <c r="AN941">
        <v>1.85E+18</v>
      </c>
      <c r="AO941" s="30">
        <v>3.4099999999999998E-3</v>
      </c>
      <c r="AP941" s="30">
        <v>4.0522875820000002E-3</v>
      </c>
      <c r="AQ941" s="30">
        <v>4.7699999999999999E-3</v>
      </c>
      <c r="AR941" s="30">
        <v>4.634217429E-3</v>
      </c>
      <c r="AS941">
        <f t="shared" si="455"/>
        <v>4.3432525055000001E-3</v>
      </c>
      <c r="AT941">
        <f t="shared" si="456"/>
        <v>4.1148654098854993E-4</v>
      </c>
      <c r="AU941" t="s">
        <v>45</v>
      </c>
      <c r="AV941">
        <v>1.85E+18</v>
      </c>
      <c r="AW941" s="30">
        <v>1.72E-3</v>
      </c>
      <c r="AX941" s="30">
        <v>1.5727871249999999E-3</v>
      </c>
      <c r="AY941" s="30">
        <v>2.6099999999999999E-3</v>
      </c>
      <c r="AZ941" s="30">
        <v>3.485576923E-3</v>
      </c>
      <c r="BA941" s="30">
        <v>3.8999999999999998E-3</v>
      </c>
      <c r="BB941" s="30">
        <v>4.1511442259999998E-3</v>
      </c>
      <c r="BC941" s="30">
        <v>3.7299999999999998E-3</v>
      </c>
      <c r="BD941" s="30">
        <v>4.3086519579999998E-3</v>
      </c>
      <c r="BE941" s="30">
        <v>4.5300000000000002E-3</v>
      </c>
      <c r="BF941" s="30">
        <v>4.654268982E-3</v>
      </c>
      <c r="BG941">
        <f t="shared" si="457"/>
        <v>4.1499105222499999E-3</v>
      </c>
      <c r="BH941">
        <f t="shared" si="448"/>
        <v>1.2282272749969234E-3</v>
      </c>
      <c r="BI941" t="s">
        <v>51</v>
      </c>
      <c r="BJ941">
        <v>1.78E+18</v>
      </c>
      <c r="BK941" s="30">
        <v>5.6600000000000001E-3</v>
      </c>
      <c r="BL941" s="30">
        <v>8.1780089579999993E-3</v>
      </c>
      <c r="BM941" s="30">
        <v>5.28E-3</v>
      </c>
      <c r="BN941" s="30">
        <v>6.0543515650000003E-3</v>
      </c>
      <c r="BO941">
        <f t="shared" si="458"/>
        <v>7.1161802615000002E-3</v>
      </c>
      <c r="BP941">
        <f t="shared" si="459"/>
        <v>1.5016525435072442E-3</v>
      </c>
      <c r="BQ941" t="s">
        <v>45</v>
      </c>
      <c r="BR941">
        <v>1.78E+18</v>
      </c>
      <c r="BS941" s="30">
        <v>3.98E-3</v>
      </c>
      <c r="BT941" s="30">
        <v>4.587896254E-3</v>
      </c>
      <c r="BW941" s="132">
        <v>4.5632824519999999E-4</v>
      </c>
      <c r="BX941" s="132">
        <v>7.1507156589999999E-4</v>
      </c>
      <c r="BY941" s="30">
        <v>9.5596210359999998E-4</v>
      </c>
      <c r="BZ941" s="30">
        <v>8.9326560179999999E-4</v>
      </c>
      <c r="CA941" s="30">
        <v>1.047579998E-3</v>
      </c>
      <c r="CB941" s="100">
        <f t="shared" ref="CB941" si="472">AVERAGE(BX941:CA941)</f>
        <v>9.0296981732499999E-4</v>
      </c>
      <c r="CC941" s="132">
        <v>4.0568937520000001E-4</v>
      </c>
      <c r="CD941" s="132">
        <v>4.5264072570000001E-4</v>
      </c>
      <c r="CE941" s="132">
        <v>3.9340854360000001E-4</v>
      </c>
      <c r="CF941" s="132">
        <v>3.3422607409999998E-4</v>
      </c>
      <c r="CG941">
        <f t="shared" si="461"/>
        <v>3.9649117964999996E-4</v>
      </c>
      <c r="CH941" s="30">
        <v>9.7746379820000005E-4</v>
      </c>
      <c r="CI941" s="30">
        <v>1.0334596910000001E-3</v>
      </c>
      <c r="CJ941" s="100">
        <f t="shared" si="462"/>
        <v>1.0054617446000002E-3</v>
      </c>
      <c r="CK941" s="30">
        <v>1.9713344820000001E-4</v>
      </c>
      <c r="CL941" s="30">
        <v>2.2544285000000001E-4</v>
      </c>
      <c r="CM941">
        <f t="shared" si="463"/>
        <v>2.1128814909999999E-4</v>
      </c>
      <c r="CN941" s="30">
        <v>4.9471723759999999E-5</v>
      </c>
      <c r="CO941" s="32">
        <v>1.6012403889999999E-4</v>
      </c>
      <c r="CP941" s="30">
        <v>1.519916893E-4</v>
      </c>
      <c r="CQ941" s="30">
        <v>1.712076199E-4</v>
      </c>
      <c r="CR941" s="30">
        <v>1.6449568910000001E-4</v>
      </c>
      <c r="CS941">
        <f t="shared" si="464"/>
        <v>1.3945815219200002E-4</v>
      </c>
      <c r="CT941" s="30">
        <v>4.0647919039999997E-4</v>
      </c>
      <c r="CU941" s="30">
        <v>2.38811024E-4</v>
      </c>
      <c r="CV941">
        <f t="shared" si="465"/>
        <v>3.226451072E-4</v>
      </c>
      <c r="CW941" s="32">
        <v>3.5883395509999998E-4</v>
      </c>
      <c r="CY941">
        <v>2.47E+18</v>
      </c>
      <c r="CZ941">
        <f>Q945</f>
        <v>1.5983317909999999E-2</v>
      </c>
    </row>
    <row r="942" spans="1:112" ht="15.75" thickBot="1">
      <c r="A942" t="s">
        <v>52</v>
      </c>
      <c r="B942">
        <v>2.01E+18</v>
      </c>
      <c r="C942" s="30">
        <v>5.8200000000000002E-2</v>
      </c>
      <c r="D942" s="30">
        <v>8.9939731109999997E-3</v>
      </c>
      <c r="E942" t="s">
        <v>46</v>
      </c>
      <c r="F942">
        <v>2.01E+18</v>
      </c>
      <c r="G942" s="19"/>
      <c r="H942" s="19"/>
      <c r="I942" s="19"/>
      <c r="J942" s="19"/>
      <c r="K942" s="19"/>
      <c r="L942" s="19"/>
      <c r="M942" s="19"/>
      <c r="N942" s="19"/>
      <c r="R942" s="100"/>
      <c r="S942" t="s">
        <v>52</v>
      </c>
      <c r="T942">
        <v>1.93E+18</v>
      </c>
      <c r="U942" s="30">
        <v>5.11E-2</v>
      </c>
      <c r="V942" s="30">
        <v>7.4111675129999999E-3</v>
      </c>
      <c r="W942" s="30">
        <v>5.1499999999999997E-2</v>
      </c>
      <c r="X942" s="30">
        <v>8.0670426070000006E-3</v>
      </c>
      <c r="Y942" s="30">
        <v>4.7399999999999998E-2</v>
      </c>
      <c r="Z942" s="30">
        <v>7.0076877590000003E-3</v>
      </c>
      <c r="AA942" s="30">
        <v>4.24E-2</v>
      </c>
      <c r="AB942" s="30">
        <v>6.3673224210000004E-3</v>
      </c>
      <c r="AC942" s="99">
        <f t="shared" si="451"/>
        <v>7.2133050750000007E-3</v>
      </c>
      <c r="AD942">
        <f t="shared" si="452"/>
        <v>7.1320461052554488E-4</v>
      </c>
      <c r="AE942" t="s">
        <v>46</v>
      </c>
      <c r="AF942">
        <v>1.93E+18</v>
      </c>
      <c r="AG942" s="30">
        <v>0.1278</v>
      </c>
      <c r="AH942" s="30">
        <v>1.9767981439999999E-2</v>
      </c>
      <c r="AI942" s="30">
        <v>0.128</v>
      </c>
      <c r="AJ942" s="30">
        <v>2.0949263499999999E-2</v>
      </c>
      <c r="AK942" s="99">
        <f t="shared" si="453"/>
        <v>2.0358622469999997E-2</v>
      </c>
      <c r="AL942" s="100">
        <f t="shared" si="454"/>
        <v>5.9064103000000014E-4</v>
      </c>
      <c r="AM942" t="s">
        <v>52</v>
      </c>
      <c r="AN942">
        <v>2.01E+18</v>
      </c>
      <c r="AO942" s="30">
        <v>3.7499999999999999E-3</v>
      </c>
      <c r="AP942" s="30">
        <v>4.4563279859999999E-3</v>
      </c>
      <c r="AQ942" s="30">
        <v>3.5699999999999998E-3</v>
      </c>
      <c r="AR942" s="30">
        <v>3.4683765669999999E-3</v>
      </c>
      <c r="AS942">
        <f t="shared" si="455"/>
        <v>3.9623522764999997E-3</v>
      </c>
      <c r="AT942">
        <f t="shared" si="456"/>
        <v>6.9858714785777211E-4</v>
      </c>
      <c r="AU942" t="s">
        <v>46</v>
      </c>
      <c r="AV942">
        <v>2.01E+18</v>
      </c>
      <c r="AW942" s="19"/>
      <c r="AX942" s="19"/>
      <c r="AY942" s="30">
        <v>3.7000000000000002E-3</v>
      </c>
      <c r="AZ942" s="30">
        <v>4.9412393159999997E-3</v>
      </c>
      <c r="BA942" s="30">
        <v>4.7200000000000002E-3</v>
      </c>
      <c r="BB942" s="30">
        <v>5.0239489089999997E-3</v>
      </c>
      <c r="BC942" s="30">
        <v>4.0899999999999999E-3</v>
      </c>
      <c r="BD942" s="30">
        <v>4.7245004039999997E-3</v>
      </c>
      <c r="BE942" s="30">
        <v>4.3600000000000002E-3</v>
      </c>
      <c r="BF942" s="30">
        <v>4.4796054660000001E-3</v>
      </c>
      <c r="BG942">
        <f t="shared" si="457"/>
        <v>4.7923235237499993E-3</v>
      </c>
      <c r="BH942">
        <f t="shared" si="448"/>
        <v>2.4373400220268203E-4</v>
      </c>
      <c r="BI942" t="s">
        <v>52</v>
      </c>
      <c r="BJ942">
        <v>1.93E+18</v>
      </c>
      <c r="BK942" s="30">
        <v>5.7499999999999999E-3</v>
      </c>
      <c r="BL942" s="30">
        <v>8.3080479699999994E-3</v>
      </c>
      <c r="BM942" s="30">
        <v>5.3099999999999996E-3</v>
      </c>
      <c r="BN942" s="30">
        <v>6.0887512899999996E-3</v>
      </c>
      <c r="BO942">
        <f t="shared" si="458"/>
        <v>7.1983996299999995E-3</v>
      </c>
      <c r="BP942">
        <f t="shared" si="459"/>
        <v>1.5692797318927914E-3</v>
      </c>
      <c r="BQ942" t="s">
        <v>46</v>
      </c>
      <c r="BR942">
        <v>1.93E+18</v>
      </c>
      <c r="BS942" s="30">
        <v>4.4200000000000003E-3</v>
      </c>
      <c r="BT942" s="30">
        <v>5.0951008650000004E-3</v>
      </c>
      <c r="BW942" s="132">
        <v>4.3753383639999997E-4</v>
      </c>
      <c r="BX942" s="134"/>
      <c r="BY942" s="19"/>
      <c r="BZ942" s="19"/>
      <c r="CA942" s="19"/>
      <c r="CB942" s="100"/>
      <c r="CC942" s="132">
        <v>3.6053438389999998E-4</v>
      </c>
      <c r="CD942" s="132">
        <v>3.9244103319999998E-4</v>
      </c>
      <c r="CE942" s="132">
        <v>3.4090612369999998E-4</v>
      </c>
      <c r="CF942" s="132">
        <v>2.190291429E-4</v>
      </c>
      <c r="CG942">
        <f t="shared" si="461"/>
        <v>3.2822767092499996E-4</v>
      </c>
      <c r="CH942" s="30">
        <v>9.6166184300000004E-4</v>
      </c>
      <c r="CI942" s="30">
        <v>1.0191282000000001E-3</v>
      </c>
      <c r="CJ942" s="100">
        <f t="shared" si="462"/>
        <v>9.9039502149999995E-4</v>
      </c>
      <c r="CK942" s="30">
        <v>2.1678898259999999E-4</v>
      </c>
      <c r="CL942" s="30">
        <v>1.6872766759999999E-4</v>
      </c>
      <c r="CM942">
        <f t="shared" si="463"/>
        <v>1.9275832509999999E-4</v>
      </c>
      <c r="CN942" s="19"/>
      <c r="CO942" s="32">
        <v>2.269971561E-4</v>
      </c>
      <c r="CP942" s="30">
        <v>1.8394965279999999E-4</v>
      </c>
      <c r="CQ942" s="30">
        <v>1.877320324E-4</v>
      </c>
      <c r="CR942" s="30">
        <v>1.5832243540000001E-4</v>
      </c>
      <c r="CS942">
        <f t="shared" si="464"/>
        <v>1.8925031917500001E-4</v>
      </c>
      <c r="CT942" s="30">
        <v>4.1294308310000001E-4</v>
      </c>
      <c r="CU942" s="30">
        <v>2.4016795500000001E-4</v>
      </c>
      <c r="CV942">
        <f t="shared" si="465"/>
        <v>3.2655551905E-4</v>
      </c>
      <c r="CW942" s="32">
        <v>4.5986809050000001E-4</v>
      </c>
      <c r="CY942">
        <v>2.78E+18</v>
      </c>
      <c r="CZ942">
        <f>Q947</f>
        <v>8.8513731650000007E-3</v>
      </c>
    </row>
    <row r="943" spans="1:112" ht="15.75" thickBot="1">
      <c r="A943" t="s">
        <v>53</v>
      </c>
      <c r="B943">
        <v>2.16E+18</v>
      </c>
      <c r="C943" s="30">
        <v>7.4499999999999997E-2</v>
      </c>
      <c r="D943" s="30">
        <v>1.151290372E-2</v>
      </c>
      <c r="E943" t="s">
        <v>47</v>
      </c>
      <c r="F943">
        <v>2.16E+18</v>
      </c>
      <c r="G943" s="30">
        <v>8.4000000000000005E-2</v>
      </c>
      <c r="H943" s="30">
        <v>1.299706019E-2</v>
      </c>
      <c r="I943" s="30">
        <v>9.98E-2</v>
      </c>
      <c r="J943" s="30">
        <v>1.8536404159999999E-2</v>
      </c>
      <c r="K943" s="30">
        <v>0.1056</v>
      </c>
      <c r="L943" s="30">
        <v>1.8362024000000001E-2</v>
      </c>
      <c r="M943" s="30">
        <v>5.2400000000000002E-2</v>
      </c>
      <c r="N943" s="30">
        <v>1.9454963990000001E-2</v>
      </c>
      <c r="Q943">
        <f t="shared" si="449"/>
        <v>1.8784464050000001E-2</v>
      </c>
      <c r="R943" s="100">
        <f t="shared" ref="R943" si="473">_xlfn.STDEV.S(H943,J943,L943,N943,P943)</f>
        <v>2.9331491639230803E-3</v>
      </c>
      <c r="S943" t="s">
        <v>53</v>
      </c>
      <c r="T943">
        <v>2.08E+18</v>
      </c>
      <c r="U943" s="30">
        <v>7.6899999999999996E-2</v>
      </c>
      <c r="V943" s="30">
        <v>1.1153009429999999E-2</v>
      </c>
      <c r="W943" s="30">
        <v>7.2700000000000001E-2</v>
      </c>
      <c r="X943" s="30">
        <v>1.138784461E-2</v>
      </c>
      <c r="Y943" s="30">
        <v>7.7499999999999999E-2</v>
      </c>
      <c r="Z943" s="30">
        <v>1.145771733E-2</v>
      </c>
      <c r="AA943" s="30">
        <v>7.5999999999999998E-2</v>
      </c>
      <c r="AB943" s="30">
        <v>1.141312509E-2</v>
      </c>
      <c r="AC943" s="99">
        <f t="shared" si="451"/>
        <v>1.1352924114999999E-2</v>
      </c>
      <c r="AD943">
        <f t="shared" si="452"/>
        <v>1.363709372149866E-4</v>
      </c>
      <c r="AE943" t="s">
        <v>47</v>
      </c>
      <c r="AF943">
        <v>2.08E+18</v>
      </c>
      <c r="AG943" s="30">
        <v>0.12379999999999999</v>
      </c>
      <c r="AH943" s="30">
        <v>1.914926527E-2</v>
      </c>
      <c r="AI943" s="30">
        <v>0.1212</v>
      </c>
      <c r="AJ943" s="30">
        <v>1.9836333880000001E-2</v>
      </c>
      <c r="AK943" s="99">
        <f t="shared" si="453"/>
        <v>1.9492799575000001E-2</v>
      </c>
      <c r="AL943" s="100">
        <f t="shared" si="454"/>
        <v>3.4353430500000046E-4</v>
      </c>
      <c r="AM943" t="s">
        <v>53</v>
      </c>
      <c r="AN943">
        <v>2.16E+18</v>
      </c>
      <c r="AO943" s="30">
        <v>3.0100000000000001E-3</v>
      </c>
      <c r="AP943" s="30">
        <v>3.57694593E-3</v>
      </c>
      <c r="AQ943" s="30">
        <v>5.0000000000000001E-3</v>
      </c>
      <c r="AR943" s="30">
        <v>4.857670261E-3</v>
      </c>
      <c r="AS943">
        <f t="shared" si="455"/>
        <v>4.2173080954999997E-3</v>
      </c>
      <c r="AT943">
        <f t="shared" si="456"/>
        <v>9.0560885928070445E-4</v>
      </c>
      <c r="AU943" t="s">
        <v>47</v>
      </c>
      <c r="AV943">
        <v>2.16E+18</v>
      </c>
      <c r="AW943" s="30">
        <v>2.0300000000000001E-3</v>
      </c>
      <c r="AX943" s="30">
        <v>1.856254572E-3</v>
      </c>
      <c r="AY943" s="30">
        <v>3.7299999999999998E-3</v>
      </c>
      <c r="AZ943" s="30">
        <v>4.9813034189999999E-3</v>
      </c>
      <c r="BA943" s="30">
        <v>4.6800000000000001E-3</v>
      </c>
      <c r="BB943" s="30">
        <v>4.981373071E-3</v>
      </c>
      <c r="BC943" s="30">
        <v>4.2300000000000003E-3</v>
      </c>
      <c r="BD943" s="30">
        <v>4.8862192450000001E-3</v>
      </c>
      <c r="BE943" s="30">
        <v>5.3699999999999998E-3</v>
      </c>
      <c r="BF943" s="30">
        <v>5.5173122370000003E-3</v>
      </c>
      <c r="BG943">
        <f t="shared" si="457"/>
        <v>5.0915519929999997E-3</v>
      </c>
      <c r="BH943">
        <f t="shared" si="448"/>
        <v>1.4681150318995517E-3</v>
      </c>
      <c r="BI943" t="s">
        <v>53</v>
      </c>
      <c r="BJ943">
        <v>2.08E+18</v>
      </c>
      <c r="BK943" s="30">
        <v>5.6299999999999996E-3</v>
      </c>
      <c r="BL943" s="30">
        <v>8.1346626210000005E-3</v>
      </c>
      <c r="BM943" s="30">
        <v>5.8599999999999998E-3</v>
      </c>
      <c r="BN943" s="30">
        <v>6.7194129110000004E-3</v>
      </c>
      <c r="BO943">
        <f t="shared" si="458"/>
        <v>7.4270377660000005E-3</v>
      </c>
      <c r="BP943">
        <f t="shared" si="459"/>
        <v>1.0007326670132949E-3</v>
      </c>
      <c r="BQ943" t="s">
        <v>47</v>
      </c>
      <c r="BR943">
        <v>2.08E+18</v>
      </c>
      <c r="BS943" s="30">
        <v>4.8599999999999997E-3</v>
      </c>
      <c r="BT943" s="30">
        <v>5.602305476E-3</v>
      </c>
      <c r="BW943" s="132">
        <v>5.6007338169999997E-4</v>
      </c>
      <c r="BX943" s="132">
        <v>6.3227380570000003E-4</v>
      </c>
      <c r="BY943" s="30">
        <v>9.0174875180000003E-4</v>
      </c>
      <c r="BZ943" s="30">
        <v>8.9326560179999999E-4</v>
      </c>
      <c r="CA943" s="30">
        <v>9.4643434279999999E-4</v>
      </c>
      <c r="CB943" s="100">
        <f t="shared" ref="CB943" si="474">AVERAGE(BX943:CA943)</f>
        <v>8.4343062552500001E-4</v>
      </c>
      <c r="CC943" s="132">
        <v>5.4256544269999998E-4</v>
      </c>
      <c r="CD943" s="132">
        <v>5.5398957510000002E-4</v>
      </c>
      <c r="CE943" s="132">
        <v>5.5738870429999996E-4</v>
      </c>
      <c r="CF943" s="132">
        <v>3.9259940699999999E-4</v>
      </c>
      <c r="CG943">
        <f t="shared" si="461"/>
        <v>5.1163578227500007E-4</v>
      </c>
      <c r="CH943" s="30">
        <v>9.3156288080000003E-4</v>
      </c>
      <c r="CI943" s="30">
        <v>9.6498701480000003E-4</v>
      </c>
      <c r="CJ943" s="100">
        <f t="shared" si="462"/>
        <v>9.4827494779999998E-4</v>
      </c>
      <c r="CK943" s="30">
        <v>1.7400928999999999E-4</v>
      </c>
      <c r="CL943" s="30">
        <v>2.363132599E-4</v>
      </c>
      <c r="CM943">
        <f t="shared" si="463"/>
        <v>2.0516127494999998E-4</v>
      </c>
      <c r="CN943" s="30">
        <v>5.838816746E-5</v>
      </c>
      <c r="CO943" s="32">
        <v>2.288377191E-4</v>
      </c>
      <c r="CP943" s="30">
        <v>1.823907186E-4</v>
      </c>
      <c r="CQ943" s="30">
        <v>1.9415821859999999E-4</v>
      </c>
      <c r="CR943" s="30">
        <v>1.9499905689999999E-4</v>
      </c>
      <c r="CS943">
        <f t="shared" si="464"/>
        <v>1.7175477613199999E-4</v>
      </c>
      <c r="CT943" s="30">
        <v>4.0432456410000001E-4</v>
      </c>
      <c r="CU943" s="30">
        <v>2.6504517899999998E-4</v>
      </c>
      <c r="CV943">
        <f t="shared" si="465"/>
        <v>3.3468487155E-4</v>
      </c>
      <c r="CW943" s="32">
        <v>5.2296169459999998E-4</v>
      </c>
      <c r="CY943">
        <v>3.09E+18</v>
      </c>
      <c r="CZ943">
        <f>Q949</f>
        <v>9.1368952623333329E-3</v>
      </c>
    </row>
    <row r="944" spans="1:112" ht="15.75" thickBot="1">
      <c r="A944" t="s">
        <v>54</v>
      </c>
      <c r="B944">
        <v>2.31E+18</v>
      </c>
      <c r="C944" s="30">
        <v>5.9200000000000003E-2</v>
      </c>
      <c r="D944" s="30">
        <v>9.1485087309999998E-3</v>
      </c>
      <c r="E944" t="s">
        <v>48</v>
      </c>
      <c r="F944">
        <v>2.31E+18</v>
      </c>
      <c r="G944" s="19"/>
      <c r="H944" s="19"/>
      <c r="I944" s="19"/>
      <c r="J944" s="19"/>
      <c r="K944" s="19"/>
      <c r="L944" s="19"/>
      <c r="M944" s="19"/>
      <c r="N944" s="19"/>
      <c r="R944" s="100"/>
      <c r="S944" t="s">
        <v>54</v>
      </c>
      <c r="T944">
        <v>2.23E+18</v>
      </c>
      <c r="U944" s="30">
        <v>6.1400000000000003E-2</v>
      </c>
      <c r="V944" s="30">
        <v>8.905003626E-3</v>
      </c>
      <c r="W944" s="30">
        <v>5.6300000000000003E-2</v>
      </c>
      <c r="X944" s="30">
        <v>8.8189223059999995E-3</v>
      </c>
      <c r="Y944" s="30">
        <v>6.08E-2</v>
      </c>
      <c r="Z944" s="30">
        <v>8.988764045E-3</v>
      </c>
      <c r="AA944" s="30">
        <v>5.8999999999999997E-2</v>
      </c>
      <c r="AB944" s="30">
        <v>8.8601892179999992E-3</v>
      </c>
      <c r="AC944" s="99">
        <f t="shared" si="451"/>
        <v>8.8932197987499993E-3</v>
      </c>
      <c r="AD944">
        <f t="shared" si="452"/>
        <v>7.2752315586875965E-5</v>
      </c>
      <c r="AE944" t="s">
        <v>48</v>
      </c>
      <c r="AF944">
        <v>2.23E+18</v>
      </c>
      <c r="AG944" s="30">
        <v>0.1164</v>
      </c>
      <c r="AH944" s="30">
        <v>1.8004640370000002E-2</v>
      </c>
      <c r="AI944" s="30">
        <v>0.1168</v>
      </c>
      <c r="AJ944" s="30">
        <v>1.9116202950000001E-2</v>
      </c>
      <c r="AK944" s="99">
        <f t="shared" si="453"/>
        <v>1.856042166E-2</v>
      </c>
      <c r="AL944" s="100">
        <f t="shared" si="454"/>
        <v>5.5578128999999969E-4</v>
      </c>
      <c r="AM944" t="s">
        <v>54</v>
      </c>
      <c r="AN944">
        <v>2.31E+18</v>
      </c>
      <c r="AO944" s="30">
        <v>2.6700000000000001E-3</v>
      </c>
      <c r="AP944" s="30">
        <v>3.1729055259999998E-3</v>
      </c>
      <c r="AQ944" s="30">
        <v>5.0699999999999999E-3</v>
      </c>
      <c r="AR944" s="30">
        <v>4.9256776450000003E-3</v>
      </c>
      <c r="AS944">
        <f t="shared" si="455"/>
        <v>4.0492915855E-3</v>
      </c>
      <c r="AT944">
        <f t="shared" si="456"/>
        <v>1.2393970512196146E-3</v>
      </c>
      <c r="AU944" t="s">
        <v>48</v>
      </c>
      <c r="AV944">
        <v>2.31E+18</v>
      </c>
      <c r="AW944" s="19"/>
      <c r="AX944" s="19"/>
      <c r="AY944" s="30">
        <v>3.5500000000000002E-3</v>
      </c>
      <c r="AZ944" s="30">
        <v>4.740918803E-3</v>
      </c>
      <c r="BA944" s="30">
        <v>4.7299999999999998E-3</v>
      </c>
      <c r="BB944" s="30">
        <v>5.0345928689999996E-3</v>
      </c>
      <c r="BC944" s="30">
        <v>4.4200000000000003E-3</v>
      </c>
      <c r="BD944" s="30">
        <v>5.1056948129999998E-3</v>
      </c>
      <c r="BE944" s="30">
        <v>5.1700000000000001E-3</v>
      </c>
      <c r="BF944" s="30">
        <v>5.3118257470000001E-3</v>
      </c>
      <c r="BG944">
        <f t="shared" si="457"/>
        <v>5.0482580579999997E-3</v>
      </c>
      <c r="BH944">
        <f t="shared" si="448"/>
        <v>2.3622804135276537E-4</v>
      </c>
      <c r="BI944" t="s">
        <v>54</v>
      </c>
      <c r="BJ944">
        <v>2.23E+18</v>
      </c>
      <c r="BK944" s="30">
        <v>4.1700000000000001E-3</v>
      </c>
      <c r="BL944" s="30">
        <v>6.025140876E-3</v>
      </c>
      <c r="BM944" s="30">
        <v>4.8599999999999997E-3</v>
      </c>
      <c r="BN944" s="30">
        <v>5.5727554179999996E-3</v>
      </c>
      <c r="BO944">
        <f t="shared" si="458"/>
        <v>5.7989481469999998E-3</v>
      </c>
      <c r="BP944">
        <f t="shared" si="459"/>
        <v>3.1988482506198232E-4</v>
      </c>
      <c r="BQ944" t="s">
        <v>48</v>
      </c>
      <c r="BR944">
        <v>2.23E+18</v>
      </c>
      <c r="BS944" s="30">
        <v>4.4600000000000004E-3</v>
      </c>
      <c r="BT944" s="30">
        <v>5.141210375E-3</v>
      </c>
      <c r="BW944" s="132">
        <v>4.4505160000000001E-4</v>
      </c>
      <c r="BX944" s="134"/>
      <c r="BY944" s="19"/>
      <c r="BZ944" s="19"/>
      <c r="CA944" s="19"/>
      <c r="CB944" s="100"/>
      <c r="CC944" s="132">
        <v>4.3320569809999999E-4</v>
      </c>
      <c r="CD944" s="132">
        <v>4.2901806159999998E-4</v>
      </c>
      <c r="CE944" s="132">
        <v>4.3728042869999999E-4</v>
      </c>
      <c r="CF944" s="132">
        <v>3.047811186E-4</v>
      </c>
      <c r="CG944">
        <f t="shared" si="461"/>
        <v>4.0107132675000002E-4</v>
      </c>
      <c r="CH944" s="30">
        <v>8.7587980069999999E-4</v>
      </c>
      <c r="CI944" s="30">
        <v>9.2995448290000002E-4</v>
      </c>
      <c r="CJ944" s="100">
        <f t="shared" si="462"/>
        <v>9.0291714179999995E-4</v>
      </c>
      <c r="CK944" s="30">
        <v>1.543537556E-4</v>
      </c>
      <c r="CL944" s="30">
        <v>2.396216456E-4</v>
      </c>
      <c r="CM944">
        <f t="shared" si="463"/>
        <v>1.969877006E-4</v>
      </c>
      <c r="CN944" s="19"/>
      <c r="CO944" s="32">
        <v>2.177943575E-4</v>
      </c>
      <c r="CP944" s="30">
        <v>1.843393865E-4</v>
      </c>
      <c r="CQ944" s="30">
        <v>2.0287949580000001E-4</v>
      </c>
      <c r="CR944" s="30">
        <v>1.8773631329999999E-4</v>
      </c>
      <c r="CS944">
        <f t="shared" si="464"/>
        <v>1.9818738827499999E-4</v>
      </c>
      <c r="CT944" s="30">
        <v>2.9946860619999997E-4</v>
      </c>
      <c r="CU944" s="30">
        <v>2.1981407720000001E-4</v>
      </c>
      <c r="CV944">
        <f t="shared" si="465"/>
        <v>2.5964134170000002E-4</v>
      </c>
      <c r="CW944" s="32">
        <v>6.0434922989999998E-4</v>
      </c>
      <c r="CY944">
        <v>3.39E+18</v>
      </c>
      <c r="CZ944">
        <f>Q951</f>
        <v>5.1747324793333339E-3</v>
      </c>
    </row>
    <row r="945" spans="1:104" ht="15.75" thickBot="1">
      <c r="A945" t="s">
        <v>55</v>
      </c>
      <c r="B945">
        <v>2.47E+18</v>
      </c>
      <c r="C945" s="30">
        <v>4.1099999999999998E-2</v>
      </c>
      <c r="D945" s="30">
        <v>6.3514140010000001E-3</v>
      </c>
      <c r="E945" t="s">
        <v>49</v>
      </c>
      <c r="F945">
        <v>2.47E+18</v>
      </c>
      <c r="G945" s="30">
        <v>7.0099999999999996E-2</v>
      </c>
      <c r="H945" s="30">
        <v>1.0846356180000001E-2</v>
      </c>
      <c r="I945" s="30">
        <v>8.3299999999999999E-2</v>
      </c>
      <c r="J945" s="30">
        <v>1.54717682E-2</v>
      </c>
      <c r="K945" s="30">
        <v>9.3899999999999997E-2</v>
      </c>
      <c r="L945" s="30">
        <v>1.63275952E-2</v>
      </c>
      <c r="M945" s="30">
        <v>4.3499999999999997E-2</v>
      </c>
      <c r="N945" s="30">
        <v>1.6150590329999999E-2</v>
      </c>
      <c r="Q945">
        <f t="shared" si="449"/>
        <v>1.5983317909999999E-2</v>
      </c>
      <c r="R945" s="100">
        <f t="shared" ref="R945" si="475">_xlfn.STDEV.S(H945,J945,L945,N945,P945)</f>
        <v>2.5948328065803468E-3</v>
      </c>
      <c r="S945" t="s">
        <v>55</v>
      </c>
      <c r="T945">
        <v>2.38E+18</v>
      </c>
      <c r="U945" s="30">
        <v>4.41E-2</v>
      </c>
      <c r="V945" s="30">
        <v>6.3959390860000003E-3</v>
      </c>
      <c r="W945" s="30">
        <v>3.85E-2</v>
      </c>
      <c r="X945" s="30">
        <v>6.0307017539999999E-3</v>
      </c>
      <c r="Y945" s="30">
        <v>4.2799999999999998E-2</v>
      </c>
      <c r="Z945" s="30">
        <v>6.3276167950000002E-3</v>
      </c>
      <c r="AA945" s="30">
        <v>3.15E-2</v>
      </c>
      <c r="AB945" s="30">
        <v>4.7304400059999998E-3</v>
      </c>
      <c r="AC945" s="99">
        <f t="shared" si="451"/>
        <v>5.8711744102500005E-3</v>
      </c>
      <c r="AD945">
        <f t="shared" si="452"/>
        <v>7.768400886400417E-4</v>
      </c>
      <c r="AE945" t="s">
        <v>49</v>
      </c>
      <c r="AF945">
        <v>2.38E+18</v>
      </c>
      <c r="AG945" s="30">
        <v>0.10680000000000001</v>
      </c>
      <c r="AH945" s="30">
        <v>1.6519721580000001E-2</v>
      </c>
      <c r="AI945" s="30">
        <v>0.1091</v>
      </c>
      <c r="AJ945" s="30">
        <v>1.7855973809999998E-2</v>
      </c>
      <c r="AK945" s="99">
        <f t="shared" si="453"/>
        <v>1.7187847695000001E-2</v>
      </c>
      <c r="AL945" s="100">
        <f t="shared" si="454"/>
        <v>6.681261149999989E-4</v>
      </c>
      <c r="AM945" t="s">
        <v>55</v>
      </c>
      <c r="AN945">
        <v>2.47E+18</v>
      </c>
      <c r="AO945" s="30">
        <v>2.0999999999999999E-3</v>
      </c>
      <c r="AP945" s="30">
        <v>2.4955436720000002E-3</v>
      </c>
      <c r="AQ945" s="30">
        <v>2.8800000000000002E-3</v>
      </c>
      <c r="AR945" s="30">
        <v>2.7980180709999999E-3</v>
      </c>
      <c r="AS945">
        <f t="shared" si="455"/>
        <v>2.6467808715000003E-3</v>
      </c>
      <c r="AT945">
        <f t="shared" si="456"/>
        <v>2.1388169866822529E-4</v>
      </c>
      <c r="AU945" t="s">
        <v>49</v>
      </c>
      <c r="AV945">
        <v>2.47E+18</v>
      </c>
      <c r="AW945" s="30">
        <v>2.1700000000000001E-3</v>
      </c>
      <c r="AX945" s="30">
        <v>1.984272129E-3</v>
      </c>
      <c r="AY945" s="30">
        <v>3.3800000000000002E-3</v>
      </c>
      <c r="AZ945" s="30">
        <v>4.5138888890000001E-3</v>
      </c>
      <c r="BA945" s="30">
        <v>4.8300000000000001E-3</v>
      </c>
      <c r="BB945" s="30">
        <v>5.1410324640000001E-3</v>
      </c>
      <c r="BC945" s="30">
        <v>4.1900000000000001E-3</v>
      </c>
      <c r="BD945" s="30">
        <v>4.8400138619999998E-3</v>
      </c>
      <c r="BE945" s="30">
        <v>4.8999999999999998E-3</v>
      </c>
      <c r="BF945" s="30">
        <v>5.0344189869999997E-3</v>
      </c>
      <c r="BG945">
        <f t="shared" si="457"/>
        <v>4.8823385504999997E-3</v>
      </c>
      <c r="BH945">
        <f t="shared" si="448"/>
        <v>1.3178228939338468E-3</v>
      </c>
      <c r="BI945" t="s">
        <v>55</v>
      </c>
      <c r="BJ945">
        <v>2.38E+18</v>
      </c>
      <c r="BK945" s="30">
        <v>2.3600000000000001E-3</v>
      </c>
      <c r="BL945" s="30">
        <v>3.4099118619999999E-3</v>
      </c>
      <c r="BM945" s="30">
        <v>2.81E-3</v>
      </c>
      <c r="BN945" s="30">
        <v>3.222107556E-3</v>
      </c>
      <c r="BO945">
        <f t="shared" si="458"/>
        <v>3.3160097090000002E-3</v>
      </c>
      <c r="BP945">
        <f t="shared" si="459"/>
        <v>1.3279769830863329E-4</v>
      </c>
      <c r="BQ945" t="s">
        <v>49</v>
      </c>
      <c r="BR945">
        <v>2.38E+18</v>
      </c>
      <c r="BS945" s="30">
        <v>4.8399999999999997E-3</v>
      </c>
      <c r="BT945" s="30">
        <v>5.5792507199999997E-3</v>
      </c>
      <c r="BW945" s="132">
        <v>3.0898008040000001E-4</v>
      </c>
      <c r="BX945" s="132">
        <v>5.27647545E-4</v>
      </c>
      <c r="BY945" s="30">
        <v>7.5266203429999999E-4</v>
      </c>
      <c r="BZ945" s="30">
        <v>7.9429583350000001E-4</v>
      </c>
      <c r="CA945" s="30">
        <v>7.8568499839999997E-4</v>
      </c>
      <c r="CB945" s="100">
        <f t="shared" ref="CB945" si="476">AVERAGE(BX945:CA945)</f>
        <v>7.1507260279999999E-4</v>
      </c>
      <c r="CC945" s="132">
        <v>3.1114611210000001E-4</v>
      </c>
      <c r="CD945" s="132">
        <v>2.9337824810000003E-4</v>
      </c>
      <c r="CE945" s="132">
        <v>3.0782240700000002E-4</v>
      </c>
      <c r="CF945" s="132">
        <v>1.6272212259999999E-4</v>
      </c>
      <c r="CG945">
        <f t="shared" si="461"/>
        <v>2.6876722244999999E-4</v>
      </c>
      <c r="CH945" s="30">
        <v>8.0364229129999999E-4</v>
      </c>
      <c r="CI945" s="30">
        <v>8.686475521E-4</v>
      </c>
      <c r="CJ945" s="100">
        <f t="shared" si="462"/>
        <v>8.361449217E-4</v>
      </c>
      <c r="CK945" s="30">
        <v>1.214018302E-4</v>
      </c>
      <c r="CL945" s="30">
        <v>1.3611643770000001E-4</v>
      </c>
      <c r="CM945">
        <f t="shared" si="463"/>
        <v>1.2875913395000001E-4</v>
      </c>
      <c r="CN945" s="30">
        <v>6.2414952970000007E-5</v>
      </c>
      <c r="CO945" s="32">
        <v>2.0736455070000001E-4</v>
      </c>
      <c r="CP945" s="30">
        <v>1.8823672709999999E-4</v>
      </c>
      <c r="CQ945" s="30">
        <v>1.9232216379999999E-4</v>
      </c>
      <c r="CR945" s="30">
        <v>1.77931647E-4</v>
      </c>
      <c r="CS945">
        <f t="shared" si="464"/>
        <v>1.6565400831400001E-4</v>
      </c>
      <c r="CT945" s="30">
        <v>1.6948134089999999E-4</v>
      </c>
      <c r="CU945" s="30">
        <v>1.270928338E-4</v>
      </c>
      <c r="CV945">
        <f t="shared" si="465"/>
        <v>1.4828708734999999E-4</v>
      </c>
      <c r="CW945" s="32">
        <v>7.0860972010000005E-4</v>
      </c>
      <c r="CY945">
        <v>3.7E+18</v>
      </c>
      <c r="CZ945">
        <f>Q953</f>
        <v>3.525867441333333E-3</v>
      </c>
    </row>
    <row r="946" spans="1:104" ht="15.75" thickBot="1">
      <c r="A946" t="s">
        <v>56</v>
      </c>
      <c r="B946">
        <v>2.62E+18</v>
      </c>
      <c r="C946" s="30">
        <v>2.8799999999999999E-2</v>
      </c>
      <c r="D946" s="30">
        <v>4.4506258690000002E-3</v>
      </c>
      <c r="E946" t="s">
        <v>50</v>
      </c>
      <c r="F946">
        <v>2.62E+18</v>
      </c>
      <c r="G946" s="19"/>
      <c r="H946" s="19"/>
      <c r="I946" s="19"/>
      <c r="J946" s="19"/>
      <c r="K946" s="19"/>
      <c r="L946" s="19"/>
      <c r="M946" s="19"/>
      <c r="N946" s="19"/>
      <c r="R946" s="100"/>
      <c r="S946" t="s">
        <v>56</v>
      </c>
      <c r="T946">
        <v>2.53E+18</v>
      </c>
      <c r="U946" s="30">
        <v>3.1099999999999999E-2</v>
      </c>
      <c r="V946" s="30">
        <v>4.5105148660000002E-3</v>
      </c>
      <c r="W946" s="30">
        <v>2.8299999999999999E-2</v>
      </c>
      <c r="X946" s="30">
        <v>4.4329573930000001E-3</v>
      </c>
      <c r="Y946" s="30">
        <v>3.1399999999999997E-2</v>
      </c>
      <c r="Z946" s="30">
        <v>4.6422235359999996E-3</v>
      </c>
      <c r="AA946" s="30">
        <v>2.92E-2</v>
      </c>
      <c r="AB946" s="30">
        <v>4.3850427990000003E-3</v>
      </c>
      <c r="AC946" s="99">
        <f t="shared" si="451"/>
        <v>4.4926846484999996E-3</v>
      </c>
      <c r="AD946">
        <f t="shared" si="452"/>
        <v>1.123000569073434E-4</v>
      </c>
      <c r="AE946" t="s">
        <v>50</v>
      </c>
      <c r="AF946">
        <v>2.53E+18</v>
      </c>
      <c r="AG946" s="30">
        <v>8.8300000000000003E-2</v>
      </c>
      <c r="AH946" s="30">
        <v>1.365815932E-2</v>
      </c>
      <c r="AI946" s="30">
        <v>9.69E-2</v>
      </c>
      <c r="AJ946" s="30">
        <v>1.5859247140000001E-2</v>
      </c>
      <c r="AK946" s="99">
        <f t="shared" si="453"/>
        <v>1.475870323E-2</v>
      </c>
      <c r="AL946" s="100">
        <f t="shared" si="454"/>
        <v>1.1005439100000005E-3</v>
      </c>
      <c r="AM946" t="s">
        <v>56</v>
      </c>
      <c r="AN946">
        <v>2.62E+18</v>
      </c>
      <c r="AO946" s="30">
        <v>1.2899999999999999E-3</v>
      </c>
      <c r="AP946" s="30">
        <v>1.5329768270000001E-3</v>
      </c>
      <c r="AQ946" s="30">
        <v>2.99E-3</v>
      </c>
      <c r="AR946" s="30">
        <v>2.904886816E-3</v>
      </c>
      <c r="AS946">
        <f t="shared" si="455"/>
        <v>2.2189318214999999E-3</v>
      </c>
      <c r="AT946">
        <f t="shared" si="456"/>
        <v>9.7008685639946165E-4</v>
      </c>
      <c r="AU946" t="s">
        <v>50</v>
      </c>
      <c r="AV946">
        <v>2.62E+18</v>
      </c>
      <c r="AW946" s="19"/>
      <c r="AX946" s="19"/>
      <c r="AY946" s="30">
        <v>3.1900000000000001E-3</v>
      </c>
      <c r="AZ946" s="30">
        <v>4.2601495730000003E-3</v>
      </c>
      <c r="BA946" s="30">
        <v>4.1099999999999999E-3</v>
      </c>
      <c r="BB946" s="30">
        <v>4.3746673759999999E-3</v>
      </c>
      <c r="BC946" s="30">
        <v>4.1700000000000001E-3</v>
      </c>
      <c r="BD946" s="30">
        <v>4.8169111700000003E-3</v>
      </c>
      <c r="BE946" s="30">
        <v>3.9300000000000003E-3</v>
      </c>
      <c r="BF946" s="30">
        <v>4.0378095140000004E-3</v>
      </c>
      <c r="BG946">
        <f t="shared" si="457"/>
        <v>4.3723844082499998E-3</v>
      </c>
      <c r="BH946">
        <f t="shared" si="448"/>
        <v>3.2769206681460472E-4</v>
      </c>
      <c r="BI946" t="s">
        <v>56</v>
      </c>
      <c r="BJ946">
        <v>2.53E+18</v>
      </c>
      <c r="BK946" s="30">
        <v>2.4599999999999999E-3</v>
      </c>
      <c r="BL946" s="30">
        <v>3.5543996530000002E-3</v>
      </c>
      <c r="BM946" s="30">
        <v>2.2499999999999998E-3</v>
      </c>
      <c r="BN946" s="30">
        <v>2.5799793599999999E-3</v>
      </c>
      <c r="BO946">
        <f t="shared" si="458"/>
        <v>3.0671895065E-3</v>
      </c>
      <c r="BP946">
        <f t="shared" si="459"/>
        <v>6.8901919690608272E-4</v>
      </c>
      <c r="BQ946" t="s">
        <v>50</v>
      </c>
      <c r="BR946">
        <v>2.53E+18</v>
      </c>
      <c r="BS946" s="30">
        <v>3.8700000000000002E-3</v>
      </c>
      <c r="BT946" s="30">
        <v>4.461095101E-3</v>
      </c>
      <c r="BW946" s="132">
        <v>2.165115892E-4</v>
      </c>
      <c r="BX946" s="134"/>
      <c r="BY946" s="19"/>
      <c r="BZ946" s="19"/>
      <c r="CA946" s="19"/>
      <c r="CB946" s="100"/>
      <c r="CC946" s="132">
        <v>2.19425036E-4</v>
      </c>
      <c r="CD946" s="132">
        <v>2.156520629E-4</v>
      </c>
      <c r="CE946" s="132">
        <v>2.2583232670000001E-4</v>
      </c>
      <c r="CF946" s="132">
        <v>1.5084082480000001E-4</v>
      </c>
      <c r="CG946">
        <f t="shared" si="461"/>
        <v>2.0293756259999999E-4</v>
      </c>
      <c r="CH946" s="30">
        <v>6.6443459109999999E-4</v>
      </c>
      <c r="CI946" s="30">
        <v>7.7151189550000001E-4</v>
      </c>
      <c r="CJ946" s="100">
        <f t="shared" si="462"/>
        <v>7.1797324329999994E-4</v>
      </c>
      <c r="CK946" s="30">
        <v>7.4575410010000001E-5</v>
      </c>
      <c r="CL946" s="30">
        <v>1.4131532939999999E-4</v>
      </c>
      <c r="CM946">
        <f t="shared" si="463"/>
        <v>1.07945369705E-4</v>
      </c>
      <c r="CN946" s="19"/>
      <c r="CO946" s="32">
        <v>1.957077457E-4</v>
      </c>
      <c r="CP946" s="30">
        <v>1.601760098E-4</v>
      </c>
      <c r="CQ946" s="30">
        <v>1.9140413689999999E-4</v>
      </c>
      <c r="CR946" s="30">
        <v>1.427077983E-4</v>
      </c>
      <c r="CS946">
        <f t="shared" si="464"/>
        <v>1.7249892267499998E-4</v>
      </c>
      <c r="CT946" s="30">
        <v>1.766628425E-4</v>
      </c>
      <c r="CU946" s="30">
        <v>1.01764535E-4</v>
      </c>
      <c r="CV946">
        <f t="shared" si="465"/>
        <v>1.3921368875E-4</v>
      </c>
      <c r="CW946" s="32">
        <v>7.9413247309999995E-4</v>
      </c>
      <c r="CY946">
        <v>4.01E+18</v>
      </c>
      <c r="CZ946">
        <f>Q955</f>
        <v>2.7464728690000002E-3</v>
      </c>
    </row>
    <row r="947" spans="1:104" ht="15.75" thickBot="1">
      <c r="A947" t="s">
        <v>57</v>
      </c>
      <c r="B947">
        <v>2.78E+18</v>
      </c>
      <c r="C947" s="30">
        <v>2.3199999999999998E-2</v>
      </c>
      <c r="D947" s="30">
        <v>3.5852263950000001E-3</v>
      </c>
      <c r="E947" t="s">
        <v>51</v>
      </c>
      <c r="F947">
        <v>2.78E+18</v>
      </c>
      <c r="G947" s="30">
        <v>4.5499999999999999E-2</v>
      </c>
      <c r="H947" s="30">
        <v>7.0400742689999997E-3</v>
      </c>
      <c r="I947" s="30">
        <v>0.04</v>
      </c>
      <c r="J947" s="30">
        <v>7.4294205050000001E-3</v>
      </c>
      <c r="K947" s="30">
        <v>5.0200000000000002E-2</v>
      </c>
      <c r="L947" s="30">
        <v>8.7289167099999995E-3</v>
      </c>
      <c r="M947" s="30">
        <v>2.8000000000000001E-2</v>
      </c>
      <c r="N947" s="30">
        <v>1.039578228E-2</v>
      </c>
      <c r="Q947">
        <f t="shared" si="449"/>
        <v>8.8513731650000007E-3</v>
      </c>
      <c r="R947" s="100">
        <f t="shared" ref="R947" si="477">_xlfn.STDEV.S(H947,J947,L947,N947,P947)</f>
        <v>1.5146778791914183E-3</v>
      </c>
      <c r="S947" t="s">
        <v>57</v>
      </c>
      <c r="T947">
        <v>2.68E+18</v>
      </c>
      <c r="U947" s="30">
        <v>2.63E-2</v>
      </c>
      <c r="V947" s="30">
        <v>3.8143582309999998E-3</v>
      </c>
      <c r="W947" s="30">
        <v>2.23E-2</v>
      </c>
      <c r="X947" s="30">
        <v>3.493107769E-3</v>
      </c>
      <c r="Y947" s="30">
        <v>2.75E-2</v>
      </c>
      <c r="Z947" s="30">
        <v>4.0656416320000001E-3</v>
      </c>
      <c r="AA947" s="30">
        <v>2.4400000000000002E-2</v>
      </c>
      <c r="AB947" s="30">
        <v>3.664213846E-3</v>
      </c>
      <c r="AC947" s="99">
        <f t="shared" si="451"/>
        <v>3.7593303695000004E-3</v>
      </c>
      <c r="AD947">
        <f t="shared" si="452"/>
        <v>2.4274560149486799E-4</v>
      </c>
      <c r="AE947" t="s">
        <v>51</v>
      </c>
      <c r="AF947">
        <v>2.68E+18</v>
      </c>
      <c r="AG947" s="30">
        <v>7.3300000000000004E-2</v>
      </c>
      <c r="AH947" s="30">
        <v>1.13379737E-2</v>
      </c>
      <c r="AI947" s="30">
        <v>0.09</v>
      </c>
      <c r="AJ947" s="30">
        <v>1.47299509E-2</v>
      </c>
      <c r="AK947" s="99">
        <f t="shared" si="453"/>
        <v>1.30339623E-2</v>
      </c>
      <c r="AL947" s="100">
        <f t="shared" si="454"/>
        <v>1.6959886E-3</v>
      </c>
      <c r="AM947" t="s">
        <v>57</v>
      </c>
      <c r="AN947">
        <v>2.78E+18</v>
      </c>
      <c r="AO947" s="30">
        <v>3.5E-4</v>
      </c>
      <c r="AP947" s="30">
        <v>4.1592394530000002E-4</v>
      </c>
      <c r="AQ947" s="30">
        <v>3.14E-3</v>
      </c>
      <c r="AR947" s="30">
        <v>3.0506169240000001E-3</v>
      </c>
      <c r="AS947">
        <f t="shared" si="455"/>
        <v>1.7332704346500001E-3</v>
      </c>
      <c r="AT947">
        <f t="shared" si="456"/>
        <v>1.8630092715833538E-3</v>
      </c>
      <c r="AU947" t="s">
        <v>51</v>
      </c>
      <c r="AV947">
        <v>2.78E+18</v>
      </c>
      <c r="AW947" s="30">
        <v>1.33E-3</v>
      </c>
      <c r="AX947" s="30">
        <v>1.216166789E-3</v>
      </c>
      <c r="AY947" s="30">
        <v>3.1800000000000001E-3</v>
      </c>
      <c r="AZ947" s="30">
        <v>4.2467948719999999E-3</v>
      </c>
      <c r="BA947" s="30">
        <v>3.14E-3</v>
      </c>
      <c r="BB947" s="30">
        <v>3.3422032999999999E-3</v>
      </c>
      <c r="BC947" s="30">
        <v>3.4399999999999999E-3</v>
      </c>
      <c r="BD947" s="30">
        <v>3.9736629319999999E-3</v>
      </c>
      <c r="BE947" s="30">
        <v>2.5100000000000001E-3</v>
      </c>
      <c r="BF947" s="30">
        <v>2.5788554400000001E-3</v>
      </c>
      <c r="BG947">
        <f t="shared" si="457"/>
        <v>3.5353791359999998E-3</v>
      </c>
      <c r="BH947">
        <f t="shared" si="448"/>
        <v>1.2199852712502504E-3</v>
      </c>
      <c r="BI947" t="s">
        <v>57</v>
      </c>
      <c r="BJ947">
        <v>2.68E+18</v>
      </c>
      <c r="BK947" s="30">
        <v>2.0999999999999999E-3</v>
      </c>
      <c r="BL947" s="30">
        <v>3.034243606E-3</v>
      </c>
      <c r="BM947" s="30">
        <v>2.5999999999999999E-3</v>
      </c>
      <c r="BN947" s="30">
        <v>2.9813094829999999E-3</v>
      </c>
      <c r="BO947">
        <f t="shared" si="458"/>
        <v>3.0077765445E-3</v>
      </c>
      <c r="BP947">
        <f t="shared" si="459"/>
        <v>3.7430077329462853E-5</v>
      </c>
      <c r="BQ947" t="s">
        <v>51</v>
      </c>
      <c r="BR947">
        <v>2.68E+18</v>
      </c>
      <c r="BS947" s="30">
        <v>2.2599999999999999E-3</v>
      </c>
      <c r="BT947" s="30">
        <v>2.6051873200000002E-3</v>
      </c>
      <c r="BW947" s="132">
        <v>1.7441211349999999E-4</v>
      </c>
      <c r="BX947" s="132">
        <v>3.4248164469999999E-4</v>
      </c>
      <c r="BY947" s="30">
        <v>3.6142234540000002E-4</v>
      </c>
      <c r="BZ947" s="30">
        <v>4.246395191E-4</v>
      </c>
      <c r="CA947" s="30">
        <v>5.0572827480000002E-4</v>
      </c>
      <c r="CB947" s="100">
        <f t="shared" ref="CB947" si="478">AVERAGE(BX947:CA947)</f>
        <v>4.0856794599999999E-4</v>
      </c>
      <c r="CC947" s="132">
        <v>1.8555879250000001E-4</v>
      </c>
      <c r="CD947" s="132">
        <v>1.699307775E-4</v>
      </c>
      <c r="CE947" s="132">
        <v>1.9778308859999999E-4</v>
      </c>
      <c r="CF947" s="132">
        <v>1.260450728E-4</v>
      </c>
      <c r="CG947">
        <f t="shared" si="461"/>
        <v>1.6982943285000001E-4</v>
      </c>
      <c r="CH947" s="30">
        <v>5.5156348270000001E-4</v>
      </c>
      <c r="CI947" s="30">
        <v>7.1657451590000001E-4</v>
      </c>
      <c r="CJ947" s="100">
        <f t="shared" si="462"/>
        <v>6.3406899929999995E-4</v>
      </c>
      <c r="CK947" s="30">
        <v>2.023363837E-5</v>
      </c>
      <c r="CL947" s="30">
        <v>1.4840472719999999E-4</v>
      </c>
      <c r="CM947">
        <f t="shared" si="463"/>
        <v>8.4319182784999989E-5</v>
      </c>
      <c r="CN947" s="30">
        <v>3.8254279E-5</v>
      </c>
      <c r="CO947" s="32">
        <v>1.950942307E-4</v>
      </c>
      <c r="CP947" s="30">
        <v>1.223724251E-4</v>
      </c>
      <c r="CQ947" s="30">
        <v>1.5789635269999999E-4</v>
      </c>
      <c r="CR947" s="30">
        <v>9.1143726420000003E-5</v>
      </c>
      <c r="CS947">
        <f t="shared" si="464"/>
        <v>1.20952202784E-4</v>
      </c>
      <c r="CT947" s="30">
        <v>1.5080948520000001E-4</v>
      </c>
      <c r="CU947" s="30">
        <v>1.17594705E-4</v>
      </c>
      <c r="CV947">
        <f t="shared" si="465"/>
        <v>1.3420209510000002E-4</v>
      </c>
      <c r="CW947" s="32">
        <v>9.1717689290000005E-4</v>
      </c>
      <c r="CY947">
        <v>4.32E+18</v>
      </c>
      <c r="CZ947">
        <f>Q957</f>
        <v>2.3100983064999999E-3</v>
      </c>
    </row>
    <row r="948" spans="1:104" ht="15.75" thickBot="1">
      <c r="A948" t="s">
        <v>58</v>
      </c>
      <c r="B948">
        <v>2.93E+18</v>
      </c>
      <c r="C948" s="30">
        <v>2.1700000000000001E-2</v>
      </c>
      <c r="D948" s="30">
        <v>3.3534229640000001E-3</v>
      </c>
      <c r="E948" t="s">
        <v>52</v>
      </c>
      <c r="F948">
        <v>2.93E+18</v>
      </c>
      <c r="G948" s="19"/>
      <c r="H948" s="19"/>
      <c r="I948" s="19"/>
      <c r="J948" s="19"/>
      <c r="K948" s="19"/>
      <c r="L948" s="19"/>
      <c r="M948" s="19"/>
      <c r="N948" s="19"/>
      <c r="R948" s="100"/>
      <c r="S948" t="s">
        <v>58</v>
      </c>
      <c r="T948">
        <v>2.83E+18</v>
      </c>
      <c r="U948" s="30">
        <v>2.5100000000000001E-2</v>
      </c>
      <c r="V948" s="30">
        <v>3.6403190720000001E-3</v>
      </c>
      <c r="W948" s="30">
        <v>2.07E-2</v>
      </c>
      <c r="X948" s="30">
        <v>3.2424812029999998E-3</v>
      </c>
      <c r="Y948" s="30">
        <v>2.5999999999999999E-2</v>
      </c>
      <c r="Z948" s="30">
        <v>3.843879361E-3</v>
      </c>
      <c r="AA948" s="30">
        <v>2.4E-2</v>
      </c>
      <c r="AB948" s="30">
        <v>3.6041447660000001E-3</v>
      </c>
      <c r="AC948" s="99">
        <f t="shared" si="451"/>
        <v>3.5827061005E-3</v>
      </c>
      <c r="AD948">
        <f t="shared" si="452"/>
        <v>2.5016216323454888E-4</v>
      </c>
      <c r="AE948" t="s">
        <v>52</v>
      </c>
      <c r="AF948">
        <v>2.83E+18</v>
      </c>
      <c r="AG948" s="30">
        <v>6.1699999999999998E-2</v>
      </c>
      <c r="AH948" s="30">
        <v>9.5436968289999997E-3</v>
      </c>
      <c r="AI948" s="19"/>
      <c r="AJ948" s="19"/>
      <c r="AK948" s="99">
        <f t="shared" si="453"/>
        <v>9.5436968289999997E-3</v>
      </c>
      <c r="AL948" s="100"/>
      <c r="AM948" t="s">
        <v>58</v>
      </c>
      <c r="AN948">
        <v>2.93E+18</v>
      </c>
      <c r="AO948" s="30">
        <v>4.0000000000000003E-5</v>
      </c>
      <c r="AP948" s="30">
        <v>4.7534165179999997E-5</v>
      </c>
      <c r="AQ948" s="30">
        <v>1.9300000000000001E-3</v>
      </c>
      <c r="AR948" s="30">
        <v>1.8750607209999999E-3</v>
      </c>
      <c r="AS948">
        <f t="shared" si="455"/>
        <v>9.6129744308999998E-4</v>
      </c>
      <c r="AT948">
        <f t="shared" si="456"/>
        <v>1.2922564204188175E-3</v>
      </c>
      <c r="AU948" t="s">
        <v>52</v>
      </c>
      <c r="AV948">
        <v>2.93E+18</v>
      </c>
      <c r="AW948" s="19"/>
      <c r="AX948" s="19"/>
      <c r="AY948" s="30">
        <v>3.31E-3</v>
      </c>
      <c r="AZ948" s="30">
        <v>4.4204059829999996E-3</v>
      </c>
      <c r="BA948" s="30">
        <v>3.64E-3</v>
      </c>
      <c r="BB948" s="30">
        <v>3.8744012770000002E-3</v>
      </c>
      <c r="BC948" s="30">
        <v>2.9099999999999998E-3</v>
      </c>
      <c r="BD948" s="30">
        <v>3.3614416079999999E-3</v>
      </c>
      <c r="BE948" s="30">
        <v>3.3800000000000002E-3</v>
      </c>
      <c r="BF948" s="30">
        <v>3.4727216690000002E-3</v>
      </c>
      <c r="BG948">
        <f t="shared" si="457"/>
        <v>3.7822426342499996E-3</v>
      </c>
      <c r="BH948">
        <f t="shared" si="448"/>
        <v>4.7910416638544649E-4</v>
      </c>
      <c r="BI948" t="s">
        <v>58</v>
      </c>
      <c r="BJ948">
        <v>2.83E+18</v>
      </c>
      <c r="BK948" s="30">
        <v>2.1800000000000001E-3</v>
      </c>
      <c r="BL948" s="30">
        <v>3.149833839E-3</v>
      </c>
      <c r="BM948" s="30">
        <v>1.8500000000000001E-3</v>
      </c>
      <c r="BN948" s="30">
        <v>2.1213163630000001E-3</v>
      </c>
      <c r="BO948">
        <f t="shared" si="458"/>
        <v>2.6355751010000003E-3</v>
      </c>
      <c r="BP948">
        <f t="shared" si="459"/>
        <v>7.2727168184847204E-4</v>
      </c>
      <c r="BQ948" t="s">
        <v>52</v>
      </c>
      <c r="BR948">
        <v>2.83E+18</v>
      </c>
      <c r="BS948" s="30">
        <v>3.3500000000000001E-3</v>
      </c>
      <c r="BT948" s="30">
        <v>3.86167147E-3</v>
      </c>
      <c r="BW948" s="132">
        <v>1.631354682E-4</v>
      </c>
      <c r="BX948" s="134"/>
      <c r="BY948" s="19"/>
      <c r="BZ948" s="19"/>
      <c r="CA948" s="19"/>
      <c r="CB948" s="100"/>
      <c r="CC948" s="132">
        <v>1.7709223160000001E-4</v>
      </c>
      <c r="CD948" s="132">
        <v>1.5773843469999999E-4</v>
      </c>
      <c r="CE948" s="132">
        <v>1.869949202E-4</v>
      </c>
      <c r="CF948" s="132">
        <v>1.2397876009999999E-4</v>
      </c>
      <c r="CG948">
        <f t="shared" si="461"/>
        <v>1.6145108665000001E-4</v>
      </c>
      <c r="CH948" s="30">
        <v>4.6427649229999999E-4</v>
      </c>
      <c r="CI948" s="19"/>
      <c r="CJ948" s="100">
        <f t="shared" si="462"/>
        <v>4.6427649229999999E-4</v>
      </c>
      <c r="CK948" s="30">
        <v>2.3124158140000001E-6</v>
      </c>
      <c r="CL948" s="30">
        <v>9.1216918339999994E-5</v>
      </c>
      <c r="CM948">
        <f t="shared" si="463"/>
        <v>4.6764667076999997E-5</v>
      </c>
      <c r="CN948" s="19"/>
      <c r="CO948" s="32">
        <v>2.030699338E-4</v>
      </c>
      <c r="CP948" s="30">
        <v>1.418587525E-4</v>
      </c>
      <c r="CQ948" s="30">
        <v>1.335689984E-4</v>
      </c>
      <c r="CR948" s="30">
        <v>1.227357086E-4</v>
      </c>
      <c r="CS948">
        <f t="shared" si="464"/>
        <v>1.5030834832499999E-4</v>
      </c>
      <c r="CT948" s="30">
        <v>1.5655466439999999E-4</v>
      </c>
      <c r="CU948" s="30">
        <v>8.3672971890000005E-5</v>
      </c>
      <c r="CV948">
        <f t="shared" si="465"/>
        <v>1.20113818145E-4</v>
      </c>
      <c r="CW948" s="32">
        <v>9.4599767770000003E-4</v>
      </c>
      <c r="CY948">
        <v>4.63E+18</v>
      </c>
      <c r="CZ948">
        <f>Q959</f>
        <v>1.555918396E-3</v>
      </c>
    </row>
    <row r="949" spans="1:104" ht="15.75" thickBot="1">
      <c r="A949" t="s">
        <v>59</v>
      </c>
      <c r="B949">
        <v>3.09E+18</v>
      </c>
      <c r="C949" s="30">
        <v>1.9800000000000002E-2</v>
      </c>
      <c r="D949" s="30">
        <v>3.0598052849999998E-3</v>
      </c>
      <c r="E949" t="s">
        <v>53</v>
      </c>
      <c r="F949">
        <v>3.09E+18</v>
      </c>
      <c r="G949" s="30">
        <v>4.0899999999999999E-2</v>
      </c>
      <c r="H949" s="30">
        <v>6.3283304970000002E-3</v>
      </c>
      <c r="I949" s="30">
        <v>5.0500000000000003E-2</v>
      </c>
      <c r="J949" s="30">
        <v>9.3796433880000002E-3</v>
      </c>
      <c r="K949" s="30">
        <v>5.4800000000000001E-2</v>
      </c>
      <c r="L949" s="30">
        <v>9.5287776039999997E-3</v>
      </c>
      <c r="M949" s="30">
        <v>2.29E-2</v>
      </c>
      <c r="N949" s="30">
        <v>8.5022647950000006E-3</v>
      </c>
      <c r="Q949">
        <f t="shared" si="449"/>
        <v>9.1368952623333329E-3</v>
      </c>
      <c r="R949" s="100">
        <f t="shared" ref="R949" si="479">_xlfn.STDEV.S(H949,J949,L949,N949,P949)</f>
        <v>1.475497801093636E-3</v>
      </c>
      <c r="S949" t="s">
        <v>59</v>
      </c>
      <c r="T949">
        <v>2.97E+18</v>
      </c>
      <c r="U949" s="30">
        <v>2.4400000000000002E-2</v>
      </c>
      <c r="V949" s="30">
        <v>3.5387962289999998E-3</v>
      </c>
      <c r="W949" s="30">
        <v>1.9199999999999998E-2</v>
      </c>
      <c r="X949" s="30">
        <v>3.0075187970000001E-3</v>
      </c>
      <c r="Y949" s="30">
        <v>2.6200000000000001E-2</v>
      </c>
      <c r="Z949" s="30">
        <v>3.8734476639999999E-3</v>
      </c>
      <c r="AA949" s="30">
        <v>2.53E-2</v>
      </c>
      <c r="AB949" s="30">
        <v>3.7993692750000001E-3</v>
      </c>
      <c r="AC949" s="99">
        <f t="shared" si="451"/>
        <v>3.5547829912499999E-3</v>
      </c>
      <c r="AD949">
        <f t="shared" si="452"/>
        <v>3.9205582031680123E-4</v>
      </c>
      <c r="AE949" t="s">
        <v>53</v>
      </c>
      <c r="AF949">
        <v>2.97E+18</v>
      </c>
      <c r="AG949" s="30">
        <v>6.9500000000000006E-2</v>
      </c>
      <c r="AH949" s="30">
        <v>1.0750193349999999E-2</v>
      </c>
      <c r="AI949" s="30">
        <v>6.7799999999999999E-2</v>
      </c>
      <c r="AJ949" s="30">
        <v>1.1096563009999999E-2</v>
      </c>
      <c r="AK949" s="99">
        <f t="shared" si="453"/>
        <v>1.0923378179999998E-2</v>
      </c>
      <c r="AL949" s="100">
        <f t="shared" ref="AL949:AL965" si="480">_xlfn.STDEV.P(AH949,AJ949)</f>
        <v>1.7318482999999999E-4</v>
      </c>
      <c r="AM949" t="s">
        <v>59</v>
      </c>
      <c r="AN949">
        <v>3.09E+18</v>
      </c>
      <c r="AO949" s="30">
        <v>-2.2000000000000001E-4</v>
      </c>
      <c r="AP949" s="30">
        <v>-2.614379085E-4</v>
      </c>
      <c r="AQ949" s="30">
        <v>2.81E-3</v>
      </c>
      <c r="AR949" s="30">
        <v>2.730010687E-3</v>
      </c>
      <c r="AS949">
        <f t="shared" si="455"/>
        <v>1.2342863892500001E-3</v>
      </c>
      <c r="AT949">
        <f t="shared" si="456"/>
        <v>2.1152735874490234E-3</v>
      </c>
      <c r="AU949" t="s">
        <v>53</v>
      </c>
      <c r="AV949">
        <v>3.09E+18</v>
      </c>
      <c r="AW949" s="30">
        <v>1.33E-3</v>
      </c>
      <c r="AX949" s="30">
        <v>1.216166789E-3</v>
      </c>
      <c r="AY949" s="30">
        <v>3.5400000000000002E-3</v>
      </c>
      <c r="AZ949" s="30">
        <v>4.7275641030000001E-3</v>
      </c>
      <c r="BA949" s="30">
        <v>3.49E-3</v>
      </c>
      <c r="BB949" s="30">
        <v>3.7147418840000001E-3</v>
      </c>
      <c r="BC949" s="30">
        <v>3.9500000000000004E-3</v>
      </c>
      <c r="BD949" s="30">
        <v>4.5627815639999996E-3</v>
      </c>
      <c r="BE949" s="30">
        <v>3.63E-3</v>
      </c>
      <c r="BF949" s="30">
        <v>3.7295797800000001E-3</v>
      </c>
      <c r="BG949">
        <f t="shared" si="457"/>
        <v>4.18366683275E-3</v>
      </c>
      <c r="BH949">
        <f t="shared" si="448"/>
        <v>1.4062790518595992E-3</v>
      </c>
      <c r="BI949" t="s">
        <v>59</v>
      </c>
      <c r="BJ949">
        <v>2.97E+18</v>
      </c>
      <c r="BK949" s="30">
        <v>2.3400000000000001E-3</v>
      </c>
      <c r="BL949" s="30">
        <v>3.381014304E-3</v>
      </c>
      <c r="BM949" s="30">
        <v>2.3999999999999998E-3</v>
      </c>
      <c r="BN949" s="30">
        <v>2.751977984E-3</v>
      </c>
      <c r="BO949">
        <f t="shared" si="458"/>
        <v>3.066496144E-3</v>
      </c>
      <c r="BP949">
        <f t="shared" si="459"/>
        <v>4.4479584748463103E-4</v>
      </c>
      <c r="BQ949" t="s">
        <v>53</v>
      </c>
      <c r="BR949">
        <v>2.97E+18</v>
      </c>
      <c r="BS949" s="30">
        <v>3.6700000000000001E-3</v>
      </c>
      <c r="BT949" s="30">
        <v>4.2305475499999998E-3</v>
      </c>
      <c r="BW949" s="132">
        <v>1.4885171760000001E-4</v>
      </c>
      <c r="BX949" s="132">
        <v>3.078571268E-4</v>
      </c>
      <c r="BY949" s="30">
        <v>4.5629571110000002E-4</v>
      </c>
      <c r="BZ949" s="30">
        <v>4.6355071E-4</v>
      </c>
      <c r="CA949" s="30">
        <v>4.1361348190000001E-4</v>
      </c>
      <c r="CB949" s="100">
        <f t="shared" ref="CB949" si="481">AVERAGE(BX949:CA949)</f>
        <v>4.1032925744999998E-4</v>
      </c>
      <c r="CC949" s="132">
        <v>1.7215340440000001E-4</v>
      </c>
      <c r="CD949" s="132">
        <v>1.463081134E-4</v>
      </c>
      <c r="CE949" s="132">
        <v>1.8843334259999999E-4</v>
      </c>
      <c r="CF949" s="132">
        <v>1.3069427629999999E-4</v>
      </c>
      <c r="CG949">
        <f t="shared" si="461"/>
        <v>1.59397284175E-4</v>
      </c>
      <c r="CH949" s="30">
        <v>5.2296946860000003E-4</v>
      </c>
      <c r="CI949" s="30">
        <v>5.3981946870000001E-4</v>
      </c>
      <c r="CJ949" s="100">
        <f t="shared" si="462"/>
        <v>5.3139446865000002E-4</v>
      </c>
      <c r="CK949" s="30">
        <v>1.271828698E-5</v>
      </c>
      <c r="CL949" s="30">
        <v>1.3280805210000001E-4</v>
      </c>
      <c r="CM949">
        <f t="shared" si="463"/>
        <v>7.2763169540000008E-5</v>
      </c>
      <c r="CN949" s="30">
        <v>3.8254279E-5</v>
      </c>
      <c r="CO949" s="32">
        <v>2.1718083859999999E-4</v>
      </c>
      <c r="CP949" s="30">
        <v>1.3601284239999999E-4</v>
      </c>
      <c r="CQ949" s="30">
        <v>1.8130586090000001E-4</v>
      </c>
      <c r="CR949" s="30">
        <v>1.3181391539999999E-4</v>
      </c>
      <c r="CS949">
        <f t="shared" si="464"/>
        <v>1.4091354725999998E-4</v>
      </c>
      <c r="CT949" s="30">
        <v>1.6804504180000001E-4</v>
      </c>
      <c r="CU949" s="30">
        <v>1.085488871E-4</v>
      </c>
      <c r="CV949">
        <f t="shared" si="465"/>
        <v>1.3829696445E-4</v>
      </c>
      <c r="CW949" s="32">
        <v>8.6365639089999995E-4</v>
      </c>
      <c r="CY949">
        <v>4.94E+18</v>
      </c>
      <c r="CZ949">
        <f>Q961</f>
        <v>8.9758567709999999E-4</v>
      </c>
    </row>
    <row r="950" spans="1:104" ht="15.75" thickBot="1">
      <c r="A950" t="s">
        <v>60</v>
      </c>
      <c r="B950">
        <v>3.24E+18</v>
      </c>
      <c r="C950" s="30">
        <v>2.0400000000000001E-2</v>
      </c>
      <c r="D950" s="30">
        <v>3.1525266570000001E-3</v>
      </c>
      <c r="E950" t="s">
        <v>54</v>
      </c>
      <c r="F950">
        <v>3.24E+18</v>
      </c>
      <c r="G950" s="19"/>
      <c r="H950" s="19"/>
      <c r="I950" s="19"/>
      <c r="J950" s="19"/>
      <c r="K950" s="19"/>
      <c r="L950" s="19"/>
      <c r="M950" s="19"/>
      <c r="N950" s="19"/>
      <c r="R950" s="100"/>
      <c r="S950" t="s">
        <v>60</v>
      </c>
      <c r="T950">
        <v>3.12E+18</v>
      </c>
      <c r="U950" s="30">
        <v>2.4E-2</v>
      </c>
      <c r="V950" s="30">
        <v>3.480783176E-3</v>
      </c>
      <c r="W950" s="30">
        <v>2.2800000000000001E-2</v>
      </c>
      <c r="X950" s="30">
        <v>3.5714285710000001E-3</v>
      </c>
      <c r="Y950" s="30">
        <v>2.9499999999999998E-2</v>
      </c>
      <c r="Z950" s="30">
        <v>4.3613246599999997E-3</v>
      </c>
      <c r="AA950" s="30">
        <v>2.4500000000000001E-2</v>
      </c>
      <c r="AB950" s="30">
        <v>3.6792311159999998E-3</v>
      </c>
      <c r="AC950" s="99">
        <f t="shared" si="451"/>
        <v>3.7731918807499998E-3</v>
      </c>
      <c r="AD950">
        <f t="shared" si="452"/>
        <v>4.0039150636827988E-4</v>
      </c>
      <c r="AE950" t="s">
        <v>54</v>
      </c>
      <c r="AF950">
        <v>3.12E+18</v>
      </c>
      <c r="AG950" s="30">
        <v>5.6000000000000001E-2</v>
      </c>
      <c r="AH950" s="30">
        <v>8.6620262949999999E-3</v>
      </c>
      <c r="AI950" s="30">
        <v>5.2200000000000003E-2</v>
      </c>
      <c r="AJ950" s="30">
        <v>8.5433715219999998E-3</v>
      </c>
      <c r="AK950" s="99">
        <f t="shared" si="453"/>
        <v>8.6026989084999998E-3</v>
      </c>
      <c r="AL950" s="100">
        <f t="shared" si="480"/>
        <v>5.9327386500000051E-5</v>
      </c>
      <c r="AM950" t="s">
        <v>60</v>
      </c>
      <c r="AN950">
        <v>3.24E+18</v>
      </c>
      <c r="AO950" s="30">
        <v>-9.8999999999999999E-4</v>
      </c>
      <c r="AP950" s="30">
        <v>-1.176470588E-3</v>
      </c>
      <c r="AQ950" s="30">
        <v>2.7499999999999998E-3</v>
      </c>
      <c r="AR950" s="30">
        <v>2.671718644E-3</v>
      </c>
      <c r="AS950">
        <f t="shared" si="455"/>
        <v>7.4762402800000001E-4</v>
      </c>
      <c r="AT950">
        <f t="shared" si="456"/>
        <v>2.7210807012362525E-3</v>
      </c>
      <c r="AU950" t="s">
        <v>54</v>
      </c>
      <c r="AV950">
        <v>3.24E+18</v>
      </c>
      <c r="AW950" s="19"/>
      <c r="AX950" s="19"/>
      <c r="AY950" s="30">
        <v>2.9299999999999999E-3</v>
      </c>
      <c r="AZ950" s="30">
        <v>3.9129273500000004E-3</v>
      </c>
      <c r="BA950" s="30">
        <v>3.8300000000000001E-3</v>
      </c>
      <c r="BB950" s="30">
        <v>4.0766365089999999E-3</v>
      </c>
      <c r="BC950" s="30">
        <v>4.0200000000000001E-3</v>
      </c>
      <c r="BD950" s="30">
        <v>4.6436409839999996E-3</v>
      </c>
      <c r="BE950" s="30">
        <v>3.3500000000000001E-3</v>
      </c>
      <c r="BF950" s="30">
        <v>3.4418986949999999E-3</v>
      </c>
      <c r="BG950">
        <f t="shared" si="457"/>
        <v>4.0187758845000006E-3</v>
      </c>
      <c r="BH950">
        <f t="shared" si="448"/>
        <v>4.9591512999097305E-4</v>
      </c>
      <c r="BI950" t="s">
        <v>60</v>
      </c>
      <c r="BJ950">
        <v>3.12E+18</v>
      </c>
      <c r="BK950" s="30">
        <v>2.4199999999999998E-3</v>
      </c>
      <c r="BL950" s="30">
        <v>3.496604537E-3</v>
      </c>
      <c r="BM950" s="30">
        <v>2.3400000000000001E-3</v>
      </c>
      <c r="BN950" s="30">
        <v>2.6831785350000001E-3</v>
      </c>
      <c r="BO950">
        <f t="shared" si="458"/>
        <v>3.089891536E-3</v>
      </c>
      <c r="BP950">
        <f t="shared" si="459"/>
        <v>5.751790420076621E-4</v>
      </c>
      <c r="BQ950" t="s">
        <v>54</v>
      </c>
      <c r="BR950">
        <v>3.12E+18</v>
      </c>
      <c r="BS950" s="30">
        <v>3.7100000000000002E-3</v>
      </c>
      <c r="BT950" s="30">
        <v>4.2766570609999999E-3</v>
      </c>
      <c r="BW950" s="132">
        <v>1.5336237569999999E-4</v>
      </c>
      <c r="BX950" s="134"/>
      <c r="BY950" s="19"/>
      <c r="BZ950" s="19"/>
      <c r="CA950" s="19"/>
      <c r="CB950" s="100"/>
      <c r="CC950" s="132">
        <v>1.6933121749999999E-4</v>
      </c>
      <c r="CD950" s="132">
        <v>1.7374088459999999E-4</v>
      </c>
      <c r="CE950" s="132">
        <v>2.1216731329999999E-4</v>
      </c>
      <c r="CF950" s="132">
        <v>1.2656165089999999E-4</v>
      </c>
      <c r="CG950">
        <f t="shared" si="461"/>
        <v>1.70450266575E-4</v>
      </c>
      <c r="CH950" s="30">
        <v>4.2138547110000003E-4</v>
      </c>
      <c r="CI950" s="30">
        <v>4.1561321920000001E-4</v>
      </c>
      <c r="CJ950" s="100">
        <f t="shared" si="462"/>
        <v>4.1849934515000002E-4</v>
      </c>
      <c r="CK950" s="30">
        <v>5.7232291399999999E-5</v>
      </c>
      <c r="CL950" s="30">
        <v>1.29972293E-4</v>
      </c>
      <c r="CM950">
        <f t="shared" si="463"/>
        <v>9.3602292199999998E-5</v>
      </c>
      <c r="CN950" s="19"/>
      <c r="CO950" s="32">
        <v>1.7975638909999999E-4</v>
      </c>
      <c r="CP950" s="30">
        <v>1.492635876E-4</v>
      </c>
      <c r="CQ950" s="30">
        <v>1.8451894480000001E-4</v>
      </c>
      <c r="CR950" s="30">
        <v>1.216463254E-4</v>
      </c>
      <c r="CS950">
        <f t="shared" si="464"/>
        <v>1.5879631172500001E-4</v>
      </c>
      <c r="CT950" s="30">
        <v>1.7379024049999999E-4</v>
      </c>
      <c r="CU950" s="30">
        <v>1.058351451E-4</v>
      </c>
      <c r="CV950">
        <f t="shared" si="465"/>
        <v>1.3981269279999999E-4</v>
      </c>
      <c r="CW950" s="32">
        <v>6.9900619940000005E-4</v>
      </c>
      <c r="CY950">
        <v>5.24E+18</v>
      </c>
      <c r="CZ950">
        <f>Q963</f>
        <v>2.2446512954999999E-4</v>
      </c>
    </row>
    <row r="951" spans="1:104" ht="15.75" thickBot="1">
      <c r="A951" t="s">
        <v>61</v>
      </c>
      <c r="B951">
        <v>3.39E+18</v>
      </c>
      <c r="C951" s="30">
        <v>1.8800000000000001E-2</v>
      </c>
      <c r="D951" s="30">
        <v>2.9052696650000002E-3</v>
      </c>
      <c r="E951" t="s">
        <v>55</v>
      </c>
      <c r="F951">
        <v>3.39E+18</v>
      </c>
      <c r="G951" s="30">
        <v>2.8400000000000002E-2</v>
      </c>
      <c r="H951" s="30">
        <v>4.3942441590000001E-3</v>
      </c>
      <c r="I951" s="30">
        <v>2.7400000000000001E-2</v>
      </c>
      <c r="J951" s="30">
        <v>5.0891530459999997E-3</v>
      </c>
      <c r="K951" s="30">
        <v>3.1399999999999997E-2</v>
      </c>
      <c r="L951" s="30">
        <v>5.459920014E-3</v>
      </c>
      <c r="M951" s="30">
        <v>1.34E-2</v>
      </c>
      <c r="N951" s="30">
        <v>4.9751243780000003E-3</v>
      </c>
      <c r="Q951">
        <f t="shared" si="449"/>
        <v>5.1747324793333339E-3</v>
      </c>
      <c r="R951" s="100">
        <f t="shared" ref="R951" si="482">_xlfn.STDEV.S(H951,J951,L951,N951,P951)</f>
        <v>4.4172792421329698E-4</v>
      </c>
      <c r="S951" t="s">
        <v>61</v>
      </c>
      <c r="T951">
        <v>3.27E+18</v>
      </c>
      <c r="U951" s="30">
        <v>2.5899999999999999E-2</v>
      </c>
      <c r="V951" s="30">
        <v>3.7563451780000001E-3</v>
      </c>
      <c r="W951" s="30">
        <v>2.1000000000000001E-2</v>
      </c>
      <c r="X951" s="30">
        <v>3.2894736840000001E-3</v>
      </c>
      <c r="Y951" s="30">
        <v>2.6200000000000001E-2</v>
      </c>
      <c r="Z951" s="30">
        <v>3.8734476639999999E-3</v>
      </c>
      <c r="AA951" s="30">
        <v>2.86E-2</v>
      </c>
      <c r="AB951" s="30">
        <v>4.2949391800000004E-3</v>
      </c>
      <c r="AC951" s="99">
        <f t="shared" si="451"/>
        <v>3.8035514264999999E-3</v>
      </c>
      <c r="AD951">
        <f t="shared" si="452"/>
        <v>4.1346171267231559E-4</v>
      </c>
      <c r="AE951" t="s">
        <v>55</v>
      </c>
      <c r="AF951">
        <v>3.27E+18</v>
      </c>
      <c r="AG951" s="30">
        <v>4.19E-2</v>
      </c>
      <c r="AH951" s="30">
        <v>6.4810518169999996E-3</v>
      </c>
      <c r="AI951" s="30">
        <v>3.7999999999999999E-2</v>
      </c>
      <c r="AJ951" s="30">
        <v>6.2193126019999996E-3</v>
      </c>
      <c r="AK951" s="99">
        <f t="shared" si="453"/>
        <v>6.3501822095E-3</v>
      </c>
      <c r="AL951" s="100">
        <f t="shared" si="480"/>
        <v>1.308696075E-4</v>
      </c>
      <c r="AM951" t="s">
        <v>61</v>
      </c>
      <c r="AN951">
        <v>3.39E+18</v>
      </c>
      <c r="AO951" s="30">
        <v>-7.6000000000000004E-4</v>
      </c>
      <c r="AP951" s="30">
        <v>-9.0314913840000002E-4</v>
      </c>
      <c r="AQ951" s="30">
        <v>2.4299999999999999E-3</v>
      </c>
      <c r="AR951" s="30">
        <v>2.3608277469999999E-3</v>
      </c>
      <c r="AS951">
        <f t="shared" si="455"/>
        <v>7.2883930429999992E-4</v>
      </c>
      <c r="AT951">
        <f t="shared" si="456"/>
        <v>2.3079801893024867E-3</v>
      </c>
      <c r="AU951" t="s">
        <v>55</v>
      </c>
      <c r="AV951">
        <v>3.39E+18</v>
      </c>
      <c r="AW951" s="30">
        <v>9.5E-4</v>
      </c>
      <c r="AX951" s="30">
        <v>8.6869056330000005E-4</v>
      </c>
      <c r="AY951" s="30">
        <v>1.74E-3</v>
      </c>
      <c r="AZ951" s="30">
        <v>2.323717949E-3</v>
      </c>
      <c r="BA951" s="30">
        <v>2.6700000000000001E-3</v>
      </c>
      <c r="BB951" s="30">
        <v>2.8419372010000002E-3</v>
      </c>
      <c r="BC951" s="30">
        <v>2.7399999999999998E-3</v>
      </c>
      <c r="BD951" s="30">
        <v>3.1650687310000002E-3</v>
      </c>
      <c r="BE951" s="30">
        <v>2.1700000000000001E-3</v>
      </c>
      <c r="BF951" s="30">
        <v>2.2295284089999998E-3</v>
      </c>
      <c r="BG951">
        <f t="shared" si="457"/>
        <v>2.6400630725000001E-3</v>
      </c>
      <c r="BH951">
        <f t="shared" si="448"/>
        <v>8.7965980716859312E-4</v>
      </c>
      <c r="BI951" t="s">
        <v>61</v>
      </c>
      <c r="BJ951">
        <v>3.27E+18</v>
      </c>
      <c r="BK951" s="30">
        <v>1.92E-3</v>
      </c>
      <c r="BL951" s="30">
        <v>2.7741655830000002E-3</v>
      </c>
      <c r="BM951" s="30">
        <v>2.2499999999999998E-3</v>
      </c>
      <c r="BN951" s="30">
        <v>2.5799793599999999E-3</v>
      </c>
      <c r="BO951">
        <f t="shared" si="458"/>
        <v>2.6770724715E-3</v>
      </c>
      <c r="BP951">
        <f t="shared" si="459"/>
        <v>1.373103950963033E-4</v>
      </c>
      <c r="BQ951" t="s">
        <v>55</v>
      </c>
      <c r="BR951">
        <v>3.27E+18</v>
      </c>
      <c r="BS951" s="30">
        <v>2.6099999999999999E-3</v>
      </c>
      <c r="BT951" s="30">
        <v>3.0086455329999999E-3</v>
      </c>
      <c r="BW951" s="132">
        <v>1.4133395400000001E-4</v>
      </c>
      <c r="BX951" s="132">
        <v>2.1376876290000001E-4</v>
      </c>
      <c r="BY951" s="30">
        <v>2.4757430660000003E-4</v>
      </c>
      <c r="BZ951" s="30">
        <v>2.6561117330000002E-4</v>
      </c>
      <c r="CA951" s="30">
        <v>2.4202710290000001E-4</v>
      </c>
      <c r="CB951" s="100">
        <f t="shared" ref="CB951" si="483">AVERAGE(BX951:CA951)</f>
        <v>2.4224533642500004E-4</v>
      </c>
      <c r="CC951" s="132">
        <v>1.8273660550000001E-4</v>
      </c>
      <c r="CD951" s="132">
        <v>1.60024499E-4</v>
      </c>
      <c r="CE951" s="132">
        <v>1.8843334259999999E-4</v>
      </c>
      <c r="CF951" s="132">
        <v>1.4774135580000001E-4</v>
      </c>
      <c r="CG951">
        <f t="shared" si="461"/>
        <v>1.6973395072500001E-4</v>
      </c>
      <c r="CH951" s="30">
        <v>3.1528662929999999E-4</v>
      </c>
      <c r="CI951" s="30">
        <v>3.0255368449999998E-4</v>
      </c>
      <c r="CJ951" s="100">
        <f t="shared" si="462"/>
        <v>3.0892015690000001E-4</v>
      </c>
      <c r="CK951" s="30">
        <v>4.3935900470000003E-5</v>
      </c>
      <c r="CL951" s="30">
        <v>1.148482443E-4</v>
      </c>
      <c r="CM951">
        <f t="shared" si="463"/>
        <v>7.9392072385E-5</v>
      </c>
      <c r="CN951" s="30">
        <v>2.7324475099999999E-5</v>
      </c>
      <c r="CO951" s="32">
        <v>1.0674899899999999E-4</v>
      </c>
      <c r="CP951" s="30">
        <v>1.0405537249999999E-4</v>
      </c>
      <c r="CQ951" s="30">
        <v>1.257659179E-4</v>
      </c>
      <c r="CR951" s="30">
        <v>7.8797498100000005E-5</v>
      </c>
      <c r="CS951">
        <f t="shared" si="464"/>
        <v>8.8538452519999999E-5</v>
      </c>
      <c r="CT951" s="30">
        <v>1.3788285369999999E-4</v>
      </c>
      <c r="CU951" s="30">
        <v>1.01764535E-4</v>
      </c>
      <c r="CV951">
        <f t="shared" si="465"/>
        <v>1.1982369434999999E-4</v>
      </c>
      <c r="CW951" s="32">
        <v>4.2969415190000001E-4</v>
      </c>
      <c r="CY951">
        <v>5.55E+18</v>
      </c>
      <c r="CZ951">
        <f>Q965</f>
        <v>-2.3650677200000001E-5</v>
      </c>
    </row>
    <row r="952" spans="1:104" ht="15.75" thickBot="1">
      <c r="A952" t="s">
        <v>62</v>
      </c>
      <c r="B952">
        <v>3.55E+18</v>
      </c>
      <c r="C952" s="30">
        <v>2.2499999999999999E-2</v>
      </c>
      <c r="D952" s="30">
        <v>3.47705146E-3</v>
      </c>
      <c r="E952" t="s">
        <v>56</v>
      </c>
      <c r="F952">
        <v>3.55E+18</v>
      </c>
      <c r="G952" s="19"/>
      <c r="H952" s="19"/>
      <c r="I952" s="19"/>
      <c r="J952" s="19"/>
      <c r="K952" s="19"/>
      <c r="L952" s="19"/>
      <c r="M952" s="19"/>
      <c r="N952" s="19"/>
      <c r="R952" s="100"/>
      <c r="S952" t="s">
        <v>62</v>
      </c>
      <c r="T952">
        <v>3.42E+18</v>
      </c>
      <c r="U952" s="30">
        <v>2.23E-2</v>
      </c>
      <c r="V952" s="30">
        <v>3.2342277009999999E-3</v>
      </c>
      <c r="W952" s="30">
        <v>1.8599999999999998E-2</v>
      </c>
      <c r="X952" s="30">
        <v>2.913533835E-3</v>
      </c>
      <c r="Y952" s="30">
        <v>2.1700000000000001E-2</v>
      </c>
      <c r="Z952" s="30">
        <v>3.2081608519999999E-3</v>
      </c>
      <c r="AA952" s="30">
        <v>2.3E-2</v>
      </c>
      <c r="AB952" s="30">
        <v>3.4539720680000002E-3</v>
      </c>
      <c r="AC952" s="99">
        <f t="shared" si="451"/>
        <v>3.2024736140000001E-3</v>
      </c>
      <c r="AD952">
        <f t="shared" si="452"/>
        <v>2.219446890332749E-4</v>
      </c>
      <c r="AE952" t="s">
        <v>56</v>
      </c>
      <c r="AF952">
        <v>3.42E+18</v>
      </c>
      <c r="AG952" s="30">
        <v>2.93E-2</v>
      </c>
      <c r="AH952" s="30">
        <v>4.5320959010000002E-3</v>
      </c>
      <c r="AI952" s="30">
        <v>2.7900000000000001E-2</v>
      </c>
      <c r="AJ952" s="30">
        <v>4.5662847790000002E-3</v>
      </c>
      <c r="AK952" s="99">
        <f t="shared" si="453"/>
        <v>4.5491903400000002E-3</v>
      </c>
      <c r="AL952" s="100">
        <f t="shared" si="480"/>
        <v>1.7094439000000031E-5</v>
      </c>
      <c r="AM952" t="s">
        <v>62</v>
      </c>
      <c r="AN952">
        <v>3.55E+18</v>
      </c>
      <c r="AO952" s="30">
        <v>-1.25E-3</v>
      </c>
      <c r="AP952" s="30">
        <v>-1.485442662E-3</v>
      </c>
      <c r="AQ952" s="30">
        <v>1.81E-3</v>
      </c>
      <c r="AR952" s="30">
        <v>1.758476635E-3</v>
      </c>
      <c r="AS952">
        <f t="shared" si="455"/>
        <v>1.3651698650000001E-4</v>
      </c>
      <c r="AT952">
        <f t="shared" si="456"/>
        <v>2.2937973325305983E-3</v>
      </c>
      <c r="AU952" t="s">
        <v>56</v>
      </c>
      <c r="AV952">
        <v>3.55E+18</v>
      </c>
      <c r="AW952" s="19"/>
      <c r="AX952" s="19"/>
      <c r="AY952" s="30">
        <v>1.57E-3</v>
      </c>
      <c r="AZ952" s="30">
        <v>2.0966880340000001E-3</v>
      </c>
      <c r="BA952" s="30">
        <v>1.73E-3</v>
      </c>
      <c r="BB952" s="30">
        <v>1.8414050029999999E-3</v>
      </c>
      <c r="BC952" s="30">
        <v>1.48E-3</v>
      </c>
      <c r="BD952" s="30">
        <v>1.709599168E-3</v>
      </c>
      <c r="BE952" s="30">
        <v>1.75E-3</v>
      </c>
      <c r="BF952" s="30">
        <v>1.7980067809999999E-3</v>
      </c>
      <c r="BG952">
        <f t="shared" si="457"/>
        <v>1.8614247465000002E-3</v>
      </c>
      <c r="BH952">
        <f t="shared" si="448"/>
        <v>1.6615499712631008E-4</v>
      </c>
      <c r="BI952" t="s">
        <v>62</v>
      </c>
      <c r="BJ952">
        <v>3.42E+18</v>
      </c>
      <c r="BK952" s="30">
        <v>1.6199999999999999E-3</v>
      </c>
      <c r="BL952" s="30">
        <v>2.3407022110000001E-3</v>
      </c>
      <c r="BM952" s="30">
        <v>2.5300000000000001E-3</v>
      </c>
      <c r="BN952" s="30">
        <v>2.9010434580000002E-3</v>
      </c>
      <c r="BO952">
        <f t="shared" si="458"/>
        <v>2.6208728345000001E-3</v>
      </c>
      <c r="BP952">
        <f t="shared" si="459"/>
        <v>3.9622109553222627E-4</v>
      </c>
      <c r="BQ952" t="s">
        <v>56</v>
      </c>
      <c r="BR952">
        <v>3.42E+18</v>
      </c>
      <c r="BS952" s="30">
        <v>1.5100000000000001E-3</v>
      </c>
      <c r="BT952" s="30">
        <v>1.740634006E-3</v>
      </c>
      <c r="BW952" s="132">
        <v>1.69149679E-4</v>
      </c>
      <c r="BX952" s="134"/>
      <c r="BY952" s="19"/>
      <c r="BZ952" s="19"/>
      <c r="CA952" s="19"/>
      <c r="CB952" s="100"/>
      <c r="CC952" s="132">
        <v>1.5733692289999999E-4</v>
      </c>
      <c r="CD952" s="132">
        <v>1.417359848E-4</v>
      </c>
      <c r="CE952" s="132">
        <v>1.5606883720000001E-4</v>
      </c>
      <c r="CF952" s="132">
        <v>1.188129784E-4</v>
      </c>
      <c r="CG952">
        <f t="shared" si="461"/>
        <v>1.4348868082499999E-4</v>
      </c>
      <c r="CH952" s="30">
        <v>2.2047489829999999E-4</v>
      </c>
      <c r="CI952" s="30">
        <v>2.2213809990000001E-4</v>
      </c>
      <c r="CJ952" s="100">
        <f t="shared" si="462"/>
        <v>2.2130649909999999E-4</v>
      </c>
      <c r="CK952" s="30">
        <v>7.2262994189999999E-5</v>
      </c>
      <c r="CL952" s="30">
        <v>8.5545400100000001E-5</v>
      </c>
      <c r="CM952">
        <f t="shared" si="463"/>
        <v>7.8904197145000007E-5</v>
      </c>
      <c r="CN952" s="19"/>
      <c r="CO952" s="32">
        <v>9.6319450770000005E-5</v>
      </c>
      <c r="CP952" s="30">
        <v>6.7421487889999997E-5</v>
      </c>
      <c r="CQ952" s="30">
        <v>6.7931714689999995E-5</v>
      </c>
      <c r="CR952" s="30">
        <v>6.3546314209999996E-5</v>
      </c>
      <c r="CS952">
        <f t="shared" si="464"/>
        <v>7.3804741889999995E-5</v>
      </c>
      <c r="CT952" s="30">
        <v>1.1633852890000001E-4</v>
      </c>
      <c r="CU952" s="30">
        <v>1.144286667E-4</v>
      </c>
      <c r="CV952">
        <f t="shared" si="465"/>
        <v>1.153835978E-4</v>
      </c>
      <c r="CW952" s="32">
        <v>2.6146379740000001E-4</v>
      </c>
    </row>
    <row r="953" spans="1:104" ht="15.75" thickBot="1">
      <c r="A953" t="s">
        <v>63</v>
      </c>
      <c r="B953">
        <v>3.7E+18</v>
      </c>
      <c r="C953" s="30">
        <v>1.8100000000000002E-2</v>
      </c>
      <c r="D953" s="30">
        <v>2.7970947300000001E-3</v>
      </c>
      <c r="E953" t="s">
        <v>57</v>
      </c>
      <c r="F953">
        <v>3.7E+18</v>
      </c>
      <c r="G953" s="30">
        <v>1.7100000000000001E-2</v>
      </c>
      <c r="H953" s="30">
        <v>2.6458301100000001E-3</v>
      </c>
      <c r="I953" s="30">
        <v>2.5000000000000001E-2</v>
      </c>
      <c r="J953" s="30">
        <v>4.6433878159999999E-3</v>
      </c>
      <c r="K953" s="30">
        <v>1.7899999999999999E-2</v>
      </c>
      <c r="L953" s="30">
        <v>3.1125021739999998E-3</v>
      </c>
      <c r="M953" s="30">
        <v>7.6E-3</v>
      </c>
      <c r="N953" s="30">
        <v>2.8217123340000001E-3</v>
      </c>
      <c r="Q953">
        <f t="shared" si="449"/>
        <v>3.525867441333333E-3</v>
      </c>
      <c r="R953" s="100">
        <f t="shared" ref="R953" si="484">_xlfn.STDEV.S(H953,J953,L953,N953,P953)</f>
        <v>9.1221458104649993E-4</v>
      </c>
      <c r="S953" t="s">
        <v>63</v>
      </c>
      <c r="T953">
        <v>3.57E+18</v>
      </c>
      <c r="U953" s="30">
        <v>1.7100000000000001E-2</v>
      </c>
      <c r="V953" s="30">
        <v>2.4800580130000002E-3</v>
      </c>
      <c r="W953" s="30">
        <v>1.46E-2</v>
      </c>
      <c r="X953" s="30">
        <v>2.2869674190000001E-3</v>
      </c>
      <c r="Y953" s="30">
        <v>1.72E-2</v>
      </c>
      <c r="Z953" s="30">
        <v>2.5428740389999999E-3</v>
      </c>
      <c r="AA953" s="30">
        <v>1.7899999999999999E-2</v>
      </c>
      <c r="AB953" s="30">
        <v>2.6880913050000002E-3</v>
      </c>
      <c r="AC953" s="99">
        <f t="shared" si="451"/>
        <v>2.4994976940000001E-3</v>
      </c>
      <c r="AD953">
        <f t="shared" si="452"/>
        <v>1.6632906781892308E-4</v>
      </c>
      <c r="AE953" t="s">
        <v>57</v>
      </c>
      <c r="AF953">
        <v>3.57E+18</v>
      </c>
      <c r="AG953" s="30">
        <v>2.7199999999999998E-2</v>
      </c>
      <c r="AH953" s="30">
        <v>4.2072699149999998E-3</v>
      </c>
      <c r="AI953" s="30">
        <v>2.4400000000000002E-2</v>
      </c>
      <c r="AJ953" s="30">
        <v>3.993453355E-3</v>
      </c>
      <c r="AK953" s="99">
        <f t="shared" si="453"/>
        <v>4.1003616349999999E-3</v>
      </c>
      <c r="AL953" s="100">
        <f t="shared" si="480"/>
        <v>1.0690827999999993E-4</v>
      </c>
      <c r="AM953" t="s">
        <v>63</v>
      </c>
      <c r="AN953">
        <v>3.7E+18</v>
      </c>
      <c r="AO953" s="30">
        <v>-2.8500000000000001E-3</v>
      </c>
      <c r="AP953" s="30">
        <v>-3.386809269E-3</v>
      </c>
      <c r="AQ953" s="30">
        <v>2.3800000000000002E-3</v>
      </c>
      <c r="AR953" s="30">
        <v>2.3122510439999998E-3</v>
      </c>
      <c r="AS953">
        <f t="shared" si="455"/>
        <v>-5.3727911250000008E-4</v>
      </c>
      <c r="AT953">
        <f t="shared" si="456"/>
        <v>4.0298441937134284E-3</v>
      </c>
      <c r="AU953" t="s">
        <v>57</v>
      </c>
      <c r="AV953">
        <v>3.7E+18</v>
      </c>
      <c r="AW953" s="30">
        <v>1.32E-3</v>
      </c>
      <c r="AX953" s="30">
        <v>1.207022677E-3</v>
      </c>
      <c r="AY953" s="30">
        <v>1.7700000000000001E-3</v>
      </c>
      <c r="AZ953" s="30">
        <v>2.3637820509999998E-3</v>
      </c>
      <c r="BA953" s="30">
        <v>2.2200000000000002E-3</v>
      </c>
      <c r="BB953" s="30">
        <v>2.3629590209999999E-3</v>
      </c>
      <c r="BC953" s="30">
        <v>2.2000000000000001E-3</v>
      </c>
      <c r="BD953" s="30">
        <v>2.5412960609999999E-3</v>
      </c>
      <c r="BE953" s="30">
        <v>2.14E-3</v>
      </c>
      <c r="BF953" s="30">
        <v>2.198705435E-3</v>
      </c>
      <c r="BG953">
        <f t="shared" si="457"/>
        <v>2.3666856419999999E-3</v>
      </c>
      <c r="BH953">
        <f t="shared" si="448"/>
        <v>5.3258403581640616E-4</v>
      </c>
      <c r="BI953" t="s">
        <v>63</v>
      </c>
      <c r="BJ953">
        <v>3.57E+18</v>
      </c>
      <c r="BK953" s="30">
        <v>1.64E-3</v>
      </c>
      <c r="BL953" s="30">
        <v>2.369599769E-3</v>
      </c>
      <c r="BM953" s="30">
        <v>2.3400000000000001E-3</v>
      </c>
      <c r="BN953" s="30">
        <v>2.6831785350000001E-3</v>
      </c>
      <c r="BO953">
        <f t="shared" si="458"/>
        <v>2.5263891519999998E-3</v>
      </c>
      <c r="BP953">
        <f t="shared" si="459"/>
        <v>2.2173367187470965E-4</v>
      </c>
      <c r="BQ953" t="s">
        <v>57</v>
      </c>
      <c r="BR953">
        <v>3.57E+18</v>
      </c>
      <c r="BS953" s="30">
        <v>2.0300000000000001E-3</v>
      </c>
      <c r="BT953" s="30">
        <v>2.340057637E-3</v>
      </c>
      <c r="BW953" s="132">
        <v>1.3607151959999999E-4</v>
      </c>
      <c r="BX953" s="132">
        <v>1.287128819E-4</v>
      </c>
      <c r="BY953" s="30">
        <v>2.258889659E-4</v>
      </c>
      <c r="BZ953" s="30">
        <v>1.5141528669999999E-4</v>
      </c>
      <c r="CA953" s="30">
        <v>1.3726910320000001E-4</v>
      </c>
      <c r="CB953" s="100">
        <f t="shared" ref="CB953" si="485">AVERAGE(BX953:CA953)</f>
        <v>1.6082155942499999E-4</v>
      </c>
      <c r="CC953" s="132">
        <v>1.206484925E-4</v>
      </c>
      <c r="CD953" s="132">
        <v>1.112551279E-4</v>
      </c>
      <c r="CE953" s="132">
        <v>1.237043318E-4</v>
      </c>
      <c r="CF953" s="132">
        <v>9.2467491919999995E-5</v>
      </c>
      <c r="CG953">
        <f t="shared" si="461"/>
        <v>1.1201886103000001E-4</v>
      </c>
      <c r="CH953" s="30">
        <v>2.0467294310000001E-4</v>
      </c>
      <c r="CI953" s="30">
        <v>1.9427131319999999E-4</v>
      </c>
      <c r="CJ953" s="100">
        <f t="shared" si="462"/>
        <v>1.9947212815000001E-4</v>
      </c>
      <c r="CK953" s="30">
        <v>1.647596268E-4</v>
      </c>
      <c r="CL953" s="30">
        <v>1.124851117E-4</v>
      </c>
      <c r="CM953">
        <f t="shared" si="463"/>
        <v>1.3862236925000002E-4</v>
      </c>
      <c r="CN953" s="30">
        <v>3.7966652419999998E-5</v>
      </c>
      <c r="CO953" s="32">
        <v>1.085895092E-4</v>
      </c>
      <c r="CP953" s="30">
        <v>8.6517842320000003E-5</v>
      </c>
      <c r="CQ953" s="30">
        <v>1.009797544E-4</v>
      </c>
      <c r="CR953" s="30">
        <v>7.7708126460000006E-5</v>
      </c>
      <c r="CS953">
        <f t="shared" si="464"/>
        <v>8.2352376960000012E-5</v>
      </c>
      <c r="CT953" s="30">
        <v>1.17774815E-4</v>
      </c>
      <c r="CU953" s="30">
        <v>1.058351451E-4</v>
      </c>
      <c r="CV953">
        <f t="shared" si="465"/>
        <v>1.1180498004999999E-4</v>
      </c>
      <c r="CW953" s="32">
        <v>1.7278340079999999E-4</v>
      </c>
    </row>
    <row r="954" spans="1:104" ht="15.75" thickBot="1">
      <c r="A954" t="s">
        <v>64</v>
      </c>
      <c r="B954">
        <v>3.86E+18</v>
      </c>
      <c r="C954" s="30">
        <v>1.1599999999999999E-2</v>
      </c>
      <c r="D954" s="30">
        <v>1.7926131970000001E-3</v>
      </c>
      <c r="E954" t="s">
        <v>58</v>
      </c>
      <c r="F954">
        <v>3.86E+18</v>
      </c>
      <c r="G954" s="19"/>
      <c r="H954" s="19"/>
      <c r="I954" s="19"/>
      <c r="J954" s="19"/>
      <c r="K954" s="19"/>
      <c r="L954" s="19"/>
      <c r="M954" s="19"/>
      <c r="N954" s="19"/>
      <c r="R954" s="100"/>
      <c r="S954" t="s">
        <v>64</v>
      </c>
      <c r="T954">
        <v>3.72E+18</v>
      </c>
      <c r="U954" s="30">
        <v>1.2999999999999999E-2</v>
      </c>
      <c r="V954" s="30">
        <v>1.8854242199999999E-3</v>
      </c>
      <c r="W954" s="30">
        <v>1.11E-2</v>
      </c>
      <c r="X954" s="30">
        <v>1.738721805E-3</v>
      </c>
      <c r="Y954" s="30">
        <v>1.23E-2</v>
      </c>
      <c r="Z954" s="30">
        <v>1.818450621E-3</v>
      </c>
      <c r="AA954" s="30">
        <v>1.37E-2</v>
      </c>
      <c r="AB954" s="30">
        <v>2.0573659709999998E-3</v>
      </c>
      <c r="AC954" s="99">
        <f t="shared" si="451"/>
        <v>1.8749906542500001E-3</v>
      </c>
      <c r="AD954">
        <f t="shared" si="452"/>
        <v>1.3556743720347287E-4</v>
      </c>
      <c r="AE954" t="s">
        <v>58</v>
      </c>
      <c r="AF954">
        <v>3.72E+18</v>
      </c>
      <c r="AG954" s="30">
        <v>2.7300000000000001E-2</v>
      </c>
      <c r="AH954" s="30">
        <v>4.2227378189999996E-3</v>
      </c>
      <c r="AI954" s="30">
        <v>2.5100000000000001E-2</v>
      </c>
      <c r="AJ954" s="30">
        <v>4.1080196400000001E-3</v>
      </c>
      <c r="AK954" s="99">
        <f t="shared" si="453"/>
        <v>4.1653787294999994E-3</v>
      </c>
      <c r="AL954" s="100">
        <f t="shared" si="480"/>
        <v>5.7359089499999742E-5</v>
      </c>
      <c r="AM954" t="s">
        <v>64</v>
      </c>
      <c r="AN954">
        <v>3.86E+18</v>
      </c>
      <c r="AO954" s="30">
        <v>-2.8800000000000002E-3</v>
      </c>
      <c r="AP954" s="30">
        <v>-3.422459893E-3</v>
      </c>
      <c r="AQ954" s="30">
        <v>1.8699999999999999E-3</v>
      </c>
      <c r="AR954" s="30">
        <v>1.816768678E-3</v>
      </c>
      <c r="AS954">
        <f t="shared" si="455"/>
        <v>-8.0284560750000001E-4</v>
      </c>
      <c r="AT954">
        <f t="shared" si="456"/>
        <v>3.7046940507404051E-3</v>
      </c>
      <c r="AU954" t="s">
        <v>58</v>
      </c>
      <c r="AV954">
        <v>3.86E+18</v>
      </c>
      <c r="AW954" s="19"/>
      <c r="AX954" s="19"/>
      <c r="AY954" s="30">
        <v>1.7700000000000001E-3</v>
      </c>
      <c r="AZ954" s="30">
        <v>2.3637820509999998E-3</v>
      </c>
      <c r="BA954" s="30">
        <v>2.9199999999999999E-3</v>
      </c>
      <c r="BB954" s="30">
        <v>3.1080361889999999E-3</v>
      </c>
      <c r="BC954" s="30">
        <v>2.7299999999999998E-3</v>
      </c>
      <c r="BD954" s="30">
        <v>3.153517385E-3</v>
      </c>
      <c r="BE954" s="30">
        <v>2.6700000000000001E-3</v>
      </c>
      <c r="BF954" s="30">
        <v>2.7432446319999998E-3</v>
      </c>
      <c r="BG954">
        <f t="shared" si="457"/>
        <v>2.8421450642499998E-3</v>
      </c>
      <c r="BH954">
        <f t="shared" si="448"/>
        <v>3.6799605083701536E-4</v>
      </c>
      <c r="BI954" t="s">
        <v>64</v>
      </c>
      <c r="BJ954">
        <v>3.72E+18</v>
      </c>
      <c r="BK954" s="30">
        <v>1.81E-3</v>
      </c>
      <c r="BL954" s="30">
        <v>2.6152290130000001E-3</v>
      </c>
      <c r="BM954" s="30">
        <v>1.5399999999999999E-3</v>
      </c>
      <c r="BN954" s="30">
        <v>1.7658525400000001E-3</v>
      </c>
      <c r="BO954">
        <f t="shared" si="458"/>
        <v>2.1905407765000001E-3</v>
      </c>
      <c r="BP954">
        <f t="shared" si="459"/>
        <v>6.0059986383861246E-4</v>
      </c>
      <c r="BQ954" t="s">
        <v>58</v>
      </c>
      <c r="BR954">
        <v>3.72E+18</v>
      </c>
      <c r="BS954" s="30">
        <v>2.2499999999999998E-3</v>
      </c>
      <c r="BT954" s="30">
        <v>2.593659942E-3</v>
      </c>
      <c r="BW954" s="132">
        <v>8.7206056749999995E-5</v>
      </c>
      <c r="BX954" s="134"/>
      <c r="BY954" s="19"/>
      <c r="BZ954" s="19"/>
      <c r="CA954" s="19"/>
      <c r="CB954" s="100"/>
      <c r="CC954" s="132">
        <v>9.1721076139999997E-5</v>
      </c>
      <c r="CD954" s="132">
        <v>8.4584378030000006E-5</v>
      </c>
      <c r="CE954" s="132">
        <v>8.8462981460000003E-5</v>
      </c>
      <c r="CF954" s="132">
        <v>7.0771208900000004E-5</v>
      </c>
      <c r="CG954">
        <f t="shared" si="461"/>
        <v>8.3884911132500013E-5</v>
      </c>
      <c r="CH954" s="30">
        <v>2.0542541719999999E-4</v>
      </c>
      <c r="CI954" s="30">
        <v>1.998446705E-4</v>
      </c>
      <c r="CJ954" s="100">
        <f t="shared" si="462"/>
        <v>2.0263504384999999E-4</v>
      </c>
      <c r="CK954" s="30">
        <v>1.664939386E-4</v>
      </c>
      <c r="CL954" s="30">
        <v>8.8381159219999997E-5</v>
      </c>
      <c r="CM954">
        <f t="shared" si="463"/>
        <v>1.2743754890999999E-4</v>
      </c>
      <c r="CN954" s="19"/>
      <c r="CO954" s="32">
        <v>1.085895092E-4</v>
      </c>
      <c r="CP954" s="30">
        <v>1.13798475E-4</v>
      </c>
      <c r="CQ954" s="30">
        <v>1.2530691369999999E-4</v>
      </c>
      <c r="CR954" s="30">
        <v>9.6953727489999995E-5</v>
      </c>
      <c r="CS954">
        <f t="shared" si="464"/>
        <v>1.1116215634749999E-4</v>
      </c>
      <c r="CT954" s="30">
        <v>1.2998325959999999E-4</v>
      </c>
      <c r="CU954" s="30">
        <v>6.9652047399999998E-5</v>
      </c>
      <c r="CV954">
        <f t="shared" si="465"/>
        <v>9.9817653500000001E-5</v>
      </c>
      <c r="CW954" s="32">
        <v>6.9478486539999995E-5</v>
      </c>
    </row>
    <row r="955" spans="1:104" ht="15.75" thickBot="1">
      <c r="A955" t="s">
        <v>65</v>
      </c>
      <c r="B955">
        <v>4.01E+18</v>
      </c>
      <c r="C955" s="30">
        <v>8.2000000000000007E-3</v>
      </c>
      <c r="D955" s="30">
        <v>1.267192088E-3</v>
      </c>
      <c r="E955" t="s">
        <v>59</v>
      </c>
      <c r="F955">
        <v>4.01E+18</v>
      </c>
      <c r="G955" s="30">
        <v>1.8599999999999998E-2</v>
      </c>
      <c r="H955" s="30">
        <v>2.8779204699999998E-3</v>
      </c>
      <c r="I955" s="19"/>
      <c r="J955" s="19"/>
      <c r="K955" s="30">
        <v>1.2800000000000001E-2</v>
      </c>
      <c r="L955" s="30">
        <v>2.2256998780000002E-3</v>
      </c>
      <c r="M955" s="30">
        <v>8.8000000000000005E-3</v>
      </c>
      <c r="N955" s="30">
        <v>3.2672458599999998E-3</v>
      </c>
      <c r="Q955">
        <f t="shared" si="449"/>
        <v>2.7464728690000002E-3</v>
      </c>
      <c r="R955" s="100">
        <f t="shared" ref="R955" si="486">_xlfn.STDEV.S(H955,J955,L955,N955,P955)</f>
        <v>5.2627369187331695E-4</v>
      </c>
      <c r="S955" t="s">
        <v>65</v>
      </c>
      <c r="T955">
        <v>3.87E+18</v>
      </c>
      <c r="U955" s="30">
        <v>1.11E-2</v>
      </c>
      <c r="V955" s="30">
        <v>1.6098622190000001E-3</v>
      </c>
      <c r="W955" s="30">
        <v>8.9999999999999993E-3</v>
      </c>
      <c r="X955" s="30">
        <v>1.4097744359999999E-3</v>
      </c>
      <c r="Y955" s="30">
        <v>1.0500000000000001E-2</v>
      </c>
      <c r="Z955" s="30">
        <v>1.5523358960000001E-3</v>
      </c>
      <c r="AA955" s="30">
        <v>8.9999999999999993E-3</v>
      </c>
      <c r="AB955" s="30">
        <v>1.351554287E-3</v>
      </c>
      <c r="AC955" s="99">
        <f t="shared" si="451"/>
        <v>1.4808817094999998E-3</v>
      </c>
      <c r="AD955">
        <f t="shared" si="452"/>
        <v>1.2044846637235048E-4</v>
      </c>
      <c r="AE955" t="s">
        <v>59</v>
      </c>
      <c r="AF955">
        <v>3.87E+18</v>
      </c>
      <c r="AG955" s="30">
        <v>2.7E-2</v>
      </c>
      <c r="AH955" s="30">
        <v>4.1763341070000003E-3</v>
      </c>
      <c r="AI955" s="30">
        <v>2.4799999999999999E-2</v>
      </c>
      <c r="AJ955" s="30">
        <v>4.0589198039999996E-3</v>
      </c>
      <c r="AK955" s="99">
        <f t="shared" si="453"/>
        <v>4.1176269554999995E-3</v>
      </c>
      <c r="AL955" s="100">
        <f t="shared" si="480"/>
        <v>5.8707151500000335E-5</v>
      </c>
      <c r="AM955" t="s">
        <v>65</v>
      </c>
      <c r="AN955">
        <v>4.01E+18</v>
      </c>
      <c r="AO955" s="30">
        <v>-3.2100000000000002E-3</v>
      </c>
      <c r="AP955" s="30">
        <v>-3.8146167559999999E-3</v>
      </c>
      <c r="AQ955" s="30">
        <v>1.89E-3</v>
      </c>
      <c r="AR955" s="30">
        <v>1.836199359E-3</v>
      </c>
      <c r="AS955">
        <f t="shared" si="455"/>
        <v>-9.8920869849999991E-4</v>
      </c>
      <c r="AT955">
        <f t="shared" si="456"/>
        <v>3.9957303941547213E-3</v>
      </c>
      <c r="AU955" t="s">
        <v>59</v>
      </c>
      <c r="AV955">
        <v>4.01E+18</v>
      </c>
      <c r="AW955" s="30">
        <v>1.25E-3</v>
      </c>
      <c r="AX955" s="30">
        <v>1.1430138989999999E-3</v>
      </c>
      <c r="AY955" s="30">
        <v>1.4400000000000001E-3</v>
      </c>
      <c r="AZ955" s="30">
        <v>1.9230769229999999E-3</v>
      </c>
      <c r="BA955" s="30">
        <v>2.33E-3</v>
      </c>
      <c r="BB955" s="30">
        <v>2.4800425759999999E-3</v>
      </c>
      <c r="BC955" s="30">
        <v>2.3900000000000002E-3</v>
      </c>
      <c r="BD955" s="30">
        <v>2.7607716300000001E-3</v>
      </c>
      <c r="BE955" s="30">
        <v>2.3800000000000002E-3</v>
      </c>
      <c r="BF955" s="30">
        <v>2.4452892220000002E-3</v>
      </c>
      <c r="BG955">
        <f t="shared" si="457"/>
        <v>2.40229508775E-3</v>
      </c>
      <c r="BH955">
        <f t="shared" si="448"/>
        <v>6.3927301252099161E-4</v>
      </c>
      <c r="BI955" t="s">
        <v>65</v>
      </c>
      <c r="BJ955">
        <v>3.87E+18</v>
      </c>
      <c r="BK955" s="30">
        <v>1.5E-3</v>
      </c>
      <c r="BL955" s="30">
        <v>2.1673168619999999E-3</v>
      </c>
      <c r="BM955" s="30">
        <v>1.65E-3</v>
      </c>
      <c r="BN955" s="30">
        <v>1.891984864E-3</v>
      </c>
      <c r="BO955">
        <f t="shared" si="458"/>
        <v>2.0296508630000001E-3</v>
      </c>
      <c r="BP955">
        <f t="shared" si="459"/>
        <v>1.9468912286344086E-4</v>
      </c>
      <c r="BQ955" t="s">
        <v>59</v>
      </c>
      <c r="BR955">
        <v>3.87E+18</v>
      </c>
      <c r="BS955" s="30">
        <v>1.9599999999999999E-3</v>
      </c>
      <c r="BT955" s="30">
        <v>2.2593659940000001E-3</v>
      </c>
      <c r="BW955" s="132">
        <v>6.1645660810000005E-5</v>
      </c>
      <c r="BX955" s="132">
        <v>1.4000348549999999E-4</v>
      </c>
      <c r="BY955" s="19"/>
      <c r="BZ955" s="30">
        <v>1.082746184E-4</v>
      </c>
      <c r="CA955" s="30">
        <v>1.5894317210000001E-4</v>
      </c>
      <c r="CB955" s="100">
        <f t="shared" ref="CB955" si="487">AVERAGE(BX955:CA955)</f>
        <v>1.3574042533333333E-4</v>
      </c>
      <c r="CC955" s="132">
        <v>7.8315688090000002E-5</v>
      </c>
      <c r="CD955" s="132">
        <v>6.8581928139999996E-5</v>
      </c>
      <c r="CE955" s="132">
        <v>7.5517179300000007E-5</v>
      </c>
      <c r="CF955" s="132">
        <v>4.6492035040000003E-5</v>
      </c>
      <c r="CG955">
        <f t="shared" si="461"/>
        <v>6.72267076425E-5</v>
      </c>
      <c r="CH955" s="30">
        <v>2.0316799500000001E-4</v>
      </c>
      <c r="CI955" s="30">
        <v>1.974560888E-4</v>
      </c>
      <c r="CJ955" s="100">
        <f t="shared" si="462"/>
        <v>2.0031204190000001E-4</v>
      </c>
      <c r="CK955" s="30">
        <v>1.8557136910000001E-4</v>
      </c>
      <c r="CL955" s="30">
        <v>8.9326412260000001E-5</v>
      </c>
      <c r="CM955">
        <f t="shared" si="463"/>
        <v>1.3744889068E-4</v>
      </c>
      <c r="CN955" s="30">
        <v>3.595326663E-5</v>
      </c>
      <c r="CO955" s="32">
        <v>8.8343924020000005E-5</v>
      </c>
      <c r="CP955" s="30">
        <v>9.0804788180000006E-5</v>
      </c>
      <c r="CQ955" s="30">
        <v>1.09700797E-4</v>
      </c>
      <c r="CR955" s="30">
        <v>8.6423106019999999E-5</v>
      </c>
      <c r="CS955">
        <f t="shared" si="464"/>
        <v>8.2245176369999994E-5</v>
      </c>
      <c r="CT955" s="30">
        <v>1.07720818E-4</v>
      </c>
      <c r="CU955" s="30">
        <v>7.4627210859999995E-5</v>
      </c>
      <c r="CV955">
        <f t="shared" si="465"/>
        <v>9.1174014429999992E-5</v>
      </c>
      <c r="CW955" s="32">
        <v>1.6455407180000001E-5</v>
      </c>
    </row>
    <row r="956" spans="1:104" ht="15.75" thickBot="1">
      <c r="A956" t="s">
        <v>66</v>
      </c>
      <c r="B956">
        <v>4.17E+18</v>
      </c>
      <c r="C956" s="30">
        <v>5.1999999999999998E-3</v>
      </c>
      <c r="D956" s="30">
        <v>8.0358522639999998E-4</v>
      </c>
      <c r="E956" t="s">
        <v>60</v>
      </c>
      <c r="F956">
        <v>4.17E+18</v>
      </c>
      <c r="G956" s="19"/>
      <c r="H956" s="19"/>
      <c r="I956" s="19"/>
      <c r="J956" s="19"/>
      <c r="K956" s="19"/>
      <c r="L956" s="19"/>
      <c r="M956" s="19"/>
      <c r="N956" s="19"/>
      <c r="R956" s="100"/>
      <c r="S956" t="s">
        <v>66</v>
      </c>
      <c r="T956">
        <v>4.02E+18</v>
      </c>
      <c r="U956" s="30">
        <v>6.1000000000000004E-3</v>
      </c>
      <c r="V956" s="30">
        <v>8.846990573E-4</v>
      </c>
      <c r="W956" s="30">
        <v>7.1999999999999998E-3</v>
      </c>
      <c r="X956" s="30">
        <v>1.1278195489999999E-3</v>
      </c>
      <c r="Y956" s="30">
        <v>6.8999999999999999E-3</v>
      </c>
      <c r="Z956" s="30">
        <v>1.020106446E-3</v>
      </c>
      <c r="AA956" s="30">
        <v>5.7999999999999996E-3</v>
      </c>
      <c r="AB956" s="30">
        <v>8.7100165189999996E-4</v>
      </c>
      <c r="AC956" s="99">
        <f t="shared" si="451"/>
        <v>9.7590667604999996E-4</v>
      </c>
      <c r="AD956">
        <f t="shared" si="452"/>
        <v>1.2159363256562572E-4</v>
      </c>
      <c r="AE956" t="s">
        <v>60</v>
      </c>
      <c r="AF956">
        <v>4.02E+18</v>
      </c>
      <c r="AG956" s="30">
        <v>2.4799999999999999E-2</v>
      </c>
      <c r="AH956" s="30">
        <v>3.8360402170000002E-3</v>
      </c>
      <c r="AI956" s="30">
        <v>3.2800000000000003E-2</v>
      </c>
      <c r="AJ956" s="30">
        <v>5.3682487729999999E-3</v>
      </c>
      <c r="AK956" s="99">
        <f t="shared" si="453"/>
        <v>4.602144495E-3</v>
      </c>
      <c r="AL956" s="100">
        <f t="shared" si="480"/>
        <v>7.6610427799999985E-4</v>
      </c>
      <c r="AM956" t="s">
        <v>66</v>
      </c>
      <c r="AN956">
        <v>4.17E+18</v>
      </c>
      <c r="AO956" s="30">
        <v>-2.97E-3</v>
      </c>
      <c r="AP956" s="30">
        <v>-3.5294117650000001E-3</v>
      </c>
      <c r="AQ956" s="30">
        <v>9.2000000000000003E-4</v>
      </c>
      <c r="AR956" s="30">
        <v>8.9381132809999997E-4</v>
      </c>
      <c r="AS956">
        <f t="shared" si="455"/>
        <v>-1.3178002184500001E-3</v>
      </c>
      <c r="AT956">
        <f t="shared" si="456"/>
        <v>3.1276910438319456E-3</v>
      </c>
      <c r="AU956" t="s">
        <v>60</v>
      </c>
      <c r="AV956">
        <v>4.17E+18</v>
      </c>
      <c r="AW956" s="19"/>
      <c r="AX956" s="19"/>
      <c r="AY956" s="30">
        <v>2.0799999999999998E-3</v>
      </c>
      <c r="AZ956" s="30">
        <v>2.7777777779999999E-3</v>
      </c>
      <c r="BA956" s="30">
        <v>2.2499999999999998E-3</v>
      </c>
      <c r="BB956" s="30">
        <v>2.3948908990000001E-3</v>
      </c>
      <c r="BC956" s="30">
        <v>1.9300000000000001E-3</v>
      </c>
      <c r="BD956" s="30">
        <v>2.229409726E-3</v>
      </c>
      <c r="BE956" s="30">
        <v>2.1199999999999999E-3</v>
      </c>
      <c r="BF956" s="30">
        <v>2.178156786E-3</v>
      </c>
      <c r="BG956">
        <f t="shared" si="457"/>
        <v>2.3950587972499998E-3</v>
      </c>
      <c r="BH956">
        <f t="shared" si="448"/>
        <v>2.7139144159093879E-4</v>
      </c>
      <c r="BI956" t="s">
        <v>66</v>
      </c>
      <c r="BJ956">
        <v>4.02E+18</v>
      </c>
      <c r="BK956" s="30">
        <v>1.8E-3</v>
      </c>
      <c r="BL956" s="30">
        <v>2.600780234E-3</v>
      </c>
      <c r="BM956" s="30">
        <v>1.08E-3</v>
      </c>
      <c r="BN956" s="30">
        <v>1.2383900930000001E-3</v>
      </c>
      <c r="BO956">
        <f t="shared" si="458"/>
        <v>1.9195851635000001E-3</v>
      </c>
      <c r="BP956">
        <f t="shared" si="459"/>
        <v>9.6335530732279649E-4</v>
      </c>
      <c r="BQ956" t="s">
        <v>60</v>
      </c>
      <c r="BR956">
        <v>4.02E+18</v>
      </c>
      <c r="BS956" s="30">
        <v>2.0600000000000002E-3</v>
      </c>
      <c r="BT956" s="30">
        <v>2.374639769E-3</v>
      </c>
      <c r="BW956" s="132">
        <v>3.9092370270000002E-5</v>
      </c>
      <c r="BX956" s="134"/>
      <c r="BY956" s="19"/>
      <c r="BZ956" s="19"/>
      <c r="CA956" s="19"/>
      <c r="CB956" s="100"/>
      <c r="CC956" s="132">
        <v>4.3038351109999999E-5</v>
      </c>
      <c r="CD956" s="132">
        <v>5.4865542510000001E-5</v>
      </c>
      <c r="CE956" s="132">
        <v>4.9625574969999997E-5</v>
      </c>
      <c r="CF956" s="132">
        <v>2.9961533689999999E-5</v>
      </c>
      <c r="CG956">
        <f t="shared" si="461"/>
        <v>4.437275057E-5</v>
      </c>
      <c r="CH956" s="30">
        <v>1.866135658E-4</v>
      </c>
      <c r="CI956" s="30">
        <v>2.611516014E-4</v>
      </c>
      <c r="CJ956" s="100">
        <f t="shared" si="462"/>
        <v>2.2388258359999999E-4</v>
      </c>
      <c r="CK956" s="30">
        <v>1.716968742E-4</v>
      </c>
      <c r="CL956" s="30">
        <v>4.3481639830000003E-5</v>
      </c>
      <c r="CM956">
        <f t="shared" si="463"/>
        <v>1.07589257015E-4</v>
      </c>
      <c r="CN956" s="19"/>
      <c r="CO956" s="32">
        <v>1.2760814659999999E-4</v>
      </c>
      <c r="CP956" s="30">
        <v>8.7687009009999997E-5</v>
      </c>
      <c r="CQ956" s="30">
        <v>8.8586718640000002E-5</v>
      </c>
      <c r="CR956" s="30">
        <v>7.6981878829999998E-5</v>
      </c>
      <c r="CS956">
        <f t="shared" si="464"/>
        <v>9.5215938269999987E-5</v>
      </c>
      <c r="CT956" s="30">
        <v>1.292651151E-4</v>
      </c>
      <c r="CU956" s="30">
        <v>4.8846851680000002E-5</v>
      </c>
      <c r="CV956">
        <f t="shared" si="465"/>
        <v>8.9055983389999999E-5</v>
      </c>
      <c r="CW956" s="32">
        <v>1.3712838140000001E-6</v>
      </c>
    </row>
    <row r="957" spans="1:104" ht="15.75" thickBot="1">
      <c r="A957" t="s">
        <v>67</v>
      </c>
      <c r="B957">
        <v>4.32E+18</v>
      </c>
      <c r="C957" s="30">
        <v>4.1000000000000003E-3</v>
      </c>
      <c r="D957" s="30">
        <v>6.3359604390000001E-4</v>
      </c>
      <c r="E957" t="s">
        <v>61</v>
      </c>
      <c r="F957">
        <v>4.32E+18</v>
      </c>
      <c r="G957" s="30">
        <v>1.0800000000000001E-2</v>
      </c>
      <c r="H957" s="30">
        <v>1.6710505960000001E-3</v>
      </c>
      <c r="I957" s="19"/>
      <c r="J957" s="19"/>
      <c r="K957" s="30">
        <v>1.44E-2</v>
      </c>
      <c r="L957" s="30">
        <v>2.5039123629999999E-3</v>
      </c>
      <c r="M957" s="30">
        <v>5.7000000000000002E-3</v>
      </c>
      <c r="N957" s="30">
        <v>2.1162842499999998E-3</v>
      </c>
      <c r="Q957">
        <f t="shared" si="449"/>
        <v>2.3100983064999999E-3</v>
      </c>
      <c r="R957" s="100">
        <f t="shared" ref="R957" si="488">_xlfn.STDEV.S(H957,J957,L957,N957,P957)</f>
        <v>4.1676277896274402E-4</v>
      </c>
      <c r="S957" t="s">
        <v>67</v>
      </c>
      <c r="T957">
        <v>4.16E+18</v>
      </c>
      <c r="U957" s="30">
        <v>4.3E-3</v>
      </c>
      <c r="V957" s="30">
        <v>6.2364031909999996E-4</v>
      </c>
      <c r="W957" s="30">
        <v>3.8E-3</v>
      </c>
      <c r="X957" s="30">
        <v>5.9523809520000001E-4</v>
      </c>
      <c r="Y957" s="30">
        <v>4.7000000000000002E-3</v>
      </c>
      <c r="Z957" s="30">
        <v>6.9485511529999999E-4</v>
      </c>
      <c r="AA957" s="30">
        <v>3.3E-3</v>
      </c>
      <c r="AB957" s="30">
        <v>4.9556990540000005E-4</v>
      </c>
      <c r="AC957" s="99">
        <f t="shared" si="451"/>
        <v>6.0232585875000006E-4</v>
      </c>
      <c r="AD957">
        <f t="shared" si="452"/>
        <v>8.2589425282569745E-5</v>
      </c>
      <c r="AE957" t="s">
        <v>61</v>
      </c>
      <c r="AF957">
        <v>4.16E+18</v>
      </c>
      <c r="AG957" s="30">
        <v>2.7E-2</v>
      </c>
      <c r="AH957" s="30">
        <v>4.1763341070000003E-3</v>
      </c>
      <c r="AI957" s="30">
        <v>2.8500000000000001E-2</v>
      </c>
      <c r="AJ957" s="30">
        <v>4.6644844519999999E-3</v>
      </c>
      <c r="AK957" s="99">
        <f t="shared" si="453"/>
        <v>4.4204092794999997E-3</v>
      </c>
      <c r="AL957" s="100">
        <f t="shared" si="480"/>
        <v>2.4407517249999981E-4</v>
      </c>
      <c r="AM957" t="s">
        <v>67</v>
      </c>
      <c r="AN957">
        <v>4.32E+18</v>
      </c>
      <c r="AO957" s="30">
        <v>-3.7799999999999999E-3</v>
      </c>
      <c r="AP957" s="30">
        <v>-4.4919786099999999E-3</v>
      </c>
      <c r="AQ957" s="30">
        <v>1.82E-3</v>
      </c>
      <c r="AR957" s="30">
        <v>1.7681919749999999E-3</v>
      </c>
      <c r="AS957">
        <f t="shared" si="455"/>
        <v>-1.3618933175000001E-3</v>
      </c>
      <c r="AT957">
        <f t="shared" si="456"/>
        <v>4.4266090720380558E-3</v>
      </c>
      <c r="AU957" t="s">
        <v>61</v>
      </c>
      <c r="AV957">
        <v>4.32E+18</v>
      </c>
      <c r="AW957" s="30">
        <v>7.3999999999999999E-4</v>
      </c>
      <c r="AX957" s="30">
        <v>6.7666422820000002E-4</v>
      </c>
      <c r="AY957" s="30">
        <v>2.2000000000000001E-3</v>
      </c>
      <c r="AZ957" s="30">
        <v>2.9380341880000001E-3</v>
      </c>
      <c r="BA957" s="30">
        <v>2.3999999999999998E-3</v>
      </c>
      <c r="BB957" s="30">
        <v>2.5545502930000002E-3</v>
      </c>
      <c r="BC957" s="30">
        <v>1.48E-3</v>
      </c>
      <c r="BD957" s="30">
        <v>1.709599168E-3</v>
      </c>
      <c r="BE957" s="30">
        <v>1.64E-3</v>
      </c>
      <c r="BF957" s="30">
        <v>1.684989212E-3</v>
      </c>
      <c r="BG957">
        <f t="shared" si="457"/>
        <v>2.2217932152500002E-3</v>
      </c>
      <c r="BH957">
        <f t="shared" si="448"/>
        <v>8.780900513443759E-4</v>
      </c>
      <c r="BI957" t="s">
        <v>67</v>
      </c>
      <c r="BJ957">
        <v>4.16E+18</v>
      </c>
      <c r="BK957" s="30">
        <v>1.2199999999999999E-3</v>
      </c>
      <c r="BL957" s="30">
        <v>1.7627510479999999E-3</v>
      </c>
      <c r="BM957" s="30">
        <v>8.8999999999999995E-4</v>
      </c>
      <c r="BN957" s="30">
        <v>1.020525169E-3</v>
      </c>
      <c r="BO957">
        <f t="shared" si="458"/>
        <v>1.3916381084999999E-3</v>
      </c>
      <c r="BP957">
        <f t="shared" si="459"/>
        <v>5.2483295221304586E-4</v>
      </c>
      <c r="BQ957" t="s">
        <v>61</v>
      </c>
      <c r="BR957">
        <v>4.16E+18</v>
      </c>
      <c r="BS957" s="30">
        <v>1.89E-3</v>
      </c>
      <c r="BT957" s="30">
        <v>2.1786743520000001E-3</v>
      </c>
      <c r="BW957" s="132">
        <v>3.0822830400000001E-5</v>
      </c>
      <c r="BX957" s="132">
        <v>8.1292346439999999E-5</v>
      </c>
      <c r="BY957" s="19"/>
      <c r="BZ957" s="30">
        <v>1.218089457E-4</v>
      </c>
      <c r="CA957" s="30">
        <v>1.0295182740000001E-4</v>
      </c>
      <c r="CB957" s="100">
        <f t="shared" ref="CB957" si="489">AVERAGE(BX957:CA957)</f>
        <v>1.0201770651333333E-4</v>
      </c>
      <c r="CC957" s="132">
        <v>3.0338509799999998E-5</v>
      </c>
      <c r="CD957" s="132">
        <v>2.89568141E-5</v>
      </c>
      <c r="CE957" s="132">
        <v>3.380292788E-5</v>
      </c>
      <c r="CF957" s="132">
        <v>1.7047079519999998E-5</v>
      </c>
      <c r="CG957">
        <f t="shared" si="461"/>
        <v>2.7536332824999998E-5</v>
      </c>
      <c r="CH957" s="30">
        <v>2.0316799500000001E-4</v>
      </c>
      <c r="CI957" s="30">
        <v>2.269152634E-4</v>
      </c>
      <c r="CJ957" s="100">
        <f t="shared" si="462"/>
        <v>2.1504162920000001E-4</v>
      </c>
      <c r="CK957" s="30">
        <v>2.1852329439999999E-4</v>
      </c>
      <c r="CL957" s="30">
        <v>8.6018026620000003E-5</v>
      </c>
      <c r="CM957">
        <f t="shared" si="463"/>
        <v>1.5227066051E-4</v>
      </c>
      <c r="CN957" s="30">
        <v>2.1284324810000001E-5</v>
      </c>
      <c r="CO957" s="32">
        <v>1.3497021690000001E-4</v>
      </c>
      <c r="CP957" s="30">
        <v>9.3532846569999999E-5</v>
      </c>
      <c r="CQ957" s="30">
        <v>6.7931714689999995E-5</v>
      </c>
      <c r="CR957" s="30">
        <v>5.9551962739999998E-5</v>
      </c>
      <c r="CS957">
        <f t="shared" si="464"/>
        <v>7.5454213141999994E-5</v>
      </c>
      <c r="CT957" s="30">
        <v>8.7612862289999997E-5</v>
      </c>
      <c r="CU957" s="30">
        <v>4.0253414170000002E-5</v>
      </c>
      <c r="CV957">
        <f t="shared" si="465"/>
        <v>6.3933138229999996E-5</v>
      </c>
      <c r="CW957" s="32">
        <v>3.4739203279999998E-5</v>
      </c>
    </row>
    <row r="958" spans="1:104" ht="15.75" thickBot="1">
      <c r="A958" t="s">
        <v>68</v>
      </c>
      <c r="B958">
        <v>4.47E+18</v>
      </c>
      <c r="C958" s="30">
        <v>3.0999999999999999E-3</v>
      </c>
      <c r="D958" s="30">
        <v>4.7906042340000002E-4</v>
      </c>
      <c r="E958" t="s">
        <v>62</v>
      </c>
      <c r="F958">
        <v>4.47E+18</v>
      </c>
      <c r="G958" s="19"/>
      <c r="H958" s="19"/>
      <c r="I958" s="19"/>
      <c r="J958" s="19"/>
      <c r="K958" s="19"/>
      <c r="L958" s="19"/>
      <c r="M958" s="19"/>
      <c r="N958" s="19"/>
      <c r="R958" s="100"/>
      <c r="S958" t="s">
        <v>68</v>
      </c>
      <c r="T958">
        <v>4.31E+18</v>
      </c>
      <c r="U958" s="30">
        <v>3.3E-3</v>
      </c>
      <c r="V958" s="30">
        <v>4.7860768670000001E-4</v>
      </c>
      <c r="W958" s="30">
        <v>3.3999999999999998E-3</v>
      </c>
      <c r="X958" s="30">
        <v>5.3258145359999997E-4</v>
      </c>
      <c r="Y958" s="30">
        <v>3.5999999999999999E-3</v>
      </c>
      <c r="Z958" s="30">
        <v>5.3222944999999999E-4</v>
      </c>
      <c r="AA958" s="30">
        <v>6.9999999999999999E-4</v>
      </c>
      <c r="AB958" s="30">
        <v>1.0512088899999999E-4</v>
      </c>
      <c r="AC958" s="99">
        <f t="shared" si="451"/>
        <v>4.1213486982499993E-4</v>
      </c>
      <c r="AD958">
        <f t="shared" si="452"/>
        <v>2.0624120792233253E-4</v>
      </c>
      <c r="AE958" t="s">
        <v>62</v>
      </c>
      <c r="AF958">
        <v>4.31E+18</v>
      </c>
      <c r="AG958" s="30">
        <v>2.1000000000000001E-2</v>
      </c>
      <c r="AH958" s="30">
        <v>3.2482598609999999E-3</v>
      </c>
      <c r="AI958" s="30">
        <v>2.4E-2</v>
      </c>
      <c r="AJ958" s="30">
        <v>3.9279869069999999E-3</v>
      </c>
      <c r="AK958" s="99">
        <f t="shared" si="453"/>
        <v>3.5881233839999997E-3</v>
      </c>
      <c r="AL958" s="100">
        <f t="shared" si="480"/>
        <v>3.3986352300000001E-4</v>
      </c>
      <c r="AM958" t="s">
        <v>68</v>
      </c>
      <c r="AN958">
        <v>4.47E+18</v>
      </c>
      <c r="AO958" s="30">
        <v>-4.0299999999999997E-3</v>
      </c>
      <c r="AP958" s="30">
        <v>-4.7890671419999996E-3</v>
      </c>
      <c r="AQ958" s="30">
        <v>7.2999999999999996E-4</v>
      </c>
      <c r="AR958" s="30">
        <v>7.0921985819999997E-4</v>
      </c>
      <c r="AS958">
        <f t="shared" si="455"/>
        <v>-2.0399236418999996E-3</v>
      </c>
      <c r="AT958">
        <f t="shared" si="456"/>
        <v>3.8878760227512598E-3</v>
      </c>
      <c r="AU958" t="s">
        <v>62</v>
      </c>
      <c r="AV958">
        <v>4.47E+18</v>
      </c>
      <c r="AW958" s="19"/>
      <c r="AX958" s="19"/>
      <c r="AY958" s="30">
        <v>2.0400000000000001E-3</v>
      </c>
      <c r="AZ958" s="30">
        <v>2.7243589740000001E-3</v>
      </c>
      <c r="BA958" s="30">
        <v>2.3500000000000001E-3</v>
      </c>
      <c r="BB958" s="30">
        <v>2.5013304950000002E-3</v>
      </c>
      <c r="BC958" s="30">
        <v>2.31E-3</v>
      </c>
      <c r="BD958" s="30">
        <v>2.6683608639999998E-3</v>
      </c>
      <c r="BE958" s="30">
        <v>1.7700000000000001E-3</v>
      </c>
      <c r="BF958" s="30">
        <v>1.8185554299999999E-3</v>
      </c>
      <c r="BG958">
        <f t="shared" si="457"/>
        <v>2.4281514407500002E-3</v>
      </c>
      <c r="BH958">
        <f t="shared" si="448"/>
        <v>4.1729363765234754E-4</v>
      </c>
      <c r="BI958" t="s">
        <v>68</v>
      </c>
      <c r="BJ958">
        <v>4.31E+18</v>
      </c>
      <c r="BK958" s="30">
        <v>1.41E-3</v>
      </c>
      <c r="BL958" s="30">
        <v>2.0372778500000002E-3</v>
      </c>
      <c r="BM958" s="30">
        <v>1.39E-3</v>
      </c>
      <c r="BN958" s="30">
        <v>1.5938539159999999E-3</v>
      </c>
      <c r="BO958">
        <f t="shared" si="458"/>
        <v>1.815565883E-3</v>
      </c>
      <c r="BP958">
        <f t="shared" si="459"/>
        <v>3.135480706718163E-4</v>
      </c>
      <c r="BQ958" t="s">
        <v>62</v>
      </c>
      <c r="BR958">
        <v>4.31E+18</v>
      </c>
      <c r="BS958" s="30">
        <v>2.14E-3</v>
      </c>
      <c r="BT958" s="30">
        <v>2.46685879E-3</v>
      </c>
      <c r="BW958" s="132">
        <v>2.330506689E-5</v>
      </c>
      <c r="BX958" s="134"/>
      <c r="BY958" s="19"/>
      <c r="BZ958" s="19"/>
      <c r="CA958" s="19"/>
      <c r="CB958" s="100"/>
      <c r="CC958" s="132">
        <v>2.3283042399999998E-5</v>
      </c>
      <c r="CD958" s="132">
        <v>2.5908728410000001E-5</v>
      </c>
      <c r="CE958" s="132">
        <v>2.589160433E-5</v>
      </c>
      <c r="CF958" s="132">
        <v>3.61604717E-6</v>
      </c>
      <c r="CG958">
        <f t="shared" si="461"/>
        <v>1.96748555775E-5</v>
      </c>
      <c r="CH958" s="30">
        <v>1.5801955169999999E-4</v>
      </c>
      <c r="CI958" s="30">
        <v>1.9108653760000001E-4</v>
      </c>
      <c r="CJ958" s="100">
        <f t="shared" si="462"/>
        <v>1.7455304464999999E-4</v>
      </c>
      <c r="CK958" s="30">
        <v>2.3297589330000001E-4</v>
      </c>
      <c r="CL958" s="30">
        <v>3.4501735949999998E-5</v>
      </c>
      <c r="CM958">
        <f t="shared" si="463"/>
        <v>1.33738814625E-4</v>
      </c>
      <c r="CN958" s="19"/>
      <c r="CO958" s="32">
        <v>1.251541254E-4</v>
      </c>
      <c r="CP958" s="30">
        <v>9.1584233270000005E-5</v>
      </c>
      <c r="CQ958" s="30">
        <v>1.060287772E-4</v>
      </c>
      <c r="CR958" s="30">
        <v>6.4272560190000003E-5</v>
      </c>
      <c r="CS958">
        <f t="shared" si="464"/>
        <v>9.6759924014999999E-5</v>
      </c>
      <c r="CT958" s="30">
        <v>1.012575412E-4</v>
      </c>
      <c r="CU958" s="30">
        <v>6.2867738900000003E-5</v>
      </c>
      <c r="CV958">
        <f t="shared" si="465"/>
        <v>8.2062640049999994E-5</v>
      </c>
      <c r="CW958" s="32">
        <v>5.6222692869999999E-5</v>
      </c>
    </row>
    <row r="959" spans="1:104" ht="15.75" thickBot="1">
      <c r="A959" t="s">
        <v>69</v>
      </c>
      <c r="B959">
        <v>4.63E+18</v>
      </c>
      <c r="C959" s="30">
        <v>8.9999999999999998E-4</v>
      </c>
      <c r="D959" s="30">
        <v>1.3908205840000001E-4</v>
      </c>
      <c r="E959" t="s">
        <v>63</v>
      </c>
      <c r="F959">
        <v>4.63E+18</v>
      </c>
      <c r="G959" s="30">
        <v>5.8999999999999999E-3</v>
      </c>
      <c r="H959" s="30">
        <v>9.1288875139999999E-4</v>
      </c>
      <c r="I959" s="30">
        <v>8.7299999999999999E-3</v>
      </c>
      <c r="J959" s="30">
        <v>1.6214710250000001E-3</v>
      </c>
      <c r="K959" s="30">
        <v>1.09E-2</v>
      </c>
      <c r="L959" s="30">
        <v>1.895322553E-3</v>
      </c>
      <c r="M959" s="30">
        <v>3.0999999999999999E-3</v>
      </c>
      <c r="N959" s="30">
        <v>1.15096161E-3</v>
      </c>
      <c r="Q959">
        <f t="shared" si="449"/>
        <v>1.555918396E-3</v>
      </c>
      <c r="R959" s="100">
        <f t="shared" ref="R959" si="490">_xlfn.STDEV.S(H959,J959,L959,N959,P959)</f>
        <v>4.4482118892911864E-4</v>
      </c>
      <c r="S959" t="s">
        <v>69</v>
      </c>
      <c r="T959">
        <v>4.46E+18</v>
      </c>
      <c r="U959" s="30">
        <v>1E-3</v>
      </c>
      <c r="V959" s="30">
        <v>1.450326323E-4</v>
      </c>
      <c r="W959" s="30">
        <v>1E-3</v>
      </c>
      <c r="X959" s="30">
        <v>1.5664160400000001E-4</v>
      </c>
      <c r="Y959" s="30">
        <v>2.8E-3</v>
      </c>
      <c r="Z959" s="30">
        <v>4.1395623889999998E-4</v>
      </c>
      <c r="AA959" s="30">
        <v>6.9999999999999999E-4</v>
      </c>
      <c r="AB959" s="30">
        <v>1.0512088899999999E-4</v>
      </c>
      <c r="AC959" s="99">
        <f t="shared" si="451"/>
        <v>2.0518784105E-4</v>
      </c>
      <c r="AD959">
        <f t="shared" si="452"/>
        <v>1.409172630835836E-4</v>
      </c>
      <c r="AE959" t="s">
        <v>63</v>
      </c>
      <c r="AF959">
        <v>4.46E+18</v>
      </c>
      <c r="AG959" s="30">
        <v>1.5100000000000001E-2</v>
      </c>
      <c r="AH959" s="30">
        <v>2.3356535190000001E-3</v>
      </c>
      <c r="AI959" s="30">
        <v>1.7299999999999999E-2</v>
      </c>
      <c r="AJ959" s="30">
        <v>2.8314238949999999E-3</v>
      </c>
      <c r="AK959" s="99">
        <f t="shared" si="453"/>
        <v>2.583538707E-3</v>
      </c>
      <c r="AL959" s="100">
        <f t="shared" si="480"/>
        <v>2.4788518799999989E-4</v>
      </c>
      <c r="AM959" t="s">
        <v>69</v>
      </c>
      <c r="AN959">
        <v>4.63E+18</v>
      </c>
      <c r="AO959" s="30">
        <v>-4.1700000000000001E-3</v>
      </c>
      <c r="AP959" s="30">
        <v>-4.9554367200000003E-3</v>
      </c>
      <c r="AQ959" s="30">
        <v>1.4599999999999999E-3</v>
      </c>
      <c r="AR959" s="30">
        <v>1.418439716E-3</v>
      </c>
      <c r="AS959">
        <f t="shared" si="455"/>
        <v>-1.768498502E-3</v>
      </c>
      <c r="AT959">
        <f t="shared" si="456"/>
        <v>4.5070112503407438E-3</v>
      </c>
      <c r="AU959" t="s">
        <v>63</v>
      </c>
      <c r="AV959">
        <v>4.63E+18</v>
      </c>
      <c r="AW959" s="30">
        <v>6.8999999999999997E-4</v>
      </c>
      <c r="AX959" s="30">
        <v>6.3094367229999998E-4</v>
      </c>
      <c r="AY959" s="30">
        <v>1.58E-3</v>
      </c>
      <c r="AZ959" s="30">
        <v>2.110042735E-3</v>
      </c>
      <c r="BA959" s="30">
        <v>1.64E-3</v>
      </c>
      <c r="BB959" s="30">
        <v>1.745609367E-3</v>
      </c>
      <c r="BC959" s="30">
        <v>2.2699999999999999E-3</v>
      </c>
      <c r="BD959" s="30">
        <v>2.622155481E-3</v>
      </c>
      <c r="BE959" s="30">
        <v>2.2399999999999998E-3</v>
      </c>
      <c r="BF959" s="30">
        <v>2.3014486800000001E-3</v>
      </c>
      <c r="BG959">
        <f t="shared" si="457"/>
        <v>2.1948140657499999E-3</v>
      </c>
      <c r="BH959">
        <f t="shared" si="448"/>
        <v>7.6803566845034762E-4</v>
      </c>
      <c r="BI959" t="s">
        <v>69</v>
      </c>
      <c r="BJ959">
        <v>4.46E+18</v>
      </c>
      <c r="BK959" s="30">
        <v>8.1999999999999998E-4</v>
      </c>
      <c r="BL959" s="30">
        <v>1.184799884E-3</v>
      </c>
      <c r="BM959" s="30">
        <v>8.0999999999999996E-4</v>
      </c>
      <c r="BN959" s="30">
        <v>9.2879256969999996E-4</v>
      </c>
      <c r="BO959">
        <f t="shared" si="458"/>
        <v>1.05679622685E-3</v>
      </c>
      <c r="BP959">
        <f t="shared" si="459"/>
        <v>1.8102450797488582E-4</v>
      </c>
      <c r="BQ959" t="s">
        <v>63</v>
      </c>
      <c r="BR959">
        <v>4.46E+18</v>
      </c>
      <c r="BS959" s="30">
        <v>2.0999999999999999E-3</v>
      </c>
      <c r="BT959" s="30">
        <v>2.42074928E-3</v>
      </c>
      <c r="BW959" s="133">
        <v>6.7659871619999999E-6</v>
      </c>
      <c r="BX959" s="132">
        <v>4.4409707780000002E-5</v>
      </c>
      <c r="BY959" s="30">
        <v>7.8880426879999994E-5</v>
      </c>
      <c r="BZ959" s="30">
        <v>9.2202604740000002E-5</v>
      </c>
      <c r="CA959" s="30">
        <v>5.5991344709999998E-5</v>
      </c>
      <c r="CB959" s="100">
        <f t="shared" ref="CB959" si="491">AVERAGE(BX959:CA959)</f>
        <v>6.7871021027500001E-5</v>
      </c>
      <c r="CC959" s="133">
        <v>7.055467395E-6</v>
      </c>
      <c r="CD959" s="133">
        <v>7.6202142370000002E-6</v>
      </c>
      <c r="CE959" s="133">
        <v>2.0137914479999999E-5</v>
      </c>
      <c r="CF959" s="133">
        <v>3.61604717E-6</v>
      </c>
      <c r="CG959">
        <f t="shared" si="461"/>
        <v>9.6074108205000006E-6</v>
      </c>
      <c r="CH959" s="30">
        <v>1.136235824E-4</v>
      </c>
      <c r="CI959" s="30">
        <v>1.3774154580000001E-4</v>
      </c>
      <c r="CJ959" s="100">
        <f t="shared" si="462"/>
        <v>1.2568256410000001E-4</v>
      </c>
      <c r="CK959" s="30">
        <v>2.410693486E-4</v>
      </c>
      <c r="CL959" s="30">
        <v>6.9003471899999996E-5</v>
      </c>
      <c r="CM959">
        <f t="shared" si="463"/>
        <v>1.5503641024999998E-4</v>
      </c>
      <c r="CN959" s="30">
        <v>1.984619417E-5</v>
      </c>
      <c r="CO959" s="32">
        <v>9.693295317E-5</v>
      </c>
      <c r="CP959" s="30">
        <v>6.3914000659999993E-5</v>
      </c>
      <c r="CQ959" s="30">
        <v>1.041927683E-4</v>
      </c>
      <c r="CR959" s="30">
        <v>8.1339366130000004E-5</v>
      </c>
      <c r="CS959">
        <f t="shared" si="464"/>
        <v>7.3245056485999994E-5</v>
      </c>
      <c r="CT959" s="30">
        <v>5.8887283510000003E-5</v>
      </c>
      <c r="CU959" s="30">
        <v>3.6635126469999997E-5</v>
      </c>
      <c r="CV959">
        <f t="shared" si="465"/>
        <v>4.7761204989999997E-5</v>
      </c>
      <c r="CW959" s="32">
        <v>4.6623681890000002E-5</v>
      </c>
    </row>
    <row r="960" spans="1:104" ht="15.75" thickBot="1">
      <c r="E960" t="s">
        <v>64</v>
      </c>
      <c r="F960">
        <v>4.78E+18</v>
      </c>
      <c r="G960" s="19"/>
      <c r="H960" s="19"/>
      <c r="I960" s="19"/>
      <c r="J960" s="19"/>
      <c r="K960" s="19"/>
      <c r="L960" s="19"/>
      <c r="R960" s="100"/>
      <c r="AE960" t="s">
        <v>64</v>
      </c>
      <c r="AF960">
        <v>4.61E+18</v>
      </c>
      <c r="AG960" s="30">
        <v>1.09E-2</v>
      </c>
      <c r="AH960" s="30">
        <v>1.6860015470000001E-3</v>
      </c>
      <c r="AI960" s="30">
        <v>1.34E-2</v>
      </c>
      <c r="AJ960" s="30">
        <v>2.193126023E-3</v>
      </c>
      <c r="AK960" s="99">
        <f t="shared" si="453"/>
        <v>1.9395637849999999E-3</v>
      </c>
      <c r="AL960" s="100">
        <f t="shared" si="480"/>
        <v>2.5356223799999995E-4</v>
      </c>
      <c r="AU960" t="s">
        <v>64</v>
      </c>
      <c r="AV960">
        <v>4.78E+18</v>
      </c>
      <c r="AW960" s="19"/>
      <c r="AX960" s="19"/>
      <c r="AY960" s="30">
        <v>1.9499999999999999E-3</v>
      </c>
      <c r="AZ960" s="30">
        <v>2.6041666670000001E-3</v>
      </c>
      <c r="BA960" s="30">
        <v>1.8699999999999999E-3</v>
      </c>
      <c r="BB960" s="30">
        <v>1.9904204360000001E-3</v>
      </c>
      <c r="BC960" s="30">
        <v>1.72E-3</v>
      </c>
      <c r="BD960" s="30">
        <v>1.986831466E-3</v>
      </c>
      <c r="BE960" s="30">
        <v>2.1700000000000001E-3</v>
      </c>
      <c r="BF960" s="30">
        <v>2.2295284089999998E-3</v>
      </c>
      <c r="BG960">
        <f t="shared" si="457"/>
        <v>2.2027367445000001E-3</v>
      </c>
      <c r="BH960">
        <f t="shared" si="448"/>
        <v>2.9072156215427525E-4</v>
      </c>
      <c r="BQ960" t="s">
        <v>64</v>
      </c>
      <c r="BR960">
        <v>4.61E+18</v>
      </c>
      <c r="BS960" s="30">
        <v>1.34E-3</v>
      </c>
      <c r="BT960" s="30">
        <v>1.5446685879999999E-3</v>
      </c>
      <c r="BW960" s="9"/>
      <c r="BX960" s="134"/>
      <c r="BY960" s="19"/>
      <c r="BZ960" s="19"/>
      <c r="CB960" s="100"/>
      <c r="CH960" s="30">
        <v>8.2019672060000006E-5</v>
      </c>
      <c r="CI960" s="30">
        <v>1.0668998349999999E-4</v>
      </c>
      <c r="CJ960" s="100">
        <f t="shared" si="462"/>
        <v>9.4354827780000007E-5</v>
      </c>
      <c r="CN960" s="19"/>
      <c r="CO960" s="32">
        <v>1.196325815E-4</v>
      </c>
      <c r="CP960" s="30">
        <v>7.2877582859999998E-5</v>
      </c>
      <c r="CQ960" s="30">
        <v>7.8947708880000003E-5</v>
      </c>
      <c r="CR960" s="30">
        <v>7.8797498100000005E-5</v>
      </c>
      <c r="CS960">
        <f t="shared" si="464"/>
        <v>8.7563842835000009E-5</v>
      </c>
      <c r="CW960" s="32">
        <v>1.1427365590000001E-5</v>
      </c>
    </row>
    <row r="961" spans="5:101" ht="15.75" thickBot="1">
      <c r="E961" t="s">
        <v>65</v>
      </c>
      <c r="F961">
        <v>4.94E+18</v>
      </c>
      <c r="G961" s="30">
        <v>2.2000000000000001E-3</v>
      </c>
      <c r="H961" s="30">
        <v>3.4039919540000002E-4</v>
      </c>
      <c r="I961" s="30">
        <v>3.5799999999999998E-3</v>
      </c>
      <c r="J961" s="30">
        <v>6.649331352E-4</v>
      </c>
      <c r="K961" s="30">
        <v>6.4999999999999997E-3</v>
      </c>
      <c r="L961" s="30">
        <v>1.130238219E-3</v>
      </c>
      <c r="Q961">
        <f t="shared" si="449"/>
        <v>8.9758567709999999E-4</v>
      </c>
      <c r="R961" s="100">
        <f t="shared" ref="R961" si="492">_xlfn.STDEV.S(H961,J961,L961,N961,P961)</f>
        <v>3.9700478214870329E-4</v>
      </c>
      <c r="AE961" t="s">
        <v>65</v>
      </c>
      <c r="AF961">
        <v>4.76E+18</v>
      </c>
      <c r="AG961" s="30">
        <v>6.8999999999999999E-3</v>
      </c>
      <c r="AH961" s="30">
        <v>1.0672853830000001E-3</v>
      </c>
      <c r="AI961" s="30">
        <v>7.3000000000000001E-3</v>
      </c>
      <c r="AJ961" s="30">
        <v>1.1947626839999999E-3</v>
      </c>
      <c r="AK961" s="99">
        <f t="shared" si="453"/>
        <v>1.1310240335000001E-3</v>
      </c>
      <c r="AL961" s="100">
        <f t="shared" si="480"/>
        <v>6.3738650499999927E-5</v>
      </c>
      <c r="AU961" t="s">
        <v>65</v>
      </c>
      <c r="AV961">
        <v>4.94E+18</v>
      </c>
      <c r="AW961" s="30">
        <v>9.7000000000000005E-4</v>
      </c>
      <c r="AX961" s="30">
        <v>8.8697878570000003E-4</v>
      </c>
      <c r="AY961" s="30">
        <v>1.7099999999999999E-3</v>
      </c>
      <c r="AZ961" s="30">
        <v>2.2836538460000002E-3</v>
      </c>
      <c r="BA961" s="30">
        <v>1.99E-3</v>
      </c>
      <c r="BB961" s="30">
        <v>2.118147951E-3</v>
      </c>
      <c r="BC961" s="30">
        <v>2.3E-3</v>
      </c>
      <c r="BD961" s="30">
        <v>2.6568095180000001E-3</v>
      </c>
      <c r="BE961" s="30">
        <v>1.57E-3</v>
      </c>
      <c r="BF961" s="30">
        <v>1.613068941E-3</v>
      </c>
      <c r="BG961">
        <f t="shared" si="457"/>
        <v>2.167920064E-3</v>
      </c>
      <c r="BH961">
        <f t="shared" si="448"/>
        <v>6.8472488731196961E-4</v>
      </c>
      <c r="BQ961" t="s">
        <v>65</v>
      </c>
      <c r="BR961">
        <v>4.76E+18</v>
      </c>
      <c r="BS961" s="30">
        <v>1.6299999999999999E-3</v>
      </c>
      <c r="BT961" s="30">
        <v>1.8789625360000001E-3</v>
      </c>
      <c r="BW961" s="9"/>
      <c r="BX961" s="132">
        <v>1.6559552050000001E-5</v>
      </c>
      <c r="BY961" s="30">
        <v>3.2347299909999999E-5</v>
      </c>
      <c r="BZ961" s="30">
        <v>5.4983204659999999E-5</v>
      </c>
      <c r="CB961" s="100">
        <f t="shared" ref="CB961" si="493">AVERAGE(BX961:CA961)</f>
        <v>3.4630018873333335E-5</v>
      </c>
      <c r="CH961" s="30">
        <v>5.1920709829999999E-5</v>
      </c>
      <c r="CI961" s="30">
        <v>5.8122155179999998E-5</v>
      </c>
      <c r="CJ961" s="100">
        <f t="shared" si="462"/>
        <v>5.5021432504999995E-5</v>
      </c>
      <c r="CN961" s="30">
        <v>2.7899727659999999E-5</v>
      </c>
      <c r="CO961" s="32">
        <v>1.0490848930000001E-4</v>
      </c>
      <c r="CP961" s="30">
        <v>7.7554239540000001E-5</v>
      </c>
      <c r="CQ961" s="30">
        <v>1.0556977489999999E-4</v>
      </c>
      <c r="CR961" s="30">
        <v>5.7010103910000001E-5</v>
      </c>
      <c r="CS961">
        <f t="shared" si="464"/>
        <v>7.4588467061999995E-5</v>
      </c>
      <c r="CW961" s="32">
        <v>4.9366255549999999E-5</v>
      </c>
    </row>
    <row r="962" spans="5:101" ht="15.75" thickBot="1">
      <c r="E962" t="s">
        <v>66</v>
      </c>
      <c r="F962">
        <v>5.09E+18</v>
      </c>
      <c r="G962" s="19"/>
      <c r="H962" s="19"/>
      <c r="I962" s="19"/>
      <c r="J962" s="19"/>
      <c r="K962" s="19"/>
      <c r="L962" s="19"/>
      <c r="R962" s="100"/>
      <c r="AE962" t="s">
        <v>66</v>
      </c>
      <c r="AF962">
        <v>4.91E+18</v>
      </c>
      <c r="AG962" s="30">
        <v>5.4000000000000003E-3</v>
      </c>
      <c r="AH962" s="30">
        <v>8.352668213E-4</v>
      </c>
      <c r="AI962" s="30">
        <v>4.5999999999999999E-3</v>
      </c>
      <c r="AJ962" s="30">
        <v>7.5286415710000001E-4</v>
      </c>
      <c r="AK962" s="99">
        <f t="shared" si="453"/>
        <v>7.940654892E-4</v>
      </c>
      <c r="AL962" s="100">
        <f t="shared" si="480"/>
        <v>4.1201332099999994E-5</v>
      </c>
      <c r="AU962" t="s">
        <v>66</v>
      </c>
      <c r="AV962">
        <v>5.09E+18</v>
      </c>
      <c r="AW962" s="19"/>
      <c r="AX962" s="19"/>
      <c r="AY962" s="30">
        <v>1.1999999999999999E-3</v>
      </c>
      <c r="AZ962" s="30">
        <v>1.6025641029999999E-3</v>
      </c>
      <c r="BA962" s="30">
        <v>2.0999999999999999E-3</v>
      </c>
      <c r="BB962" s="30">
        <v>2.235231506E-3</v>
      </c>
      <c r="BC962" s="30">
        <v>2.0799999999999998E-3</v>
      </c>
      <c r="BD962" s="30">
        <v>2.4026799119999998E-3</v>
      </c>
      <c r="BE962" s="30">
        <v>2.0300000000000001E-3</v>
      </c>
      <c r="BF962" s="30">
        <v>2.0856878660000001E-3</v>
      </c>
      <c r="BG962">
        <f t="shared" si="457"/>
        <v>2.0815408467499998E-3</v>
      </c>
      <c r="BH962">
        <f t="shared" si="448"/>
        <v>3.4457076524876398E-4</v>
      </c>
      <c r="BQ962" t="s">
        <v>66</v>
      </c>
      <c r="BR962">
        <v>4.91E+18</v>
      </c>
      <c r="BS962" s="30">
        <v>1.8799999999999999E-3</v>
      </c>
      <c r="BT962" s="30">
        <v>2.167146974E-3</v>
      </c>
      <c r="BW962" s="9"/>
      <c r="BX962" s="134"/>
      <c r="BY962" s="19"/>
      <c r="BZ962" s="19"/>
      <c r="CB962" s="100"/>
      <c r="CH962" s="30">
        <v>4.0633599000000001E-5</v>
      </c>
      <c r="CI962" s="30">
        <v>3.6624919700000002E-5</v>
      </c>
      <c r="CJ962" s="100">
        <f t="shared" si="462"/>
        <v>3.8629259349999998E-5</v>
      </c>
      <c r="CN962" s="19"/>
      <c r="CO962" s="32">
        <v>7.3619895080000001E-5</v>
      </c>
      <c r="CP962" s="30">
        <v>8.1841178159999995E-5</v>
      </c>
      <c r="CQ962" s="30">
        <v>9.5471735079999997E-5</v>
      </c>
      <c r="CR962" s="30">
        <v>7.3713765669999995E-5</v>
      </c>
      <c r="CS962">
        <f t="shared" si="464"/>
        <v>8.1161643497500001E-5</v>
      </c>
      <c r="CW962" s="32">
        <v>3.1082442660000003E-5</v>
      </c>
    </row>
    <row r="963" spans="5:101" ht="15.75" thickBot="1">
      <c r="E963" t="s">
        <v>67</v>
      </c>
      <c r="F963">
        <v>5.24E+18</v>
      </c>
      <c r="G963" s="30">
        <v>-5.9999999999999995E-4</v>
      </c>
      <c r="H963" s="30">
        <v>-9.2836144209999997E-5</v>
      </c>
      <c r="I963" s="30">
        <v>1.1999999999999999E-3</v>
      </c>
      <c r="J963" s="30">
        <v>2.228826152E-4</v>
      </c>
      <c r="K963" s="30">
        <v>1.2999999999999999E-3</v>
      </c>
      <c r="L963" s="30">
        <v>2.260476439E-4</v>
      </c>
      <c r="Q963">
        <f t="shared" si="449"/>
        <v>2.2446512954999999E-4</v>
      </c>
      <c r="R963" s="100">
        <f t="shared" ref="R963" si="494">_xlfn.STDEV.S(H963,J963,L963,N963,P963)</f>
        <v>1.8320081093772694E-4</v>
      </c>
      <c r="AE963" t="s">
        <v>67</v>
      </c>
      <c r="AF963">
        <v>5.06E+18</v>
      </c>
      <c r="AG963" s="30">
        <v>2.8999999999999998E-3</v>
      </c>
      <c r="AH963" s="30">
        <v>4.4856921890000002E-4</v>
      </c>
      <c r="AI963" s="30">
        <v>2.8999999999999998E-3</v>
      </c>
      <c r="AJ963" s="30">
        <v>4.7463175119999998E-4</v>
      </c>
      <c r="AK963" s="99">
        <f t="shared" si="453"/>
        <v>4.6160048505E-4</v>
      </c>
      <c r="AL963" s="100">
        <f t="shared" si="480"/>
        <v>1.3031266149999979E-5</v>
      </c>
      <c r="AU963" t="s">
        <v>67</v>
      </c>
      <c r="AV963">
        <v>5.24E+18</v>
      </c>
      <c r="AW963" s="30">
        <v>8.5999999999999998E-4</v>
      </c>
      <c r="AX963" s="30">
        <v>7.8639356249999995E-4</v>
      </c>
      <c r="AY963" s="30">
        <v>1.2099999999999999E-3</v>
      </c>
      <c r="AZ963" s="30">
        <v>1.6159188030000001E-3</v>
      </c>
      <c r="BA963" s="30">
        <v>1.1900000000000001E-3</v>
      </c>
      <c r="BB963" s="30">
        <v>1.266631187E-3</v>
      </c>
      <c r="BC963" s="30">
        <v>2.0999999999999999E-3</v>
      </c>
      <c r="BD963" s="30">
        <v>2.4257826040000002E-3</v>
      </c>
      <c r="BE963" s="30">
        <v>2.1700000000000001E-3</v>
      </c>
      <c r="BF963" s="30">
        <v>2.2295284089999998E-3</v>
      </c>
      <c r="BG963">
        <f t="shared" si="457"/>
        <v>1.8844652507500003E-3</v>
      </c>
      <c r="BH963">
        <f t="shared" si="448"/>
        <v>6.764869420522832E-4</v>
      </c>
      <c r="BQ963" t="s">
        <v>67</v>
      </c>
      <c r="BR963">
        <v>5.06E+18</v>
      </c>
      <c r="BS963" s="30">
        <v>1.9599999999999999E-3</v>
      </c>
      <c r="BT963" s="30">
        <v>2.2593659940000001E-3</v>
      </c>
      <c r="BW963" s="9"/>
      <c r="BX963" s="132">
        <v>4.5162414689999996E-6</v>
      </c>
      <c r="BY963" s="30">
        <v>1.084267036E-5</v>
      </c>
      <c r="BZ963" s="30">
        <v>1.0996640930000001E-5</v>
      </c>
      <c r="CB963" s="100">
        <f t="shared" ref="CB963" si="495">AVERAGE(BX963:CA963)</f>
        <v>8.7851842529999997E-6</v>
      </c>
      <c r="CH963" s="30">
        <v>2.1821747609999999E-5</v>
      </c>
      <c r="CI963" s="30">
        <v>2.3089623290000001E-5</v>
      </c>
      <c r="CJ963" s="100">
        <f t="shared" si="462"/>
        <v>2.245568545E-5</v>
      </c>
      <c r="CN963" s="30">
        <v>2.4735838929999999E-5</v>
      </c>
      <c r="CO963" s="32">
        <v>7.4233395799999999E-5</v>
      </c>
      <c r="CP963" s="30">
        <v>4.637658897E-5</v>
      </c>
      <c r="CQ963" s="30">
        <v>9.6389737910000005E-5</v>
      </c>
      <c r="CR963" s="30">
        <v>7.8797498100000005E-5</v>
      </c>
      <c r="CS963">
        <f t="shared" si="464"/>
        <v>6.4106611942000002E-5</v>
      </c>
      <c r="CW963" s="32">
        <v>3.3367917950000003E-5</v>
      </c>
    </row>
    <row r="964" spans="5:101" ht="15.75" thickBot="1">
      <c r="E964" t="s">
        <v>68</v>
      </c>
      <c r="F964">
        <v>5.4E+18</v>
      </c>
      <c r="G964" s="19"/>
      <c r="H964" s="19"/>
      <c r="I964" s="19"/>
      <c r="J964" s="19"/>
      <c r="K964" s="19"/>
      <c r="L964" s="19"/>
      <c r="R964" s="100"/>
      <c r="AE964" t="s">
        <v>68</v>
      </c>
      <c r="AF964">
        <v>5.21E+18</v>
      </c>
      <c r="AG964" s="30">
        <v>1.2999999999999999E-3</v>
      </c>
      <c r="AH964" s="30">
        <v>2.0108275330000001E-4</v>
      </c>
      <c r="AI964" s="30">
        <v>1.1999999999999999E-3</v>
      </c>
      <c r="AJ964" s="30">
        <v>1.9639934530000001E-4</v>
      </c>
      <c r="AK964" s="99">
        <f t="shared" si="453"/>
        <v>1.9874104930000001E-4</v>
      </c>
      <c r="AL964" s="100">
        <f t="shared" si="480"/>
        <v>2.3417040000000026E-6</v>
      </c>
      <c r="AU964" t="s">
        <v>68</v>
      </c>
      <c r="AV964">
        <v>5.4E+18</v>
      </c>
      <c r="AW964" s="19"/>
      <c r="AX964" s="19"/>
      <c r="AY964" s="30">
        <v>7.3999999999999999E-4</v>
      </c>
      <c r="AZ964" s="30">
        <v>9.8824786320000002E-4</v>
      </c>
      <c r="BA964" s="30">
        <v>1.7799999999999999E-3</v>
      </c>
      <c r="BB964" s="30">
        <v>1.8946248E-3</v>
      </c>
      <c r="BC964" s="30">
        <v>1.83E-3</v>
      </c>
      <c r="BD964" s="30">
        <v>2.1138962689999999E-3</v>
      </c>
      <c r="BE964" s="30">
        <v>1.66E-3</v>
      </c>
      <c r="BF964" s="30">
        <v>1.7055378610000001E-3</v>
      </c>
      <c r="BG964">
        <f t="shared" si="457"/>
        <v>1.6755766983000001E-3</v>
      </c>
      <c r="BH964">
        <f t="shared" si="448"/>
        <v>4.8765586081008145E-4</v>
      </c>
      <c r="BQ964" t="s">
        <v>68</v>
      </c>
      <c r="BR964">
        <v>5.21E+18</v>
      </c>
      <c r="BS964" s="30">
        <v>1.5100000000000001E-3</v>
      </c>
      <c r="BT964" s="30">
        <v>1.740634006E-3</v>
      </c>
      <c r="BW964" s="9"/>
      <c r="BX964" s="134"/>
      <c r="BY964" s="19"/>
      <c r="BZ964" s="19"/>
      <c r="CB964" s="100"/>
      <c r="CH964" s="30">
        <v>9.7821627220000002E-6</v>
      </c>
      <c r="CI964" s="30">
        <v>9.5543268789999999E-6</v>
      </c>
      <c r="CJ964" s="100">
        <f t="shared" si="462"/>
        <v>9.6682448005000001E-6</v>
      </c>
      <c r="CN964" s="19"/>
      <c r="CO964" s="32">
        <v>4.5398899170000001E-5</v>
      </c>
      <c r="CP964" s="30">
        <v>6.9370092700000001E-5</v>
      </c>
      <c r="CQ964" s="30">
        <v>8.3996712149999995E-5</v>
      </c>
      <c r="CR964" s="30">
        <v>6.0278208290000002E-5</v>
      </c>
      <c r="CS964">
        <f t="shared" si="464"/>
        <v>6.476097807750001E-5</v>
      </c>
      <c r="CW964" s="32">
        <v>2.4226018560000001E-5</v>
      </c>
    </row>
    <row r="965" spans="5:101" ht="15.75" thickBot="1">
      <c r="E965" t="s">
        <v>69</v>
      </c>
      <c r="F965">
        <v>5.55E+18</v>
      </c>
      <c r="G965" s="30">
        <v>-1.5E-3</v>
      </c>
      <c r="H965" s="30">
        <v>-2.3209036050000001E-4</v>
      </c>
      <c r="I965" s="30">
        <v>-9.1E-4</v>
      </c>
      <c r="J965" s="30">
        <v>-1.690193165E-4</v>
      </c>
      <c r="K965" s="30">
        <v>6.9999999999999999E-4</v>
      </c>
      <c r="L965" s="30">
        <v>1.217179621E-4</v>
      </c>
      <c r="Q965">
        <f t="shared" si="449"/>
        <v>-2.3650677200000001E-5</v>
      </c>
      <c r="R965" s="100">
        <f t="shared" ref="R965" si="496">_xlfn.STDEV.S(H965,J965,L965,N965,P965)</f>
        <v>1.8871780118296985E-4</v>
      </c>
      <c r="AE965" t="s">
        <v>69</v>
      </c>
      <c r="AF965">
        <v>5.35E+18</v>
      </c>
      <c r="AG965" s="30">
        <v>2.0000000000000001E-4</v>
      </c>
      <c r="AH965" s="30">
        <v>3.0935808200000001E-5</v>
      </c>
      <c r="AI965" s="30">
        <v>5.9999999999999995E-4</v>
      </c>
      <c r="AJ965" s="30">
        <v>9.8199672669999996E-5</v>
      </c>
      <c r="AK965" s="99">
        <f t="shared" si="453"/>
        <v>6.4567740434999995E-5</v>
      </c>
      <c r="AL965" s="100">
        <f t="shared" si="480"/>
        <v>3.3631932235000001E-5</v>
      </c>
      <c r="AU965" t="s">
        <v>69</v>
      </c>
      <c r="AV965">
        <v>5.55E+18</v>
      </c>
      <c r="AW965" s="30">
        <v>7.2000000000000005E-4</v>
      </c>
      <c r="AX965" s="30">
        <v>6.5837600590000001E-4</v>
      </c>
      <c r="AY965" s="30">
        <v>1.42E-3</v>
      </c>
      <c r="AZ965" s="30">
        <v>1.896367521E-3</v>
      </c>
      <c r="BA965" s="30">
        <v>1.7799999999999999E-3</v>
      </c>
      <c r="BB965" s="30">
        <v>1.8946248E-3</v>
      </c>
      <c r="BC965" s="30">
        <v>2E-3</v>
      </c>
      <c r="BD965" s="30">
        <v>2.3102691460000001E-3</v>
      </c>
      <c r="BE965" s="30">
        <v>1.8699999999999999E-3</v>
      </c>
      <c r="BF965" s="30">
        <v>1.921298675E-3</v>
      </c>
      <c r="BG965">
        <f t="shared" si="457"/>
        <v>2.0056400355E-3</v>
      </c>
      <c r="BH965">
        <f t="shared" si="448"/>
        <v>6.2774865936864206E-4</v>
      </c>
      <c r="BQ965" t="s">
        <v>69</v>
      </c>
      <c r="BR965">
        <v>5.35E+18</v>
      </c>
      <c r="BS965" s="30">
        <v>1.0300000000000001E-3</v>
      </c>
      <c r="BT965" s="30">
        <v>1.187319885E-3</v>
      </c>
      <c r="BW965" s="9"/>
      <c r="BX965" s="133">
        <v>1.129060367E-5</v>
      </c>
      <c r="BY965" s="30">
        <v>8.2223583579999993E-6</v>
      </c>
      <c r="BZ965" s="30">
        <v>5.921268194E-6</v>
      </c>
      <c r="CA965" s="120"/>
      <c r="CB965" s="100">
        <f t="shared" ref="CB965" si="497">AVERAGE(BX965:CA965)</f>
        <v>8.4780767406666667E-6</v>
      </c>
      <c r="CH965" s="30">
        <v>1.5049481109999999E-6</v>
      </c>
      <c r="CI965" s="30">
        <v>4.7771634389999998E-6</v>
      </c>
      <c r="CJ965" s="100">
        <f t="shared" si="462"/>
        <v>3.1410557749999996E-6</v>
      </c>
      <c r="CN965" s="30">
        <v>2.0709072539999999E-5</v>
      </c>
      <c r="CO965" s="32">
        <v>8.7116920630000007E-5</v>
      </c>
      <c r="CP965" s="30">
        <v>6.9370092700000001E-5</v>
      </c>
      <c r="CQ965" s="30">
        <v>9.1799725280000005E-5</v>
      </c>
      <c r="CR965" s="30">
        <v>6.7903791329999998E-5</v>
      </c>
      <c r="CS965">
        <f t="shared" si="464"/>
        <v>6.7379920496E-5</v>
      </c>
      <c r="CW965" s="32">
        <v>3.0625347639999997E-5</v>
      </c>
    </row>
    <row r="983" spans="1:112">
      <c r="A983" s="187" t="s">
        <v>154</v>
      </c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  <c r="AJ983" s="187"/>
      <c r="AK983" s="187"/>
      <c r="AL983" s="187"/>
      <c r="AM983" s="187"/>
      <c r="AN983" s="187"/>
      <c r="AO983" s="187"/>
      <c r="AP983" s="187"/>
      <c r="AQ983" s="187"/>
      <c r="AR983" s="187"/>
      <c r="AS983" s="187"/>
      <c r="AT983" s="187"/>
      <c r="AU983" s="187"/>
      <c r="AV983" s="187"/>
      <c r="AW983" s="187"/>
      <c r="AX983" s="187"/>
      <c r="AY983" s="187"/>
      <c r="AZ983" s="187"/>
      <c r="BA983" s="187"/>
      <c r="BB983" s="187"/>
      <c r="BC983" s="187"/>
      <c r="BD983" s="187"/>
      <c r="BE983" s="187"/>
      <c r="BF983" s="187"/>
      <c r="BG983" s="187"/>
      <c r="BH983" s="187"/>
      <c r="BI983" s="187"/>
      <c r="BJ983" s="187"/>
      <c r="BK983" s="187"/>
      <c r="BL983" s="187"/>
      <c r="BM983" s="187"/>
      <c r="BN983" s="187"/>
      <c r="BO983" s="187"/>
      <c r="BP983" s="187"/>
      <c r="BQ983" s="187"/>
      <c r="BR983" s="187"/>
      <c r="BS983" s="187"/>
      <c r="BT983" s="187"/>
    </row>
    <row r="984" spans="1:112" ht="15.75" thickBot="1">
      <c r="A984" s="188" t="s">
        <v>70</v>
      </c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9" t="s">
        <v>89</v>
      </c>
      <c r="AN984" s="189"/>
      <c r="AO984" s="189"/>
      <c r="AP984" s="189"/>
      <c r="AQ984" s="189"/>
      <c r="AR984" s="189"/>
      <c r="AS984" s="189"/>
      <c r="AT984" s="189"/>
      <c r="AU984" s="189"/>
      <c r="AV984" s="189"/>
      <c r="AW984" s="189"/>
      <c r="AX984" s="189"/>
      <c r="AY984" s="189"/>
      <c r="AZ984" s="189"/>
      <c r="BA984" s="189"/>
      <c r="BB984" s="189"/>
      <c r="BC984" s="189"/>
      <c r="BD984" s="189"/>
      <c r="BE984" s="189"/>
      <c r="BF984" s="189"/>
      <c r="BG984" s="189"/>
      <c r="BH984" s="189"/>
      <c r="BI984" s="189"/>
      <c r="BJ984" s="189"/>
      <c r="BK984" s="189"/>
      <c r="BL984" s="189"/>
      <c r="BM984" s="189"/>
      <c r="BN984" s="189"/>
      <c r="BO984" s="189"/>
      <c r="BP984" s="189"/>
      <c r="BQ984" s="189"/>
      <c r="BR984" s="189"/>
      <c r="BS984" s="189"/>
      <c r="BT984" s="189"/>
      <c r="BW984" t="s">
        <v>166</v>
      </c>
    </row>
    <row r="985" spans="1:112" ht="15.75" thickBot="1">
      <c r="A985" s="169" t="s">
        <v>6</v>
      </c>
      <c r="B985" s="147"/>
      <c r="C985" s="190"/>
      <c r="D985" s="190"/>
      <c r="E985" s="144" t="s">
        <v>4</v>
      </c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6"/>
      <c r="S985" s="170" t="s">
        <v>7</v>
      </c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1"/>
      <c r="AD985" s="171"/>
      <c r="AE985" s="144" t="s">
        <v>8</v>
      </c>
      <c r="AF985" s="145"/>
      <c r="AG985" s="145"/>
      <c r="AH985" s="145"/>
      <c r="AI985" s="145"/>
      <c r="AJ985" s="145"/>
      <c r="AK985" s="145"/>
      <c r="AL985" s="146"/>
      <c r="AM985" s="144" t="s">
        <v>72</v>
      </c>
      <c r="AN985" s="145"/>
      <c r="AO985" s="145"/>
      <c r="AP985" s="145"/>
      <c r="AQ985" s="145"/>
      <c r="AR985" s="145"/>
      <c r="AS985" s="145"/>
      <c r="AT985" s="145"/>
      <c r="AU985" s="144" t="s">
        <v>73</v>
      </c>
      <c r="AV985" s="145"/>
      <c r="AW985" s="145"/>
      <c r="AX985" s="145"/>
      <c r="AY985" s="145"/>
      <c r="AZ985" s="145"/>
      <c r="BA985" s="145"/>
      <c r="BB985" s="145"/>
      <c r="BC985" s="145"/>
      <c r="BD985" s="145"/>
      <c r="BE985" s="145"/>
      <c r="BF985" s="145"/>
      <c r="BG985" s="145"/>
      <c r="BH985" s="146"/>
      <c r="BI985" s="144" t="s">
        <v>7</v>
      </c>
      <c r="BJ985" s="145"/>
      <c r="BK985" s="145"/>
      <c r="BL985" s="145"/>
      <c r="BM985" s="145"/>
      <c r="BN985" s="145"/>
      <c r="BO985" s="145"/>
      <c r="BP985" s="145"/>
      <c r="BQ985" s="144" t="s">
        <v>8</v>
      </c>
      <c r="BR985" s="145"/>
      <c r="BS985" s="145"/>
      <c r="BT985" s="146"/>
      <c r="BW985" s="86" t="s">
        <v>121</v>
      </c>
      <c r="BX985" s="86" t="s">
        <v>122</v>
      </c>
      <c r="BY985" s="88"/>
      <c r="BZ985" s="88"/>
      <c r="CA985" s="88"/>
      <c r="CB985" s="87"/>
      <c r="CC985" s="86" t="s">
        <v>124</v>
      </c>
      <c r="CD985" s="88"/>
      <c r="CE985" s="88"/>
      <c r="CF985" s="88"/>
      <c r="CG985" s="88"/>
      <c r="CH985" s="86" t="s">
        <v>125</v>
      </c>
      <c r="CI985" s="88"/>
      <c r="CJ985" s="87"/>
      <c r="CK985" s="86" t="s">
        <v>126</v>
      </c>
      <c r="CL985" s="88"/>
      <c r="CM985" s="88"/>
      <c r="CN985" s="86" t="s">
        <v>128</v>
      </c>
      <c r="CO985" s="88"/>
      <c r="CP985" s="88"/>
      <c r="CQ985" s="88"/>
      <c r="CR985" s="88"/>
      <c r="CS985" s="88"/>
      <c r="CT985" s="86" t="s">
        <v>129</v>
      </c>
      <c r="CU985" s="88"/>
      <c r="CV985" s="88"/>
      <c r="CW985" s="89" t="s">
        <v>130</v>
      </c>
      <c r="DA985">
        <v>1428</v>
      </c>
    </row>
    <row r="986" spans="1:112" ht="15.75" thickBot="1">
      <c r="A986" s="26"/>
      <c r="B986" s="90"/>
      <c r="C986" s="183">
        <v>110923</v>
      </c>
      <c r="D986" s="184"/>
      <c r="E986" s="91"/>
      <c r="F986" s="40"/>
      <c r="G986" s="157">
        <v>101223</v>
      </c>
      <c r="H986" s="158"/>
      <c r="I986" s="157" t="s">
        <v>91</v>
      </c>
      <c r="J986" s="158"/>
      <c r="K986" s="157">
        <v>91523</v>
      </c>
      <c r="L986" s="158"/>
      <c r="M986" s="157">
        <v>83123</v>
      </c>
      <c r="N986" s="158"/>
      <c r="O986" s="185">
        <v>102824</v>
      </c>
      <c r="P986" s="186"/>
      <c r="Q986" s="92" t="s">
        <v>101</v>
      </c>
      <c r="R986" s="93" t="s">
        <v>102</v>
      </c>
      <c r="S986" s="41"/>
      <c r="T986" s="40"/>
      <c r="U986" s="149" t="s">
        <v>76</v>
      </c>
      <c r="V986" s="150"/>
      <c r="W986" s="136" t="s">
        <v>80</v>
      </c>
      <c r="X986" s="137"/>
      <c r="Y986" s="136" t="s">
        <v>84</v>
      </c>
      <c r="Z986" s="137"/>
      <c r="AA986" s="138" t="s">
        <v>86</v>
      </c>
      <c r="AB986" s="182"/>
      <c r="AC986" s="94" t="s">
        <v>101</v>
      </c>
      <c r="AD986" s="95" t="s">
        <v>102</v>
      </c>
      <c r="AE986" s="96"/>
      <c r="AF986" s="40"/>
      <c r="AG986" s="149" t="s">
        <v>99</v>
      </c>
      <c r="AH986" s="150"/>
      <c r="AI986" s="136" t="s">
        <v>81</v>
      </c>
      <c r="AJ986" s="137"/>
      <c r="AK986" s="94" t="s">
        <v>101</v>
      </c>
      <c r="AL986" s="97" t="s">
        <v>102</v>
      </c>
      <c r="AM986" s="96"/>
      <c r="AN986" s="40"/>
      <c r="AO986" s="149">
        <v>81524</v>
      </c>
      <c r="AP986" s="150"/>
      <c r="AQ986" s="149">
        <v>81624</v>
      </c>
      <c r="AR986" s="150"/>
      <c r="AS986" s="94" t="s">
        <v>101</v>
      </c>
      <c r="AT986" s="95" t="s">
        <v>102</v>
      </c>
      <c r="AU986" s="96"/>
      <c r="AV986" s="40"/>
      <c r="AW986" s="149">
        <v>71824</v>
      </c>
      <c r="AX986" s="150"/>
      <c r="AY986" s="136" t="s">
        <v>82</v>
      </c>
      <c r="AZ986" s="137"/>
      <c r="BA986" s="149">
        <v>92424</v>
      </c>
      <c r="BB986" s="150"/>
      <c r="BC986" s="136" t="s">
        <v>87</v>
      </c>
      <c r="BD986" s="137"/>
      <c r="BE986" s="149">
        <v>101524</v>
      </c>
      <c r="BF986" s="150"/>
      <c r="BG986" s="94" t="s">
        <v>101</v>
      </c>
      <c r="BH986" s="97" t="s">
        <v>102</v>
      </c>
      <c r="BI986" s="96"/>
      <c r="BJ986" s="40"/>
      <c r="BK986" s="149">
        <v>82724</v>
      </c>
      <c r="BL986" s="150"/>
      <c r="BM986" s="136" t="s">
        <v>83</v>
      </c>
      <c r="BN986" s="137"/>
      <c r="BO986" s="94" t="s">
        <v>101</v>
      </c>
      <c r="BP986" s="95" t="s">
        <v>102</v>
      </c>
      <c r="BQ986" s="96"/>
      <c r="BR986" s="40"/>
      <c r="BS986" s="149">
        <v>91724</v>
      </c>
      <c r="BT986" s="181"/>
      <c r="BW986" s="98">
        <v>110923</v>
      </c>
      <c r="BX986" s="99">
        <v>101223</v>
      </c>
      <c r="BY986">
        <v>92823</v>
      </c>
      <c r="BZ986">
        <v>91523</v>
      </c>
      <c r="CA986">
        <v>83123</v>
      </c>
      <c r="CB986" s="100" t="s">
        <v>123</v>
      </c>
      <c r="CC986" s="99">
        <v>10324</v>
      </c>
      <c r="CD986">
        <v>122123</v>
      </c>
      <c r="CE986">
        <v>122723</v>
      </c>
      <c r="CF986">
        <v>121823</v>
      </c>
      <c r="CG986" t="s">
        <v>123</v>
      </c>
      <c r="CH986" s="99">
        <v>10524</v>
      </c>
      <c r="CI986">
        <v>122923</v>
      </c>
      <c r="CJ986" s="100" t="s">
        <v>123</v>
      </c>
      <c r="CK986" s="99">
        <v>81524</v>
      </c>
      <c r="CL986">
        <v>81624</v>
      </c>
      <c r="CM986" t="s">
        <v>123</v>
      </c>
      <c r="CN986" s="99">
        <v>71824</v>
      </c>
      <c r="CO986">
        <v>90324</v>
      </c>
      <c r="CP986">
        <v>92424</v>
      </c>
      <c r="CQ986">
        <v>100824</v>
      </c>
      <c r="CR986">
        <v>101524</v>
      </c>
      <c r="CS986" t="s">
        <v>123</v>
      </c>
      <c r="CT986" s="99">
        <v>82724</v>
      </c>
      <c r="CU986">
        <v>83024</v>
      </c>
      <c r="CV986" t="s">
        <v>123</v>
      </c>
      <c r="CW986" s="101">
        <v>91724</v>
      </c>
      <c r="DA986" s="128">
        <v>1</v>
      </c>
      <c r="DE986" s="128" t="s">
        <v>158</v>
      </c>
    </row>
    <row r="987" spans="1:112" ht="52.5" thickBot="1">
      <c r="A987" s="20" t="s">
        <v>92</v>
      </c>
      <c r="B987" s="21" t="s">
        <v>93</v>
      </c>
      <c r="C987" s="102" t="s">
        <v>94</v>
      </c>
      <c r="D987" s="102" t="s">
        <v>95</v>
      </c>
      <c r="E987" s="26" t="s">
        <v>96</v>
      </c>
      <c r="F987" s="21" t="s">
        <v>93</v>
      </c>
      <c r="G987" s="21" t="s">
        <v>94</v>
      </c>
      <c r="H987" s="21" t="s">
        <v>95</v>
      </c>
      <c r="I987" s="21" t="s">
        <v>94</v>
      </c>
      <c r="J987" s="21" t="s">
        <v>95</v>
      </c>
      <c r="K987" s="21" t="s">
        <v>94</v>
      </c>
      <c r="L987" s="21" t="s">
        <v>95</v>
      </c>
      <c r="M987" s="21" t="s">
        <v>94</v>
      </c>
      <c r="N987" s="90" t="s">
        <v>95</v>
      </c>
      <c r="O987" s="103" t="s">
        <v>94</v>
      </c>
      <c r="P987" s="104" t="s">
        <v>95</v>
      </c>
      <c r="Q987" s="105" t="s">
        <v>95</v>
      </c>
      <c r="R987" s="106" t="s">
        <v>95</v>
      </c>
      <c r="S987" s="107" t="s">
        <v>92</v>
      </c>
      <c r="T987" s="21" t="s">
        <v>93</v>
      </c>
      <c r="U987" s="21" t="s">
        <v>94</v>
      </c>
      <c r="V987" s="21" t="s">
        <v>95</v>
      </c>
      <c r="W987" s="21" t="s">
        <v>94</v>
      </c>
      <c r="X987" s="21" t="s">
        <v>95</v>
      </c>
      <c r="Y987" s="21" t="s">
        <v>94</v>
      </c>
      <c r="Z987" s="21" t="s">
        <v>95</v>
      </c>
      <c r="AA987" s="21" t="s">
        <v>94</v>
      </c>
      <c r="AB987" s="90" t="s">
        <v>95</v>
      </c>
      <c r="AC987" s="108" t="s">
        <v>95</v>
      </c>
      <c r="AD987" s="109" t="s">
        <v>95</v>
      </c>
      <c r="AE987" s="110" t="s">
        <v>96</v>
      </c>
      <c r="AF987" s="21" t="s">
        <v>93</v>
      </c>
      <c r="AG987" s="21" t="s">
        <v>94</v>
      </c>
      <c r="AH987" s="21" t="s">
        <v>95</v>
      </c>
      <c r="AI987" s="21" t="s">
        <v>94</v>
      </c>
      <c r="AJ987" s="90" t="s">
        <v>95</v>
      </c>
      <c r="AK987" s="108" t="s">
        <v>95</v>
      </c>
      <c r="AL987" s="109" t="s">
        <v>95</v>
      </c>
      <c r="AM987" s="103" t="s">
        <v>92</v>
      </c>
      <c r="AN987" s="21" t="s">
        <v>93</v>
      </c>
      <c r="AO987" s="21" t="s">
        <v>94</v>
      </c>
      <c r="AP987" s="21" t="s">
        <v>95</v>
      </c>
      <c r="AQ987" s="21" t="s">
        <v>94</v>
      </c>
      <c r="AR987" s="21" t="s">
        <v>95</v>
      </c>
      <c r="AS987" s="108" t="s">
        <v>95</v>
      </c>
      <c r="AT987" s="111" t="s">
        <v>95</v>
      </c>
      <c r="AU987" s="110" t="s">
        <v>96</v>
      </c>
      <c r="AV987" s="21" t="s">
        <v>93</v>
      </c>
      <c r="AW987" s="21" t="s">
        <v>94</v>
      </c>
      <c r="AX987" s="21" t="s">
        <v>95</v>
      </c>
      <c r="AY987" s="21" t="s">
        <v>94</v>
      </c>
      <c r="AZ987" s="21" t="s">
        <v>95</v>
      </c>
      <c r="BA987" s="21" t="s">
        <v>94</v>
      </c>
      <c r="BB987" s="21" t="s">
        <v>95</v>
      </c>
      <c r="BC987" s="21" t="s">
        <v>94</v>
      </c>
      <c r="BD987" s="21" t="s">
        <v>95</v>
      </c>
      <c r="BE987" s="21" t="s">
        <v>94</v>
      </c>
      <c r="BF987" s="21" t="s">
        <v>95</v>
      </c>
      <c r="BG987" s="108" t="s">
        <v>95</v>
      </c>
      <c r="BH987" s="109" t="s">
        <v>95</v>
      </c>
      <c r="BI987" s="103" t="s">
        <v>92</v>
      </c>
      <c r="BJ987" s="21" t="s">
        <v>93</v>
      </c>
      <c r="BK987" s="21" t="s">
        <v>94</v>
      </c>
      <c r="BL987" s="21" t="s">
        <v>95</v>
      </c>
      <c r="BM987" s="21" t="s">
        <v>94</v>
      </c>
      <c r="BN987" s="21" t="s">
        <v>95</v>
      </c>
      <c r="BO987" s="108" t="s">
        <v>95</v>
      </c>
      <c r="BP987" s="111" t="s">
        <v>95</v>
      </c>
      <c r="BQ987" s="110" t="s">
        <v>96</v>
      </c>
      <c r="BR987" s="21" t="s">
        <v>93</v>
      </c>
      <c r="BS987" s="112" t="s">
        <v>94</v>
      </c>
      <c r="BT987" s="113" t="s">
        <v>95</v>
      </c>
      <c r="BW987" s="114" t="s">
        <v>169</v>
      </c>
      <c r="BX987" s="114" t="s">
        <v>169</v>
      </c>
      <c r="BY987" s="115" t="s">
        <v>169</v>
      </c>
      <c r="BZ987" s="115" t="s">
        <v>169</v>
      </c>
      <c r="CA987" s="115" t="s">
        <v>169</v>
      </c>
      <c r="CB987" s="116" t="s">
        <v>169</v>
      </c>
      <c r="CC987" s="114" t="s">
        <v>169</v>
      </c>
      <c r="CD987" s="115" t="s">
        <v>169</v>
      </c>
      <c r="CE987" s="115" t="s">
        <v>169</v>
      </c>
      <c r="CF987" s="115" t="s">
        <v>169</v>
      </c>
      <c r="CG987" s="115" t="s">
        <v>169</v>
      </c>
      <c r="CH987" s="114" t="s">
        <v>169</v>
      </c>
      <c r="CI987" s="115" t="s">
        <v>169</v>
      </c>
      <c r="CJ987" s="116" t="s">
        <v>169</v>
      </c>
      <c r="CK987" s="114" t="s">
        <v>169</v>
      </c>
      <c r="CL987" s="115" t="s">
        <v>169</v>
      </c>
      <c r="CM987" s="115" t="s">
        <v>169</v>
      </c>
      <c r="CN987" s="114" t="s">
        <v>169</v>
      </c>
      <c r="CO987" s="115" t="s">
        <v>169</v>
      </c>
      <c r="CP987" s="115" t="s">
        <v>169</v>
      </c>
      <c r="CQ987" s="115" t="s">
        <v>169</v>
      </c>
      <c r="CR987" s="115" t="s">
        <v>169</v>
      </c>
      <c r="CS987" s="115" t="s">
        <v>169</v>
      </c>
      <c r="CT987" s="114" t="s">
        <v>169</v>
      </c>
      <c r="CU987" s="115" t="s">
        <v>169</v>
      </c>
      <c r="CV987" s="115" t="s">
        <v>169</v>
      </c>
      <c r="CW987" s="117" t="s">
        <v>169</v>
      </c>
      <c r="CY987" t="s">
        <v>108</v>
      </c>
      <c r="CZ987" t="s">
        <v>137</v>
      </c>
      <c r="DA987" t="s">
        <v>155</v>
      </c>
      <c r="DB987" t="s">
        <v>108</v>
      </c>
      <c r="DC987" s="115" t="s">
        <v>157</v>
      </c>
      <c r="DD987" t="s">
        <v>156</v>
      </c>
      <c r="DE987" t="s">
        <v>155</v>
      </c>
      <c r="DF987" t="s">
        <v>108</v>
      </c>
      <c r="DG987" s="115" t="s">
        <v>157</v>
      </c>
      <c r="DH987" t="s">
        <v>156</v>
      </c>
    </row>
    <row r="988" spans="1:112" ht="15.75" thickBot="1">
      <c r="A988" t="s">
        <v>39</v>
      </c>
      <c r="R988" s="100"/>
      <c r="S988" t="s">
        <v>39</v>
      </c>
      <c r="AC988" s="99"/>
      <c r="AJ988" t="s">
        <v>153</v>
      </c>
      <c r="AK988" s="99"/>
      <c r="AL988" s="100"/>
      <c r="AM988" t="s">
        <v>39</v>
      </c>
      <c r="AZ988" t="s">
        <v>153</v>
      </c>
      <c r="BH988" s="100"/>
      <c r="BW988" s="30"/>
      <c r="BX988" s="30"/>
      <c r="BY988" s="30"/>
      <c r="BZ988" s="30"/>
      <c r="CA988" s="30"/>
      <c r="CB988" s="100"/>
      <c r="CC988" s="30"/>
      <c r="CD988" s="30"/>
      <c r="CE988" s="30"/>
      <c r="CF988" s="30"/>
      <c r="CH988" s="30"/>
      <c r="CI988" s="30"/>
      <c r="CJ988" s="100"/>
      <c r="CK988" s="30"/>
      <c r="CL988" s="30"/>
      <c r="CN988" s="30"/>
      <c r="CO988" s="30"/>
      <c r="CP988" s="30"/>
      <c r="CQ988" s="30"/>
      <c r="CR988" s="30"/>
      <c r="CT988" s="30"/>
      <c r="CU988" s="30"/>
      <c r="CW988" s="30"/>
      <c r="DA988">
        <v>20</v>
      </c>
      <c r="DB988">
        <v>1.54E+17</v>
      </c>
      <c r="DC988" s="18">
        <v>2.5719882470000002E-3</v>
      </c>
      <c r="DD988" s="18">
        <v>7.1637070010000003E-4</v>
      </c>
      <c r="DE988">
        <v>20</v>
      </c>
      <c r="DF988">
        <v>1.54E+17</v>
      </c>
      <c r="DG988" s="18">
        <v>1.1501972970000001E-3</v>
      </c>
      <c r="DH988" s="18">
        <v>3.203621337E-4</v>
      </c>
    </row>
    <row r="989" spans="1:112" ht="15.75" thickBot="1">
      <c r="A989" t="s">
        <v>40</v>
      </c>
      <c r="B989">
        <v>1.54E+17</v>
      </c>
      <c r="C989" s="30">
        <v>-1.4030000000000001E-2</v>
      </c>
      <c r="D989" s="30">
        <v>-2.168134755E-3</v>
      </c>
      <c r="E989">
        <v>10</v>
      </c>
      <c r="F989">
        <v>1.54E+17</v>
      </c>
      <c r="G989" s="30">
        <v>-6.4999999999999997E-3</v>
      </c>
      <c r="H989" s="30">
        <v>-1.005724896E-3</v>
      </c>
      <c r="I989" s="30">
        <v>1.5E-3</v>
      </c>
      <c r="J989" s="30">
        <v>2.7860326890000002E-4</v>
      </c>
      <c r="K989" s="30">
        <v>-2.8999999999999998E-3</v>
      </c>
      <c r="L989" s="30">
        <v>-5.0426012869999996E-4</v>
      </c>
      <c r="M989" s="30">
        <v>-5.1000000000000004E-3</v>
      </c>
      <c r="N989" s="30">
        <v>-1.8935174869999999E-3</v>
      </c>
      <c r="Q989">
        <f>AVERAGE(H989,L989)</f>
        <v>-7.5499251235E-4</v>
      </c>
      <c r="R989" s="100">
        <f>_xlfn.STDEV.S(H989,J989,L989,N989,P989)</f>
        <v>9.1059326438579018E-4</v>
      </c>
      <c r="S989" t="s">
        <v>40</v>
      </c>
      <c r="T989">
        <v>1.49E+17</v>
      </c>
      <c r="U989" s="30">
        <v>-1.84E-2</v>
      </c>
      <c r="V989" s="30">
        <v>-2.6686004350000001E-3</v>
      </c>
      <c r="W989" s="30">
        <v>-1.49E-2</v>
      </c>
      <c r="X989" s="30">
        <v>-2.3339598999999999E-3</v>
      </c>
      <c r="Y989" s="30">
        <v>-6.8999999999999999E-3</v>
      </c>
      <c r="Z989" s="30">
        <v>-1.020106446E-3</v>
      </c>
      <c r="AA989" s="30">
        <v>-1.52E-2</v>
      </c>
      <c r="AB989" s="30">
        <v>-2.2826250189999999E-3</v>
      </c>
      <c r="AC989" s="99">
        <f>AVERAGE(V989,X989,Z989,AB989)</f>
        <v>-2.0763229499999999E-3</v>
      </c>
      <c r="AD989">
        <f>_xlfn.STDEV.S(V989,X989,Z989,AB989)</f>
        <v>7.2464319133370525E-4</v>
      </c>
      <c r="AE989">
        <v>12.5</v>
      </c>
      <c r="AF989">
        <v>1.49E+17</v>
      </c>
      <c r="AG989" s="30">
        <v>-4.5999999999999999E-3</v>
      </c>
      <c r="AH989" s="30">
        <v>-7.1152358860000005E-4</v>
      </c>
      <c r="AI989" s="30">
        <v>-3.63E-3</v>
      </c>
      <c r="AJ989" s="30">
        <v>-5.9410801959999999E-4</v>
      </c>
      <c r="AK989" s="99">
        <f>AVERAGE(AH989,)</f>
        <v>-3.5576179430000002E-4</v>
      </c>
      <c r="AL989" s="100">
        <f>_xlfn.STDEV.P(AH989,AJ989)</f>
        <v>5.8707784500000029E-5</v>
      </c>
      <c r="AM989" t="s">
        <v>40</v>
      </c>
      <c r="AN989">
        <v>1.54E+17</v>
      </c>
      <c r="AO989" s="30">
        <v>6.9999999999999999E-4</v>
      </c>
      <c r="AP989" s="30">
        <v>8.3184789070000001E-4</v>
      </c>
      <c r="AQ989" s="30">
        <v>-8.9999999999999998E-4</v>
      </c>
      <c r="AR989" s="30">
        <v>-8.7438064700000003E-4</v>
      </c>
      <c r="AS989">
        <f>AVERAGE(AP989,AR989)</f>
        <v>-2.1266378150000011E-5</v>
      </c>
      <c r="AT989">
        <f>_xlfn.STDEV.S(AP989,AR989)</f>
        <v>1.2064857692616769E-3</v>
      </c>
      <c r="AU989">
        <v>10</v>
      </c>
      <c r="AV989">
        <v>1.54E+17</v>
      </c>
      <c r="AW989" s="30">
        <v>-2.5999999999999999E-3</v>
      </c>
      <c r="AX989" s="30">
        <v>-2.37746891E-3</v>
      </c>
      <c r="AY989" s="30">
        <v>5.4000000000000003E-3</v>
      </c>
      <c r="AZ989" s="30">
        <v>7.2115384619999999E-3</v>
      </c>
      <c r="BA989" s="30">
        <v>1.9E-3</v>
      </c>
      <c r="BB989" s="30">
        <v>2.0223523149999999E-3</v>
      </c>
      <c r="BC989" s="30">
        <v>-5.9999999999999995E-4</v>
      </c>
      <c r="BD989" s="30">
        <v>-6.9308074389999997E-4</v>
      </c>
      <c r="BE989" s="30">
        <v>-1.1999999999999999E-3</v>
      </c>
      <c r="BF989" s="30">
        <v>-1.2329189359999999E-3</v>
      </c>
      <c r="BG989">
        <f>AVERAGE(AX989,BD989)</f>
        <v>-1.5352748269499999E-3</v>
      </c>
      <c r="BH989">
        <f t="shared" ref="BH989:BH1024" si="498">_xlfn.STDEV.S(AX989,AZ989,BB989,BD989,BF989)</f>
        <v>3.8368995205963676E-3</v>
      </c>
      <c r="BI989" t="s">
        <v>40</v>
      </c>
      <c r="BJ989">
        <v>1.49E+17</v>
      </c>
      <c r="BK989" s="30">
        <v>1E-3</v>
      </c>
      <c r="BL989" s="30">
        <v>1.4448779080000001E-3</v>
      </c>
      <c r="BM989" s="30">
        <v>2.5000000000000001E-3</v>
      </c>
      <c r="BN989" s="30">
        <v>2.866643734E-3</v>
      </c>
      <c r="BO989">
        <f>AVERAGE(BL989,BN989)</f>
        <v>2.1557608210000002E-3</v>
      </c>
      <c r="BP989">
        <f>_xlfn.STDEV.S(BL989,BN989)</f>
        <v>1.0053402568238928E-3</v>
      </c>
      <c r="BQ989">
        <v>12.5</v>
      </c>
      <c r="BR989">
        <v>1.49E+17</v>
      </c>
      <c r="BS989" s="30">
        <v>4.0000000000000002E-4</v>
      </c>
      <c r="BT989" s="30">
        <v>4.6109510090000001E-4</v>
      </c>
      <c r="BW989" s="131">
        <v>6.0388620139999996E-4</v>
      </c>
      <c r="BX989" s="131">
        <v>4.8925949249999998E-5</v>
      </c>
      <c r="BY989" s="131">
        <v>7.7598806710000001E-5</v>
      </c>
      <c r="BZ989" s="131">
        <v>1.4045055680000001E-4</v>
      </c>
      <c r="CA989" s="131">
        <v>5.2739760750000004E-4</v>
      </c>
      <c r="CB989" s="126">
        <f>AVERAGE(BX989:CA989)</f>
        <v>1.9859323006500001E-4</v>
      </c>
      <c r="CC989" s="131">
        <v>7.4327989809999998E-4</v>
      </c>
      <c r="CD989" s="131">
        <v>6.500731445E-4</v>
      </c>
      <c r="CE989" s="131">
        <v>2.8412819139999999E-4</v>
      </c>
      <c r="CF989" s="131">
        <v>6.3090760589999998E-4</v>
      </c>
      <c r="CG989">
        <f>AVERAGE(CC989:CF989)</f>
        <v>5.77097209975E-4</v>
      </c>
      <c r="CH989" s="135">
        <v>1.9666201859999999E-4</v>
      </c>
      <c r="CI989" s="32"/>
      <c r="CJ989" s="100">
        <f>AVERAGE(CH989:CI989)</f>
        <v>1.9666201859999999E-4</v>
      </c>
      <c r="CK989" s="30">
        <v>2.3169291560000001E-4</v>
      </c>
      <c r="CL989" s="30">
        <v>2.4353947850000001E-4</v>
      </c>
      <c r="CM989" s="65">
        <f>AVERAGE(CK989:CL989)</f>
        <v>2.3761619705000002E-4</v>
      </c>
      <c r="CN989" s="30">
        <v>6.6219162140000005E-4</v>
      </c>
      <c r="CO989" s="32"/>
      <c r="CP989" s="30">
        <v>5.6328171230000002E-4</v>
      </c>
      <c r="CQ989" s="30">
        <v>1.93042382E-4</v>
      </c>
      <c r="CR989" s="30">
        <v>3.4340242500000001E-4</v>
      </c>
      <c r="CS989">
        <f>AVERAGE(CN989,CQ989)</f>
        <v>4.2761700170000004E-4</v>
      </c>
      <c r="CT989" s="30">
        <v>4.0243893009999997E-4</v>
      </c>
      <c r="CU989" s="30">
        <v>7.9844049860000002E-4</v>
      </c>
      <c r="CV989">
        <f>AVERAGE(CT989:CU989)</f>
        <v>6.0043971434999997E-4</v>
      </c>
      <c r="CW989" s="30">
        <v>1.2842788870000001E-4</v>
      </c>
      <c r="CY989">
        <v>1.54E+17</v>
      </c>
      <c r="CZ989">
        <f t="shared" ref="CZ989:CZ994" si="499">Q989</f>
        <v>-7.5499251235E-4</v>
      </c>
      <c r="DA989">
        <v>50</v>
      </c>
      <c r="DB989">
        <v>6.17E+17</v>
      </c>
      <c r="DC989" s="18">
        <v>-2.3741007189999998E-3</v>
      </c>
      <c r="DD989" s="18">
        <v>6.6125348609999998E-4</v>
      </c>
      <c r="DE989">
        <v>50</v>
      </c>
      <c r="DF989">
        <v>6.17E+17</v>
      </c>
      <c r="DG989" s="18">
        <v>5.1651835939999996E-3</v>
      </c>
      <c r="DH989" s="18">
        <v>1.438648171E-3</v>
      </c>
    </row>
    <row r="990" spans="1:112" ht="15.75" thickBot="1">
      <c r="A990" t="s">
        <v>41</v>
      </c>
      <c r="B990">
        <v>3.09E+17</v>
      </c>
      <c r="C990" s="30">
        <v>-1.9269999999999999E-2</v>
      </c>
      <c r="D990" s="30">
        <v>-2.9779014059999999E-3</v>
      </c>
      <c r="E990">
        <v>20</v>
      </c>
      <c r="F990">
        <v>3.09E+17</v>
      </c>
      <c r="G990" s="30">
        <v>-2.7000000000000001E-3</v>
      </c>
      <c r="H990" s="30">
        <v>-4.1776264889999999E-4</v>
      </c>
      <c r="I990" s="30">
        <v>2E-3</v>
      </c>
      <c r="J990" s="30">
        <v>3.714710253E-4</v>
      </c>
      <c r="K990" s="30">
        <v>6.9999999999999999E-4</v>
      </c>
      <c r="L990" s="30">
        <v>1.217179621E-4</v>
      </c>
      <c r="M990" s="30">
        <v>-3.0999999999999999E-3</v>
      </c>
      <c r="N990" s="30">
        <v>-1.15096161E-3</v>
      </c>
      <c r="Q990">
        <f t="shared" ref="Q990:Q1024" si="500">AVERAGE(H990,L990)</f>
        <v>-1.4802234339999999E-4</v>
      </c>
      <c r="R990" s="100">
        <f t="shared" ref="R990:R994" si="501">_xlfn.STDEV.S(H990,J990,L990,N990,P990)</f>
        <v>6.7400549290165339E-4</v>
      </c>
      <c r="S990" t="s">
        <v>41</v>
      </c>
      <c r="T990">
        <v>2.97E+17</v>
      </c>
      <c r="U990" s="30">
        <v>-2.69E-2</v>
      </c>
      <c r="V990" s="30">
        <v>-3.9013778099999999E-3</v>
      </c>
      <c r="W990" s="30">
        <v>-1.7999999999999999E-2</v>
      </c>
      <c r="X990" s="30">
        <v>-2.8195488719999998E-3</v>
      </c>
      <c r="Y990" s="30">
        <v>-1.0800000000000001E-2</v>
      </c>
      <c r="Z990" s="30">
        <v>-1.5966883500000001E-3</v>
      </c>
      <c r="AA990" s="30">
        <v>-2.06E-2</v>
      </c>
      <c r="AB990" s="30">
        <v>-3.0935575910000001E-3</v>
      </c>
      <c r="AC990" s="99">
        <f t="shared" ref="AC990:AC1018" si="502">AVERAGE(V990,X990,Z990,AB990)</f>
        <v>-2.8527931557499999E-3</v>
      </c>
      <c r="AD990">
        <f t="shared" ref="AD990:AD1018" si="503">_xlfn.STDEV.S(V990,X990,Z990,AB990)</f>
        <v>9.5505702374956637E-4</v>
      </c>
      <c r="AE990">
        <v>25</v>
      </c>
      <c r="AF990">
        <v>2.97E+17</v>
      </c>
      <c r="AG990" s="30">
        <v>-1.8E-3</v>
      </c>
      <c r="AH990" s="30">
        <v>-2.7842227379999999E-4</v>
      </c>
      <c r="AI990" s="30">
        <v>-1.6900000000000001E-3</v>
      </c>
      <c r="AJ990" s="30">
        <v>-2.7659574469999999E-4</v>
      </c>
      <c r="AK990" s="99">
        <f t="shared" ref="AK990:AK1024" si="504">AVERAGE(AH990,)</f>
        <v>-1.392111369E-4</v>
      </c>
      <c r="AL990" s="100">
        <f t="shared" ref="AL990:AL1006" si="505">_xlfn.STDEV.P(AH990,AJ990)</f>
        <v>9.1326454999999889E-7</v>
      </c>
      <c r="AM990" t="s">
        <v>41</v>
      </c>
      <c r="AN990">
        <v>3.09E+17</v>
      </c>
      <c r="AO990" s="30">
        <v>2E-3</v>
      </c>
      <c r="AP990" s="30">
        <v>2.3767082590000002E-3</v>
      </c>
      <c r="AQ990" s="30">
        <v>4.0000000000000002E-4</v>
      </c>
      <c r="AR990" s="30">
        <v>3.8861362089999998E-4</v>
      </c>
      <c r="AS990">
        <f t="shared" ref="AS990:AS1018" si="506">AVERAGE(AP990,AR990)</f>
        <v>1.3826609399500002E-3</v>
      </c>
      <c r="AT990">
        <f t="shared" ref="AT990:AT1018" si="507">_xlfn.STDEV.S(AP990,AR990)</f>
        <v>1.4057952002411247E-3</v>
      </c>
      <c r="AU990">
        <v>20</v>
      </c>
      <c r="AV990">
        <v>3.09E+17</v>
      </c>
      <c r="AW990" s="30">
        <v>-2.3999999999999998E-3</v>
      </c>
      <c r="AX990" s="30">
        <v>-2.194586686E-3</v>
      </c>
      <c r="AY990" s="30">
        <v>4.0000000000000001E-3</v>
      </c>
      <c r="AZ990" s="30">
        <v>5.3418803419999997E-3</v>
      </c>
      <c r="BA990" s="30">
        <v>1.8E-3</v>
      </c>
      <c r="BB990" s="30">
        <v>1.91591272E-3</v>
      </c>
      <c r="BC990" s="30">
        <v>-1.5E-3</v>
      </c>
      <c r="BD990" s="30">
        <v>-1.7327018599999999E-3</v>
      </c>
      <c r="BE990" s="30">
        <v>9.9999999999999995E-7</v>
      </c>
      <c r="BF990" s="30">
        <v>1.0274324460000001E-6</v>
      </c>
      <c r="BG990">
        <f t="shared" ref="BG990:BG1024" si="508">AVERAGE(AX990,BD990)</f>
        <v>-1.9636442729999998E-3</v>
      </c>
      <c r="BH990">
        <f t="shared" si="498"/>
        <v>3.0742907160772018E-3</v>
      </c>
      <c r="BI990" t="s">
        <v>41</v>
      </c>
      <c r="BJ990">
        <v>2.97E+17</v>
      </c>
      <c r="BK990" s="30">
        <v>1.1000000000000001E-3</v>
      </c>
      <c r="BL990" s="30">
        <v>1.5893656989999999E-3</v>
      </c>
      <c r="BM990" s="30">
        <v>2.8E-3</v>
      </c>
      <c r="BN990" s="30">
        <v>3.2106409819999998E-3</v>
      </c>
      <c r="BO990">
        <f t="shared" ref="BO990:BO1018" si="509">AVERAGE(BL990,BN990)</f>
        <v>2.4000033405000001E-3</v>
      </c>
      <c r="BP990">
        <f t="shared" ref="BP990:BP1018" si="510">_xlfn.STDEV.S(BL990,BN990)</f>
        <v>1.1464147467794387E-3</v>
      </c>
      <c r="BQ990">
        <v>25</v>
      </c>
      <c r="BR990">
        <v>2.97E+17</v>
      </c>
      <c r="BS990" s="30">
        <v>5.9000000000000003E-4</v>
      </c>
      <c r="BT990" s="30">
        <v>6.8011527380000005E-4</v>
      </c>
      <c r="BW990" s="132">
        <v>8.294288739E-4</v>
      </c>
      <c r="BX990" s="132">
        <v>2.032308661E-5</v>
      </c>
      <c r="BY990" s="132">
        <v>1.034650756E-4</v>
      </c>
      <c r="BZ990" s="132">
        <v>3.3901858539999997E-5</v>
      </c>
      <c r="CA990" s="132">
        <v>3.205750163E-4</v>
      </c>
      <c r="CB990" s="100">
        <f t="shared" ref="CB990:CB994" si="511">AVERAGE(BX990:CA990)</f>
        <v>1.1956625926249999E-4</v>
      </c>
      <c r="CC990" s="132">
        <v>1.086642894E-3</v>
      </c>
      <c r="CD990" s="132">
        <v>7.8532326190000005E-4</v>
      </c>
      <c r="CE990" s="132">
        <v>4.4472238650000002E-4</v>
      </c>
      <c r="CF990" s="132">
        <v>8.5504583429999999E-4</v>
      </c>
      <c r="CG990">
        <f t="shared" ref="CG990:CG1018" si="512">AVERAGE(CC990:CF990)</f>
        <v>7.9293359417500001E-4</v>
      </c>
      <c r="CH990" s="133">
        <v>7.6954702910000003E-5</v>
      </c>
      <c r="CI990" s="32"/>
      <c r="CJ990" s="100">
        <f t="shared" ref="CJ990:CJ1024" si="513">AVERAGE(CH990:CI990)</f>
        <v>7.6954702910000003E-5</v>
      </c>
      <c r="CK990" s="30">
        <v>6.6197975889999996E-4</v>
      </c>
      <c r="CL990" s="30">
        <v>1.082397682E-4</v>
      </c>
      <c r="CM990">
        <f t="shared" ref="CM990:CM1018" si="514">AVERAGE(CK990:CL990)</f>
        <v>3.8510976354999999E-4</v>
      </c>
      <c r="CN990" s="30">
        <v>6.1125380440000003E-4</v>
      </c>
      <c r="CO990" s="32"/>
      <c r="CP990" s="30">
        <v>5.3363530639999996E-4</v>
      </c>
      <c r="CQ990" s="30">
        <v>4.826059551E-4</v>
      </c>
      <c r="CR990" s="30">
        <v>2.8616868749999998E-7</v>
      </c>
      <c r="CS990">
        <f t="shared" ref="CS990:CS1024" si="515">AVERAGE(CN990,CQ990)</f>
        <v>5.4692987974999999E-4</v>
      </c>
      <c r="CT990" s="30">
        <v>4.4268282310000001E-4</v>
      </c>
      <c r="CU990" s="30">
        <v>8.9425335840000002E-4</v>
      </c>
      <c r="CV990">
        <f t="shared" ref="CV990:CV1018" si="516">AVERAGE(CT990:CU990)</f>
        <v>6.6846809075000004E-4</v>
      </c>
      <c r="CW990" s="30">
        <v>1.8943113580000001E-4</v>
      </c>
      <c r="CY990">
        <v>3.09E+17</v>
      </c>
      <c r="CZ990">
        <f t="shared" si="499"/>
        <v>-1.4802234339999999E-4</v>
      </c>
      <c r="DA990">
        <v>100</v>
      </c>
      <c r="DB990">
        <v>1.39E+18</v>
      </c>
      <c r="DC990" s="18">
        <v>-1.185009628E-4</v>
      </c>
      <c r="DD990" s="18">
        <v>3.3005834219999998E-5</v>
      </c>
      <c r="DE990">
        <v>70</v>
      </c>
      <c r="DF990">
        <v>9.26E+17</v>
      </c>
      <c r="DG990" s="18">
        <v>3.3813747230000001E-3</v>
      </c>
      <c r="DH990" s="18">
        <v>9.4180748310000002E-4</v>
      </c>
    </row>
    <row r="991" spans="1:112" ht="15.75" thickBot="1">
      <c r="A991" t="s">
        <v>42</v>
      </c>
      <c r="B991">
        <v>4.63E+17</v>
      </c>
      <c r="C991" s="30">
        <v>-2.154E-2</v>
      </c>
      <c r="D991" s="30">
        <v>-3.3286972650000001E-3</v>
      </c>
      <c r="E991">
        <v>30</v>
      </c>
      <c r="F991">
        <v>4.63E+17</v>
      </c>
      <c r="G991" s="30">
        <v>8.9999999999999998E-4</v>
      </c>
      <c r="H991" s="30">
        <v>1.392542163E-4</v>
      </c>
      <c r="I991" s="30">
        <v>8.5000000000000006E-3</v>
      </c>
      <c r="J991" s="30">
        <v>1.578751857E-3</v>
      </c>
      <c r="K991" s="30">
        <v>2.7000000000000001E-3</v>
      </c>
      <c r="L991" s="30">
        <v>4.6948356810000002E-4</v>
      </c>
      <c r="M991" s="30">
        <v>3.5000000000000001E-3</v>
      </c>
      <c r="N991" s="30">
        <v>1.299472785E-3</v>
      </c>
      <c r="Q991">
        <f t="shared" si="500"/>
        <v>3.0436889220000003E-4</v>
      </c>
      <c r="R991" s="100">
        <f t="shared" si="501"/>
        <v>6.785196537631256E-4</v>
      </c>
      <c r="S991" t="s">
        <v>42</v>
      </c>
      <c r="T991">
        <v>4.46E+17</v>
      </c>
      <c r="U991" s="30">
        <v>-2.87E-2</v>
      </c>
      <c r="V991" s="30">
        <v>-4.1624365479999998E-3</v>
      </c>
      <c r="W991" s="30">
        <v>-2.1100000000000001E-2</v>
      </c>
      <c r="X991" s="30">
        <v>-3.3051378450000002E-3</v>
      </c>
      <c r="Y991" s="30">
        <v>-1.0800000000000001E-2</v>
      </c>
      <c r="Z991" s="30">
        <v>-1.5966883500000001E-3</v>
      </c>
      <c r="AA991" s="30">
        <v>-2.1499999999999998E-2</v>
      </c>
      <c r="AB991" s="30">
        <v>-3.2287130200000002E-3</v>
      </c>
      <c r="AC991" s="99">
        <f t="shared" si="502"/>
        <v>-3.0732439407500003E-3</v>
      </c>
      <c r="AD991">
        <f t="shared" si="503"/>
        <v>1.0715257604142928E-3</v>
      </c>
      <c r="AE991">
        <v>37.5</v>
      </c>
      <c r="AF991">
        <v>4.46E+17</v>
      </c>
      <c r="AG991" s="30">
        <v>1.1000000000000001E-3</v>
      </c>
      <c r="AH991" s="30">
        <v>1.701469451E-4</v>
      </c>
      <c r="AI991" s="30">
        <v>3.8999999999999999E-4</v>
      </c>
      <c r="AJ991" s="30">
        <v>6.3829787229999994E-5</v>
      </c>
      <c r="AK991" s="99">
        <f t="shared" si="504"/>
        <v>8.5073472550000002E-5</v>
      </c>
      <c r="AL991" s="100">
        <f t="shared" si="505"/>
        <v>5.3158578935000005E-5</v>
      </c>
      <c r="AM991" t="s">
        <v>42</v>
      </c>
      <c r="AN991">
        <v>4.63E+17</v>
      </c>
      <c r="AO991" s="30">
        <v>4.1000000000000003E-3</v>
      </c>
      <c r="AP991" s="30">
        <v>4.8722519310000004E-3</v>
      </c>
      <c r="AQ991" s="30">
        <v>8.0000000000000004E-4</v>
      </c>
      <c r="AR991" s="30">
        <v>7.7722724179999996E-4</v>
      </c>
      <c r="AS991">
        <f t="shared" si="506"/>
        <v>2.8247395864000003E-3</v>
      </c>
      <c r="AT991">
        <f t="shared" si="507"/>
        <v>2.8956197268596539E-3</v>
      </c>
      <c r="AU991">
        <v>30</v>
      </c>
      <c r="AV991">
        <v>4.63E+17</v>
      </c>
      <c r="AW991" s="30">
        <v>-2.3E-3</v>
      </c>
      <c r="AX991" s="30">
        <v>-2.1031455740000001E-3</v>
      </c>
      <c r="AY991" s="30">
        <v>6.1000000000000004E-3</v>
      </c>
      <c r="AZ991" s="30">
        <v>8.1463675209999999E-3</v>
      </c>
      <c r="BA991" s="30">
        <v>-8.0000000000000004E-4</v>
      </c>
      <c r="BB991" s="30">
        <v>-8.5151676420000002E-4</v>
      </c>
      <c r="BC991" s="30">
        <v>2.0000000000000001E-4</v>
      </c>
      <c r="BD991" s="30">
        <v>2.3102691459999999E-4</v>
      </c>
      <c r="BE991" s="30">
        <v>1E-3</v>
      </c>
      <c r="BF991" s="30">
        <v>1.027432446E-3</v>
      </c>
      <c r="BG991">
        <f t="shared" si="508"/>
        <v>-9.3605932970000009E-4</v>
      </c>
      <c r="BH991">
        <f t="shared" si="498"/>
        <v>4.0093538204843361E-3</v>
      </c>
      <c r="BI991" t="s">
        <v>42</v>
      </c>
      <c r="BJ991">
        <v>4.46E+17</v>
      </c>
      <c r="BK991" s="30">
        <v>1.5E-3</v>
      </c>
      <c r="BL991" s="30">
        <v>2.1673168619999999E-3</v>
      </c>
      <c r="BM991" s="30">
        <v>4.5999999999999999E-3</v>
      </c>
      <c r="BN991" s="30">
        <v>5.2746244700000002E-3</v>
      </c>
      <c r="BO991">
        <f t="shared" si="509"/>
        <v>3.720970666E-3</v>
      </c>
      <c r="BP991">
        <f t="shared" si="510"/>
        <v>2.1971982808493503E-3</v>
      </c>
      <c r="BQ991">
        <v>37.5</v>
      </c>
      <c r="BR991">
        <v>4.46E+17</v>
      </c>
      <c r="BS991" s="30">
        <v>2.3E-3</v>
      </c>
      <c r="BT991" s="30">
        <v>2.6512968300000002E-3</v>
      </c>
      <c r="BW991" s="132">
        <v>9.2713533690000002E-4</v>
      </c>
      <c r="BX991" s="132">
        <v>6.7743622039999996E-6</v>
      </c>
      <c r="BY991" s="132">
        <v>4.3972657130000002E-4</v>
      </c>
      <c r="BZ991" s="132">
        <v>1.3076431150000001E-4</v>
      </c>
      <c r="CA991" s="132">
        <v>3.6193953459999999E-4</v>
      </c>
      <c r="CB991" s="100">
        <f t="shared" si="511"/>
        <v>2.3480119490099999E-4</v>
      </c>
      <c r="CC991" s="132">
        <v>1.1593550579999999E-3</v>
      </c>
      <c r="CD991" s="132">
        <v>9.2057337920000001E-4</v>
      </c>
      <c r="CE991" s="132">
        <v>4.4472238650000002E-4</v>
      </c>
      <c r="CF991" s="132">
        <v>8.9240220570000004E-4</v>
      </c>
      <c r="CG991">
        <f t="shared" si="512"/>
        <v>8.5426325735000011E-4</v>
      </c>
      <c r="CH991" s="133">
        <v>4.7027874E-5</v>
      </c>
      <c r="CI991" s="32"/>
      <c r="CJ991" s="100">
        <f t="shared" si="513"/>
        <v>4.7027874E-5</v>
      </c>
      <c r="CK991" s="30">
        <v>1.3570585059999999E-3</v>
      </c>
      <c r="CL991" s="30">
        <v>2.1647953639999999E-4</v>
      </c>
      <c r="CM991">
        <f t="shared" si="514"/>
        <v>7.8676902119999997E-4</v>
      </c>
      <c r="CN991" s="30">
        <v>5.8578489590000002E-4</v>
      </c>
      <c r="CO991" s="32"/>
      <c r="CP991" s="30">
        <v>2.371712473E-4</v>
      </c>
      <c r="CQ991" s="30">
        <v>6.4347460680000006E-5</v>
      </c>
      <c r="CR991" s="30">
        <v>2.8616868750000002E-4</v>
      </c>
      <c r="CS991">
        <f t="shared" si="515"/>
        <v>3.2506617829E-4</v>
      </c>
      <c r="CT991" s="30">
        <v>6.0365839519999998E-4</v>
      </c>
      <c r="CU991" s="30">
        <v>1.469130517E-3</v>
      </c>
      <c r="CV991">
        <f t="shared" si="516"/>
        <v>1.0363944560999999E-3</v>
      </c>
      <c r="CW991" s="30">
        <v>7.3846035980000004E-4</v>
      </c>
      <c r="CY991">
        <v>4.63E+17</v>
      </c>
      <c r="CZ991">
        <f t="shared" si="499"/>
        <v>3.0436889220000003E-4</v>
      </c>
      <c r="DA991">
        <v>130</v>
      </c>
      <c r="DB991">
        <v>1.85E+18</v>
      </c>
      <c r="DC991" s="18">
        <v>3.9758136759999998E-3</v>
      </c>
      <c r="DD991" s="18">
        <v>1.1073753659999999E-3</v>
      </c>
      <c r="DE991">
        <v>100</v>
      </c>
      <c r="DF991">
        <v>1.39E+18</v>
      </c>
      <c r="DG991" s="18">
        <v>1.3000226090000001E-2</v>
      </c>
      <c r="DH991" s="18">
        <v>3.6270771270000002E-3</v>
      </c>
    </row>
    <row r="992" spans="1:112" ht="16.5" thickBot="1">
      <c r="A992" t="s">
        <v>43</v>
      </c>
      <c r="B992">
        <v>6.17E+17</v>
      </c>
      <c r="C992" s="30">
        <v>-2.264E-2</v>
      </c>
      <c r="D992" s="30">
        <v>-3.4986864469999999E-3</v>
      </c>
      <c r="E992">
        <v>40</v>
      </c>
      <c r="F992">
        <v>6.17E+17</v>
      </c>
      <c r="G992" s="30">
        <v>4.7000000000000002E-3</v>
      </c>
      <c r="H992" s="30">
        <v>7.2721646290000005E-4</v>
      </c>
      <c r="I992" s="30">
        <v>1.12E-2</v>
      </c>
      <c r="J992" s="30">
        <v>2.080237741E-3</v>
      </c>
      <c r="K992" s="30">
        <v>2.3E-3</v>
      </c>
      <c r="L992" s="30">
        <v>3.9993044690000003E-4</v>
      </c>
      <c r="M992" s="30">
        <v>1.2800000000000001E-2</v>
      </c>
      <c r="N992" s="30">
        <v>4.7523576150000002E-3</v>
      </c>
      <c r="Q992">
        <f t="shared" si="500"/>
        <v>5.6357345489999999E-4</v>
      </c>
      <c r="R992" s="100">
        <f t="shared" si="501"/>
        <v>1.9800425813358124E-3</v>
      </c>
      <c r="S992" t="s">
        <v>43</v>
      </c>
      <c r="T992">
        <v>5.95E+17</v>
      </c>
      <c r="U992" s="30">
        <v>-3.0099999999999998E-2</v>
      </c>
      <c r="V992" s="30">
        <v>-4.3654822340000003E-3</v>
      </c>
      <c r="W992" s="30">
        <v>-2.3E-2</v>
      </c>
      <c r="X992" s="30">
        <v>-3.6027568919999998E-3</v>
      </c>
      <c r="Y992" s="30">
        <v>-1.1599999999999999E-2</v>
      </c>
      <c r="Z992" s="30">
        <v>-1.714961561E-3</v>
      </c>
      <c r="AA992" s="30">
        <v>-0.02</v>
      </c>
      <c r="AB992" s="30">
        <v>-3.0034539720000001E-3</v>
      </c>
      <c r="AC992" s="99">
        <f t="shared" si="502"/>
        <v>-3.1716636647500006E-3</v>
      </c>
      <c r="AD992">
        <f t="shared" si="503"/>
        <v>1.1197201535311791E-3</v>
      </c>
      <c r="AE992">
        <v>50</v>
      </c>
      <c r="AF992">
        <v>5.95E+17</v>
      </c>
      <c r="AG992" s="30">
        <v>3.5000000000000001E-3</v>
      </c>
      <c r="AH992" s="30">
        <v>5.4137664350000002E-4</v>
      </c>
      <c r="AI992" s="30">
        <v>1.5399999999999999E-3</v>
      </c>
      <c r="AJ992" s="30">
        <v>2.5204582650000001E-4</v>
      </c>
      <c r="AK992" s="99">
        <f t="shared" si="504"/>
        <v>2.7068832175000001E-4</v>
      </c>
      <c r="AL992" s="100">
        <f t="shared" si="505"/>
        <v>1.4466540850000001E-4</v>
      </c>
      <c r="AM992" t="s">
        <v>43</v>
      </c>
      <c r="AN992">
        <v>6.17E+17</v>
      </c>
      <c r="AO992" s="30">
        <v>6.4999999999999997E-3</v>
      </c>
      <c r="AP992" s="30">
        <v>7.7243018420000004E-3</v>
      </c>
      <c r="AQ992" s="30">
        <v>2.8E-3</v>
      </c>
      <c r="AR992" s="30">
        <v>2.7202953460000001E-3</v>
      </c>
      <c r="AS992">
        <f t="shared" si="506"/>
        <v>5.2222985940000004E-3</v>
      </c>
      <c r="AT992">
        <f t="shared" si="507"/>
        <v>3.5383669264231338E-3</v>
      </c>
      <c r="AU992">
        <v>40</v>
      </c>
      <c r="AV992">
        <v>6.17E+17</v>
      </c>
      <c r="AW992" s="30">
        <v>-1.4E-3</v>
      </c>
      <c r="AX992" s="30">
        <v>-1.2801755670000001E-3</v>
      </c>
      <c r="AY992" s="30">
        <v>7.4999999999999997E-3</v>
      </c>
      <c r="AZ992" s="30">
        <v>1.001602564E-2</v>
      </c>
      <c r="BA992" s="30">
        <v>-3.0000000000000001E-3</v>
      </c>
      <c r="BB992" s="30">
        <v>-3.1931878660000001E-3</v>
      </c>
      <c r="BC992" s="30">
        <v>-2.0000000000000001E-4</v>
      </c>
      <c r="BD992" s="30">
        <v>-2.3102691459999999E-4</v>
      </c>
      <c r="BE992" s="30">
        <v>1.4E-3</v>
      </c>
      <c r="BF992" s="30">
        <v>1.4384054250000001E-3</v>
      </c>
      <c r="BG992">
        <f t="shared" si="508"/>
        <v>-7.5560124080000001E-4</v>
      </c>
      <c r="BH992">
        <f t="shared" si="498"/>
        <v>5.1275199052680008E-3</v>
      </c>
      <c r="BI992" t="s">
        <v>43</v>
      </c>
      <c r="BJ992">
        <v>5.95E+17</v>
      </c>
      <c r="BK992" s="30">
        <v>2.9999999999999997E-4</v>
      </c>
      <c r="BL992" s="30">
        <v>4.334633723E-4</v>
      </c>
      <c r="BM992" s="30">
        <v>5.0000000000000001E-3</v>
      </c>
      <c r="BN992" s="30">
        <v>5.7332874670000004E-3</v>
      </c>
      <c r="BO992">
        <f t="shared" si="509"/>
        <v>3.0833754196500003E-3</v>
      </c>
      <c r="BP992">
        <f t="shared" si="510"/>
        <v>3.7475415564582251E-3</v>
      </c>
      <c r="BQ992">
        <v>50</v>
      </c>
      <c r="BR992">
        <v>5.95E+17</v>
      </c>
      <c r="BS992" s="30">
        <v>1.56E-3</v>
      </c>
      <c r="BT992" s="30">
        <v>1.7982708929999999E-3</v>
      </c>
      <c r="BW992" s="132">
        <v>9.744820812E-4</v>
      </c>
      <c r="BX992" s="132">
        <v>3.5377224840000002E-5</v>
      </c>
      <c r="BY992" s="132">
        <v>5.7940442340000001E-4</v>
      </c>
      <c r="BZ992" s="132">
        <v>1.113918209E-4</v>
      </c>
      <c r="CA992" s="132">
        <v>1.3236645840000001E-3</v>
      </c>
      <c r="CB992" s="100">
        <f t="shared" si="511"/>
        <v>5.1245951328500005E-4</v>
      </c>
      <c r="CC992" s="132">
        <v>1.215908964E-3</v>
      </c>
      <c r="CD992" s="132">
        <v>1.0034686119999999E-3</v>
      </c>
      <c r="CE992" s="132">
        <v>4.7766478549999999E-4</v>
      </c>
      <c r="CF992" s="132">
        <v>8.3014158669999995E-4</v>
      </c>
      <c r="CG992">
        <f t="shared" si="512"/>
        <v>8.8179598705E-4</v>
      </c>
      <c r="CH992" s="133">
        <v>1.4963414459999999E-4</v>
      </c>
      <c r="CI992" s="32"/>
      <c r="CJ992" s="100">
        <f t="shared" si="513"/>
        <v>1.4963414459999999E-4</v>
      </c>
      <c r="CK992" s="30">
        <v>2.1514342159999998E-3</v>
      </c>
      <c r="CL992" s="30">
        <v>7.5767837740000005E-4</v>
      </c>
      <c r="CM992">
        <f t="shared" si="514"/>
        <v>1.4545562966999999E-3</v>
      </c>
      <c r="CN992" s="30">
        <v>3.5656471919999998E-4</v>
      </c>
      <c r="CO992" s="32"/>
      <c r="CP992" s="30">
        <v>8.8939217730000001E-4</v>
      </c>
      <c r="CQ992" s="30">
        <v>6.4347460680000006E-5</v>
      </c>
      <c r="CR992" s="30">
        <v>4.0063616250000001E-4</v>
      </c>
      <c r="CS992">
        <f t="shared" si="515"/>
        <v>2.1045608993999998E-4</v>
      </c>
      <c r="CT992" s="30">
        <v>1.20731679E-4</v>
      </c>
      <c r="CU992" s="30">
        <v>1.5968809970000001E-3</v>
      </c>
      <c r="CV992">
        <f t="shared" si="516"/>
        <v>8.588063380000001E-4</v>
      </c>
      <c r="CW992" s="30">
        <v>5.0086876580000004E-4</v>
      </c>
      <c r="CY992">
        <v>6.17E+17</v>
      </c>
      <c r="CZ992">
        <f t="shared" si="499"/>
        <v>5.6357345489999999E-4</v>
      </c>
      <c r="DA992">
        <v>150</v>
      </c>
      <c r="DB992">
        <v>2.16E+18</v>
      </c>
      <c r="DC992" s="18">
        <v>-1.9663865549999999E-4</v>
      </c>
      <c r="DD992" s="127">
        <v>3.2338290030000001E-4</v>
      </c>
      <c r="DE992">
        <v>130</v>
      </c>
      <c r="DF992">
        <v>1.85E+18</v>
      </c>
      <c r="DG992" s="18">
        <v>1.1650956469999999E-2</v>
      </c>
      <c r="DH992" s="18">
        <v>3.2451174130000001E-3</v>
      </c>
    </row>
    <row r="993" spans="1:112" ht="15.75" thickBot="1">
      <c r="A993" t="s">
        <v>44</v>
      </c>
      <c r="B993">
        <v>7.71E+17</v>
      </c>
      <c r="C993" s="30">
        <v>-2.1600000000000001E-2</v>
      </c>
      <c r="D993" s="30">
        <v>-3.3379694019999998E-3</v>
      </c>
      <c r="E993">
        <v>50</v>
      </c>
      <c r="F993">
        <v>7.71E+17</v>
      </c>
      <c r="G993" s="19"/>
      <c r="H993" s="19"/>
      <c r="I993" s="30">
        <v>1.15E-2</v>
      </c>
      <c r="J993" s="30">
        <v>2.135958395E-3</v>
      </c>
      <c r="K993" s="30">
        <v>3.0000000000000001E-3</v>
      </c>
      <c r="L993" s="30">
        <v>5.2164840899999998E-4</v>
      </c>
      <c r="M993" s="30">
        <v>4.4000000000000003E-3</v>
      </c>
      <c r="N993" s="30">
        <v>1.6336229299999999E-3</v>
      </c>
      <c r="Q993">
        <f t="shared" si="500"/>
        <v>5.2164840899999998E-4</v>
      </c>
      <c r="R993" s="100">
        <f t="shared" si="501"/>
        <v>8.2611792798700616E-4</v>
      </c>
      <c r="S993" t="s">
        <v>44</v>
      </c>
      <c r="T993">
        <v>7.44E+17</v>
      </c>
      <c r="U993" s="30">
        <v>-3.32E-2</v>
      </c>
      <c r="V993" s="30">
        <v>-4.8150833939999997E-3</v>
      </c>
      <c r="W993" s="30">
        <v>-2.2499999999999999E-2</v>
      </c>
      <c r="X993" s="30">
        <v>-3.5244360899999998E-3</v>
      </c>
      <c r="Y993" s="30">
        <v>-8.3999999999999995E-3</v>
      </c>
      <c r="Z993" s="30">
        <v>-1.2418687170000001E-3</v>
      </c>
      <c r="AA993" s="30">
        <v>-1.84E-2</v>
      </c>
      <c r="AB993" s="30">
        <v>-2.7631776539999999E-3</v>
      </c>
      <c r="AC993" s="99">
        <f t="shared" si="502"/>
        <v>-3.0861414637499999E-3</v>
      </c>
      <c r="AD993">
        <f t="shared" si="503"/>
        <v>1.4929824696882463E-3</v>
      </c>
      <c r="AE993">
        <v>62.5</v>
      </c>
      <c r="AF993">
        <v>7.44E+17</v>
      </c>
      <c r="AG993" s="30">
        <v>3.8E-3</v>
      </c>
      <c r="AH993" s="30">
        <v>5.8778035580000002E-4</v>
      </c>
      <c r="AI993" s="30">
        <v>3.47E-3</v>
      </c>
      <c r="AJ993" s="30">
        <v>5.679214403E-4</v>
      </c>
      <c r="AK993" s="99">
        <f t="shared" si="504"/>
        <v>2.9389017790000001E-4</v>
      </c>
      <c r="AL993" s="100">
        <f t="shared" si="505"/>
        <v>9.9294577500000066E-6</v>
      </c>
      <c r="AM993" t="s">
        <v>44</v>
      </c>
      <c r="AN993">
        <v>7.71E+17</v>
      </c>
      <c r="AO993" s="30">
        <v>8.0000000000000002E-3</v>
      </c>
      <c r="AP993" s="30">
        <v>9.5068330360000008E-3</v>
      </c>
      <c r="AQ993" s="30">
        <v>3.0000000000000001E-3</v>
      </c>
      <c r="AR993" s="30">
        <v>2.9146021569999999E-3</v>
      </c>
      <c r="AS993">
        <f t="shared" si="506"/>
        <v>6.2107175965000006E-3</v>
      </c>
      <c r="AT993">
        <f t="shared" si="507"/>
        <v>4.6614111576882547E-3</v>
      </c>
      <c r="AU993">
        <v>50</v>
      </c>
      <c r="AV993">
        <v>7.71E+17</v>
      </c>
      <c r="AW993" s="30">
        <v>-1.4E-3</v>
      </c>
      <c r="AX993" s="30">
        <v>-1.2801755670000001E-3</v>
      </c>
      <c r="AY993" s="30">
        <v>7.7999999999999996E-3</v>
      </c>
      <c r="AZ993" s="30">
        <v>1.041666667E-2</v>
      </c>
      <c r="BA993" s="30">
        <v>-5.0000000000000001E-4</v>
      </c>
      <c r="BB993" s="30">
        <v>-5.3219797759999996E-4</v>
      </c>
      <c r="BC993" s="30">
        <v>-1.1000000000000001E-3</v>
      </c>
      <c r="BD993" s="30">
        <v>-1.27064803E-3</v>
      </c>
      <c r="BE993" s="30">
        <v>1.6000000000000001E-3</v>
      </c>
      <c r="BF993" s="30">
        <v>1.643891914E-3</v>
      </c>
      <c r="BG993">
        <f t="shared" si="508"/>
        <v>-1.2754117985E-3</v>
      </c>
      <c r="BH993">
        <f t="shared" si="498"/>
        <v>4.9655493546440135E-3</v>
      </c>
      <c r="BI993" t="s">
        <v>44</v>
      </c>
      <c r="BJ993">
        <v>7.44E+17</v>
      </c>
      <c r="BK993" s="30">
        <v>6.9999999999999999E-4</v>
      </c>
      <c r="BL993" s="30">
        <v>1.011414535E-3</v>
      </c>
      <c r="BM993" s="30">
        <v>7.3000000000000001E-3</v>
      </c>
      <c r="BN993" s="30">
        <v>8.3705997019999992E-3</v>
      </c>
      <c r="BO993">
        <f t="shared" si="509"/>
        <v>4.6910071184999994E-3</v>
      </c>
      <c r="BP993">
        <f t="shared" si="510"/>
        <v>5.2037297355931557E-3</v>
      </c>
      <c r="BQ993">
        <v>62.5</v>
      </c>
      <c r="BR993">
        <v>7.44E+17</v>
      </c>
      <c r="BS993" s="30">
        <v>-8.0000000000000007E-5</v>
      </c>
      <c r="BT993" s="30">
        <v>-9.2219020169999994E-5</v>
      </c>
      <c r="BW993" s="132">
        <v>9.2971788659999995E-4</v>
      </c>
      <c r="BX993" s="134"/>
      <c r="BY993" s="132">
        <v>5.9492418470000002E-4</v>
      </c>
      <c r="BZ993" s="132">
        <v>1.452936795E-4</v>
      </c>
      <c r="CA993" s="132">
        <v>4.5500970059999998E-4</v>
      </c>
      <c r="CB993" s="100">
        <f t="shared" si="511"/>
        <v>3.984091882666667E-4</v>
      </c>
      <c r="CC993" s="132">
        <v>1.3411354680000001E-3</v>
      </c>
      <c r="CD993" s="132">
        <v>9.8165407729999994E-4</v>
      </c>
      <c r="CE993" s="132">
        <v>3.4589518949999998E-4</v>
      </c>
      <c r="CF993" s="132">
        <v>7.6373025979999999E-4</v>
      </c>
      <c r="CG993">
        <f t="shared" si="512"/>
        <v>8.5810374864999999E-4</v>
      </c>
      <c r="CH993" s="133">
        <v>1.624599284E-4</v>
      </c>
      <c r="CI993" s="32"/>
      <c r="CJ993" s="100">
        <f t="shared" si="513"/>
        <v>1.624599284E-4</v>
      </c>
      <c r="CK993" s="30">
        <v>2.6479190350000002E-3</v>
      </c>
      <c r="CL993" s="30">
        <v>8.1179826150000001E-4</v>
      </c>
      <c r="CM993">
        <f t="shared" si="514"/>
        <v>1.72985864825E-3</v>
      </c>
      <c r="CN993" s="30">
        <v>3.5656471919999998E-4</v>
      </c>
      <c r="CO993" s="32"/>
      <c r="CP993" s="30">
        <v>1.4823202960000001E-4</v>
      </c>
      <c r="CQ993" s="30">
        <v>3.5391103369999998E-4</v>
      </c>
      <c r="CR993" s="30">
        <v>4.578699E-4</v>
      </c>
      <c r="CS993">
        <f t="shared" si="515"/>
        <v>3.5523787644999998E-4</v>
      </c>
      <c r="CT993" s="30">
        <v>2.8170725110000002E-4</v>
      </c>
      <c r="CU993" s="30">
        <v>2.3314462559999999E-3</v>
      </c>
      <c r="CV993">
        <f t="shared" si="516"/>
        <v>1.30657675355E-3</v>
      </c>
      <c r="CW993" s="30">
        <v>2.5685577730000001E-5</v>
      </c>
      <c r="CY993">
        <v>7.71E+17</v>
      </c>
      <c r="CZ993">
        <f t="shared" si="499"/>
        <v>5.2164840899999998E-4</v>
      </c>
      <c r="DE993">
        <v>150</v>
      </c>
      <c r="DF993">
        <v>2.16E+18</v>
      </c>
      <c r="DG993" s="18">
        <v>-1.296396327E-3</v>
      </c>
      <c r="DH993" s="18">
        <v>3.6108265480000001E-4</v>
      </c>
    </row>
    <row r="994" spans="1:112" ht="15.75" thickBot="1">
      <c r="A994" t="s">
        <v>45</v>
      </c>
      <c r="B994">
        <v>9.26E+17</v>
      </c>
      <c r="C994" s="30">
        <v>-1.3559999999999999E-2</v>
      </c>
      <c r="D994" s="30">
        <v>-2.0955030129999998E-3</v>
      </c>
      <c r="E994">
        <v>60</v>
      </c>
      <c r="F994">
        <v>9.26E+17</v>
      </c>
      <c r="G994" s="30">
        <v>6.6E-3</v>
      </c>
      <c r="H994" s="30">
        <v>1.021197586E-3</v>
      </c>
      <c r="I994" s="30">
        <v>1.1299999999999999E-2</v>
      </c>
      <c r="J994" s="30">
        <v>2.098811293E-3</v>
      </c>
      <c r="K994" s="30">
        <v>2.7000000000000001E-3</v>
      </c>
      <c r="L994" s="30">
        <v>4.6948356810000002E-4</v>
      </c>
      <c r="M994" s="30">
        <v>7.3000000000000001E-3</v>
      </c>
      <c r="N994" s="30">
        <v>2.7103289519999998E-3</v>
      </c>
      <c r="Q994">
        <f t="shared" si="500"/>
        <v>7.4534057704999995E-4</v>
      </c>
      <c r="R994" s="100">
        <f t="shared" si="501"/>
        <v>1.0152526429256109E-3</v>
      </c>
      <c r="S994" t="s">
        <v>45</v>
      </c>
      <c r="T994">
        <v>8.92E+17</v>
      </c>
      <c r="U994" s="30">
        <v>-2.76E-2</v>
      </c>
      <c r="V994" s="30">
        <v>-4.0029006529999998E-3</v>
      </c>
      <c r="W994" s="30">
        <v>-1.95E-2</v>
      </c>
      <c r="X994" s="30">
        <v>-3.054511278E-3</v>
      </c>
      <c r="Y994" s="30">
        <v>-5.7000000000000002E-3</v>
      </c>
      <c r="Z994" s="30">
        <v>-8.4269662920000003E-4</v>
      </c>
      <c r="AA994" s="30">
        <v>-1.6400000000000001E-2</v>
      </c>
      <c r="AB994" s="30">
        <v>-2.4628322570000001E-3</v>
      </c>
      <c r="AC994" s="99">
        <f t="shared" si="502"/>
        <v>-2.5907352042999999E-3</v>
      </c>
      <c r="AD994">
        <f t="shared" si="503"/>
        <v>1.326812913840823E-3</v>
      </c>
      <c r="AE994">
        <v>75</v>
      </c>
      <c r="AF994">
        <v>8.92E+17</v>
      </c>
      <c r="AG994" s="30">
        <v>4.7999999999999996E-3</v>
      </c>
      <c r="AH994" s="30">
        <v>7.4245939679999998E-4</v>
      </c>
      <c r="AI994" s="30">
        <v>1.97E-3</v>
      </c>
      <c r="AJ994" s="30">
        <v>3.2242225860000003E-4</v>
      </c>
      <c r="AK994" s="99">
        <f t="shared" si="504"/>
        <v>3.7122969839999999E-4</v>
      </c>
      <c r="AL994" s="100">
        <f t="shared" si="505"/>
        <v>2.1001856909999998E-4</v>
      </c>
      <c r="AM994" t="s">
        <v>45</v>
      </c>
      <c r="AN994">
        <v>9.26E+17</v>
      </c>
      <c r="AO994" s="30">
        <v>9.1999999999999998E-3</v>
      </c>
      <c r="AP994" s="30">
        <v>1.0932857989999999E-2</v>
      </c>
      <c r="AQ994" s="30">
        <v>4.4999999999999997E-3</v>
      </c>
      <c r="AR994" s="30">
        <v>4.3719032350000003E-3</v>
      </c>
      <c r="AS994">
        <f t="shared" si="506"/>
        <v>7.6523806124999998E-3</v>
      </c>
      <c r="AT994">
        <f t="shared" si="507"/>
        <v>4.6392955983186228E-3</v>
      </c>
      <c r="AU994">
        <v>60</v>
      </c>
      <c r="AV994">
        <v>9.26E+17</v>
      </c>
      <c r="AW994" s="30">
        <v>-1.73E-3</v>
      </c>
      <c r="AX994" s="30">
        <v>-1.5819312360000001E-3</v>
      </c>
      <c r="AY994" s="30">
        <v>1.14E-2</v>
      </c>
      <c r="AZ994" s="30">
        <v>1.5224358970000001E-2</v>
      </c>
      <c r="BA994" s="30">
        <v>-2.8E-3</v>
      </c>
      <c r="BB994" s="30">
        <v>-2.980308675E-3</v>
      </c>
      <c r="BC994" s="30">
        <v>-1E-3</v>
      </c>
      <c r="BD994" s="30">
        <v>-1.155134573E-3</v>
      </c>
      <c r="BE994" s="30">
        <v>2.7000000000000001E-3</v>
      </c>
      <c r="BF994" s="30">
        <v>2.774067605E-3</v>
      </c>
      <c r="BG994">
        <f t="shared" si="508"/>
        <v>-1.3685329045000001E-3</v>
      </c>
      <c r="BH994">
        <f t="shared" si="498"/>
        <v>7.4503488365916717E-3</v>
      </c>
      <c r="BI994" t="s">
        <v>45</v>
      </c>
      <c r="BJ994">
        <v>8.92E+17</v>
      </c>
      <c r="BK994" s="30">
        <v>3.2000000000000002E-3</v>
      </c>
      <c r="BL994" s="30">
        <v>4.623609305E-3</v>
      </c>
      <c r="BM994" s="30">
        <v>1.17E-2</v>
      </c>
      <c r="BN994" s="30">
        <v>1.341589267E-2</v>
      </c>
      <c r="BO994">
        <f t="shared" si="509"/>
        <v>9.0197509875000002E-3</v>
      </c>
      <c r="BP994">
        <f t="shared" si="510"/>
        <v>6.2170831895051746E-3</v>
      </c>
      <c r="BQ994">
        <v>75</v>
      </c>
      <c r="BR994">
        <v>8.92E+17</v>
      </c>
      <c r="BS994" s="30">
        <v>1.1000000000000001E-3</v>
      </c>
      <c r="BT994" s="30">
        <v>1.2680115269999999E-3</v>
      </c>
      <c r="BW994" s="132">
        <v>5.8365622879999999E-4</v>
      </c>
      <c r="BX994" s="132">
        <v>4.9678656159999999E-5</v>
      </c>
      <c r="BY994" s="132">
        <v>5.8457767720000004E-4</v>
      </c>
      <c r="BZ994" s="132">
        <v>1.3076431150000001E-4</v>
      </c>
      <c r="CA994" s="132">
        <v>7.5490245779999995E-4</v>
      </c>
      <c r="CB994" s="100">
        <f t="shared" si="511"/>
        <v>3.7998077566499998E-4</v>
      </c>
      <c r="CC994" s="132">
        <v>1.1149198470000001E-3</v>
      </c>
      <c r="CD994" s="132">
        <v>8.5076686699999998E-4</v>
      </c>
      <c r="CE994" s="132">
        <v>2.347145929E-4</v>
      </c>
      <c r="CF994" s="132">
        <v>6.8071610109999995E-4</v>
      </c>
      <c r="CG994">
        <f t="shared" si="512"/>
        <v>7.20279352E-4</v>
      </c>
      <c r="CH994" s="133">
        <v>2.0521254110000001E-4</v>
      </c>
      <c r="CI994" s="32"/>
      <c r="CJ994" s="100">
        <f t="shared" si="513"/>
        <v>2.0521254110000001E-4</v>
      </c>
      <c r="CK994" s="30">
        <v>3.045106891E-3</v>
      </c>
      <c r="CL994" s="30">
        <v>1.217697392E-3</v>
      </c>
      <c r="CM994">
        <f t="shared" si="514"/>
        <v>2.1314021415000002E-3</v>
      </c>
      <c r="CN994" s="30">
        <v>4.4061211730000001E-4</v>
      </c>
      <c r="CO994" s="32"/>
      <c r="CP994" s="30">
        <v>8.300993655E-4</v>
      </c>
      <c r="CQ994" s="30">
        <v>3.217373034E-4</v>
      </c>
      <c r="CR994" s="30">
        <v>7.726554562E-4</v>
      </c>
      <c r="CS994">
        <f t="shared" si="515"/>
        <v>3.8117471035000003E-4</v>
      </c>
      <c r="CT994" s="30">
        <v>1.2878045759999999E-3</v>
      </c>
      <c r="CU994" s="30">
        <v>3.7367015339999999E-3</v>
      </c>
      <c r="CV994">
        <f t="shared" si="516"/>
        <v>2.5122530550000001E-3</v>
      </c>
      <c r="CW994" s="30">
        <v>3.531766938E-4</v>
      </c>
      <c r="CY994">
        <v>9.26E+17</v>
      </c>
      <c r="CZ994">
        <f t="shared" si="499"/>
        <v>7.4534057704999995E-4</v>
      </c>
    </row>
    <row r="995" spans="1:112" ht="15.75" thickBot="1">
      <c r="A995" t="s">
        <v>46</v>
      </c>
      <c r="B995">
        <v>1.08E+18</v>
      </c>
      <c r="C995" s="30">
        <v>-9.7199999999999995E-3</v>
      </c>
      <c r="D995" s="30">
        <v>-1.5020862310000001E-3</v>
      </c>
      <c r="E995" t="s">
        <v>40</v>
      </c>
      <c r="F995">
        <v>1.08E+18</v>
      </c>
      <c r="G995" s="19"/>
      <c r="H995" s="19"/>
      <c r="I995" s="19"/>
      <c r="J995" s="19"/>
      <c r="K995" s="19"/>
      <c r="L995" s="19"/>
      <c r="M995" s="19"/>
      <c r="N995" s="19"/>
      <c r="R995" s="100"/>
      <c r="S995" t="s">
        <v>46</v>
      </c>
      <c r="T995">
        <v>1.04E+18</v>
      </c>
      <c r="U995" s="30">
        <v>-2.4E-2</v>
      </c>
      <c r="V995" s="30">
        <v>-3.480783176E-3</v>
      </c>
      <c r="W995" s="30">
        <v>-1.4500000000000001E-2</v>
      </c>
      <c r="X995" s="30">
        <v>-2.271303258E-3</v>
      </c>
      <c r="Y995" s="30">
        <v>8.0000000000000004E-4</v>
      </c>
      <c r="Z995" s="30">
        <v>1.182732111E-4</v>
      </c>
      <c r="AA995" s="30">
        <v>-9.7999999999999997E-3</v>
      </c>
      <c r="AB995" s="30">
        <v>-1.4716924460000001E-3</v>
      </c>
      <c r="AC995" s="99">
        <f t="shared" si="502"/>
        <v>-1.7763764172250001E-3</v>
      </c>
      <c r="AD995">
        <f t="shared" si="503"/>
        <v>1.5091371169767755E-3</v>
      </c>
      <c r="AE995" t="s">
        <v>40</v>
      </c>
      <c r="AF995">
        <v>1.04E+18</v>
      </c>
      <c r="AG995" s="30">
        <v>5.1000000000000004E-3</v>
      </c>
      <c r="AH995" s="30">
        <v>7.88863109E-4</v>
      </c>
      <c r="AI995" s="30">
        <v>-9.7999999999999997E-4</v>
      </c>
      <c r="AJ995" s="30">
        <v>-1.603927987E-4</v>
      </c>
      <c r="AK995" s="99">
        <f t="shared" si="504"/>
        <v>3.944315545E-4</v>
      </c>
      <c r="AL995" s="100">
        <f t="shared" si="505"/>
        <v>4.7462795385E-4</v>
      </c>
      <c r="AM995" t="s">
        <v>46</v>
      </c>
      <c r="AN995">
        <v>1.08E+18</v>
      </c>
      <c r="AO995" s="30">
        <v>8.3000000000000001E-3</v>
      </c>
      <c r="AP995" s="30">
        <v>9.8633392750000007E-3</v>
      </c>
      <c r="AQ995" s="30">
        <v>5.0000000000000001E-3</v>
      </c>
      <c r="AR995" s="30">
        <v>4.857670261E-3</v>
      </c>
      <c r="AS995">
        <f t="shared" si="506"/>
        <v>7.3605047680000008E-3</v>
      </c>
      <c r="AT995">
        <f t="shared" si="507"/>
        <v>3.5395425041747789E-3</v>
      </c>
      <c r="AU995" t="s">
        <v>40</v>
      </c>
      <c r="AV995">
        <v>1.08E+18</v>
      </c>
      <c r="AW995" s="19"/>
      <c r="AX995" s="19"/>
      <c r="AY995" s="30">
        <v>1.49E-2</v>
      </c>
      <c r="AZ995" s="30">
        <v>1.9898504269999999E-2</v>
      </c>
      <c r="BA995" s="30">
        <v>1.1999999999999999E-3</v>
      </c>
      <c r="BB995" s="30">
        <v>1.2772751460000001E-3</v>
      </c>
      <c r="BC995" s="30">
        <v>-5.0000000000000001E-4</v>
      </c>
      <c r="BD995" s="30">
        <v>-5.7756728659999999E-4</v>
      </c>
      <c r="BE995" s="30">
        <v>8.0000000000000004E-4</v>
      </c>
      <c r="BF995" s="30">
        <v>8.2194595709999998E-4</v>
      </c>
      <c r="BG995">
        <f t="shared" si="508"/>
        <v>-5.7756728659999999E-4</v>
      </c>
      <c r="BH995">
        <f t="shared" si="498"/>
        <v>9.7277145311060968E-3</v>
      </c>
      <c r="BI995" t="s">
        <v>46</v>
      </c>
      <c r="BJ995">
        <v>1.04E+18</v>
      </c>
      <c r="BK995" s="30">
        <v>4.7000000000000002E-3</v>
      </c>
      <c r="BL995" s="30">
        <v>6.7909261669999998E-3</v>
      </c>
      <c r="BM995" s="30">
        <v>1.06E-2</v>
      </c>
      <c r="BN995" s="30">
        <v>1.215456943E-2</v>
      </c>
      <c r="BO995">
        <f t="shared" si="509"/>
        <v>9.4727477984999989E-3</v>
      </c>
      <c r="BP995">
        <f t="shared" si="510"/>
        <v>3.792668523132846E-3</v>
      </c>
      <c r="BQ995" t="s">
        <v>40</v>
      </c>
      <c r="BR995">
        <v>1.04E+18</v>
      </c>
      <c r="BS995" s="30">
        <v>-7.6999999999999996E-4</v>
      </c>
      <c r="BT995" s="30">
        <v>-8.8760806920000002E-4</v>
      </c>
      <c r="BW995" s="132">
        <v>4.1837304900000001E-4</v>
      </c>
      <c r="BX995" s="134"/>
      <c r="BY995" s="134"/>
      <c r="BZ995" s="134"/>
      <c r="CA995" s="134"/>
      <c r="CB995" s="100"/>
      <c r="CC995" s="132">
        <v>9.6949551919999996E-4</v>
      </c>
      <c r="CD995" s="132">
        <v>6.3262151649999998E-4</v>
      </c>
      <c r="CE995" s="132">
        <v>3.2942399000000002E-5</v>
      </c>
      <c r="CF995" s="132">
        <v>4.0676937749999998E-4</v>
      </c>
      <c r="CG995">
        <f t="shared" si="512"/>
        <v>5.1045720304999996E-4</v>
      </c>
      <c r="CH995" s="133">
        <v>2.1803832490000001E-4</v>
      </c>
      <c r="CI995" s="32"/>
      <c r="CJ995" s="100">
        <f t="shared" si="513"/>
        <v>2.1803832490000001E-4</v>
      </c>
      <c r="CK995" s="30">
        <v>2.7472159989999998E-3</v>
      </c>
      <c r="CL995" s="30">
        <v>1.3529971029999999E-3</v>
      </c>
      <c r="CM995">
        <f t="shared" si="514"/>
        <v>2.0501065509999999E-3</v>
      </c>
      <c r="CN995" s="19"/>
      <c r="CO995" s="32"/>
      <c r="CP995" s="30">
        <v>3.557568709E-4</v>
      </c>
      <c r="CQ995" s="30">
        <v>1.608686517E-4</v>
      </c>
      <c r="CR995" s="30">
        <v>2.2893495E-4</v>
      </c>
      <c r="CS995">
        <f t="shared" si="515"/>
        <v>1.608686517E-4</v>
      </c>
      <c r="CT995" s="30">
        <v>1.891462972E-3</v>
      </c>
      <c r="CU995" s="30">
        <v>3.3853877139999999E-3</v>
      </c>
      <c r="CV995">
        <f t="shared" si="516"/>
        <v>2.6384253429999997E-3</v>
      </c>
      <c r="CW995" s="30">
        <v>2.4722368570000001E-4</v>
      </c>
      <c r="CY995">
        <v>1.23E+18</v>
      </c>
      <c r="CZ995">
        <f>Q996</f>
        <v>1.3866635629999999E-4</v>
      </c>
    </row>
    <row r="996" spans="1:112" ht="15.75" thickBot="1">
      <c r="A996" t="s">
        <v>47</v>
      </c>
      <c r="B996">
        <v>1.23E+18</v>
      </c>
      <c r="C996" s="30">
        <v>-5.62E-3</v>
      </c>
      <c r="D996" s="30">
        <v>-8.6849018699999999E-4</v>
      </c>
      <c r="E996" t="s">
        <v>41</v>
      </c>
      <c r="F996">
        <v>1.23E+18</v>
      </c>
      <c r="G996" s="30">
        <v>6.4000000000000003E-3</v>
      </c>
      <c r="H996" s="30">
        <v>9.9025220490000002E-4</v>
      </c>
      <c r="I996" s="30">
        <v>3.2000000000000002E-3</v>
      </c>
      <c r="J996" s="30">
        <v>5.943536404E-4</v>
      </c>
      <c r="K996" s="30">
        <v>-4.1000000000000003E-3</v>
      </c>
      <c r="L996" s="30">
        <v>-7.1291949230000004E-4</v>
      </c>
      <c r="M996" s="30">
        <v>6.1000000000000004E-3</v>
      </c>
      <c r="N996" s="30">
        <v>2.264795426E-3</v>
      </c>
      <c r="Q996">
        <f t="shared" si="500"/>
        <v>1.3866635629999999E-4</v>
      </c>
      <c r="R996" s="100">
        <f t="shared" ref="R996" si="517">_xlfn.STDEV.S(H996,J996,L996,N996,P996)</f>
        <v>1.2263806798595211E-3</v>
      </c>
      <c r="S996" t="s">
        <v>47</v>
      </c>
      <c r="T996">
        <v>1.19E+18</v>
      </c>
      <c r="U996" s="30">
        <v>-1.7399999999999999E-2</v>
      </c>
      <c r="V996" s="30">
        <v>-2.5235678029999998E-3</v>
      </c>
      <c r="W996" s="30">
        <v>-9.7000000000000003E-3</v>
      </c>
      <c r="X996" s="30">
        <v>-1.5194235589999999E-3</v>
      </c>
      <c r="Y996" s="30">
        <v>6.4000000000000003E-3</v>
      </c>
      <c r="Z996" s="30">
        <v>9.4618568889999997E-4</v>
      </c>
      <c r="AA996" s="30">
        <v>-2.3999999999999998E-3</v>
      </c>
      <c r="AB996" s="30">
        <v>-3.6041447660000001E-4</v>
      </c>
      <c r="AC996" s="99">
        <f t="shared" si="502"/>
        <v>-8.6430503742499984E-4</v>
      </c>
      <c r="AD996">
        <f t="shared" si="503"/>
        <v>1.4960075278254864E-3</v>
      </c>
      <c r="AE996" t="s">
        <v>41</v>
      </c>
      <c r="AF996">
        <v>1.19E+18</v>
      </c>
      <c r="AG996" s="30">
        <v>5.0000000000000001E-4</v>
      </c>
      <c r="AH996" s="30">
        <v>7.7339520490000003E-5</v>
      </c>
      <c r="AI996" s="30">
        <v>-8.7799999999999996E-3</v>
      </c>
      <c r="AJ996" s="30">
        <v>-1.4369885429999999E-3</v>
      </c>
      <c r="AK996" s="99">
        <f t="shared" si="504"/>
        <v>3.8669760245000002E-5</v>
      </c>
      <c r="AL996" s="100">
        <f t="shared" si="505"/>
        <v>7.5716403174500002E-4</v>
      </c>
      <c r="AM996" t="s">
        <v>47</v>
      </c>
      <c r="AN996">
        <v>1.23E+18</v>
      </c>
      <c r="AO996" s="30">
        <v>1.0999999999999999E-2</v>
      </c>
      <c r="AP996" s="30">
        <v>1.307189542E-2</v>
      </c>
      <c r="AQ996" s="30">
        <v>5.1000000000000004E-3</v>
      </c>
      <c r="AR996" s="30">
        <v>4.9548236670000001E-3</v>
      </c>
      <c r="AS996">
        <f t="shared" si="506"/>
        <v>9.0133595435000005E-3</v>
      </c>
      <c r="AT996">
        <f t="shared" si="507"/>
        <v>5.7396364799240764E-3</v>
      </c>
      <c r="AU996" t="s">
        <v>41</v>
      </c>
      <c r="AV996">
        <v>1.23E+18</v>
      </c>
      <c r="AW996" s="30">
        <v>2.9999999999999997E-4</v>
      </c>
      <c r="AX996" s="30">
        <v>2.7432333579999998E-4</v>
      </c>
      <c r="AY996" s="30">
        <v>1.9099999999999999E-2</v>
      </c>
      <c r="AZ996" s="30">
        <v>2.550747863E-2</v>
      </c>
      <c r="BA996" s="30">
        <v>1.1999999999999999E-3</v>
      </c>
      <c r="BB996" s="30">
        <v>1.2772751460000001E-3</v>
      </c>
      <c r="BC996" s="30">
        <v>6.9999999999999999E-4</v>
      </c>
      <c r="BD996" s="30">
        <v>8.0859420119999996E-4</v>
      </c>
      <c r="BE996" s="30">
        <v>-2.9999999999999997E-4</v>
      </c>
      <c r="BF996" s="30">
        <v>-3.082297339E-4</v>
      </c>
      <c r="BG996">
        <f t="shared" si="508"/>
        <v>5.4145876849999994E-4</v>
      </c>
      <c r="BH996">
        <f t="shared" si="498"/>
        <v>1.1193551908038054E-2</v>
      </c>
      <c r="BI996" t="s">
        <v>47</v>
      </c>
      <c r="BJ996">
        <v>1.19E+18</v>
      </c>
      <c r="BK996" s="30">
        <v>7.0000000000000001E-3</v>
      </c>
      <c r="BL996" s="30">
        <v>1.0114145349999999E-2</v>
      </c>
      <c r="BM996" s="30">
        <v>1.26E-2</v>
      </c>
      <c r="BN996" s="30">
        <v>1.4447884419999999E-2</v>
      </c>
      <c r="BO996">
        <f t="shared" si="509"/>
        <v>1.2281014885E-2</v>
      </c>
      <c r="BP996">
        <f t="shared" si="510"/>
        <v>3.0644162842900823E-3</v>
      </c>
      <c r="BQ996" t="s">
        <v>41</v>
      </c>
      <c r="BR996">
        <v>1.19E+18</v>
      </c>
      <c r="BS996" s="30">
        <v>1.16E-3</v>
      </c>
      <c r="BT996" s="30">
        <v>1.337175793E-3</v>
      </c>
      <c r="BW996" s="132">
        <v>2.4189882049999999E-4</v>
      </c>
      <c r="BX996" s="132">
        <v>4.8173242339999997E-5</v>
      </c>
      <c r="BY996" s="132">
        <v>1.65544121E-4</v>
      </c>
      <c r="BZ996" s="132">
        <v>1.9856802860000001E-4</v>
      </c>
      <c r="CA996" s="132">
        <v>6.3080890310000001E-4</v>
      </c>
      <c r="CB996" s="100">
        <f t="shared" ref="CB996" si="518">AVERAGE(BX996:CA996)</f>
        <v>2.6077357376000002E-4</v>
      </c>
      <c r="CC996" s="132">
        <v>7.0288425139999997E-4</v>
      </c>
      <c r="CD996" s="132">
        <v>4.2320197999999999E-4</v>
      </c>
      <c r="CE996" s="132">
        <v>2.6353919200000002E-4</v>
      </c>
      <c r="CF996" s="132">
        <v>9.9616990410000001E-5</v>
      </c>
      <c r="CG996">
        <f t="shared" si="512"/>
        <v>3.7231060345249998E-4</v>
      </c>
      <c r="CH996" s="133">
        <v>2.1376306370000001E-5</v>
      </c>
      <c r="CI996" s="32"/>
      <c r="CJ996" s="100">
        <f t="shared" si="513"/>
        <v>2.1376306370000001E-5</v>
      </c>
      <c r="CK996" s="30">
        <v>3.640888674E-3</v>
      </c>
      <c r="CL996" s="30">
        <v>1.3800570449999999E-3</v>
      </c>
      <c r="CM996">
        <f t="shared" si="514"/>
        <v>2.5104728595E-3</v>
      </c>
      <c r="CN996" s="30">
        <v>7.6406725550000004E-5</v>
      </c>
      <c r="CO996" s="32"/>
      <c r="CP996" s="30">
        <v>3.557568709E-4</v>
      </c>
      <c r="CQ996" s="30">
        <v>2.2521611240000001E-4</v>
      </c>
      <c r="CR996" s="30">
        <v>8.5850606250000003E-5</v>
      </c>
      <c r="CS996">
        <f t="shared" si="515"/>
        <v>1.50811418975E-4</v>
      </c>
      <c r="CT996" s="30">
        <v>2.817072511E-3</v>
      </c>
      <c r="CU996" s="30">
        <v>4.0241401129999998E-3</v>
      </c>
      <c r="CV996">
        <f t="shared" si="516"/>
        <v>3.4206063120000001E-3</v>
      </c>
      <c r="CW996" s="30">
        <v>3.7244087709999998E-4</v>
      </c>
      <c r="CY996">
        <v>1.54E+18</v>
      </c>
      <c r="CZ996">
        <f>Q998</f>
        <v>-3.0186140709999998E-4</v>
      </c>
    </row>
    <row r="997" spans="1:112" ht="15.75" thickBot="1">
      <c r="A997" t="s">
        <v>48</v>
      </c>
      <c r="B997">
        <v>1.39E+18</v>
      </c>
      <c r="C997" s="30">
        <v>3.3E-4</v>
      </c>
      <c r="D997" s="30">
        <v>5.0996754749999997E-5</v>
      </c>
      <c r="E997" t="s">
        <v>42</v>
      </c>
      <c r="F997">
        <v>1.39E+18</v>
      </c>
      <c r="G997" s="19"/>
      <c r="H997" s="19"/>
      <c r="I997" s="19"/>
      <c r="J997" s="19"/>
      <c r="K997" s="19"/>
      <c r="L997" s="19"/>
      <c r="M997" s="19"/>
      <c r="N997" s="19"/>
      <c r="R997" s="100"/>
      <c r="S997" t="s">
        <v>48</v>
      </c>
      <c r="T997">
        <v>1.34E+18</v>
      </c>
      <c r="U997" s="30">
        <v>-1.0699999999999999E-2</v>
      </c>
      <c r="V997" s="30">
        <v>-1.5518491660000001E-3</v>
      </c>
      <c r="W997" s="30">
        <v>-6.6E-3</v>
      </c>
      <c r="X997" s="30">
        <v>-1.033834586E-3</v>
      </c>
      <c r="Y997" s="30">
        <v>1.38E-2</v>
      </c>
      <c r="Z997" s="30">
        <v>2.0402128919999999E-3</v>
      </c>
      <c r="AA997" s="30">
        <v>2.0999999999999999E-3</v>
      </c>
      <c r="AB997" s="30">
        <v>3.1536266709999999E-4</v>
      </c>
      <c r="AC997" s="99">
        <f t="shared" si="502"/>
        <v>-5.752704822500005E-5</v>
      </c>
      <c r="AD997">
        <f t="shared" si="503"/>
        <v>1.6047569490526374E-3</v>
      </c>
      <c r="AE997" t="s">
        <v>42</v>
      </c>
      <c r="AF997">
        <v>1.34E+18</v>
      </c>
      <c r="AG997" s="30">
        <v>-1E-3</v>
      </c>
      <c r="AH997" s="30">
        <v>-1.5467904100000001E-4</v>
      </c>
      <c r="AI997" s="30">
        <v>-1.755E-2</v>
      </c>
      <c r="AJ997" s="30">
        <v>-2.8723404260000002E-3</v>
      </c>
      <c r="AK997" s="99">
        <f t="shared" si="504"/>
        <v>-7.7339520500000007E-5</v>
      </c>
      <c r="AL997" s="100">
        <f t="shared" si="505"/>
        <v>1.3588306925000004E-3</v>
      </c>
      <c r="AM997" t="s">
        <v>48</v>
      </c>
      <c r="AN997">
        <v>1.39E+18</v>
      </c>
      <c r="AO997" s="30">
        <v>1.14E-2</v>
      </c>
      <c r="AP997" s="30">
        <v>1.354723708E-2</v>
      </c>
      <c r="AQ997" s="30">
        <v>7.6E-3</v>
      </c>
      <c r="AR997" s="30">
        <v>7.3836587970000003E-3</v>
      </c>
      <c r="AS997">
        <f t="shared" si="506"/>
        <v>1.0465447938499999E-2</v>
      </c>
      <c r="AT997">
        <f t="shared" si="507"/>
        <v>4.3583080002834416E-3</v>
      </c>
      <c r="AU997" t="s">
        <v>42</v>
      </c>
      <c r="AV997">
        <v>1.39E+18</v>
      </c>
      <c r="AW997" s="19"/>
      <c r="AX997" s="19"/>
      <c r="AY997" s="30">
        <v>1.95E-2</v>
      </c>
      <c r="AZ997" s="30">
        <v>2.6041666670000001E-2</v>
      </c>
      <c r="BA997" s="30">
        <v>-1E-3</v>
      </c>
      <c r="BB997" s="30">
        <v>-1.064395955E-3</v>
      </c>
      <c r="BC997" s="30">
        <v>1.1000000000000001E-3</v>
      </c>
      <c r="BD997" s="30">
        <v>1.27064803E-3</v>
      </c>
      <c r="BE997" s="30">
        <v>1E-3</v>
      </c>
      <c r="BF997" s="30">
        <v>1.027432446E-3</v>
      </c>
      <c r="BG997">
        <f t="shared" si="508"/>
        <v>1.27064803E-3</v>
      </c>
      <c r="BH997">
        <f t="shared" si="498"/>
        <v>1.2858010601690418E-2</v>
      </c>
      <c r="BI997" t="s">
        <v>48</v>
      </c>
      <c r="BJ997">
        <v>1.34E+18</v>
      </c>
      <c r="BK997" s="30">
        <v>7.6E-3</v>
      </c>
      <c r="BL997" s="30">
        <v>1.0981072099999999E-2</v>
      </c>
      <c r="BM997" s="30">
        <v>1.2E-2</v>
      </c>
      <c r="BN997" s="30">
        <v>1.3759889920000001E-2</v>
      </c>
      <c r="BO997">
        <f t="shared" si="509"/>
        <v>1.237048101E-2</v>
      </c>
      <c r="BP997">
        <f t="shared" si="510"/>
        <v>1.9649209242040199E-3</v>
      </c>
      <c r="BQ997" t="s">
        <v>42</v>
      </c>
      <c r="BR997">
        <v>1.34E+18</v>
      </c>
      <c r="BS997" s="30">
        <v>2.4099999999999998E-3</v>
      </c>
      <c r="BT997" s="30">
        <v>2.7780979830000002E-3</v>
      </c>
      <c r="BW997" s="132">
        <v>1.420402327E-5</v>
      </c>
      <c r="BX997" s="134"/>
      <c r="BY997" s="134"/>
      <c r="BZ997" s="134"/>
      <c r="CA997" s="134"/>
      <c r="CB997" s="100"/>
      <c r="CC997" s="132">
        <v>4.3223341900000003E-4</v>
      </c>
      <c r="CD997" s="132">
        <v>2.8795186269999997E-4</v>
      </c>
      <c r="CE997" s="132">
        <v>5.682563827E-4</v>
      </c>
      <c r="CF997" s="132">
        <v>8.7164866609999996E-5</v>
      </c>
      <c r="CG997">
        <f t="shared" si="512"/>
        <v>3.439016327525E-4</v>
      </c>
      <c r="CH997" s="133">
        <v>4.2752612729999998E-5</v>
      </c>
      <c r="CI997" s="32"/>
      <c r="CJ997" s="100">
        <f t="shared" si="513"/>
        <v>4.2752612729999998E-5</v>
      </c>
      <c r="CK997" s="30">
        <v>3.7732846250000001E-3</v>
      </c>
      <c r="CL997" s="30">
        <v>2.0565555960000001E-3</v>
      </c>
      <c r="CM997">
        <f t="shared" si="514"/>
        <v>2.9149201105000003E-3</v>
      </c>
      <c r="CN997" s="19"/>
      <c r="CO997" s="32"/>
      <c r="CP997" s="30">
        <v>2.9646405909999999E-4</v>
      </c>
      <c r="CQ997" s="30">
        <v>3.5391103369999998E-4</v>
      </c>
      <c r="CR997" s="30">
        <v>2.8616868750000002E-4</v>
      </c>
      <c r="CS997">
        <f t="shared" si="515"/>
        <v>3.5391103369999998E-4</v>
      </c>
      <c r="CT997" s="30">
        <v>3.0585358689999998E-3</v>
      </c>
      <c r="CU997" s="30">
        <v>3.8325143930000001E-3</v>
      </c>
      <c r="CV997">
        <f t="shared" si="516"/>
        <v>3.445525131E-3</v>
      </c>
      <c r="CW997" s="30">
        <v>7.7377802919999998E-4</v>
      </c>
      <c r="CY997">
        <v>1.85E+18</v>
      </c>
      <c r="CZ997">
        <f>Q1000</f>
        <v>9.6597371999999947E-5</v>
      </c>
    </row>
    <row r="998" spans="1:112" ht="15.75" thickBot="1">
      <c r="A998" t="s">
        <v>49</v>
      </c>
      <c r="B998">
        <v>1.54E+18</v>
      </c>
      <c r="C998" s="30">
        <v>7.3699999999999998E-3</v>
      </c>
      <c r="D998" s="30">
        <v>1.1389275229999999E-3</v>
      </c>
      <c r="E998" t="s">
        <v>43</v>
      </c>
      <c r="F998">
        <v>1.54E+18</v>
      </c>
      <c r="G998" s="30">
        <v>6.1000000000000004E-3</v>
      </c>
      <c r="H998" s="30">
        <v>9.438341328E-4</v>
      </c>
      <c r="I998" s="30">
        <v>-6.1000000000000004E-3</v>
      </c>
      <c r="J998" s="30">
        <v>-1.132986627E-3</v>
      </c>
      <c r="K998" s="30">
        <v>-8.8999999999999999E-3</v>
      </c>
      <c r="L998" s="30">
        <v>-1.547556947E-3</v>
      </c>
      <c r="M998" s="30">
        <v>-7.7000000000000002E-3</v>
      </c>
      <c r="N998" s="30">
        <v>-2.858840128E-3</v>
      </c>
      <c r="Q998">
        <f t="shared" si="500"/>
        <v>-3.0186140709999998E-4</v>
      </c>
      <c r="R998" s="100">
        <f t="shared" ref="R998" si="519">_xlfn.STDEV.S(H998,J998,L998,N998,P998)</f>
        <v>1.5771928637219783E-3</v>
      </c>
      <c r="S998" t="s">
        <v>49</v>
      </c>
      <c r="T998">
        <v>1.49E+18</v>
      </c>
      <c r="U998" s="30">
        <v>-4.1999999999999997E-3</v>
      </c>
      <c r="V998" s="30">
        <v>-6.0913705579999998E-4</v>
      </c>
      <c r="W998" s="30">
        <v>7.7000000000000002E-3</v>
      </c>
      <c r="X998" s="30">
        <v>1.206140351E-3</v>
      </c>
      <c r="Y998" s="30">
        <v>2.3599999999999999E-2</v>
      </c>
      <c r="Z998" s="30">
        <v>3.4890597280000002E-3</v>
      </c>
      <c r="AA998" s="30">
        <v>1.06E-2</v>
      </c>
      <c r="AB998" s="30">
        <v>1.591830605E-3</v>
      </c>
      <c r="AC998" s="99">
        <f t="shared" si="502"/>
        <v>1.4194734070500001E-3</v>
      </c>
      <c r="AD998">
        <f t="shared" si="503"/>
        <v>1.6806413405142551E-3</v>
      </c>
      <c r="AE998" t="s">
        <v>43</v>
      </c>
      <c r="AF998">
        <v>1.49E+18</v>
      </c>
      <c r="AG998" s="30">
        <v>-3.0999999999999999E-3</v>
      </c>
      <c r="AH998" s="30">
        <v>-4.795050271E-4</v>
      </c>
      <c r="AI998" s="30">
        <v>-2.7289999999999998E-2</v>
      </c>
      <c r="AJ998" s="30">
        <v>-4.466448445E-3</v>
      </c>
      <c r="AK998" s="99">
        <f t="shared" si="504"/>
        <v>-2.3975251355E-4</v>
      </c>
      <c r="AL998" s="100">
        <f t="shared" si="505"/>
        <v>1.99347170895E-3</v>
      </c>
      <c r="AM998" t="s">
        <v>49</v>
      </c>
      <c r="AN998">
        <v>1.54E+18</v>
      </c>
      <c r="AO998" s="30">
        <v>1.03E-2</v>
      </c>
      <c r="AP998" s="30">
        <v>1.2240047529999999E-2</v>
      </c>
      <c r="AQ998" s="30">
        <v>8.0000000000000002E-3</v>
      </c>
      <c r="AR998" s="30">
        <v>7.7722724180000003E-3</v>
      </c>
      <c r="AS998">
        <f t="shared" si="506"/>
        <v>1.0006159973999999E-2</v>
      </c>
      <c r="AT998">
        <f t="shared" si="507"/>
        <v>3.159194078511686E-3</v>
      </c>
      <c r="AU998" t="s">
        <v>43</v>
      </c>
      <c r="AV998">
        <v>1.54E+18</v>
      </c>
      <c r="AW998" s="30">
        <v>2.9999999999999997E-4</v>
      </c>
      <c r="AX998" s="30">
        <v>2.7432333579999998E-4</v>
      </c>
      <c r="AY998" s="30">
        <v>2.4899999999999999E-2</v>
      </c>
      <c r="AZ998" s="30">
        <v>3.3253205129999998E-2</v>
      </c>
      <c r="BA998" s="30">
        <v>-1.6999999999999999E-3</v>
      </c>
      <c r="BB998" s="30">
        <v>-1.809473124E-3</v>
      </c>
      <c r="BC998" s="30">
        <v>1.6000000000000001E-3</v>
      </c>
      <c r="BD998" s="30">
        <v>1.8482153170000001E-3</v>
      </c>
      <c r="BE998" s="30">
        <v>1.4E-3</v>
      </c>
      <c r="BF998" s="30">
        <v>1.4384054250000001E-3</v>
      </c>
      <c r="BG998">
        <f t="shared" si="508"/>
        <v>1.0612693264E-3</v>
      </c>
      <c r="BH998">
        <f t="shared" si="498"/>
        <v>1.4744020297863232E-2</v>
      </c>
      <c r="BI998" t="s">
        <v>49</v>
      </c>
      <c r="BJ998">
        <v>1.49E+18</v>
      </c>
      <c r="BK998" s="30">
        <v>1.04E-2</v>
      </c>
      <c r="BL998" s="30">
        <v>1.5026730239999999E-2</v>
      </c>
      <c r="BM998" s="30">
        <v>1.49E-2</v>
      </c>
      <c r="BN998" s="30">
        <v>1.7085196649999999E-2</v>
      </c>
      <c r="BO998">
        <f t="shared" si="509"/>
        <v>1.6055963444999998E-2</v>
      </c>
      <c r="BP998">
        <f t="shared" si="510"/>
        <v>1.4555555573557276E-3</v>
      </c>
      <c r="BQ998" t="s">
        <v>43</v>
      </c>
      <c r="BR998">
        <v>1.49E+18</v>
      </c>
      <c r="BS998" s="30">
        <v>1.7799999999999999E-3</v>
      </c>
      <c r="BT998" s="30">
        <v>2.0518731990000001E-3</v>
      </c>
      <c r="BW998" s="132">
        <v>3.172231863E-4</v>
      </c>
      <c r="BX998" s="132">
        <v>4.5915121599999997E-5</v>
      </c>
      <c r="BY998" s="132">
        <v>3.1556848060000002E-4</v>
      </c>
      <c r="BZ998" s="132">
        <v>4.3103791569999998E-4</v>
      </c>
      <c r="CA998" s="132">
        <v>7.9626697600000001E-4</v>
      </c>
      <c r="CB998" s="100">
        <f t="shared" ref="CB998" si="520">AVERAGE(BX998:CA998)</f>
        <v>3.9719712347500004E-4</v>
      </c>
      <c r="CC998" s="132">
        <v>1.6966171589999999E-4</v>
      </c>
      <c r="CD998" s="132">
        <v>3.359438398E-4</v>
      </c>
      <c r="CE998" s="132">
        <v>9.7180077050000005E-4</v>
      </c>
      <c r="CF998" s="132">
        <v>4.39975041E-4</v>
      </c>
      <c r="CG998">
        <f t="shared" si="512"/>
        <v>4.7934534180000003E-4</v>
      </c>
      <c r="CH998" s="133">
        <v>1.3253309950000001E-4</v>
      </c>
      <c r="CI998" s="32"/>
      <c r="CJ998" s="100">
        <f t="shared" si="513"/>
        <v>1.3253309950000001E-4</v>
      </c>
      <c r="CK998" s="30">
        <v>3.4091957579999999E-3</v>
      </c>
      <c r="CL998" s="30">
        <v>2.164795364E-3</v>
      </c>
      <c r="CM998">
        <f t="shared" si="514"/>
        <v>2.7869955609999999E-3</v>
      </c>
      <c r="CN998" s="30">
        <v>7.6406725550000004E-5</v>
      </c>
      <c r="CO998" s="32"/>
      <c r="CP998" s="30">
        <v>5.0398890050000001E-4</v>
      </c>
      <c r="CQ998" s="30">
        <v>5.1477968540000003E-4</v>
      </c>
      <c r="CR998" s="30">
        <v>4.0063616250000001E-4</v>
      </c>
      <c r="CS998">
        <f t="shared" si="515"/>
        <v>2.95593205475E-4</v>
      </c>
      <c r="CT998" s="30">
        <v>4.185364873E-3</v>
      </c>
      <c r="CU998" s="30">
        <v>4.7587053719999996E-3</v>
      </c>
      <c r="CV998">
        <f t="shared" si="516"/>
        <v>4.4720351224999998E-3</v>
      </c>
      <c r="CW998" s="30">
        <v>5.7150410450000004E-4</v>
      </c>
      <c r="CY998">
        <v>2.16E+18</v>
      </c>
      <c r="CZ998">
        <f>Q1002</f>
        <v>9.5282422085000008E-4</v>
      </c>
    </row>
    <row r="999" spans="1:112" ht="15.75" thickBot="1">
      <c r="A999" t="s">
        <v>50</v>
      </c>
      <c r="B999">
        <v>1.7E+18</v>
      </c>
      <c r="C999" s="30">
        <v>1.7000000000000001E-2</v>
      </c>
      <c r="D999" s="30">
        <v>2.6271055479999998E-3</v>
      </c>
      <c r="E999" t="s">
        <v>44</v>
      </c>
      <c r="F999">
        <v>1.7E+18</v>
      </c>
      <c r="G999" s="19"/>
      <c r="H999" s="19"/>
      <c r="I999" s="19"/>
      <c r="J999" s="19"/>
      <c r="K999" s="19"/>
      <c r="L999" s="19"/>
      <c r="M999" s="19"/>
      <c r="N999" s="19"/>
      <c r="R999" s="100"/>
      <c r="S999" t="s">
        <v>50</v>
      </c>
      <c r="T999">
        <v>1.64E+18</v>
      </c>
      <c r="U999" s="30">
        <v>2.0999999999999999E-3</v>
      </c>
      <c r="V999" s="30">
        <v>3.0456852789999999E-4</v>
      </c>
      <c r="W999" s="30">
        <v>1.61E-2</v>
      </c>
      <c r="X999" s="30">
        <v>2.5219298250000002E-3</v>
      </c>
      <c r="Y999" s="30">
        <v>3.5499999999999997E-2</v>
      </c>
      <c r="Z999" s="30">
        <v>5.2483737429999998E-3</v>
      </c>
      <c r="AA999" s="30">
        <v>1.8599999999999998E-2</v>
      </c>
      <c r="AB999" s="30">
        <v>2.7932121939999999E-3</v>
      </c>
      <c r="AC999" s="99">
        <f t="shared" si="502"/>
        <v>2.717021072475E-3</v>
      </c>
      <c r="AD999">
        <f t="shared" si="503"/>
        <v>2.0225016937974799E-3</v>
      </c>
      <c r="AE999" t="s">
        <v>44</v>
      </c>
      <c r="AF999">
        <v>1.64E+18</v>
      </c>
      <c r="AG999" s="30">
        <v>-4.8999999999999998E-3</v>
      </c>
      <c r="AH999" s="30">
        <v>-7.5792730090000005E-4</v>
      </c>
      <c r="AI999" s="30">
        <v>-2.8629999999999999E-2</v>
      </c>
      <c r="AJ999" s="30">
        <v>-4.6857610470000003E-3</v>
      </c>
      <c r="AK999" s="99">
        <f t="shared" si="504"/>
        <v>-3.7896365045000002E-4</v>
      </c>
      <c r="AL999" s="100">
        <f t="shared" si="505"/>
        <v>1.9639168730499999E-3</v>
      </c>
      <c r="AM999" t="s">
        <v>50</v>
      </c>
      <c r="AN999">
        <v>1.7E+18</v>
      </c>
      <c r="AO999" s="30">
        <v>1.0500000000000001E-2</v>
      </c>
      <c r="AP999" s="30">
        <v>1.2477718360000001E-2</v>
      </c>
      <c r="AQ999" s="30">
        <v>1.03E-2</v>
      </c>
      <c r="AR999" s="30">
        <v>1.000680074E-2</v>
      </c>
      <c r="AS999">
        <f t="shared" si="506"/>
        <v>1.1242259550000001E-2</v>
      </c>
      <c r="AT999">
        <f t="shared" si="507"/>
        <v>1.7472026048553253E-3</v>
      </c>
      <c r="AU999" t="s">
        <v>44</v>
      </c>
      <c r="AV999">
        <v>1.7E+18</v>
      </c>
      <c r="AW999" s="19"/>
      <c r="AX999" s="19"/>
      <c r="AY999" s="30">
        <v>2.2700000000000001E-2</v>
      </c>
      <c r="AZ999" s="30">
        <v>3.031517094E-2</v>
      </c>
      <c r="BA999" s="30">
        <v>-1.5E-3</v>
      </c>
      <c r="BB999" s="30">
        <v>-1.5965939330000001E-3</v>
      </c>
      <c r="BC999" s="30">
        <v>8.0000000000000004E-4</v>
      </c>
      <c r="BD999" s="30">
        <v>9.2410765850000005E-4</v>
      </c>
      <c r="BE999" s="30">
        <v>3.0000000000000001E-3</v>
      </c>
      <c r="BF999" s="30">
        <v>3.0822973389999998E-3</v>
      </c>
      <c r="BG999">
        <f t="shared" si="508"/>
        <v>9.2410765850000005E-4</v>
      </c>
      <c r="BH999">
        <f t="shared" si="498"/>
        <v>1.4879315859721793E-2</v>
      </c>
      <c r="BI999" t="s">
        <v>50</v>
      </c>
      <c r="BJ999">
        <v>1.64E+18</v>
      </c>
      <c r="BK999" s="30">
        <v>1.0800000000000001E-2</v>
      </c>
      <c r="BL999" s="30">
        <v>1.5604681400000001E-2</v>
      </c>
      <c r="BM999" s="30">
        <v>1.1900000000000001E-2</v>
      </c>
      <c r="BN999" s="30">
        <v>1.3645224169999999E-2</v>
      </c>
      <c r="BO999">
        <f t="shared" si="509"/>
        <v>1.4624952784999999E-2</v>
      </c>
      <c r="BP999">
        <f t="shared" si="510"/>
        <v>1.3855454947780093E-3</v>
      </c>
      <c r="BQ999" t="s">
        <v>44</v>
      </c>
      <c r="BR999">
        <v>1.64E+18</v>
      </c>
      <c r="BS999" s="30">
        <v>3.2000000000000002E-3</v>
      </c>
      <c r="BT999" s="30">
        <v>3.6887608069999999E-3</v>
      </c>
      <c r="BW999" s="132">
        <v>7.317224108E-4</v>
      </c>
      <c r="BX999" s="134"/>
      <c r="BY999" s="134"/>
      <c r="BZ999" s="134"/>
      <c r="CA999" s="134"/>
      <c r="CB999" s="100"/>
      <c r="CC999" s="132">
        <v>8.4830857930000004E-5</v>
      </c>
      <c r="CD999" s="132">
        <v>7.0242802870000001E-4</v>
      </c>
      <c r="CE999" s="132">
        <v>1.461818956E-3</v>
      </c>
      <c r="CF999" s="132">
        <v>7.7203167570000003E-4</v>
      </c>
      <c r="CG999">
        <f t="shared" si="512"/>
        <v>7.5527737958250003E-4</v>
      </c>
      <c r="CH999" s="133">
        <v>2.094878024E-4</v>
      </c>
      <c r="CI999" s="32"/>
      <c r="CJ999" s="100">
        <f t="shared" si="513"/>
        <v>2.094878024E-4</v>
      </c>
      <c r="CK999" s="30">
        <v>3.4753937339999999E-3</v>
      </c>
      <c r="CL999" s="30">
        <v>2.7871740310000002E-3</v>
      </c>
      <c r="CM999">
        <f t="shared" si="514"/>
        <v>3.1312838825000001E-3</v>
      </c>
      <c r="CN999" s="19"/>
      <c r="CO999" s="32"/>
      <c r="CP999" s="30">
        <v>4.4469608869999999E-4</v>
      </c>
      <c r="CQ999" s="30">
        <v>2.5738984270000002E-4</v>
      </c>
      <c r="CR999" s="30">
        <v>8.5850606249999995E-4</v>
      </c>
      <c r="CS999">
        <f t="shared" si="515"/>
        <v>2.5738984270000002E-4</v>
      </c>
      <c r="CT999" s="30">
        <v>4.3463404450000001E-3</v>
      </c>
      <c r="CU999" s="30">
        <v>3.8005767729999999E-3</v>
      </c>
      <c r="CV999">
        <f t="shared" si="516"/>
        <v>4.073458609E-3</v>
      </c>
      <c r="CW999" s="30">
        <v>1.027423109E-3</v>
      </c>
      <c r="CY999">
        <v>2.47E+18</v>
      </c>
      <c r="CZ999">
        <f>Q1004</f>
        <v>2.0929363360000001E-3</v>
      </c>
    </row>
    <row r="1000" spans="1:112" ht="15.75" thickBot="1">
      <c r="A1000" t="s">
        <v>51</v>
      </c>
      <c r="B1000">
        <v>1.85E+18</v>
      </c>
      <c r="C1000" s="30">
        <v>2.2329999999999999E-2</v>
      </c>
      <c r="D1000" s="30">
        <v>3.4507804050000002E-3</v>
      </c>
      <c r="E1000" t="s">
        <v>45</v>
      </c>
      <c r="F1000">
        <v>1.85E+18</v>
      </c>
      <c r="G1000" s="30">
        <v>1.17E-2</v>
      </c>
      <c r="H1000" s="30">
        <v>1.810304812E-3</v>
      </c>
      <c r="I1000" s="30">
        <v>1.5900000000000001E-2</v>
      </c>
      <c r="J1000" s="30">
        <v>2.9531946510000001E-3</v>
      </c>
      <c r="K1000" s="30">
        <v>-9.2999999999999992E-3</v>
      </c>
      <c r="L1000" s="30">
        <v>-1.6171100680000001E-3</v>
      </c>
      <c r="M1000" s="30">
        <v>2.5000000000000001E-3</v>
      </c>
      <c r="N1000" s="30">
        <v>9.2819484669999996E-4</v>
      </c>
      <c r="Q1000">
        <f t="shared" si="500"/>
        <v>9.6597371999999947E-5</v>
      </c>
      <c r="R1000" s="100">
        <f t="shared" ref="R1000" si="521">_xlfn.STDEV.S(H1000,J1000,L1000,N1000,P1000)</f>
        <v>1.9429010627439987E-3</v>
      </c>
      <c r="S1000" t="s">
        <v>51</v>
      </c>
      <c r="T1000">
        <v>1.78E+18</v>
      </c>
      <c r="U1000" s="30">
        <v>1.15E-2</v>
      </c>
      <c r="V1000" s="30">
        <v>1.6678752720000001E-3</v>
      </c>
      <c r="W1000" s="30">
        <v>2.4199999999999999E-2</v>
      </c>
      <c r="X1000" s="30">
        <v>3.7907268170000001E-3</v>
      </c>
      <c r="Y1000" s="30">
        <v>4.3400000000000001E-2</v>
      </c>
      <c r="Z1000" s="30">
        <v>6.4163217030000002E-3</v>
      </c>
      <c r="AA1000" s="30">
        <v>2.76E-2</v>
      </c>
      <c r="AB1000" s="30">
        <v>4.1447664809999996E-3</v>
      </c>
      <c r="AC1000" s="99">
        <f t="shared" si="502"/>
        <v>4.0049225682500002E-3</v>
      </c>
      <c r="AD1000">
        <f t="shared" si="503"/>
        <v>1.9443998210046949E-3</v>
      </c>
      <c r="AE1000" t="s">
        <v>45</v>
      </c>
      <c r="AF1000">
        <v>1.78E+18</v>
      </c>
      <c r="AG1000" s="30">
        <v>-3.8999999999999998E-3</v>
      </c>
      <c r="AH1000" s="30">
        <v>-6.0324825989999998E-4</v>
      </c>
      <c r="AI1000" s="30">
        <v>-3.56E-2</v>
      </c>
      <c r="AJ1000" s="30">
        <v>-5.826513912E-3</v>
      </c>
      <c r="AK1000" s="99">
        <f t="shared" si="504"/>
        <v>-3.0162412994999999E-4</v>
      </c>
      <c r="AL1000" s="100">
        <f t="shared" si="505"/>
        <v>2.6116328260500001E-3</v>
      </c>
      <c r="AM1000" t="s">
        <v>51</v>
      </c>
      <c r="AN1000">
        <v>1.85E+18</v>
      </c>
      <c r="AO1000" s="30">
        <v>1.11E-2</v>
      </c>
      <c r="AP1000" s="30">
        <v>1.319073084E-2</v>
      </c>
      <c r="AQ1000" s="30">
        <v>8.0000000000000002E-3</v>
      </c>
      <c r="AR1000" s="30">
        <v>7.7722724180000003E-3</v>
      </c>
      <c r="AS1000">
        <f t="shared" si="506"/>
        <v>1.0481501629E-2</v>
      </c>
      <c r="AT1000">
        <f t="shared" si="507"/>
        <v>3.8314286937735542E-3</v>
      </c>
      <c r="AU1000" t="s">
        <v>45</v>
      </c>
      <c r="AV1000">
        <v>1.85E+18</v>
      </c>
      <c r="AW1000" s="30">
        <v>4.4999999999999997E-3</v>
      </c>
      <c r="AX1000" s="30">
        <v>4.114850037E-3</v>
      </c>
      <c r="AY1000" s="30">
        <v>2.6100000000000002E-2</v>
      </c>
      <c r="AZ1000" s="30">
        <v>3.485576923E-2</v>
      </c>
      <c r="BA1000" s="30">
        <v>8.9999999999999998E-4</v>
      </c>
      <c r="BB1000" s="30">
        <v>9.5795635979999995E-4</v>
      </c>
      <c r="BC1000" s="30">
        <v>2.5999999999999999E-3</v>
      </c>
      <c r="BD1000" s="30">
        <v>3.0033498900000001E-3</v>
      </c>
      <c r="BE1000" s="30">
        <v>1E-3</v>
      </c>
      <c r="BF1000" s="30">
        <v>1.027432446E-3</v>
      </c>
      <c r="BG1000">
        <f t="shared" si="508"/>
        <v>3.5590999634999999E-3</v>
      </c>
      <c r="BH1000">
        <f t="shared" si="498"/>
        <v>1.4631857514699167E-2</v>
      </c>
      <c r="BI1000" t="s">
        <v>51</v>
      </c>
      <c r="BJ1000">
        <v>1.78E+18</v>
      </c>
      <c r="BK1000" s="30">
        <v>1.1599999999999999E-2</v>
      </c>
      <c r="BL1000" s="30">
        <v>1.676058373E-2</v>
      </c>
      <c r="BM1000" s="30">
        <v>5.4999999999999997E-3</v>
      </c>
      <c r="BN1000" s="30">
        <v>6.3066162140000001E-3</v>
      </c>
      <c r="BO1000">
        <f t="shared" si="509"/>
        <v>1.1533599972E-2</v>
      </c>
      <c r="BP1000">
        <f t="shared" si="510"/>
        <v>7.3920713208674863E-3</v>
      </c>
      <c r="BQ1000" t="s">
        <v>45</v>
      </c>
      <c r="BR1000">
        <v>1.78E+18</v>
      </c>
      <c r="BS1000" s="30">
        <v>3.8800000000000002E-3</v>
      </c>
      <c r="BT1000" s="30">
        <v>4.4726224779999997E-3</v>
      </c>
      <c r="BW1000" s="132">
        <v>9.6113890780000005E-4</v>
      </c>
      <c r="BX1000" s="132">
        <v>8.8066708650000002E-5</v>
      </c>
      <c r="BY1000" s="132">
        <v>8.2254735109999995E-4</v>
      </c>
      <c r="BZ1000" s="132">
        <v>4.5041040629999998E-4</v>
      </c>
      <c r="CA1000" s="132">
        <v>2.5852823900000002E-4</v>
      </c>
      <c r="CB1000" s="100">
        <f t="shared" ref="CB1000" si="522">AVERAGE(BX1000:CA1000)</f>
        <v>4.0488817626249999E-4</v>
      </c>
      <c r="CC1000" s="132">
        <v>4.6454993630000002E-4</v>
      </c>
      <c r="CD1000" s="132">
        <v>1.055823496E-3</v>
      </c>
      <c r="CE1000" s="132">
        <v>1.7871251459999999E-3</v>
      </c>
      <c r="CF1000" s="132">
        <v>1.1455953900000001E-3</v>
      </c>
      <c r="CG1000">
        <f t="shared" si="512"/>
        <v>1.113273492075E-3</v>
      </c>
      <c r="CH1000" s="133">
        <v>1.667351896E-4</v>
      </c>
      <c r="CI1000" s="32"/>
      <c r="CJ1000" s="100">
        <f t="shared" si="513"/>
        <v>1.667351896E-4</v>
      </c>
      <c r="CK1000" s="30">
        <v>3.673987662E-3</v>
      </c>
      <c r="CL1000" s="30">
        <v>2.164795364E-3</v>
      </c>
      <c r="CM1000">
        <f t="shared" si="514"/>
        <v>2.919391513E-3</v>
      </c>
      <c r="CN1000" s="30">
        <v>1.1461008830000001E-3</v>
      </c>
      <c r="CO1000" s="32"/>
      <c r="CP1000" s="30">
        <v>2.6681765319999998E-4</v>
      </c>
      <c r="CQ1000" s="30">
        <v>8.3651698880000003E-4</v>
      </c>
      <c r="CR1000" s="30">
        <v>2.8616868750000002E-4</v>
      </c>
      <c r="CS1000">
        <f t="shared" si="515"/>
        <v>9.9130893590000007E-4</v>
      </c>
      <c r="CT1000" s="30">
        <v>4.6682915889999996E-3</v>
      </c>
      <c r="CU1000" s="30">
        <v>1.756569097E-3</v>
      </c>
      <c r="CV1000">
        <f t="shared" si="516"/>
        <v>3.2124303429999996E-3</v>
      </c>
      <c r="CW1000" s="30">
        <v>1.24575052E-3</v>
      </c>
      <c r="CY1000">
        <v>2.78E+18</v>
      </c>
      <c r="CZ1000">
        <f>Q1006</f>
        <v>2.9313309825E-3</v>
      </c>
    </row>
    <row r="1001" spans="1:112" ht="15.75" thickBot="1">
      <c r="A1001" t="s">
        <v>52</v>
      </c>
      <c r="B1001">
        <v>2.01E+18</v>
      </c>
      <c r="C1001" s="30">
        <v>2.8410000000000001E-2</v>
      </c>
      <c r="D1001" s="30">
        <v>4.3903569769999998E-3</v>
      </c>
      <c r="E1001" t="s">
        <v>46</v>
      </c>
      <c r="F1001">
        <v>2.01E+18</v>
      </c>
      <c r="G1001" s="19"/>
      <c r="H1001" s="19"/>
      <c r="I1001" s="19"/>
      <c r="J1001" s="19"/>
      <c r="K1001" s="19"/>
      <c r="L1001" s="19"/>
      <c r="M1001" s="19"/>
      <c r="N1001" s="19"/>
      <c r="R1001" s="100"/>
      <c r="S1001" t="s">
        <v>52</v>
      </c>
      <c r="T1001">
        <v>1.93E+18</v>
      </c>
      <c r="U1001" s="30">
        <v>1.7399999999999999E-2</v>
      </c>
      <c r="V1001" s="30">
        <v>2.5235678029999998E-3</v>
      </c>
      <c r="W1001" s="30">
        <v>2.7199999999999998E-2</v>
      </c>
      <c r="X1001" s="30">
        <v>4.2606516290000004E-3</v>
      </c>
      <c r="Y1001" s="30">
        <v>4.6800000000000001E-2</v>
      </c>
      <c r="Z1001" s="30">
        <v>6.9189828499999998E-3</v>
      </c>
      <c r="AA1001" s="30">
        <v>3.15E-2</v>
      </c>
      <c r="AB1001" s="30">
        <v>4.7304400059999998E-3</v>
      </c>
      <c r="AC1001" s="99">
        <f t="shared" si="502"/>
        <v>4.6084105719999997E-3</v>
      </c>
      <c r="AD1001">
        <f t="shared" si="503"/>
        <v>1.8093406799635178E-3</v>
      </c>
      <c r="AE1001" t="s">
        <v>46</v>
      </c>
      <c r="AF1001">
        <v>1.93E+18</v>
      </c>
      <c r="AG1001" s="30">
        <v>1E-3</v>
      </c>
      <c r="AH1001" s="30">
        <v>1.5467904100000001E-4</v>
      </c>
      <c r="AI1001" s="30">
        <v>-3.8899999999999997E-2</v>
      </c>
      <c r="AJ1001" s="30">
        <v>-6.3666121109999998E-3</v>
      </c>
      <c r="AK1001" s="99">
        <f t="shared" si="504"/>
        <v>7.7339520500000007E-5</v>
      </c>
      <c r="AL1001" s="100">
        <f t="shared" si="505"/>
        <v>3.2606455759999994E-3</v>
      </c>
      <c r="AM1001" t="s">
        <v>52</v>
      </c>
      <c r="AN1001">
        <v>2.01E+18</v>
      </c>
      <c r="AO1001" s="30">
        <v>8.5000000000000006E-3</v>
      </c>
      <c r="AP1001" s="30">
        <v>1.01010101E-2</v>
      </c>
      <c r="AQ1001" s="30">
        <v>6.1999999999999998E-3</v>
      </c>
      <c r="AR1001" s="30">
        <v>6.023511124E-3</v>
      </c>
      <c r="AS1001">
        <f t="shared" si="506"/>
        <v>8.0622606120000009E-3</v>
      </c>
      <c r="AT1001">
        <f t="shared" si="507"/>
        <v>2.883227176210798E-3</v>
      </c>
      <c r="AU1001" t="s">
        <v>46</v>
      </c>
      <c r="AV1001">
        <v>2.01E+18</v>
      </c>
      <c r="AW1001" s="19"/>
      <c r="AX1001" s="19"/>
      <c r="AY1001" s="30">
        <v>2.4799999999999999E-2</v>
      </c>
      <c r="AZ1001" s="30">
        <v>3.3119658119999999E-2</v>
      </c>
      <c r="BA1001" s="30">
        <v>4.0000000000000001E-3</v>
      </c>
      <c r="BB1001" s="30">
        <v>4.2575838210000003E-3</v>
      </c>
      <c r="BC1001" s="30">
        <v>3.0000000000000001E-3</v>
      </c>
      <c r="BD1001" s="30">
        <v>3.4654037199999999E-3</v>
      </c>
      <c r="BE1001" s="30">
        <v>8.9999999999999998E-4</v>
      </c>
      <c r="BF1001" s="30">
        <v>9.2468920170000004E-4</v>
      </c>
      <c r="BG1001">
        <f t="shared" si="508"/>
        <v>3.4654037199999999E-3</v>
      </c>
      <c r="BH1001">
        <f t="shared" si="498"/>
        <v>1.5185248122850723E-2</v>
      </c>
      <c r="BI1001" t="s">
        <v>52</v>
      </c>
      <c r="BJ1001">
        <v>1.93E+18</v>
      </c>
      <c r="BK1001" s="30">
        <v>1.06E-2</v>
      </c>
      <c r="BL1001" s="30">
        <v>1.5315705820000001E-2</v>
      </c>
      <c r="BM1001" s="30">
        <v>1.6000000000000001E-3</v>
      </c>
      <c r="BN1001" s="30">
        <v>1.834651989E-3</v>
      </c>
      <c r="BO1001">
        <f t="shared" si="509"/>
        <v>8.5751789045000002E-3</v>
      </c>
      <c r="BP1001">
        <f t="shared" si="510"/>
        <v>9.5325445814409843E-3</v>
      </c>
      <c r="BQ1001" t="s">
        <v>46</v>
      </c>
      <c r="BR1001">
        <v>1.93E+18</v>
      </c>
      <c r="BS1001" s="30">
        <v>5.3200000000000001E-3</v>
      </c>
      <c r="BT1001" s="30">
        <v>6.1325648409999997E-3</v>
      </c>
      <c r="BW1001" s="132">
        <v>1.222837276E-3</v>
      </c>
      <c r="BX1001" s="134"/>
      <c r="BY1001" s="134"/>
      <c r="BZ1001" s="134"/>
      <c r="CA1001" s="134"/>
      <c r="CB1001" s="100"/>
      <c r="CC1001" s="132">
        <v>7.0288425139999997E-4</v>
      </c>
      <c r="CD1001" s="132">
        <v>1.1867107070000001E-3</v>
      </c>
      <c r="CE1001" s="132">
        <v>1.9271303409999999E-3</v>
      </c>
      <c r="CF1001" s="132">
        <v>1.307472999E-3</v>
      </c>
      <c r="CG1001">
        <f t="shared" si="512"/>
        <v>1.2810495746E-3</v>
      </c>
      <c r="CH1001" s="133">
        <v>4.2752612729999998E-5</v>
      </c>
      <c r="CI1001" s="32"/>
      <c r="CJ1001" s="100">
        <f t="shared" si="513"/>
        <v>4.2752612729999998E-5</v>
      </c>
      <c r="CK1001" s="30">
        <v>2.8134139749999999E-3</v>
      </c>
      <c r="CL1001" s="30">
        <v>1.677716407E-3</v>
      </c>
      <c r="CM1001">
        <f t="shared" si="514"/>
        <v>2.2455651909999998E-3</v>
      </c>
      <c r="CN1001" s="19"/>
      <c r="CO1001" s="32"/>
      <c r="CP1001" s="30">
        <v>1.185856236E-3</v>
      </c>
      <c r="CQ1001" s="30">
        <v>9.6521191010000003E-4</v>
      </c>
      <c r="CR1001" s="30">
        <v>2.5755181870000001E-4</v>
      </c>
      <c r="CS1001">
        <f t="shared" si="515"/>
        <v>9.6521191010000003E-4</v>
      </c>
      <c r="CT1001" s="30">
        <v>4.2658526590000001E-3</v>
      </c>
      <c r="CU1001" s="30">
        <v>5.1100191909999996E-4</v>
      </c>
      <c r="CV1001">
        <f t="shared" si="516"/>
        <v>2.3884272890499999E-3</v>
      </c>
      <c r="CW1001" s="30">
        <v>1.708090919E-3</v>
      </c>
      <c r="CY1001">
        <v>3.09E+18</v>
      </c>
      <c r="CZ1001">
        <f>Q1008</f>
        <v>3.0199660130000002E-3</v>
      </c>
    </row>
    <row r="1002" spans="1:112" ht="15.75" thickBot="1">
      <c r="A1002" t="s">
        <v>53</v>
      </c>
      <c r="B1002">
        <v>2.16E+18</v>
      </c>
      <c r="C1002" s="30">
        <v>3.2349999999999997E-2</v>
      </c>
      <c r="D1002" s="30">
        <v>4.9992273219999998E-3</v>
      </c>
      <c r="E1002" t="s">
        <v>47</v>
      </c>
      <c r="F1002">
        <v>2.16E+18</v>
      </c>
      <c r="G1002" s="30">
        <v>1.5800000000000002E-2</v>
      </c>
      <c r="H1002" s="30">
        <v>2.4446851310000002E-3</v>
      </c>
      <c r="I1002" s="30">
        <v>1.83E-2</v>
      </c>
      <c r="J1002" s="30">
        <v>3.398959881E-3</v>
      </c>
      <c r="K1002" s="30">
        <v>-3.0999999999999999E-3</v>
      </c>
      <c r="L1002" s="30">
        <v>-5.3903668930000001E-4</v>
      </c>
      <c r="M1002" s="30">
        <v>1.6400000000000001E-2</v>
      </c>
      <c r="N1002" s="30">
        <v>6.0889581940000003E-3</v>
      </c>
      <c r="Q1002">
        <f t="shared" si="500"/>
        <v>9.5282422085000008E-4</v>
      </c>
      <c r="R1002" s="100">
        <f t="shared" ref="R1002" si="523">_xlfn.STDEV.S(H1002,J1002,L1002,N1002,P1002)</f>
        <v>2.7350835825409084E-3</v>
      </c>
      <c r="S1002" t="s">
        <v>53</v>
      </c>
      <c r="T1002">
        <v>2.08E+18</v>
      </c>
      <c r="U1002" s="30">
        <v>2.0799999999999999E-2</v>
      </c>
      <c r="V1002" s="30">
        <v>3.0166787530000001E-3</v>
      </c>
      <c r="W1002" s="30">
        <v>3.1600000000000003E-2</v>
      </c>
      <c r="X1002" s="30">
        <v>4.9498746870000002E-3</v>
      </c>
      <c r="Y1002" s="30">
        <v>5.1900000000000002E-2</v>
      </c>
      <c r="Z1002" s="30">
        <v>7.6729745709999998E-3</v>
      </c>
      <c r="AA1002" s="30">
        <v>3.56E-2</v>
      </c>
      <c r="AB1002" s="30">
        <v>5.3461480699999999E-3</v>
      </c>
      <c r="AC1002" s="99">
        <f t="shared" si="502"/>
        <v>5.24641902025E-3</v>
      </c>
      <c r="AD1002">
        <f t="shared" si="503"/>
        <v>1.9111774664866037E-3</v>
      </c>
      <c r="AE1002" t="s">
        <v>47</v>
      </c>
      <c r="AF1002">
        <v>2.08E+18</v>
      </c>
      <c r="AG1002" s="30">
        <v>5.4000000000000003E-3</v>
      </c>
      <c r="AH1002" s="30">
        <v>8.352668213E-4</v>
      </c>
      <c r="AI1002" s="30">
        <v>-3.6200000000000003E-2</v>
      </c>
      <c r="AJ1002" s="30">
        <v>-5.9247135840000001E-3</v>
      </c>
      <c r="AK1002" s="99">
        <f t="shared" si="504"/>
        <v>4.1763341065E-4</v>
      </c>
      <c r="AL1002" s="100">
        <f t="shared" si="505"/>
        <v>3.3799902026499999E-3</v>
      </c>
      <c r="AM1002" t="s">
        <v>53</v>
      </c>
      <c r="AN1002">
        <v>2.16E+18</v>
      </c>
      <c r="AO1002" s="30">
        <v>7.0000000000000001E-3</v>
      </c>
      <c r="AP1002" s="30">
        <v>8.3184789070000001E-3</v>
      </c>
      <c r="AQ1002" s="30">
        <v>4.4999999999999997E-3</v>
      </c>
      <c r="AR1002" s="30">
        <v>4.3719032350000003E-3</v>
      </c>
      <c r="AS1002">
        <f t="shared" si="506"/>
        <v>6.3451910710000002E-3</v>
      </c>
      <c r="AT1002">
        <f t="shared" si="507"/>
        <v>2.7906504201370566E-3</v>
      </c>
      <c r="AU1002" t="s">
        <v>47</v>
      </c>
      <c r="AV1002">
        <v>2.16E+18</v>
      </c>
      <c r="AW1002" s="30">
        <v>4.0000000000000001E-3</v>
      </c>
      <c r="AX1002" s="30">
        <v>3.6576444770000001E-3</v>
      </c>
      <c r="AY1002" s="30">
        <v>2.3199999999999998E-2</v>
      </c>
      <c r="AZ1002" s="30">
        <v>3.0982905979999999E-2</v>
      </c>
      <c r="BA1002" s="30">
        <v>2.5999999999999999E-3</v>
      </c>
      <c r="BB1002" s="30">
        <v>2.7674294839999999E-3</v>
      </c>
      <c r="BC1002" s="30">
        <v>4.5999999999999999E-3</v>
      </c>
      <c r="BD1002" s="30">
        <v>5.3136190369999997E-3</v>
      </c>
      <c r="BE1002" s="30">
        <v>1.1999999999999999E-3</v>
      </c>
      <c r="BF1002" s="30">
        <v>1.2329189359999999E-3</v>
      </c>
      <c r="BG1002">
        <f t="shared" si="508"/>
        <v>4.4856317569999995E-3</v>
      </c>
      <c r="BH1002">
        <f t="shared" si="498"/>
        <v>1.2493320209188264E-2</v>
      </c>
      <c r="BI1002" t="s">
        <v>53</v>
      </c>
      <c r="BJ1002">
        <v>2.08E+18</v>
      </c>
      <c r="BK1002" s="30">
        <v>1.0200000000000001E-2</v>
      </c>
      <c r="BL1002" s="30">
        <v>1.473775466E-2</v>
      </c>
      <c r="BM1002" s="30">
        <v>1.0000000000000001E-5</v>
      </c>
      <c r="BN1002" s="30">
        <v>1.1466574930000001E-5</v>
      </c>
      <c r="BO1002">
        <f t="shared" si="509"/>
        <v>7.3746106174649995E-3</v>
      </c>
      <c r="BP1002">
        <f t="shared" si="510"/>
        <v>1.0413058166659654E-2</v>
      </c>
      <c r="BQ1002" t="s">
        <v>47</v>
      </c>
      <c r="BR1002">
        <v>2.08E+18</v>
      </c>
      <c r="BS1002" s="30">
        <v>7.0800000000000004E-3</v>
      </c>
      <c r="BT1002" s="30">
        <v>8.1613832850000005E-3</v>
      </c>
      <c r="BW1002" s="132">
        <v>1.392424705E-3</v>
      </c>
      <c r="BX1002" s="132">
        <v>1.1892769199999999E-4</v>
      </c>
      <c r="BY1002" s="132">
        <v>9.4670544179999996E-4</v>
      </c>
      <c r="BZ1002" s="132">
        <v>1.5013680210000001E-4</v>
      </c>
      <c r="CA1002" s="132">
        <v>1.695945248E-3</v>
      </c>
      <c r="CB1002" s="100">
        <f t="shared" ref="CB1002" si="524">AVERAGE(BX1002:CA1002)</f>
        <v>7.2792879597499997E-4</v>
      </c>
      <c r="CC1002" s="132">
        <v>8.4022945E-4</v>
      </c>
      <c r="CD1002" s="132">
        <v>1.3786786150000001E-3</v>
      </c>
      <c r="CE1002" s="132">
        <v>2.1371381350000001E-3</v>
      </c>
      <c r="CF1002" s="132">
        <v>1.477652024E-3</v>
      </c>
      <c r="CG1002">
        <f t="shared" si="512"/>
        <v>1.458424556E-3</v>
      </c>
      <c r="CH1002" s="133">
        <v>2.3086410869999999E-4</v>
      </c>
      <c r="CI1002" s="32"/>
      <c r="CJ1002" s="100">
        <f t="shared" si="513"/>
        <v>2.3086410869999999E-4</v>
      </c>
      <c r="CK1002" s="30">
        <v>2.3169291559999999E-3</v>
      </c>
      <c r="CL1002" s="30">
        <v>1.217697392E-3</v>
      </c>
      <c r="CM1002">
        <f t="shared" si="514"/>
        <v>1.7673132739999999E-3</v>
      </c>
      <c r="CN1002" s="30">
        <v>1.0187563409999999E-3</v>
      </c>
      <c r="CO1002" s="32"/>
      <c r="CP1002" s="30">
        <v>7.7080655369999999E-4</v>
      </c>
      <c r="CQ1002" s="30">
        <v>1.4799915959999999E-3</v>
      </c>
      <c r="CR1002" s="30">
        <v>3.4340242500000001E-4</v>
      </c>
      <c r="CS1002">
        <f t="shared" si="515"/>
        <v>1.2493739685000001E-3</v>
      </c>
      <c r="CT1002" s="30">
        <v>4.1048770869999999E-3</v>
      </c>
      <c r="CU1002" s="30">
        <v>3.1937619939999998E-6</v>
      </c>
      <c r="CV1002">
        <f t="shared" si="516"/>
        <v>2.0540354244970001E-3</v>
      </c>
      <c r="CW1002" s="30">
        <v>2.2731736289999999E-3</v>
      </c>
      <c r="CY1002">
        <v>3.39E+18</v>
      </c>
      <c r="CZ1002">
        <f>Q1010</f>
        <v>1.9888985659999997E-3</v>
      </c>
    </row>
    <row r="1003" spans="1:112" ht="15.75" thickBot="1">
      <c r="A1003" t="s">
        <v>54</v>
      </c>
      <c r="B1003">
        <v>2.31E+18</v>
      </c>
      <c r="C1003" s="30">
        <v>3.0110000000000001E-2</v>
      </c>
      <c r="D1003" s="30">
        <v>4.6530675319999999E-3</v>
      </c>
      <c r="E1003" t="s">
        <v>48</v>
      </c>
      <c r="F1003">
        <v>2.31E+18</v>
      </c>
      <c r="G1003" s="19"/>
      <c r="H1003" s="19"/>
      <c r="I1003" s="19"/>
      <c r="J1003" s="19"/>
      <c r="K1003" s="19"/>
      <c r="L1003" s="19"/>
      <c r="M1003" s="19"/>
      <c r="N1003" s="19"/>
      <c r="R1003" s="100"/>
      <c r="S1003" t="s">
        <v>54</v>
      </c>
      <c r="T1003">
        <v>2.23E+18</v>
      </c>
      <c r="U1003" s="30">
        <v>1.4500000000000001E-2</v>
      </c>
      <c r="V1003" s="30">
        <v>2.1029731689999999E-3</v>
      </c>
      <c r="W1003" s="30">
        <v>2.6599999999999999E-2</v>
      </c>
      <c r="X1003" s="30">
        <v>4.1666666669999998E-3</v>
      </c>
      <c r="Y1003" s="30">
        <v>4.6800000000000001E-2</v>
      </c>
      <c r="Z1003" s="30">
        <v>6.9189828499999998E-3</v>
      </c>
      <c r="AA1003" s="30">
        <v>3.09E-2</v>
      </c>
      <c r="AB1003" s="30">
        <v>4.6403363869999999E-3</v>
      </c>
      <c r="AC1003" s="99">
        <f t="shared" si="502"/>
        <v>4.4572397682500001E-3</v>
      </c>
      <c r="AD1003">
        <f t="shared" si="503"/>
        <v>1.9765885864164953E-3</v>
      </c>
      <c r="AE1003" t="s">
        <v>48</v>
      </c>
      <c r="AF1003">
        <v>2.23E+18</v>
      </c>
      <c r="AG1003" s="30">
        <v>9.1999999999999998E-3</v>
      </c>
      <c r="AH1003" s="30">
        <v>1.4230471769999999E-3</v>
      </c>
      <c r="AI1003" s="30">
        <v>-3.3599999999999998E-2</v>
      </c>
      <c r="AJ1003" s="30">
        <v>-5.4991816690000001E-3</v>
      </c>
      <c r="AK1003" s="99">
        <f t="shared" si="504"/>
        <v>7.1152358849999996E-4</v>
      </c>
      <c r="AL1003" s="100">
        <f t="shared" si="505"/>
        <v>3.4611144230000004E-3</v>
      </c>
      <c r="AM1003" t="s">
        <v>54</v>
      </c>
      <c r="AN1003">
        <v>2.31E+18</v>
      </c>
      <c r="AO1003" s="30">
        <v>4.4999999999999997E-3</v>
      </c>
      <c r="AP1003" s="30">
        <v>5.3475935830000002E-3</v>
      </c>
      <c r="AQ1003" s="30">
        <v>3.5999999999999999E-3</v>
      </c>
      <c r="AR1003" s="30">
        <v>3.4975225880000001E-3</v>
      </c>
      <c r="AS1003">
        <f t="shared" si="506"/>
        <v>4.4225580855000004E-3</v>
      </c>
      <c r="AT1003">
        <f t="shared" si="507"/>
        <v>1.3081977462410432E-3</v>
      </c>
      <c r="AU1003" t="s">
        <v>48</v>
      </c>
      <c r="AV1003">
        <v>2.31E+18</v>
      </c>
      <c r="AW1003" s="19"/>
      <c r="AX1003" s="19"/>
      <c r="AY1003" s="30">
        <v>2.98E-2</v>
      </c>
      <c r="AZ1003" s="30">
        <v>3.9797008549999999E-2</v>
      </c>
      <c r="BA1003" s="30">
        <v>3.2000000000000002E-3</v>
      </c>
      <c r="BB1003" s="30">
        <v>3.4060670569999998E-3</v>
      </c>
      <c r="BC1003" s="30">
        <v>6.4000000000000003E-3</v>
      </c>
      <c r="BD1003" s="30">
        <v>7.3928612680000004E-3</v>
      </c>
      <c r="BE1003" s="30">
        <v>6.9999999999999999E-4</v>
      </c>
      <c r="BF1003" s="30">
        <v>7.1920271240000005E-4</v>
      </c>
      <c r="BG1003">
        <f t="shared" si="508"/>
        <v>7.3928612680000004E-3</v>
      </c>
      <c r="BH1003">
        <f t="shared" si="498"/>
        <v>1.8186661273915244E-2</v>
      </c>
      <c r="BI1003" t="s">
        <v>54</v>
      </c>
      <c r="BJ1003">
        <v>2.23E+18</v>
      </c>
      <c r="BK1003" s="30">
        <v>1.0200000000000001E-2</v>
      </c>
      <c r="BL1003" s="30">
        <v>1.473775466E-2</v>
      </c>
      <c r="BM1003" s="30">
        <v>-2.2000000000000001E-3</v>
      </c>
      <c r="BN1003" s="30">
        <v>-2.5226464850000001E-3</v>
      </c>
      <c r="BO1003">
        <f t="shared" si="509"/>
        <v>6.1075540874999997E-3</v>
      </c>
      <c r="BP1003">
        <f t="shared" si="510"/>
        <v>1.220494669562955E-2</v>
      </c>
      <c r="BQ1003" t="s">
        <v>48</v>
      </c>
      <c r="BR1003">
        <v>2.23E+18</v>
      </c>
      <c r="BS1003" s="30">
        <v>7.3800000000000003E-3</v>
      </c>
      <c r="BT1003" s="30">
        <v>8.5072046109999997E-3</v>
      </c>
      <c r="BW1003" s="132">
        <v>1.296009517E-3</v>
      </c>
      <c r="BX1003" s="134"/>
      <c r="BY1003" s="134"/>
      <c r="BZ1003" s="134"/>
      <c r="CA1003" s="134"/>
      <c r="CB1003" s="100"/>
      <c r="CC1003" s="132">
        <v>5.8573687620000004E-4</v>
      </c>
      <c r="CD1003" s="132">
        <v>1.1605332650000001E-3</v>
      </c>
      <c r="CE1003" s="132">
        <v>1.9271303409999999E-3</v>
      </c>
      <c r="CF1003" s="132">
        <v>1.282568751E-3</v>
      </c>
      <c r="CG1003">
        <f t="shared" si="512"/>
        <v>1.2389923083000001E-3</v>
      </c>
      <c r="CH1003" s="133">
        <v>3.9332403710000001E-4</v>
      </c>
      <c r="CI1003" s="32"/>
      <c r="CJ1003" s="100">
        <f t="shared" si="513"/>
        <v>3.9332403710000001E-4</v>
      </c>
      <c r="CK1003" s="30">
        <v>1.489454457E-3</v>
      </c>
      <c r="CL1003" s="30">
        <v>9.7415791389999997E-4</v>
      </c>
      <c r="CM1003">
        <f t="shared" si="514"/>
        <v>1.23180618545E-3</v>
      </c>
      <c r="CN1003" s="19"/>
      <c r="CO1003" s="32"/>
      <c r="CP1003" s="30">
        <v>9.486849892E-4</v>
      </c>
      <c r="CQ1003" s="30">
        <v>2.059118742E-3</v>
      </c>
      <c r="CR1003" s="30">
        <v>2.0031808119999999E-4</v>
      </c>
      <c r="CS1003">
        <f t="shared" si="515"/>
        <v>2.059118742E-3</v>
      </c>
      <c r="CT1003" s="30">
        <v>4.1048770869999999E-3</v>
      </c>
      <c r="CU1003" s="30">
        <v>7.0262763880000003E-4</v>
      </c>
      <c r="CV1003">
        <f t="shared" si="516"/>
        <v>2.4037523628999999E-3</v>
      </c>
      <c r="CW1003" s="30">
        <v>2.3694945460000002E-3</v>
      </c>
      <c r="CY1003">
        <v>3.7E+18</v>
      </c>
      <c r="CZ1003">
        <f>Q1012</f>
        <v>6.9280580135000003E-4</v>
      </c>
    </row>
    <row r="1004" spans="1:112" ht="15.75" thickBot="1">
      <c r="A1004" t="s">
        <v>55</v>
      </c>
      <c r="B1004">
        <v>2.47E+18</v>
      </c>
      <c r="C1004" s="30">
        <v>2.0789999999999999E-2</v>
      </c>
      <c r="D1004" s="30">
        <v>3.212795549E-3</v>
      </c>
      <c r="E1004" t="s">
        <v>49</v>
      </c>
      <c r="F1004">
        <v>2.47E+18</v>
      </c>
      <c r="G1004" s="30">
        <v>1.84E-2</v>
      </c>
      <c r="H1004" s="30">
        <v>2.8469750889999999E-3</v>
      </c>
      <c r="I1004" s="30">
        <v>2.23E-2</v>
      </c>
      <c r="J1004" s="30">
        <v>4.1419019319999997E-3</v>
      </c>
      <c r="K1004" s="30">
        <v>7.7000000000000002E-3</v>
      </c>
      <c r="L1004" s="30">
        <v>1.338897583E-3</v>
      </c>
      <c r="M1004" s="30">
        <v>1.34E-2</v>
      </c>
      <c r="N1004" s="30">
        <v>4.9751243780000003E-3</v>
      </c>
      <c r="Q1004">
        <f t="shared" si="500"/>
        <v>2.0929363360000001E-3</v>
      </c>
      <c r="R1004" s="100">
        <f t="shared" ref="R1004" si="525">_xlfn.STDEV.S(H1004,J1004,L1004,N1004,P1004)</f>
        <v>1.5878022289421375E-3</v>
      </c>
      <c r="S1004" t="s">
        <v>55</v>
      </c>
      <c r="T1004">
        <v>2.38E+18</v>
      </c>
      <c r="U1004" s="30">
        <v>5.1999999999999998E-3</v>
      </c>
      <c r="V1004" s="30">
        <v>7.5416968819999998E-4</v>
      </c>
      <c r="W1004" s="30">
        <v>1.8100000000000002E-2</v>
      </c>
      <c r="X1004" s="30">
        <v>2.8352130329999999E-3</v>
      </c>
      <c r="Y1004" s="30">
        <v>4.0300000000000002E-2</v>
      </c>
      <c r="Z1004" s="30">
        <v>5.9580130099999998E-3</v>
      </c>
      <c r="AA1004" s="30">
        <v>2.0199999999999999E-2</v>
      </c>
      <c r="AB1004" s="30">
        <v>3.0334885120000001E-3</v>
      </c>
      <c r="AC1004" s="99">
        <f t="shared" si="502"/>
        <v>3.1452210608000001E-3</v>
      </c>
      <c r="AD1004">
        <f t="shared" si="503"/>
        <v>2.1398998695934708E-3</v>
      </c>
      <c r="AE1004" t="s">
        <v>49</v>
      </c>
      <c r="AF1004">
        <v>2.38E+18</v>
      </c>
      <c r="AG1004" s="30">
        <v>1.55E-2</v>
      </c>
      <c r="AH1004" s="30">
        <v>2.3975251350000001E-3</v>
      </c>
      <c r="AI1004" s="30">
        <v>-2.9100000000000001E-2</v>
      </c>
      <c r="AJ1004" s="30">
        <v>-4.762684124E-3</v>
      </c>
      <c r="AK1004" s="99">
        <f t="shared" si="504"/>
        <v>1.1987625675E-3</v>
      </c>
      <c r="AL1004" s="100">
        <f t="shared" si="505"/>
        <v>3.5801046295000001E-3</v>
      </c>
      <c r="AM1004" t="s">
        <v>55</v>
      </c>
      <c r="AN1004">
        <v>2.47E+18</v>
      </c>
      <c r="AO1004" s="30">
        <v>4.1999999999999997E-3</v>
      </c>
      <c r="AP1004" s="30">
        <v>4.9910873440000003E-3</v>
      </c>
      <c r="AQ1004" s="30">
        <v>4.0000000000000002E-4</v>
      </c>
      <c r="AR1004" s="30">
        <v>3.8861362089999998E-4</v>
      </c>
      <c r="AS1004">
        <f t="shared" si="506"/>
        <v>2.6898504824500002E-3</v>
      </c>
      <c r="AT1004">
        <f t="shared" si="507"/>
        <v>3.2544403798369067E-3</v>
      </c>
      <c r="AU1004" t="s">
        <v>49</v>
      </c>
      <c r="AV1004">
        <v>2.47E+18</v>
      </c>
      <c r="AW1004" s="30">
        <v>5.1999999999999998E-3</v>
      </c>
      <c r="AX1004" s="30">
        <v>4.7549378200000001E-3</v>
      </c>
      <c r="AY1004" s="30">
        <v>2.7099999999999999E-2</v>
      </c>
      <c r="AZ1004" s="30">
        <v>3.6191239319999999E-2</v>
      </c>
      <c r="BA1004" s="30">
        <v>2.2000000000000001E-3</v>
      </c>
      <c r="BB1004" s="30">
        <v>2.3416711020000001E-3</v>
      </c>
      <c r="BC1004" s="30">
        <v>5.7000000000000002E-3</v>
      </c>
      <c r="BD1004" s="30">
        <v>6.5842670669999997E-3</v>
      </c>
      <c r="BE1004" s="30">
        <v>1.8E-3</v>
      </c>
      <c r="BF1004" s="30">
        <v>1.849378403E-3</v>
      </c>
      <c r="BG1004">
        <f t="shared" si="508"/>
        <v>5.6696024434999999E-3</v>
      </c>
      <c r="BH1004">
        <f t="shared" si="498"/>
        <v>1.4574368353950155E-2</v>
      </c>
      <c r="BI1004" t="s">
        <v>55</v>
      </c>
      <c r="BJ1004">
        <v>2.38E+18</v>
      </c>
      <c r="BK1004" s="30">
        <v>8.0999999999999996E-3</v>
      </c>
      <c r="BL1004" s="30">
        <v>1.170351105E-2</v>
      </c>
      <c r="BM1004" s="30">
        <v>-3.8999999999999998E-3</v>
      </c>
      <c r="BN1004" s="30">
        <v>-4.4719642240000001E-3</v>
      </c>
      <c r="BO1004">
        <f t="shared" si="509"/>
        <v>3.6157734130000002E-3</v>
      </c>
      <c r="BP1004">
        <f t="shared" si="510"/>
        <v>1.1437788255160728E-2</v>
      </c>
      <c r="BQ1004" t="s">
        <v>49</v>
      </c>
      <c r="BR1004">
        <v>2.38E+18</v>
      </c>
      <c r="BS1004" s="30">
        <v>8.7899999999999992E-3</v>
      </c>
      <c r="BT1004" s="30">
        <v>1.013256484E-2</v>
      </c>
      <c r="BW1004" s="132">
        <v>8.9485346590000004E-4</v>
      </c>
      <c r="BX1004" s="132">
        <v>1.384980717E-4</v>
      </c>
      <c r="BY1004" s="132">
        <v>1.1536355930000001E-3</v>
      </c>
      <c r="BZ1004" s="132">
        <v>3.7292044400000002E-4</v>
      </c>
      <c r="CA1004" s="132">
        <v>1.385711361E-3</v>
      </c>
      <c r="CB1004" s="100">
        <f t="shared" ref="CB1004" si="526">AVERAGE(BX1004:CA1004)</f>
        <v>7.6269136742500006E-4</v>
      </c>
      <c r="CC1004" s="132">
        <v>2.100573625E-4</v>
      </c>
      <c r="CD1004" s="132">
        <v>7.8968616890000005E-4</v>
      </c>
      <c r="CE1004" s="132">
        <v>1.65947335E-3</v>
      </c>
      <c r="CF1004" s="132">
        <v>8.3844300259999999E-4</v>
      </c>
      <c r="CG1004">
        <f t="shared" si="512"/>
        <v>8.7441497099999992E-4</v>
      </c>
      <c r="CH1004" s="133">
        <v>6.6266549730000001E-4</v>
      </c>
      <c r="CI1004" s="32"/>
      <c r="CJ1004" s="100">
        <f t="shared" si="513"/>
        <v>6.6266549730000001E-4</v>
      </c>
      <c r="CK1004" s="30">
        <v>1.3901574939999999E-3</v>
      </c>
      <c r="CL1004" s="30">
        <v>1.082397682E-4</v>
      </c>
      <c r="CM1004">
        <f t="shared" si="514"/>
        <v>7.4919863109999991E-4</v>
      </c>
      <c r="CN1004" s="30">
        <v>1.3243832430000001E-3</v>
      </c>
      <c r="CO1004" s="32"/>
      <c r="CP1004" s="30">
        <v>6.5222092999999998E-4</v>
      </c>
      <c r="CQ1004" s="30">
        <v>1.833902629E-3</v>
      </c>
      <c r="CR1004" s="30">
        <v>5.1510363749999999E-4</v>
      </c>
      <c r="CS1004">
        <f t="shared" si="515"/>
        <v>1.5791429360000001E-3</v>
      </c>
      <c r="CT1004" s="30">
        <v>3.259755334E-3</v>
      </c>
      <c r="CU1004" s="30">
        <v>1.2455671780000001E-3</v>
      </c>
      <c r="CV1004">
        <f t="shared" si="516"/>
        <v>2.2526612560000003E-3</v>
      </c>
      <c r="CW1004" s="30">
        <v>2.8222028529999998E-3</v>
      </c>
      <c r="CY1004">
        <v>4.01E+18</v>
      </c>
      <c r="CZ1004">
        <f>Q1014</f>
        <v>1.6673593191999999E-4</v>
      </c>
    </row>
    <row r="1005" spans="1:112" ht="15.75" thickBot="1">
      <c r="A1005" t="s">
        <v>56</v>
      </c>
      <c r="B1005">
        <v>2.62E+18</v>
      </c>
      <c r="C1005" s="30">
        <v>1.5970000000000002E-2</v>
      </c>
      <c r="D1005" s="30">
        <v>2.4679338589999999E-3</v>
      </c>
      <c r="E1005" t="s">
        <v>50</v>
      </c>
      <c r="F1005">
        <v>2.62E+18</v>
      </c>
      <c r="G1005" s="19"/>
      <c r="H1005" s="19"/>
      <c r="I1005" s="19"/>
      <c r="J1005" s="19"/>
      <c r="K1005" s="19"/>
      <c r="L1005" s="19"/>
      <c r="M1005" s="19"/>
      <c r="N1005" s="19"/>
      <c r="R1005" s="100"/>
      <c r="S1005" t="s">
        <v>56</v>
      </c>
      <c r="T1005">
        <v>2.53E+18</v>
      </c>
      <c r="U1005" s="30">
        <v>8.0000000000000004E-4</v>
      </c>
      <c r="V1005" s="30">
        <v>1.160261059E-4</v>
      </c>
      <c r="W1005" s="30">
        <v>1.15E-2</v>
      </c>
      <c r="X1005" s="30">
        <v>1.8013784459999999E-3</v>
      </c>
      <c r="Y1005" s="30">
        <v>3.3000000000000002E-2</v>
      </c>
      <c r="Z1005" s="30">
        <v>4.8787699589999999E-3</v>
      </c>
      <c r="AA1005" s="30">
        <v>1.6400000000000001E-2</v>
      </c>
      <c r="AB1005" s="30">
        <v>2.4628322570000001E-3</v>
      </c>
      <c r="AC1005" s="99">
        <f t="shared" si="502"/>
        <v>2.3147516919750002E-3</v>
      </c>
      <c r="AD1005">
        <f t="shared" si="503"/>
        <v>1.9743407186467556E-3</v>
      </c>
      <c r="AE1005" t="s">
        <v>50</v>
      </c>
      <c r="AF1005">
        <v>2.53E+18</v>
      </c>
      <c r="AG1005" s="30">
        <v>2.1700000000000001E-2</v>
      </c>
      <c r="AH1005" s="30">
        <v>3.356535189E-3</v>
      </c>
      <c r="AI1005" s="30">
        <v>-2.7300000000000001E-2</v>
      </c>
      <c r="AJ1005" s="30">
        <v>-4.4680851059999997E-3</v>
      </c>
      <c r="AK1005" s="99">
        <f t="shared" si="504"/>
        <v>1.6782675945E-3</v>
      </c>
      <c r="AL1005" s="100">
        <f t="shared" si="505"/>
        <v>3.9123101475000005E-3</v>
      </c>
      <c r="AM1005" t="s">
        <v>56</v>
      </c>
      <c r="AN1005">
        <v>2.62E+18</v>
      </c>
      <c r="AO1005" s="30">
        <v>2E-3</v>
      </c>
      <c r="AP1005" s="30">
        <v>2.3767082590000002E-3</v>
      </c>
      <c r="AQ1005" s="30">
        <v>1.2999999999999999E-3</v>
      </c>
      <c r="AR1005" s="30">
        <v>1.2629942679999999E-3</v>
      </c>
      <c r="AS1005">
        <f t="shared" si="506"/>
        <v>1.8198512635E-3</v>
      </c>
      <c r="AT1005">
        <f t="shared" si="507"/>
        <v>7.8751471533843379E-4</v>
      </c>
      <c r="AU1005" t="s">
        <v>50</v>
      </c>
      <c r="AV1005">
        <v>2.62E+18</v>
      </c>
      <c r="AW1005" s="19"/>
      <c r="AX1005" s="19"/>
      <c r="AY1005" s="30">
        <v>2.7199999999999998E-2</v>
      </c>
      <c r="AZ1005" s="30">
        <v>3.6324786320000003E-2</v>
      </c>
      <c r="BA1005" s="30">
        <v>2.5999999999999999E-3</v>
      </c>
      <c r="BB1005" s="30">
        <v>2.7674294839999999E-3</v>
      </c>
      <c r="BC1005" s="30">
        <v>5.4999999999999997E-3</v>
      </c>
      <c r="BD1005" s="30">
        <v>6.3532401519999998E-3</v>
      </c>
      <c r="BE1005" s="30">
        <v>1.4E-3</v>
      </c>
      <c r="BF1005" s="30">
        <v>1.4384054250000001E-3</v>
      </c>
      <c r="BG1005">
        <f t="shared" si="508"/>
        <v>6.3532401519999998E-3</v>
      </c>
      <c r="BH1005">
        <f t="shared" si="498"/>
        <v>1.653337355411795E-2</v>
      </c>
      <c r="BI1005" t="s">
        <v>56</v>
      </c>
      <c r="BJ1005">
        <v>2.53E+18</v>
      </c>
      <c r="BK1005" s="30">
        <v>8.0999999999999996E-3</v>
      </c>
      <c r="BL1005" s="30">
        <v>1.170351105E-2</v>
      </c>
      <c r="BM1005" s="30">
        <v>-6.8999999999999999E-3</v>
      </c>
      <c r="BN1005" s="30">
        <v>-7.9119367050000007E-3</v>
      </c>
      <c r="BO1005">
        <f t="shared" si="509"/>
        <v>1.8957871724999999E-3</v>
      </c>
      <c r="BP1005">
        <f t="shared" si="510"/>
        <v>1.3870216123570939E-2</v>
      </c>
      <c r="BQ1005" t="s">
        <v>50</v>
      </c>
      <c r="BR1005">
        <v>2.53E+18</v>
      </c>
      <c r="BS1005" s="30">
        <v>1.03E-2</v>
      </c>
      <c r="BT1005" s="30">
        <v>1.1873198850000001E-2</v>
      </c>
      <c r="BW1005" s="132">
        <v>6.8738864120000004E-4</v>
      </c>
      <c r="BX1005" s="134"/>
      <c r="BY1005" s="134"/>
      <c r="BZ1005" s="134"/>
      <c r="CA1005" s="134"/>
      <c r="CB1005" s="100"/>
      <c r="CC1005" s="132">
        <v>3.2316517309999999E-5</v>
      </c>
      <c r="CD1005" s="132">
        <v>5.0173430620000002E-4</v>
      </c>
      <c r="CE1005" s="132">
        <v>1.3588739590000001E-3</v>
      </c>
      <c r="CF1005" s="132">
        <v>6.8071610109999995E-4</v>
      </c>
      <c r="CG1005">
        <f t="shared" si="512"/>
        <v>6.4341022090250004E-4</v>
      </c>
      <c r="CH1005" s="133">
        <v>9.2773169619999999E-4</v>
      </c>
      <c r="CI1005" s="32"/>
      <c r="CJ1005" s="100">
        <f t="shared" si="513"/>
        <v>9.2773169619999999E-4</v>
      </c>
      <c r="CK1005" s="30">
        <v>6.6197975889999996E-4</v>
      </c>
      <c r="CL1005" s="30">
        <v>3.5177924669999998E-4</v>
      </c>
      <c r="CM1005">
        <f t="shared" si="514"/>
        <v>5.068795028E-4</v>
      </c>
      <c r="CN1005" s="19"/>
      <c r="CO1005" s="32"/>
      <c r="CP1005" s="30">
        <v>7.7080655369999999E-4</v>
      </c>
      <c r="CQ1005" s="30">
        <v>1.7695551690000001E-3</v>
      </c>
      <c r="CR1005" s="30">
        <v>4.0063616250000001E-4</v>
      </c>
      <c r="CS1005">
        <f t="shared" si="515"/>
        <v>1.7695551690000001E-3</v>
      </c>
      <c r="CT1005" s="30">
        <v>3.259755334E-3</v>
      </c>
      <c r="CU1005" s="30">
        <v>2.2036957759999998E-3</v>
      </c>
      <c r="CV1005">
        <f t="shared" si="516"/>
        <v>2.7317255549999999E-3</v>
      </c>
      <c r="CW1005" s="30">
        <v>3.307018133E-3</v>
      </c>
      <c r="CY1005">
        <v>4.32E+18</v>
      </c>
      <c r="CZ1005">
        <f>Q1016</f>
        <v>-3.7215439769999997E-4</v>
      </c>
    </row>
    <row r="1006" spans="1:112" ht="15.75" thickBot="1">
      <c r="A1006" t="s">
        <v>57</v>
      </c>
      <c r="B1006">
        <v>2.78E+18</v>
      </c>
      <c r="C1006" s="30">
        <v>1.2120000000000001E-2</v>
      </c>
      <c r="D1006" s="30">
        <v>1.8729717199999999E-3</v>
      </c>
      <c r="E1006" t="s">
        <v>51</v>
      </c>
      <c r="F1006">
        <v>2.78E+18</v>
      </c>
      <c r="G1006" s="30">
        <v>1.7100000000000001E-2</v>
      </c>
      <c r="H1006" s="30">
        <v>2.6458301100000001E-3</v>
      </c>
      <c r="I1006" s="30">
        <v>3.8800000000000001E-2</v>
      </c>
      <c r="J1006" s="30">
        <v>7.2065378899999998E-3</v>
      </c>
      <c r="K1006" s="30">
        <v>1.8499999999999999E-2</v>
      </c>
      <c r="L1006" s="30">
        <v>3.2168318549999999E-3</v>
      </c>
      <c r="M1006" s="30">
        <v>1.32E-2</v>
      </c>
      <c r="N1006" s="30">
        <v>4.9008687900000004E-3</v>
      </c>
      <c r="Q1006">
        <f t="shared" si="500"/>
        <v>2.9313309825E-3</v>
      </c>
      <c r="R1006" s="100">
        <f t="shared" ref="R1006" si="527">_xlfn.STDEV.S(H1006,J1006,L1006,N1006,P1006)</f>
        <v>2.0469722058546239E-3</v>
      </c>
      <c r="S1006" t="s">
        <v>57</v>
      </c>
      <c r="T1006">
        <v>2.68E+18</v>
      </c>
      <c r="U1006" s="30">
        <v>-2.2000000000000001E-3</v>
      </c>
      <c r="V1006" s="30">
        <v>-3.1907179119999997E-4</v>
      </c>
      <c r="W1006" s="30">
        <v>8.5000000000000006E-3</v>
      </c>
      <c r="X1006" s="30">
        <v>1.3314536340000001E-3</v>
      </c>
      <c r="Y1006" s="30">
        <v>3.04E-2</v>
      </c>
      <c r="Z1006" s="30">
        <v>4.4943820219999998E-3</v>
      </c>
      <c r="AA1006" s="30">
        <v>1.3100000000000001E-2</v>
      </c>
      <c r="AB1006" s="30">
        <v>1.9672623519999999E-3</v>
      </c>
      <c r="AC1006" s="99">
        <f t="shared" si="502"/>
        <v>1.8685065541999999E-3</v>
      </c>
      <c r="AD1006">
        <f t="shared" si="503"/>
        <v>1.9982408543809506E-3</v>
      </c>
      <c r="AE1006" t="s">
        <v>51</v>
      </c>
      <c r="AF1006">
        <v>2.68E+18</v>
      </c>
      <c r="AG1006" s="30">
        <v>2.6599999999999999E-2</v>
      </c>
      <c r="AH1006" s="30">
        <v>4.1144624899999999E-3</v>
      </c>
      <c r="AI1006" s="30">
        <v>-9.4999999999999998E-3</v>
      </c>
      <c r="AJ1006" s="30">
        <v>-1.5548281509999999E-3</v>
      </c>
      <c r="AK1006" s="99">
        <f t="shared" si="504"/>
        <v>2.057231245E-3</v>
      </c>
      <c r="AL1006" s="100">
        <f t="shared" si="505"/>
        <v>2.8346453205E-3</v>
      </c>
      <c r="AM1006" t="s">
        <v>57</v>
      </c>
      <c r="AN1006">
        <v>2.78E+18</v>
      </c>
      <c r="AO1006" s="30">
        <v>1.5E-3</v>
      </c>
      <c r="AP1006" s="30">
        <v>1.7825311940000001E-3</v>
      </c>
      <c r="AQ1006" s="30">
        <v>2.9999999999999997E-4</v>
      </c>
      <c r="AR1006" s="30">
        <v>2.9146021570000002E-4</v>
      </c>
      <c r="AS1006">
        <f t="shared" si="506"/>
        <v>1.03699570485E-3</v>
      </c>
      <c r="AT1006">
        <f t="shared" si="507"/>
        <v>1.0543463999863898E-3</v>
      </c>
      <c r="AU1006" t="s">
        <v>51</v>
      </c>
      <c r="AV1006">
        <v>2.78E+18</v>
      </c>
      <c r="AW1006" s="30">
        <v>3.0999999999999999E-3</v>
      </c>
      <c r="AX1006" s="30">
        <v>2.83467447E-3</v>
      </c>
      <c r="AY1006" s="30">
        <v>2.8299999999999999E-2</v>
      </c>
      <c r="AZ1006" s="30">
        <v>3.7793803420000001E-2</v>
      </c>
      <c r="BA1006" s="30">
        <v>3.7000000000000002E-3</v>
      </c>
      <c r="BB1006" s="30">
        <v>3.9382650350000001E-3</v>
      </c>
      <c r="BC1006" s="30">
        <v>4.0000000000000001E-3</v>
      </c>
      <c r="BD1006" s="30">
        <v>4.6205382929999997E-3</v>
      </c>
      <c r="BE1006" s="30">
        <v>1.6999999999999999E-3</v>
      </c>
      <c r="BF1006" s="30">
        <v>1.7466351590000001E-3</v>
      </c>
      <c r="BG1006">
        <f t="shared" si="508"/>
        <v>3.7276063814999996E-3</v>
      </c>
      <c r="BH1006">
        <f t="shared" si="498"/>
        <v>1.54714594397415E-2</v>
      </c>
      <c r="BI1006" t="s">
        <v>57</v>
      </c>
      <c r="BJ1006">
        <v>2.68E+18</v>
      </c>
      <c r="BK1006" s="30">
        <v>7.7999999999999996E-3</v>
      </c>
      <c r="BL1006" s="30">
        <v>1.1270047680000001E-2</v>
      </c>
      <c r="BM1006" s="30">
        <v>-8.0000000000000002E-3</v>
      </c>
      <c r="BN1006" s="30">
        <v>-9.1732599470000006E-3</v>
      </c>
      <c r="BO1006">
        <f t="shared" si="509"/>
        <v>1.0483938665000001E-3</v>
      </c>
      <c r="BP1006">
        <f t="shared" si="510"/>
        <v>1.4455601452934369E-2</v>
      </c>
      <c r="BQ1006" t="s">
        <v>51</v>
      </c>
      <c r="BR1006">
        <v>2.68E+18</v>
      </c>
      <c r="BS1006" s="30">
        <v>7.92E-3</v>
      </c>
      <c r="BT1006" s="30">
        <v>9.129682997E-3</v>
      </c>
      <c r="BW1006" s="132">
        <v>5.2167503639999997E-4</v>
      </c>
      <c r="BX1006" s="132">
        <v>1.287128819E-4</v>
      </c>
      <c r="BY1006" s="132">
        <v>2.0072224670000002E-3</v>
      </c>
      <c r="BZ1006" s="132">
        <v>8.9597769000000001E-4</v>
      </c>
      <c r="CA1006" s="132">
        <v>1.3650291020000001E-3</v>
      </c>
      <c r="CB1006" s="100">
        <f t="shared" ref="CB1006" si="528">AVERAGE(BX1006:CA1006)</f>
        <v>1.099235535225E-3</v>
      </c>
      <c r="CC1006" s="132">
        <v>8.8870422590000002E-5</v>
      </c>
      <c r="CD1006" s="132">
        <v>3.7084709590000001E-4</v>
      </c>
      <c r="CE1006" s="132">
        <v>1.251811162E-3</v>
      </c>
      <c r="CF1006" s="132">
        <v>5.4374273929999996E-4</v>
      </c>
      <c r="CG1006">
        <f t="shared" si="512"/>
        <v>5.6381785494750004E-4</v>
      </c>
      <c r="CH1006" s="133">
        <v>1.137219499E-3</v>
      </c>
      <c r="CI1006" s="32"/>
      <c r="CJ1006" s="100">
        <f t="shared" si="513"/>
        <v>1.137219499E-3</v>
      </c>
      <c r="CK1006" s="30">
        <v>4.9648481910000001E-4</v>
      </c>
      <c r="CL1006" s="30">
        <v>8.1179826150000003E-5</v>
      </c>
      <c r="CM1006">
        <f t="shared" si="514"/>
        <v>2.88832322625E-4</v>
      </c>
      <c r="CN1006" s="30">
        <v>7.8953616399999997E-4</v>
      </c>
      <c r="CO1006" s="32"/>
      <c r="CP1006" s="30">
        <v>1.0969170189999999E-3</v>
      </c>
      <c r="CQ1006" s="30">
        <v>1.2869492139999999E-3</v>
      </c>
      <c r="CR1006" s="30">
        <v>4.8648676869999998E-4</v>
      </c>
      <c r="CS1006">
        <f t="shared" si="515"/>
        <v>1.0382426889999998E-3</v>
      </c>
      <c r="CT1006" s="30">
        <v>3.1390236549999999E-3</v>
      </c>
      <c r="CU1006" s="30">
        <v>2.5550095959999998E-3</v>
      </c>
      <c r="CV1006">
        <f t="shared" si="516"/>
        <v>2.8470166254999998E-3</v>
      </c>
      <c r="CW1006" s="30">
        <v>2.5428721959999999E-3</v>
      </c>
      <c r="CY1006">
        <v>4.63E+18</v>
      </c>
      <c r="CZ1006">
        <f>Q1018</f>
        <v>-3.7996473000000001E-4</v>
      </c>
    </row>
    <row r="1007" spans="1:112" ht="15.75" thickBot="1">
      <c r="A1007" t="s">
        <v>58</v>
      </c>
      <c r="B1007">
        <v>2.93E+18</v>
      </c>
      <c r="C1007" s="30">
        <v>1.0410000000000001E-2</v>
      </c>
      <c r="D1007" s="30">
        <v>1.6087158089999999E-3</v>
      </c>
      <c r="E1007" t="s">
        <v>52</v>
      </c>
      <c r="F1007">
        <v>2.93E+18</v>
      </c>
      <c r="G1007" s="19"/>
      <c r="H1007" s="19"/>
      <c r="I1007" s="19"/>
      <c r="J1007" s="19"/>
      <c r="K1007" s="19"/>
      <c r="L1007" s="19"/>
      <c r="M1007" s="19"/>
      <c r="N1007" s="19"/>
      <c r="R1007" s="100"/>
      <c r="S1007" t="s">
        <v>58</v>
      </c>
      <c r="T1007">
        <v>2.83E+18</v>
      </c>
      <c r="U1007" s="30">
        <v>-5.3E-3</v>
      </c>
      <c r="V1007" s="30">
        <v>-7.6867295139999999E-4</v>
      </c>
      <c r="W1007" s="30">
        <v>6.1999999999999998E-3</v>
      </c>
      <c r="X1007" s="30">
        <v>9.7117794489999998E-4</v>
      </c>
      <c r="Y1007" s="30">
        <v>2.87E-2</v>
      </c>
      <c r="Z1007" s="30">
        <v>4.2430514489999998E-3</v>
      </c>
      <c r="AA1007" s="30">
        <v>9.7999999999999997E-3</v>
      </c>
      <c r="AB1007" s="30">
        <v>1.4716924460000001E-3</v>
      </c>
      <c r="AC1007" s="99">
        <f t="shared" si="502"/>
        <v>1.479312222125E-3</v>
      </c>
      <c r="AD1007">
        <f t="shared" si="503"/>
        <v>2.0776549568552053E-3</v>
      </c>
      <c r="AE1007" t="s">
        <v>52</v>
      </c>
      <c r="AF1007">
        <v>2.83E+18</v>
      </c>
      <c r="AG1007" s="30">
        <v>3.0499999999999999E-2</v>
      </c>
      <c r="AH1007" s="30">
        <v>4.7177107500000004E-3</v>
      </c>
      <c r="AI1007" s="19"/>
      <c r="AJ1007" s="19"/>
      <c r="AK1007" s="99">
        <f t="shared" si="504"/>
        <v>2.3588553750000002E-3</v>
      </c>
      <c r="AL1007" s="100"/>
      <c r="AM1007" t="s">
        <v>58</v>
      </c>
      <c r="AN1007">
        <v>2.93E+18</v>
      </c>
      <c r="AO1007" s="30">
        <v>3.0999999999999999E-3</v>
      </c>
      <c r="AP1007" s="30">
        <v>3.683897802E-3</v>
      </c>
      <c r="AQ1007" s="30">
        <v>-1E-4</v>
      </c>
      <c r="AR1007" s="30">
        <v>-9.7153405229999997E-5</v>
      </c>
      <c r="AS1007">
        <f t="shared" si="506"/>
        <v>1.7933721983849999E-3</v>
      </c>
      <c r="AT1007">
        <f t="shared" si="507"/>
        <v>2.6736069486459151E-3</v>
      </c>
      <c r="AU1007" t="s">
        <v>52</v>
      </c>
      <c r="AV1007">
        <v>2.93E+18</v>
      </c>
      <c r="AW1007" s="19"/>
      <c r="AX1007" s="19"/>
      <c r="AY1007" s="30">
        <v>2.6700000000000002E-2</v>
      </c>
      <c r="AZ1007" s="30">
        <v>3.5657051279999998E-2</v>
      </c>
      <c r="BA1007" s="30">
        <v>2.2000000000000001E-3</v>
      </c>
      <c r="BB1007" s="30">
        <v>2.3416711020000001E-3</v>
      </c>
      <c r="BC1007" s="30">
        <v>4.1999999999999997E-3</v>
      </c>
      <c r="BD1007" s="30">
        <v>4.851565207E-3</v>
      </c>
      <c r="BE1007" s="30">
        <v>5.9999999999999995E-4</v>
      </c>
      <c r="BF1007" s="30">
        <v>6.1645946779999999E-4</v>
      </c>
      <c r="BG1007">
        <f t="shared" si="508"/>
        <v>4.851565207E-3</v>
      </c>
      <c r="BH1007">
        <f t="shared" si="498"/>
        <v>1.6618131782711987E-2</v>
      </c>
      <c r="BI1007" t="s">
        <v>58</v>
      </c>
      <c r="BJ1007">
        <v>2.83E+18</v>
      </c>
      <c r="BK1007" s="30">
        <v>8.6999999999999994E-3</v>
      </c>
      <c r="BL1007" s="30">
        <v>1.2570437800000001E-2</v>
      </c>
      <c r="BM1007" s="30">
        <v>-5.0000000000000001E-3</v>
      </c>
      <c r="BN1007" s="30">
        <v>-5.7332874670000004E-3</v>
      </c>
      <c r="BO1007">
        <f t="shared" si="509"/>
        <v>3.4185751665000001E-3</v>
      </c>
      <c r="BP1007">
        <f t="shared" si="510"/>
        <v>1.294268825727125E-2</v>
      </c>
      <c r="BQ1007" t="s">
        <v>52</v>
      </c>
      <c r="BR1007">
        <v>2.83E+18</v>
      </c>
      <c r="BS1007" s="30">
        <v>5.45E-3</v>
      </c>
      <c r="BT1007" s="30">
        <v>6.2824207490000004E-3</v>
      </c>
      <c r="BW1007" s="132">
        <v>4.4807237039999999E-4</v>
      </c>
      <c r="BX1007" s="134"/>
      <c r="BY1007" s="134"/>
      <c r="BZ1007" s="134"/>
      <c r="CA1007" s="134"/>
      <c r="CB1007" s="100"/>
      <c r="CC1007" s="132">
        <v>2.1409692720000001E-4</v>
      </c>
      <c r="CD1007" s="132">
        <v>2.7050023459999998E-4</v>
      </c>
      <c r="CE1007" s="132">
        <v>1.181808564E-3</v>
      </c>
      <c r="CF1007" s="132">
        <v>4.0676937749999998E-4</v>
      </c>
      <c r="CG1007">
        <f t="shared" si="512"/>
        <v>5.1829377582500002E-4</v>
      </c>
      <c r="CH1007" s="133">
        <v>1.303954688E-3</v>
      </c>
      <c r="CI1007" s="31"/>
      <c r="CJ1007" s="100">
        <f t="shared" si="513"/>
        <v>1.303954688E-3</v>
      </c>
      <c r="CK1007" s="30">
        <v>1.0260686260000001E-3</v>
      </c>
      <c r="CL1007" s="30">
        <v>2.7059942049999999E-5</v>
      </c>
      <c r="CM1007">
        <f t="shared" si="514"/>
        <v>5.2656428402500001E-4</v>
      </c>
      <c r="CN1007" s="19"/>
      <c r="CO1007" s="32"/>
      <c r="CP1007" s="30">
        <v>6.5222092999999998E-4</v>
      </c>
      <c r="CQ1007" s="30">
        <v>1.351296674E-3</v>
      </c>
      <c r="CR1007" s="30">
        <v>1.7170121250000001E-4</v>
      </c>
      <c r="CS1007">
        <f t="shared" si="515"/>
        <v>1.351296674E-3</v>
      </c>
      <c r="CT1007" s="30">
        <v>3.5012186919999998E-3</v>
      </c>
      <c r="CU1007" s="30">
        <v>1.5968809970000001E-3</v>
      </c>
      <c r="CV1007">
        <f t="shared" si="516"/>
        <v>2.5490498444999997E-3</v>
      </c>
      <c r="CW1007" s="30">
        <v>1.749829983E-3</v>
      </c>
      <c r="CY1007">
        <v>4.94E+18</v>
      </c>
      <c r="CZ1007">
        <f>Q1020</f>
        <v>-5.4242798239999995E-4</v>
      </c>
    </row>
    <row r="1008" spans="1:112" ht="15.75" thickBot="1">
      <c r="A1008" t="s">
        <v>59</v>
      </c>
      <c r="B1008">
        <v>3.09E+18</v>
      </c>
      <c r="C1008" s="30">
        <v>7.7299999999999999E-3</v>
      </c>
      <c r="D1008" s="30">
        <v>1.194560346E-3</v>
      </c>
      <c r="E1008" t="s">
        <v>53</v>
      </c>
      <c r="F1008">
        <v>3.09E+18</v>
      </c>
      <c r="G1008" s="30">
        <v>1.4200000000000001E-2</v>
      </c>
      <c r="H1008" s="30">
        <v>2.1971220799999998E-3</v>
      </c>
      <c r="I1008" s="30">
        <v>4.36E-2</v>
      </c>
      <c r="J1008" s="30">
        <v>8.0980683509999998E-3</v>
      </c>
      <c r="K1008" s="30">
        <v>2.2100000000000002E-2</v>
      </c>
      <c r="L1008" s="30">
        <v>3.8428099460000001E-3</v>
      </c>
      <c r="M1008" s="30">
        <v>9.9000000000000008E-3</v>
      </c>
      <c r="N1008" s="30">
        <v>3.6756515930000001E-3</v>
      </c>
      <c r="Q1008">
        <f t="shared" si="500"/>
        <v>3.0199660130000002E-3</v>
      </c>
      <c r="R1008" s="100">
        <f t="shared" ref="R1008" si="529">_xlfn.STDEV.S(H1008,J1008,L1008,N1008,P1008)</f>
        <v>2.5398235003650771E-3</v>
      </c>
      <c r="S1008" t="s">
        <v>59</v>
      </c>
      <c r="T1008">
        <v>2.97E+18</v>
      </c>
      <c r="U1008" s="30">
        <v>-8.9999999999999993E-3</v>
      </c>
      <c r="V1008" s="30">
        <v>-1.305293691E-3</v>
      </c>
      <c r="W1008" s="30">
        <v>5.4000000000000003E-3</v>
      </c>
      <c r="X1008" s="30">
        <v>8.4586466170000001E-4</v>
      </c>
      <c r="Y1008" s="30">
        <v>2.76E-2</v>
      </c>
      <c r="Z1008" s="30">
        <v>4.0804257839999998E-3</v>
      </c>
      <c r="AA1008" s="30">
        <v>9.4000000000000004E-3</v>
      </c>
      <c r="AB1008" s="30">
        <v>1.4116233669999999E-3</v>
      </c>
      <c r="AC1008" s="99">
        <f t="shared" si="502"/>
        <v>1.2581550304249999E-3</v>
      </c>
      <c r="AD1008">
        <f t="shared" si="503"/>
        <v>2.2158532917994035E-3</v>
      </c>
      <c r="AE1008" t="s">
        <v>53</v>
      </c>
      <c r="AF1008">
        <v>2.97E+18</v>
      </c>
      <c r="AG1008" s="30">
        <v>3.2099999999999997E-2</v>
      </c>
      <c r="AH1008" s="30">
        <v>4.9651972160000002E-3</v>
      </c>
      <c r="AI1008" s="30">
        <v>-1.7100000000000001E-2</v>
      </c>
      <c r="AJ1008" s="30">
        <v>-2.7986906709999999E-3</v>
      </c>
      <c r="AK1008" s="99">
        <f t="shared" si="504"/>
        <v>2.4825986080000001E-3</v>
      </c>
      <c r="AL1008" s="100">
        <f t="shared" ref="AL1008:AL1024" si="530">_xlfn.STDEV.P(AH1008,AJ1008)</f>
        <v>3.8819439434999996E-3</v>
      </c>
      <c r="AM1008" t="s">
        <v>59</v>
      </c>
      <c r="AN1008">
        <v>3.09E+18</v>
      </c>
      <c r="AO1008" s="30">
        <v>1.1000000000000001E-3</v>
      </c>
      <c r="AP1008" s="30">
        <v>1.3071895420000001E-3</v>
      </c>
      <c r="AQ1008" s="30">
        <v>-2.0000000000000001E-4</v>
      </c>
      <c r="AR1008" s="30">
        <v>-1.9430681050000001E-4</v>
      </c>
      <c r="AS1008">
        <f t="shared" si="506"/>
        <v>5.5644136575000002E-4</v>
      </c>
      <c r="AT1008">
        <f t="shared" si="507"/>
        <v>1.0617182527796168E-3</v>
      </c>
      <c r="AU1008" t="s">
        <v>53</v>
      </c>
      <c r="AV1008">
        <v>3.09E+18</v>
      </c>
      <c r="AW1008" s="30">
        <v>-6.9999999999999999E-4</v>
      </c>
      <c r="AX1008" s="30">
        <v>-6.4008778350000003E-4</v>
      </c>
      <c r="AY1008" s="30">
        <v>3.0499999999999999E-2</v>
      </c>
      <c r="AZ1008" s="30">
        <v>4.0731837610000002E-2</v>
      </c>
      <c r="BA1008" s="30">
        <v>4.5999999999999999E-3</v>
      </c>
      <c r="BB1008" s="30">
        <v>4.8962213940000002E-3</v>
      </c>
      <c r="BC1008" s="30">
        <v>3.7000000000000002E-3</v>
      </c>
      <c r="BD1008" s="30">
        <v>4.2739979210000001E-3</v>
      </c>
      <c r="BE1008" s="30">
        <v>4.0000000000000002E-4</v>
      </c>
      <c r="BF1008" s="30">
        <v>4.109729785E-4</v>
      </c>
      <c r="BG1008">
        <f t="shared" si="508"/>
        <v>1.8169550687499999E-3</v>
      </c>
      <c r="BH1008">
        <f t="shared" si="498"/>
        <v>1.7381175252578977E-2</v>
      </c>
      <c r="BI1008" t="s">
        <v>59</v>
      </c>
      <c r="BJ1008">
        <v>2.97E+18</v>
      </c>
      <c r="BK1008" s="30">
        <v>8.0999999999999996E-3</v>
      </c>
      <c r="BL1008" s="30">
        <v>1.170351105E-2</v>
      </c>
      <c r="BM1008" s="30">
        <v>-5.7000000000000002E-3</v>
      </c>
      <c r="BN1008" s="30">
        <v>-6.535947712E-3</v>
      </c>
      <c r="BO1008">
        <f t="shared" si="509"/>
        <v>2.5837816690000002E-3</v>
      </c>
      <c r="BP1008">
        <f t="shared" si="510"/>
        <v>1.2897244975782591E-2</v>
      </c>
      <c r="BQ1008" t="s">
        <v>53</v>
      </c>
      <c r="BR1008">
        <v>2.97E+18</v>
      </c>
      <c r="BS1008" s="30">
        <v>6.1700000000000001E-3</v>
      </c>
      <c r="BT1008" s="30">
        <v>7.1123919310000002E-3</v>
      </c>
      <c r="BW1008" s="132">
        <v>3.3271848440000001E-4</v>
      </c>
      <c r="BX1008" s="132">
        <v>1.068843814E-4</v>
      </c>
      <c r="BY1008" s="132">
        <v>2.2555386480000001E-3</v>
      </c>
      <c r="BZ1008" s="132">
        <v>1.070330105E-3</v>
      </c>
      <c r="CA1008" s="132">
        <v>1.0237718260000001E-3</v>
      </c>
      <c r="CB1008" s="100">
        <f t="shared" ref="CB1008" si="531">AVERAGE(BX1008:CA1008)</f>
        <v>1.1141312401E-3</v>
      </c>
      <c r="CC1008" s="132">
        <v>3.6356081970000001E-4</v>
      </c>
      <c r="CD1008" s="132">
        <v>2.355969786E-4</v>
      </c>
      <c r="CE1008" s="132">
        <v>1.1365127650000001E-3</v>
      </c>
      <c r="CF1008" s="132">
        <v>3.9016654579999998E-4</v>
      </c>
      <c r="CG1008">
        <f t="shared" si="512"/>
        <v>5.3145927727500002E-4</v>
      </c>
      <c r="CH1008" s="133">
        <v>1.372358869E-3</v>
      </c>
      <c r="CI1008" s="32"/>
      <c r="CJ1008" s="100">
        <f t="shared" si="513"/>
        <v>1.372358869E-3</v>
      </c>
      <c r="CK1008" s="30">
        <v>3.6408886740000001E-4</v>
      </c>
      <c r="CL1008" s="30">
        <v>5.4119884099999998E-5</v>
      </c>
      <c r="CM1008">
        <f t="shared" si="514"/>
        <v>2.0910437575000001E-4</v>
      </c>
      <c r="CN1008" s="30">
        <v>1.7828235959999999E-4</v>
      </c>
      <c r="CO1008" s="32"/>
      <c r="CP1008" s="30">
        <v>1.363734672E-3</v>
      </c>
      <c r="CQ1008" s="30">
        <v>1.190428023E-3</v>
      </c>
      <c r="CR1008" s="30">
        <v>1.14467475E-4</v>
      </c>
      <c r="CS1008">
        <f t="shared" si="515"/>
        <v>6.8435519130000003E-4</v>
      </c>
      <c r="CT1008" s="30">
        <v>3.259755334E-3</v>
      </c>
      <c r="CU1008" s="30">
        <v>1.820444337E-3</v>
      </c>
      <c r="CV1008">
        <f t="shared" si="516"/>
        <v>2.5400998355E-3</v>
      </c>
      <c r="CW1008" s="30">
        <v>1.9810001829999998E-3</v>
      </c>
      <c r="CY1008">
        <v>5.24E+18</v>
      </c>
      <c r="CZ1008">
        <f>Q1022</f>
        <v>-6.8735498054999997E-4</v>
      </c>
    </row>
    <row r="1009" spans="1:104" ht="15.75" thickBot="1">
      <c r="A1009" t="s">
        <v>60</v>
      </c>
      <c r="B1009">
        <v>3.24E+18</v>
      </c>
      <c r="C1009" s="30">
        <v>7.9299999999999995E-3</v>
      </c>
      <c r="D1009" s="30">
        <v>1.2254674699999999E-3</v>
      </c>
      <c r="E1009" t="s">
        <v>54</v>
      </c>
      <c r="F1009">
        <v>3.24E+18</v>
      </c>
      <c r="G1009" s="19"/>
      <c r="H1009" s="19"/>
      <c r="I1009" s="19"/>
      <c r="J1009" s="19"/>
      <c r="K1009" s="19"/>
      <c r="L1009" s="19"/>
      <c r="M1009" s="19"/>
      <c r="N1009" s="19"/>
      <c r="R1009" s="100"/>
      <c r="S1009" t="s">
        <v>60</v>
      </c>
      <c r="T1009">
        <v>3.12E+18</v>
      </c>
      <c r="U1009" s="30">
        <v>-9.5999999999999992E-3</v>
      </c>
      <c r="V1009" s="30">
        <v>-1.3923132700000001E-3</v>
      </c>
      <c r="W1009" s="30">
        <v>1.9E-3</v>
      </c>
      <c r="X1009" s="30">
        <v>2.976190476E-4</v>
      </c>
      <c r="Y1009" s="30">
        <v>2.5600000000000001E-2</v>
      </c>
      <c r="Z1009" s="30">
        <v>3.7847427559999998E-3</v>
      </c>
      <c r="AA1009" s="30">
        <v>7.4000000000000003E-3</v>
      </c>
      <c r="AB1009" s="30">
        <v>1.11127797E-3</v>
      </c>
      <c r="AC1009" s="99">
        <f t="shared" si="502"/>
        <v>9.5033162589999991E-4</v>
      </c>
      <c r="AD1009">
        <f t="shared" si="503"/>
        <v>2.1582252738667224E-3</v>
      </c>
      <c r="AE1009" t="s">
        <v>54</v>
      </c>
      <c r="AF1009">
        <v>3.12E+18</v>
      </c>
      <c r="AG1009" s="30">
        <v>2.8000000000000001E-2</v>
      </c>
      <c r="AH1009" s="30">
        <v>4.3310131480000002E-3</v>
      </c>
      <c r="AI1009" s="30">
        <v>-2.1299999999999999E-2</v>
      </c>
      <c r="AJ1009" s="30">
        <v>-3.4860883799999998E-3</v>
      </c>
      <c r="AK1009" s="99">
        <f t="shared" si="504"/>
        <v>2.1655065740000001E-3</v>
      </c>
      <c r="AL1009" s="100">
        <f t="shared" si="530"/>
        <v>3.9085507640000006E-3</v>
      </c>
      <c r="AM1009" t="s">
        <v>60</v>
      </c>
      <c r="AN1009">
        <v>3.24E+18</v>
      </c>
      <c r="AO1009" s="30">
        <v>1.2999999999999999E-3</v>
      </c>
      <c r="AP1009" s="30">
        <v>1.5448603679999999E-3</v>
      </c>
      <c r="AQ1009" s="30">
        <v>-2.2000000000000001E-3</v>
      </c>
      <c r="AR1009" s="30">
        <v>-2.1373749149999999E-3</v>
      </c>
      <c r="AS1009">
        <f t="shared" si="506"/>
        <v>-2.9625727349999996E-4</v>
      </c>
      <c r="AT1009">
        <f t="shared" si="507"/>
        <v>2.6037335385336656E-3</v>
      </c>
      <c r="AU1009" t="s">
        <v>54</v>
      </c>
      <c r="AV1009">
        <v>3.24E+18</v>
      </c>
      <c r="AW1009" s="19"/>
      <c r="AX1009" s="19"/>
      <c r="AY1009" s="30">
        <v>3.5400000000000001E-2</v>
      </c>
      <c r="AZ1009" s="30">
        <v>4.7275641030000003E-2</v>
      </c>
      <c r="BA1009" s="30">
        <v>1.2999999999999999E-3</v>
      </c>
      <c r="BB1009" s="30">
        <v>1.3837147419999999E-3</v>
      </c>
      <c r="BC1009" s="30">
        <v>3.3999999999999998E-3</v>
      </c>
      <c r="BD1009" s="30">
        <v>3.9274575489999996E-3</v>
      </c>
      <c r="BE1009" s="30">
        <v>-2.2000000000000001E-3</v>
      </c>
      <c r="BF1009" s="30">
        <v>-2.2603513820000001E-3</v>
      </c>
      <c r="BG1009">
        <f t="shared" si="508"/>
        <v>3.9274575489999996E-3</v>
      </c>
      <c r="BH1009">
        <f t="shared" si="498"/>
        <v>2.3268339144493826E-2</v>
      </c>
      <c r="BI1009" t="s">
        <v>60</v>
      </c>
      <c r="BJ1009">
        <v>3.12E+18</v>
      </c>
      <c r="BK1009" s="30">
        <v>9.7999999999999997E-3</v>
      </c>
      <c r="BL1009" s="30">
        <v>1.41598035E-2</v>
      </c>
      <c r="BM1009" s="30">
        <v>-6.1000000000000004E-3</v>
      </c>
      <c r="BN1009" s="30">
        <v>-6.9946107099999998E-3</v>
      </c>
      <c r="BO1009">
        <f t="shared" si="509"/>
        <v>3.5825963950000001E-3</v>
      </c>
      <c r="BP1009">
        <f t="shared" si="510"/>
        <v>1.4958429739920063E-2</v>
      </c>
      <c r="BQ1009" t="s">
        <v>54</v>
      </c>
      <c r="BR1009">
        <v>3.12E+18</v>
      </c>
      <c r="BS1009" s="30">
        <v>4.5199999999999997E-3</v>
      </c>
      <c r="BT1009" s="30">
        <v>5.2103746400000003E-3</v>
      </c>
      <c r="BW1009" s="132">
        <v>3.4132698340000003E-4</v>
      </c>
      <c r="BX1009" s="134"/>
      <c r="BY1009" s="134"/>
      <c r="BZ1009" s="134"/>
      <c r="CA1009" s="134"/>
      <c r="CB1009" s="100"/>
      <c r="CC1009" s="132">
        <v>3.8779820770000001E-4</v>
      </c>
      <c r="CD1009" s="132">
        <v>8.2895233199999999E-5</v>
      </c>
      <c r="CE1009" s="132">
        <v>1.0541567680000001E-3</v>
      </c>
      <c r="CF1009" s="132">
        <v>3.0715238709999999E-4</v>
      </c>
      <c r="CG1009">
        <f t="shared" si="512"/>
        <v>4.5800064900000003E-4</v>
      </c>
      <c r="CH1009" s="133">
        <v>1.1970731559999999E-3</v>
      </c>
      <c r="CI1009" s="32"/>
      <c r="CJ1009" s="100">
        <f t="shared" si="513"/>
        <v>1.1970731559999999E-3</v>
      </c>
      <c r="CK1009" s="30">
        <v>4.3028684329999997E-4</v>
      </c>
      <c r="CL1009" s="30">
        <v>5.9531872509999996E-4</v>
      </c>
      <c r="CM1009">
        <f t="shared" si="514"/>
        <v>5.128027842E-4</v>
      </c>
      <c r="CN1009" s="19"/>
      <c r="CO1009" s="32"/>
      <c r="CP1009" s="30">
        <v>3.854032768E-4</v>
      </c>
      <c r="CQ1009" s="30">
        <v>1.0939068310000001E-3</v>
      </c>
      <c r="CR1009" s="30">
        <v>6.2957111249999998E-4</v>
      </c>
      <c r="CS1009">
        <f t="shared" si="515"/>
        <v>1.0939068310000001E-3</v>
      </c>
      <c r="CT1009" s="30">
        <v>3.9439015149999998E-3</v>
      </c>
      <c r="CU1009" s="30">
        <v>1.9481948170000001E-3</v>
      </c>
      <c r="CV1009">
        <f t="shared" si="516"/>
        <v>2.9460481659999999E-3</v>
      </c>
      <c r="CW1009" s="30">
        <v>1.451235142E-3</v>
      </c>
      <c r="CY1009">
        <v>5.55E+18</v>
      </c>
      <c r="CZ1009">
        <f>Q1024</f>
        <v>-5.8295131175000001E-4</v>
      </c>
    </row>
    <row r="1010" spans="1:104" ht="15.75" thickBot="1">
      <c r="A1010" t="s">
        <v>61</v>
      </c>
      <c r="B1010">
        <v>3.39E+18</v>
      </c>
      <c r="C1010" s="30">
        <v>7.3299999999999997E-3</v>
      </c>
      <c r="D1010" s="30">
        <v>1.1327460980000001E-3</v>
      </c>
      <c r="E1010" t="s">
        <v>55</v>
      </c>
      <c r="F1010">
        <v>3.39E+18</v>
      </c>
      <c r="G1010" s="30">
        <v>1.0200000000000001E-2</v>
      </c>
      <c r="H1010" s="30">
        <v>1.578214451E-3</v>
      </c>
      <c r="I1010" s="19"/>
      <c r="J1010" s="19"/>
      <c r="K1010" s="30">
        <v>1.38E-2</v>
      </c>
      <c r="L1010" s="30">
        <v>2.3995826809999998E-3</v>
      </c>
      <c r="M1010" s="30">
        <v>2.12E-2</v>
      </c>
      <c r="N1010" s="30">
        <v>7.8710923000000002E-3</v>
      </c>
      <c r="Q1010">
        <f t="shared" si="500"/>
        <v>1.9888985659999997E-3</v>
      </c>
      <c r="R1010" s="100">
        <f t="shared" ref="R1010" si="532">_xlfn.STDEV.S(H1010,J1010,L1010,N1010,P1010)</f>
        <v>3.4208277483307489E-3</v>
      </c>
      <c r="S1010" t="s">
        <v>61</v>
      </c>
      <c r="T1010">
        <v>3.27E+18</v>
      </c>
      <c r="U1010" s="30">
        <v>-1.0800000000000001E-2</v>
      </c>
      <c r="V1010" s="30">
        <v>-1.566352429E-3</v>
      </c>
      <c r="W1010" s="30">
        <v>1.6000000000000001E-3</v>
      </c>
      <c r="X1010" s="30">
        <v>2.5062656639999998E-4</v>
      </c>
      <c r="Y1010" s="30">
        <v>2.63E-2</v>
      </c>
      <c r="Z1010" s="30">
        <v>3.888231815E-3</v>
      </c>
      <c r="AA1010" s="30">
        <v>7.1000000000000004E-3</v>
      </c>
      <c r="AB1010" s="30">
        <v>1.06622616E-3</v>
      </c>
      <c r="AC1010" s="99">
        <f t="shared" si="502"/>
        <v>9.0968302810000008E-4</v>
      </c>
      <c r="AD1010">
        <f t="shared" si="503"/>
        <v>2.270195706146165E-3</v>
      </c>
      <c r="AE1010" t="s">
        <v>55</v>
      </c>
      <c r="AF1010">
        <v>3.27E+18</v>
      </c>
      <c r="AG1010" s="30">
        <v>2.0799999999999999E-2</v>
      </c>
      <c r="AH1010" s="30">
        <v>3.2173240529999999E-3</v>
      </c>
      <c r="AI1010" s="30">
        <v>-4.1999999999999997E-3</v>
      </c>
      <c r="AJ1010" s="30">
        <v>-6.8739770870000002E-4</v>
      </c>
      <c r="AK1010" s="99">
        <f t="shared" si="504"/>
        <v>1.6086620265E-3</v>
      </c>
      <c r="AL1010" s="100">
        <f t="shared" si="530"/>
        <v>1.9523608808499999E-3</v>
      </c>
      <c r="AM1010" t="s">
        <v>61</v>
      </c>
      <c r="AN1010">
        <v>3.39E+18</v>
      </c>
      <c r="AO1010" s="30">
        <v>1.8E-3</v>
      </c>
      <c r="AP1010" s="30">
        <v>2.1390374329999999E-3</v>
      </c>
      <c r="AQ1010" s="30">
        <v>-1.5E-3</v>
      </c>
      <c r="AR1010" s="30">
        <v>-1.4573010779999999E-3</v>
      </c>
      <c r="AS1010">
        <f t="shared" si="506"/>
        <v>3.4086817749999997E-4</v>
      </c>
      <c r="AT1010">
        <f t="shared" si="507"/>
        <v>2.5429953485704309E-3</v>
      </c>
      <c r="AU1010" t="s">
        <v>55</v>
      </c>
      <c r="AV1010">
        <v>3.39E+18</v>
      </c>
      <c r="AW1010" s="30">
        <v>-1.1000000000000001E-3</v>
      </c>
      <c r="AX1010" s="30">
        <v>-1.0058522309999999E-3</v>
      </c>
      <c r="AY1010" s="30">
        <v>2.9700000000000001E-2</v>
      </c>
      <c r="AZ1010" s="30">
        <v>3.966346154E-2</v>
      </c>
      <c r="BA1010" s="30">
        <v>1.2999999999999999E-3</v>
      </c>
      <c r="BB1010" s="30">
        <v>1.3837147419999999E-3</v>
      </c>
      <c r="BC1010" s="30">
        <v>8.0000000000000004E-4</v>
      </c>
      <c r="BD1010" s="30">
        <v>9.2410765850000005E-4</v>
      </c>
      <c r="BE1010" s="30">
        <v>-2.3E-3</v>
      </c>
      <c r="BF1010" s="30">
        <v>-2.3630946270000001E-3</v>
      </c>
      <c r="BG1010">
        <f t="shared" si="508"/>
        <v>-4.0872286249999952E-5</v>
      </c>
      <c r="BH1010">
        <f t="shared" si="498"/>
        <v>1.7920147125981965E-2</v>
      </c>
      <c r="BI1010" t="s">
        <v>61</v>
      </c>
      <c r="BJ1010">
        <v>3.27E+18</v>
      </c>
      <c r="BK1010" s="30">
        <v>8.0000000000000002E-3</v>
      </c>
      <c r="BL1010" s="30">
        <v>1.1559023260000001E-2</v>
      </c>
      <c r="BM1010" s="30">
        <v>-9.7999999999999997E-3</v>
      </c>
      <c r="BN1010" s="30">
        <v>-1.1237243439999999E-2</v>
      </c>
      <c r="BO1010">
        <f t="shared" si="509"/>
        <v>1.608899100000007E-4</v>
      </c>
      <c r="BP1010">
        <f t="shared" si="510"/>
        <v>1.6119394769307079E-2</v>
      </c>
      <c r="BQ1010" t="s">
        <v>55</v>
      </c>
      <c r="BR1010">
        <v>3.27E+18</v>
      </c>
      <c r="BS1010" s="30">
        <v>2.3500000000000001E-3</v>
      </c>
      <c r="BT1010" s="30">
        <v>2.7089337179999999E-3</v>
      </c>
      <c r="BW1010" s="132">
        <v>3.1550148649999999E-4</v>
      </c>
      <c r="BX1010" s="132">
        <v>7.6776104970000003E-5</v>
      </c>
      <c r="BY1010" s="134"/>
      <c r="BZ1010" s="132">
        <v>6.6835092550000005E-4</v>
      </c>
      <c r="CA1010" s="132">
        <v>2.1923194660000002E-3</v>
      </c>
      <c r="CB1010" s="100">
        <f t="shared" ref="CB1010" si="533">AVERAGE(BX1010:CA1010)</f>
        <v>9.7914883215666671E-4</v>
      </c>
      <c r="CC1010" s="132">
        <v>4.3627298359999998E-4</v>
      </c>
      <c r="CD1010" s="132">
        <v>6.980651216E-5</v>
      </c>
      <c r="CE1010" s="132">
        <v>1.0829813670000001E-3</v>
      </c>
      <c r="CF1010" s="132">
        <v>2.9470026329999997E-4</v>
      </c>
      <c r="CG1010">
        <f t="shared" si="512"/>
        <v>4.7094028151499999E-4</v>
      </c>
      <c r="CH1010" s="133">
        <v>8.8925434479999999E-4</v>
      </c>
      <c r="CI1010" s="32"/>
      <c r="CJ1010" s="100">
        <f t="shared" si="513"/>
        <v>8.8925434479999999E-4</v>
      </c>
      <c r="CK1010" s="30">
        <v>5.95781783E-4</v>
      </c>
      <c r="CL1010" s="30">
        <v>4.0589913079999999E-4</v>
      </c>
      <c r="CM1010">
        <f t="shared" si="514"/>
        <v>5.0084045690000005E-4</v>
      </c>
      <c r="CN1010" s="30">
        <v>2.8015799370000001E-4</v>
      </c>
      <c r="CO1010" s="32"/>
      <c r="CP1010" s="30">
        <v>3.854032768E-4</v>
      </c>
      <c r="CQ1010" s="30">
        <v>2.5738984270000002E-4</v>
      </c>
      <c r="CR1010" s="30">
        <v>6.5818798120000001E-4</v>
      </c>
      <c r="CS1010">
        <f t="shared" si="515"/>
        <v>2.6877391820000001E-4</v>
      </c>
      <c r="CT1010" s="30">
        <v>3.219511441E-3</v>
      </c>
      <c r="CU1010" s="30">
        <v>3.1298867550000001E-3</v>
      </c>
      <c r="CV1010">
        <f t="shared" si="516"/>
        <v>3.1746990980000001E-3</v>
      </c>
      <c r="CW1010" s="30">
        <v>7.5451384589999995E-4</v>
      </c>
    </row>
    <row r="1011" spans="1:104" ht="15.75" thickBot="1">
      <c r="A1011" t="s">
        <v>62</v>
      </c>
      <c r="B1011">
        <v>3.55E+18</v>
      </c>
      <c r="C1011" s="30">
        <v>4.9199999999999999E-3</v>
      </c>
      <c r="D1011" s="30">
        <v>7.6031525270000005E-4</v>
      </c>
      <c r="E1011" t="s">
        <v>56</v>
      </c>
      <c r="F1011">
        <v>3.55E+18</v>
      </c>
      <c r="G1011" s="19"/>
      <c r="H1011" s="19"/>
      <c r="I1011" s="19"/>
      <c r="J1011" s="19"/>
      <c r="K1011" s="19"/>
      <c r="L1011" s="19"/>
      <c r="M1011" s="19"/>
      <c r="N1011" s="19"/>
      <c r="R1011" s="100"/>
      <c r="S1011" t="s">
        <v>62</v>
      </c>
      <c r="T1011">
        <v>3.42E+18</v>
      </c>
      <c r="U1011" s="30">
        <v>-1.11E-2</v>
      </c>
      <c r="V1011" s="30">
        <v>-1.6098622190000001E-3</v>
      </c>
      <c r="W1011" s="30">
        <v>1.6999999999999999E-3</v>
      </c>
      <c r="X1011" s="30">
        <v>2.6629072679999999E-4</v>
      </c>
      <c r="Y1011" s="30">
        <v>2.46E-2</v>
      </c>
      <c r="Z1011" s="30">
        <v>3.636901242E-3</v>
      </c>
      <c r="AA1011" s="30">
        <v>7.3000000000000001E-3</v>
      </c>
      <c r="AB1011" s="30">
        <v>1.0962607E-3</v>
      </c>
      <c r="AC1011" s="99">
        <f t="shared" si="502"/>
        <v>8.4739761244999995E-4</v>
      </c>
      <c r="AD1011">
        <f t="shared" si="503"/>
        <v>2.1770832496274357E-3</v>
      </c>
      <c r="AE1011" t="s">
        <v>56</v>
      </c>
      <c r="AF1011">
        <v>3.42E+18</v>
      </c>
      <c r="AG1011" s="30">
        <v>1.24E-2</v>
      </c>
      <c r="AH1011" s="30">
        <v>1.9180201080000001E-3</v>
      </c>
      <c r="AI1011" s="30">
        <v>2.5999999999999998E-4</v>
      </c>
      <c r="AJ1011" s="30">
        <v>4.2553191490000001E-5</v>
      </c>
      <c r="AK1011" s="99">
        <f t="shared" si="504"/>
        <v>9.5901005400000005E-4</v>
      </c>
      <c r="AL1011" s="100">
        <f t="shared" si="530"/>
        <v>9.3773345825500008E-4</v>
      </c>
      <c r="AM1011" t="s">
        <v>62</v>
      </c>
      <c r="AN1011">
        <v>3.55E+18</v>
      </c>
      <c r="AO1011" s="30">
        <v>1.9E-3</v>
      </c>
      <c r="AP1011" s="30">
        <v>2.2578728459999998E-3</v>
      </c>
      <c r="AQ1011" s="30">
        <v>-1E-3</v>
      </c>
      <c r="AR1011" s="30">
        <v>-9.7153405229999997E-4</v>
      </c>
      <c r="AS1011">
        <f t="shared" si="506"/>
        <v>6.4316939684999999E-4</v>
      </c>
      <c r="AT1011">
        <f t="shared" si="507"/>
        <v>2.2835355169985453E-3</v>
      </c>
      <c r="AU1011" t="s">
        <v>56</v>
      </c>
      <c r="AV1011">
        <v>3.55E+18</v>
      </c>
      <c r="AW1011" s="19"/>
      <c r="AX1011" s="19"/>
      <c r="AY1011" s="30">
        <v>3.4000000000000002E-2</v>
      </c>
      <c r="AZ1011" s="30">
        <v>4.5405982910000003E-2</v>
      </c>
      <c r="BA1011" s="30">
        <v>1.1000000000000001E-3</v>
      </c>
      <c r="BB1011" s="30">
        <v>1.170835551E-3</v>
      </c>
      <c r="BC1011" s="30">
        <v>-2.3999999999999998E-3</v>
      </c>
      <c r="BD1011" s="30">
        <v>-2.7723229759999998E-3</v>
      </c>
      <c r="BE1011" s="30">
        <v>-5.0000000000000001E-3</v>
      </c>
      <c r="BF1011" s="30">
        <v>-5.1371622319999997E-3</v>
      </c>
      <c r="BG1011">
        <f t="shared" si="508"/>
        <v>-2.7723229759999998E-3</v>
      </c>
      <c r="BH1011">
        <f t="shared" si="498"/>
        <v>2.3967753928749089E-2</v>
      </c>
      <c r="BI1011" t="s">
        <v>62</v>
      </c>
      <c r="BJ1011">
        <v>3.42E+18</v>
      </c>
      <c r="BK1011" s="30">
        <v>6.7000000000000002E-3</v>
      </c>
      <c r="BL1011" s="30">
        <v>9.6806819820000004E-3</v>
      </c>
      <c r="BM1011" s="30">
        <v>-8.0999999999999996E-3</v>
      </c>
      <c r="BN1011" s="30">
        <v>-9.2879256970000001E-3</v>
      </c>
      <c r="BO1011">
        <f t="shared" si="509"/>
        <v>1.9637814250000017E-4</v>
      </c>
      <c r="BP1011">
        <f t="shared" si="510"/>
        <v>1.3412831119488119E-2</v>
      </c>
      <c r="BQ1011" t="s">
        <v>56</v>
      </c>
      <c r="BR1011">
        <v>3.42E+18</v>
      </c>
      <c r="BS1011" s="30">
        <v>1.75E-3</v>
      </c>
      <c r="BT1011" s="30">
        <v>2.0172910659999998E-3</v>
      </c>
      <c r="BW1011" s="132">
        <v>2.1176907420000001E-4</v>
      </c>
      <c r="BX1011" s="134"/>
      <c r="BY1011" s="134"/>
      <c r="BZ1011" s="134"/>
      <c r="CA1011" s="134"/>
      <c r="CB1011" s="100"/>
      <c r="CC1011" s="132">
        <v>4.4839167760000001E-4</v>
      </c>
      <c r="CD1011" s="132">
        <v>7.4169419169999994E-5</v>
      </c>
      <c r="CE1011" s="132">
        <v>1.0129787690000001E-3</v>
      </c>
      <c r="CF1011" s="132">
        <v>3.0300167920000002E-4</v>
      </c>
      <c r="CG1011">
        <f t="shared" si="512"/>
        <v>4.5963538624250002E-4</v>
      </c>
      <c r="CH1011" s="133">
        <v>5.3013239789999995E-4</v>
      </c>
      <c r="CI1011" s="32"/>
      <c r="CJ1011" s="100">
        <f t="shared" si="513"/>
        <v>5.3013239789999995E-4</v>
      </c>
      <c r="CK1011" s="30">
        <v>6.2888077090000004E-4</v>
      </c>
      <c r="CL1011" s="30">
        <v>2.705994205E-4</v>
      </c>
      <c r="CM1011">
        <f t="shared" si="514"/>
        <v>4.4974009570000002E-4</v>
      </c>
      <c r="CN1011" s="19"/>
      <c r="CO1011" s="32"/>
      <c r="CP1011" s="30">
        <v>3.2611046499999999E-4</v>
      </c>
      <c r="CQ1011" s="30">
        <v>7.721695281E-4</v>
      </c>
      <c r="CR1011" s="30">
        <v>1.430843437E-3</v>
      </c>
      <c r="CS1011">
        <f t="shared" si="515"/>
        <v>7.721695281E-4</v>
      </c>
      <c r="CT1011" s="30">
        <v>2.6963408319999999E-3</v>
      </c>
      <c r="CU1011" s="30">
        <v>2.586947216E-3</v>
      </c>
      <c r="CV1011">
        <f t="shared" si="516"/>
        <v>2.6416440240000002E-3</v>
      </c>
      <c r="CW1011" s="30">
        <v>5.6187201290000001E-4</v>
      </c>
    </row>
    <row r="1012" spans="1:104" ht="15.75" thickBot="1">
      <c r="A1012" t="s">
        <v>63</v>
      </c>
      <c r="B1012">
        <v>3.7E+18</v>
      </c>
      <c r="C1012" s="30">
        <v>3.3500000000000001E-3</v>
      </c>
      <c r="D1012" s="30">
        <v>5.1769432849999996E-4</v>
      </c>
      <c r="E1012" t="s">
        <v>57</v>
      </c>
      <c r="F1012">
        <v>3.7E+18</v>
      </c>
      <c r="G1012" s="30">
        <v>2.0999999999999999E-3</v>
      </c>
      <c r="H1012" s="30">
        <v>3.2492650470000001E-4</v>
      </c>
      <c r="I1012" s="19"/>
      <c r="J1012" s="19"/>
      <c r="K1012" s="30">
        <v>6.1000000000000004E-3</v>
      </c>
      <c r="L1012" s="30">
        <v>1.0606850980000001E-3</v>
      </c>
      <c r="M1012" s="30">
        <v>2.0400000000000001E-2</v>
      </c>
      <c r="N1012" s="30">
        <v>7.5740699490000002E-3</v>
      </c>
      <c r="Q1012">
        <f t="shared" si="500"/>
        <v>6.9280580135000003E-4</v>
      </c>
      <c r="R1012" s="100">
        <f t="shared" ref="R1012" si="534">_xlfn.STDEV.S(H1012,J1012,L1012,N1012,P1012)</f>
        <v>3.9898956461058973E-3</v>
      </c>
      <c r="S1012" t="s">
        <v>63</v>
      </c>
      <c r="T1012">
        <v>3.57E+18</v>
      </c>
      <c r="U1012" s="30">
        <v>-9.4000000000000004E-3</v>
      </c>
      <c r="V1012" s="30">
        <v>-1.363306744E-3</v>
      </c>
      <c r="W1012" s="30">
        <v>-1.0000000000000001E-5</v>
      </c>
      <c r="X1012" s="30">
        <v>-1.5664160399999999E-6</v>
      </c>
      <c r="Y1012" s="30">
        <v>2.52E-2</v>
      </c>
      <c r="Z1012" s="30">
        <v>3.7256061500000001E-3</v>
      </c>
      <c r="AA1012" s="30">
        <v>4.7999999999999996E-3</v>
      </c>
      <c r="AB1012" s="30">
        <v>7.2082895329999999E-4</v>
      </c>
      <c r="AC1012" s="99">
        <f t="shared" si="502"/>
        <v>7.7039048581500002E-4</v>
      </c>
      <c r="AD1012">
        <f t="shared" si="503"/>
        <v>2.1513048206605063E-3</v>
      </c>
      <c r="AE1012" t="s">
        <v>57</v>
      </c>
      <c r="AF1012">
        <v>3.57E+18</v>
      </c>
      <c r="AG1012" s="30">
        <v>9.1000000000000004E-3</v>
      </c>
      <c r="AH1012" s="30">
        <v>1.4075792729999999E-3</v>
      </c>
      <c r="AI1012" s="30">
        <v>5.5000000000000003E-4</v>
      </c>
      <c r="AJ1012" s="30">
        <v>9.0016366609999994E-5</v>
      </c>
      <c r="AK1012" s="99">
        <f t="shared" si="504"/>
        <v>7.0378963649999997E-4</v>
      </c>
      <c r="AL1012" s="100">
        <f t="shared" si="530"/>
        <v>6.5878145319499997E-4</v>
      </c>
      <c r="AM1012" t="s">
        <v>63</v>
      </c>
      <c r="AN1012">
        <v>3.7E+18</v>
      </c>
      <c r="AO1012" s="30">
        <v>2.5999999999999999E-3</v>
      </c>
      <c r="AP1012" s="30">
        <v>3.0897207369999999E-3</v>
      </c>
      <c r="AQ1012" s="30">
        <v>2.9999999999999997E-4</v>
      </c>
      <c r="AR1012" s="30">
        <v>2.9146021570000002E-4</v>
      </c>
      <c r="AS1012">
        <f t="shared" si="506"/>
        <v>1.6905904763499999E-3</v>
      </c>
      <c r="AT1012">
        <f t="shared" si="507"/>
        <v>1.9786689901378335E-3</v>
      </c>
      <c r="AU1012" t="s">
        <v>57</v>
      </c>
      <c r="AV1012">
        <v>3.7E+18</v>
      </c>
      <c r="AW1012" s="30">
        <v>-5.0000000000000001E-4</v>
      </c>
      <c r="AX1012" s="30">
        <v>-4.5720555959999999E-4</v>
      </c>
      <c r="AY1012" s="30">
        <v>3.7199999999999997E-2</v>
      </c>
      <c r="AZ1012" s="30">
        <v>4.9679487180000002E-2</v>
      </c>
      <c r="BA1012" s="30">
        <v>-6.9999999999999999E-4</v>
      </c>
      <c r="BB1012" s="30">
        <v>-7.4507716869999996E-4</v>
      </c>
      <c r="BC1012" s="30">
        <v>-1.6000000000000001E-3</v>
      </c>
      <c r="BD1012" s="30">
        <v>-1.8482153170000001E-3</v>
      </c>
      <c r="BE1012" s="30">
        <v>-5.1999999999999998E-3</v>
      </c>
      <c r="BF1012" s="30">
        <v>-5.3426487210000003E-3</v>
      </c>
      <c r="BG1012">
        <f t="shared" si="508"/>
        <v>-1.1527104383E-3</v>
      </c>
      <c r="BH1012">
        <f t="shared" si="498"/>
        <v>2.3237163325380554E-2</v>
      </c>
      <c r="BI1012" t="s">
        <v>63</v>
      </c>
      <c r="BJ1012">
        <v>3.57E+18</v>
      </c>
      <c r="BK1012" s="30">
        <v>7.4000000000000003E-3</v>
      </c>
      <c r="BL1012" s="30">
        <v>1.069209652E-2</v>
      </c>
      <c r="BM1012" s="30">
        <v>-1.04E-2</v>
      </c>
      <c r="BN1012" s="30">
        <v>-1.1925237930000001E-2</v>
      </c>
      <c r="BO1012">
        <f t="shared" si="509"/>
        <v>-6.1657070500000053E-4</v>
      </c>
      <c r="BP1012">
        <f t="shared" si="510"/>
        <v>1.5992870561959114E-2</v>
      </c>
      <c r="BQ1012" t="s">
        <v>57</v>
      </c>
      <c r="BR1012">
        <v>3.57E+18</v>
      </c>
      <c r="BS1012" s="30">
        <v>1.01E-3</v>
      </c>
      <c r="BT1012" s="30">
        <v>1.16426513E-3</v>
      </c>
      <c r="BW1012" s="132">
        <v>1.4419235739999999E-4</v>
      </c>
      <c r="BX1012" s="132">
        <v>1.580684514E-5</v>
      </c>
      <c r="BY1012" s="134"/>
      <c r="BZ1012" s="132">
        <v>2.9543048160000001E-4</v>
      </c>
      <c r="CA1012" s="132">
        <v>2.1095904300000002E-3</v>
      </c>
      <c r="CB1012" s="100">
        <f t="shared" ref="CB1012" si="535">AVERAGE(BX1012:CA1012)</f>
        <v>8.0694258558000002E-4</v>
      </c>
      <c r="CC1012" s="132">
        <v>3.7971907840000002E-4</v>
      </c>
      <c r="CD1012" s="132">
        <v>4.36290701E-7</v>
      </c>
      <c r="CE1012" s="132">
        <v>1.0376855679999999E-3</v>
      </c>
      <c r="CF1012" s="132">
        <v>1.992339808E-4</v>
      </c>
      <c r="CG1012">
        <f t="shared" si="512"/>
        <v>4.0426872947525001E-4</v>
      </c>
      <c r="CH1012" s="133">
        <v>3.890487758E-4</v>
      </c>
      <c r="CI1012" s="32"/>
      <c r="CJ1012" s="100">
        <f t="shared" si="513"/>
        <v>3.890487758E-4</v>
      </c>
      <c r="CK1012" s="30">
        <v>8.6057368649999997E-4</v>
      </c>
      <c r="CL1012" s="30">
        <v>8.1179826150000003E-5</v>
      </c>
      <c r="CM1012">
        <f t="shared" si="514"/>
        <v>4.7087675632499998E-4</v>
      </c>
      <c r="CN1012" s="30">
        <v>1.273445426E-4</v>
      </c>
      <c r="CO1012" s="32"/>
      <c r="CP1012" s="30">
        <v>2.0752484139999999E-4</v>
      </c>
      <c r="CQ1012" s="30">
        <v>5.1477968540000003E-4</v>
      </c>
      <c r="CR1012" s="30">
        <v>1.4880771749999999E-3</v>
      </c>
      <c r="CS1012">
        <f t="shared" si="515"/>
        <v>3.2106211400000003E-4</v>
      </c>
      <c r="CT1012" s="30">
        <v>2.9780480830000002E-3</v>
      </c>
      <c r="CU1012" s="30">
        <v>3.3215124739999998E-3</v>
      </c>
      <c r="CV1012">
        <f t="shared" si="516"/>
        <v>3.1497802785E-3</v>
      </c>
      <c r="CW1012" s="30">
        <v>3.2428041890000001E-4</v>
      </c>
    </row>
    <row r="1013" spans="1:104" ht="15.75" thickBot="1">
      <c r="A1013" t="s">
        <v>64</v>
      </c>
      <c r="B1013">
        <v>3.86E+18</v>
      </c>
      <c r="C1013" s="30">
        <v>2.1000000000000001E-4</v>
      </c>
      <c r="D1013" s="30">
        <v>3.2452480300000002E-5</v>
      </c>
      <c r="E1013" t="s">
        <v>58</v>
      </c>
      <c r="F1013">
        <v>3.86E+18</v>
      </c>
      <c r="G1013" s="19"/>
      <c r="H1013" s="19"/>
      <c r="I1013" s="19"/>
      <c r="J1013" s="19"/>
      <c r="K1013" s="19"/>
      <c r="L1013" s="19"/>
      <c r="M1013" s="19"/>
      <c r="N1013" s="19"/>
      <c r="R1013" s="100"/>
      <c r="S1013" t="s">
        <v>64</v>
      </c>
      <c r="T1013">
        <v>3.72E+18</v>
      </c>
      <c r="U1013" s="30">
        <v>-1.4E-2</v>
      </c>
      <c r="V1013" s="30">
        <v>-2.030456853E-3</v>
      </c>
      <c r="W1013" s="30">
        <v>-6.9999999999999999E-4</v>
      </c>
      <c r="X1013" s="30">
        <v>-1.0964912280000001E-4</v>
      </c>
      <c r="Y1013" s="30">
        <v>2.53E-2</v>
      </c>
      <c r="Z1013" s="30">
        <v>3.7403903020000002E-3</v>
      </c>
      <c r="AA1013" s="30">
        <v>5.4999999999999997E-3</v>
      </c>
      <c r="AB1013" s="30">
        <v>8.2594984230000001E-4</v>
      </c>
      <c r="AC1013" s="99">
        <f t="shared" si="502"/>
        <v>6.0655854212500005E-4</v>
      </c>
      <c r="AD1013">
        <f t="shared" si="503"/>
        <v>2.403874487517828E-3</v>
      </c>
      <c r="AE1013" t="s">
        <v>58</v>
      </c>
      <c r="AF1013">
        <v>3.72E+18</v>
      </c>
      <c r="AG1013" s="30">
        <v>7.1999999999999998E-3</v>
      </c>
      <c r="AH1013" s="30">
        <v>1.113689095E-3</v>
      </c>
      <c r="AI1013" s="30">
        <v>-1.7700000000000001E-3</v>
      </c>
      <c r="AJ1013" s="30">
        <v>-2.8968903439999998E-4</v>
      </c>
      <c r="AK1013" s="99">
        <f t="shared" si="504"/>
        <v>5.568445475E-4</v>
      </c>
      <c r="AL1013" s="100">
        <f t="shared" si="530"/>
        <v>7.0168906469999994E-4</v>
      </c>
      <c r="AM1013" t="s">
        <v>64</v>
      </c>
      <c r="AN1013">
        <v>3.86E+18</v>
      </c>
      <c r="AO1013" s="30">
        <v>1.4E-3</v>
      </c>
      <c r="AP1013" s="30">
        <v>1.6636957810000001E-3</v>
      </c>
      <c r="AQ1013" s="30">
        <v>-8.9999999999999998E-4</v>
      </c>
      <c r="AR1013" s="30">
        <v>-8.7438064700000003E-4</v>
      </c>
      <c r="AS1013">
        <f t="shared" si="506"/>
        <v>3.9465756700000004E-4</v>
      </c>
      <c r="AT1013">
        <f t="shared" si="507"/>
        <v>1.7946910534085302E-3</v>
      </c>
      <c r="AU1013" t="s">
        <v>58</v>
      </c>
      <c r="AV1013">
        <v>3.86E+18</v>
      </c>
      <c r="AW1013" s="19"/>
      <c r="AX1013" s="19"/>
      <c r="AY1013" s="30">
        <v>2.9499999999999998E-2</v>
      </c>
      <c r="AZ1013" s="30">
        <v>3.9396367520000003E-2</v>
      </c>
      <c r="BA1013" s="30">
        <v>-2.8999999999999998E-3</v>
      </c>
      <c r="BB1013" s="30">
        <v>-3.0867482700000001E-3</v>
      </c>
      <c r="BC1013" s="30">
        <v>-1.4E-3</v>
      </c>
      <c r="BD1013" s="30">
        <v>-1.617188402E-3</v>
      </c>
      <c r="BE1013" s="30">
        <v>-3.3999999999999998E-3</v>
      </c>
      <c r="BF1013" s="30">
        <v>-3.4932703170000002E-3</v>
      </c>
      <c r="BG1013">
        <f t="shared" si="508"/>
        <v>-1.617188402E-3</v>
      </c>
      <c r="BH1013">
        <f t="shared" si="498"/>
        <v>2.1079793800609772E-2</v>
      </c>
      <c r="BI1013" t="s">
        <v>64</v>
      </c>
      <c r="BJ1013">
        <v>3.72E+18</v>
      </c>
      <c r="BK1013" s="30">
        <v>7.0000000000000001E-3</v>
      </c>
      <c r="BL1013" s="30">
        <v>1.0114145349999999E-2</v>
      </c>
      <c r="BM1013" s="30">
        <v>-8.0000000000000002E-3</v>
      </c>
      <c r="BN1013" s="30">
        <v>-9.1732599470000006E-3</v>
      </c>
      <c r="BO1013">
        <f t="shared" si="509"/>
        <v>4.7044270149999932E-4</v>
      </c>
      <c r="BP1013">
        <f t="shared" si="510"/>
        <v>1.3638255077002037E-2</v>
      </c>
      <c r="BQ1013" t="s">
        <v>58</v>
      </c>
      <c r="BR1013">
        <v>3.72E+18</v>
      </c>
      <c r="BS1013" s="30">
        <v>2.3400000000000001E-3</v>
      </c>
      <c r="BT1013" s="30">
        <v>2.6974063399999998E-3</v>
      </c>
      <c r="BW1013" s="132">
        <v>9.0389238979999992E-6</v>
      </c>
      <c r="BX1013" s="134"/>
      <c r="BY1013" s="134"/>
      <c r="BZ1013" s="134"/>
      <c r="CA1013" s="134"/>
      <c r="CB1013" s="100"/>
      <c r="CC1013" s="132">
        <v>5.6553905290000002E-4</v>
      </c>
      <c r="CD1013" s="132">
        <v>3.0540349069999999E-5</v>
      </c>
      <c r="CE1013" s="132">
        <v>1.041803368E-3</v>
      </c>
      <c r="CF1013" s="132">
        <v>2.2828893630000001E-4</v>
      </c>
      <c r="CG1013">
        <f t="shared" si="512"/>
        <v>4.6654292656750005E-4</v>
      </c>
      <c r="CH1013" s="133">
        <v>3.0781881169999998E-4</v>
      </c>
      <c r="CI1013" s="32"/>
      <c r="CJ1013" s="100">
        <f t="shared" si="513"/>
        <v>3.0781881169999998E-4</v>
      </c>
      <c r="CK1013" s="30">
        <v>4.6338583120000002E-4</v>
      </c>
      <c r="CL1013" s="30">
        <v>2.4353947850000001E-4</v>
      </c>
      <c r="CM1013">
        <f t="shared" si="514"/>
        <v>3.5346265484999999E-4</v>
      </c>
      <c r="CN1013" s="19"/>
      <c r="CO1013" s="32"/>
      <c r="CP1013" s="30">
        <v>8.5974577139999995E-4</v>
      </c>
      <c r="CQ1013" s="30">
        <v>4.5043222469999999E-4</v>
      </c>
      <c r="CR1013" s="30">
        <v>9.7297353750000004E-4</v>
      </c>
      <c r="CS1013">
        <f t="shared" si="515"/>
        <v>4.5043222469999999E-4</v>
      </c>
      <c r="CT1013" s="30">
        <v>2.817072511E-3</v>
      </c>
      <c r="CU1013" s="30">
        <v>2.5550095959999998E-3</v>
      </c>
      <c r="CV1013">
        <f t="shared" si="516"/>
        <v>2.6860410534999997E-3</v>
      </c>
      <c r="CW1013" s="30">
        <v>7.5130314870000005E-4</v>
      </c>
    </row>
    <row r="1014" spans="1:104" ht="15.75" thickBot="1">
      <c r="A1014" t="s">
        <v>65</v>
      </c>
      <c r="B1014">
        <v>4.01E+18</v>
      </c>
      <c r="C1014" s="30">
        <v>1.08E-3</v>
      </c>
      <c r="D1014" s="30">
        <v>1.6689847010000001E-4</v>
      </c>
      <c r="E1014" t="s">
        <v>59</v>
      </c>
      <c r="F1014">
        <v>4.01E+18</v>
      </c>
      <c r="G1014" s="30">
        <v>2.0000000000000002E-5</v>
      </c>
      <c r="H1014" s="30">
        <v>3.0945381400000001E-6</v>
      </c>
      <c r="I1014" s="19"/>
      <c r="J1014" s="19"/>
      <c r="K1014" s="30">
        <v>1.9E-3</v>
      </c>
      <c r="L1014" s="30">
        <v>3.3037732569999998E-4</v>
      </c>
      <c r="M1014" s="30">
        <v>4.1799999999999997E-2</v>
      </c>
      <c r="N1014" s="30">
        <v>1.5519417840000001E-2</v>
      </c>
      <c r="Q1014">
        <f t="shared" si="500"/>
        <v>1.6673593191999999E-4</v>
      </c>
      <c r="R1014" s="100">
        <f t="shared" ref="R1014" si="536">_xlfn.STDEV.S(H1014,J1014,L1014,N1014,P1014)</f>
        <v>8.8653854454269071E-3</v>
      </c>
      <c r="S1014" t="s">
        <v>65</v>
      </c>
      <c r="T1014">
        <v>3.87E+18</v>
      </c>
      <c r="U1014" s="30">
        <v>-1.52E-2</v>
      </c>
      <c r="V1014" s="30">
        <v>-2.2044960120000002E-3</v>
      </c>
      <c r="W1014" s="30">
        <v>-1.1999999999999999E-3</v>
      </c>
      <c r="X1014" s="30">
        <v>-1.879699248E-4</v>
      </c>
      <c r="Y1014" s="30">
        <v>2.4799999999999999E-2</v>
      </c>
      <c r="Z1014" s="30">
        <v>3.6664695449999999E-3</v>
      </c>
      <c r="AA1014" s="30">
        <v>5.1000000000000004E-3</v>
      </c>
      <c r="AB1014" s="30">
        <v>7.6588076290000004E-4</v>
      </c>
      <c r="AC1014" s="99">
        <f t="shared" si="502"/>
        <v>5.0997109277499994E-4</v>
      </c>
      <c r="AD1014">
        <f t="shared" si="503"/>
        <v>2.4416132348020442E-3</v>
      </c>
      <c r="AE1014" t="s">
        <v>59</v>
      </c>
      <c r="AF1014">
        <v>3.87E+18</v>
      </c>
      <c r="AG1014" s="30">
        <v>5.0000000000000001E-3</v>
      </c>
      <c r="AH1014" s="30">
        <v>7.7339520490000003E-4</v>
      </c>
      <c r="AI1014" s="30">
        <v>-2.7499999999999998E-3</v>
      </c>
      <c r="AJ1014" s="30">
        <v>-4.5008183310000003E-4</v>
      </c>
      <c r="AK1014" s="99">
        <f t="shared" si="504"/>
        <v>3.8669760245000002E-4</v>
      </c>
      <c r="AL1014" s="100">
        <f t="shared" si="530"/>
        <v>6.1173851900000011E-4</v>
      </c>
      <c r="AM1014" t="s">
        <v>65</v>
      </c>
      <c r="AN1014">
        <v>4.01E+18</v>
      </c>
      <c r="AO1014" s="30">
        <v>5.0000000000000001E-4</v>
      </c>
      <c r="AP1014" s="30">
        <v>5.9417706479999999E-4</v>
      </c>
      <c r="AQ1014" s="30">
        <v>-8.0000000000000004E-4</v>
      </c>
      <c r="AR1014" s="30">
        <v>-7.7722724179999996E-4</v>
      </c>
      <c r="AS1014">
        <f t="shared" si="506"/>
        <v>-9.1525088499999987E-5</v>
      </c>
      <c r="AT1014">
        <f t="shared" si="507"/>
        <v>9.6972928494529513E-4</v>
      </c>
      <c r="AU1014" t="s">
        <v>59</v>
      </c>
      <c r="AV1014">
        <v>4.01E+18</v>
      </c>
      <c r="AW1014" s="30">
        <v>-2.3E-3</v>
      </c>
      <c r="AX1014" s="30">
        <v>-2.1031455740000001E-3</v>
      </c>
      <c r="AY1014" s="30">
        <v>3.1399999999999997E-2</v>
      </c>
      <c r="AZ1014" s="30">
        <v>4.1933760680000001E-2</v>
      </c>
      <c r="BA1014" s="30">
        <v>-1.6999999999999999E-3</v>
      </c>
      <c r="BB1014" s="30">
        <v>-1.809473124E-3</v>
      </c>
      <c r="BC1014" s="30">
        <v>-2.3999999999999998E-3</v>
      </c>
      <c r="BD1014" s="30">
        <v>-2.7723229759999998E-3</v>
      </c>
      <c r="BE1014" s="30">
        <v>-4.7999999999999996E-3</v>
      </c>
      <c r="BF1014" s="30">
        <v>-4.9316757419999996E-3</v>
      </c>
      <c r="BG1014">
        <f t="shared" si="508"/>
        <v>-2.4377342749999998E-3</v>
      </c>
      <c r="BH1014">
        <f t="shared" si="498"/>
        <v>2.0089294812343072E-2</v>
      </c>
      <c r="BI1014" t="s">
        <v>65</v>
      </c>
      <c r="BJ1014">
        <v>3.87E+18</v>
      </c>
      <c r="BK1014" s="30">
        <v>6.7000000000000002E-3</v>
      </c>
      <c r="BL1014" s="30">
        <v>9.6806819820000004E-3</v>
      </c>
      <c r="BM1014" s="30">
        <v>-6.1000000000000004E-3</v>
      </c>
      <c r="BN1014" s="30">
        <v>-6.9946107099999998E-3</v>
      </c>
      <c r="BO1014">
        <f t="shared" si="509"/>
        <v>1.3430356360000003E-3</v>
      </c>
      <c r="BP1014">
        <f t="shared" si="510"/>
        <v>1.1791212540783679E-2</v>
      </c>
      <c r="BQ1014" t="s">
        <v>59</v>
      </c>
      <c r="BR1014">
        <v>3.87E+18</v>
      </c>
      <c r="BS1014" s="30">
        <v>9.7999999999999997E-4</v>
      </c>
      <c r="BT1014" s="30">
        <v>1.129682997E-3</v>
      </c>
      <c r="BW1014" s="132">
        <v>4.6485894330000003E-5</v>
      </c>
      <c r="BX1014" s="132">
        <v>1.5054138229999999E-7</v>
      </c>
      <c r="BY1014" s="134"/>
      <c r="BZ1014" s="132">
        <v>9.2019330329999995E-5</v>
      </c>
      <c r="CA1014" s="132">
        <v>4.3225921560000003E-3</v>
      </c>
      <c r="CB1014" s="100">
        <f t="shared" ref="CB1014" si="537">AVERAGE(BX1014:CA1014)</f>
        <v>1.4715873425707668E-3</v>
      </c>
      <c r="CC1014" s="132">
        <v>6.1401382880000004E-4</v>
      </c>
      <c r="CD1014" s="132">
        <v>5.2354884120000003E-5</v>
      </c>
      <c r="CE1014" s="132">
        <v>1.0212143689999999E-3</v>
      </c>
      <c r="CF1014" s="132">
        <v>2.1168610460000001E-4</v>
      </c>
      <c r="CG1014">
        <f t="shared" si="512"/>
        <v>4.7481729663000001E-4</v>
      </c>
      <c r="CH1014" s="133">
        <v>2.1376306370000001E-4</v>
      </c>
      <c r="CI1014" s="32"/>
      <c r="CJ1014" s="100">
        <f t="shared" si="513"/>
        <v>2.1376306370000001E-4</v>
      </c>
      <c r="CK1014" s="30">
        <v>1.6549493969999999E-4</v>
      </c>
      <c r="CL1014" s="30">
        <v>2.1647953639999999E-4</v>
      </c>
      <c r="CM1014">
        <f t="shared" si="514"/>
        <v>1.9098723805000001E-4</v>
      </c>
      <c r="CN1014" s="30">
        <v>5.8578489590000002E-4</v>
      </c>
      <c r="CO1014" s="32"/>
      <c r="CP1014" s="30">
        <v>5.0398890050000001E-4</v>
      </c>
      <c r="CQ1014" s="30">
        <v>7.721695281E-4</v>
      </c>
      <c r="CR1014" s="30">
        <v>1.3736097E-3</v>
      </c>
      <c r="CS1014">
        <f t="shared" si="515"/>
        <v>6.7897721200000001E-4</v>
      </c>
      <c r="CT1014" s="30">
        <v>2.6963408319999999E-3</v>
      </c>
      <c r="CU1014" s="30">
        <v>1.9481948170000001E-3</v>
      </c>
      <c r="CV1014">
        <f t="shared" si="516"/>
        <v>2.3222678244999998E-3</v>
      </c>
      <c r="CW1014" s="30">
        <v>3.146483272E-4</v>
      </c>
    </row>
    <row r="1015" spans="1:104" ht="15.75" thickBot="1">
      <c r="A1015" t="s">
        <v>66</v>
      </c>
      <c r="B1015">
        <v>4.17E+18</v>
      </c>
      <c r="C1015" s="30">
        <v>-1.2800000000000001E-3</v>
      </c>
      <c r="D1015" s="30">
        <v>-1.978055942E-4</v>
      </c>
      <c r="E1015" t="s">
        <v>60</v>
      </c>
      <c r="F1015">
        <v>4.17E+18</v>
      </c>
      <c r="G1015" s="19"/>
      <c r="H1015" s="19"/>
      <c r="I1015" s="19"/>
      <c r="J1015" s="19"/>
      <c r="K1015" s="19"/>
      <c r="L1015" s="19"/>
      <c r="M1015" s="19"/>
      <c r="N1015" s="19"/>
      <c r="R1015" s="100"/>
      <c r="S1015" t="s">
        <v>66</v>
      </c>
      <c r="T1015">
        <v>4.02E+18</v>
      </c>
      <c r="U1015" s="30">
        <v>-1.7299999999999999E-2</v>
      </c>
      <c r="V1015" s="30">
        <v>-2.5090645400000001E-3</v>
      </c>
      <c r="W1015" s="30">
        <v>-2.3999999999999998E-3</v>
      </c>
      <c r="X1015" s="30">
        <v>-3.7593984959999999E-4</v>
      </c>
      <c r="Y1015" s="30">
        <v>2.41E-2</v>
      </c>
      <c r="Z1015" s="30">
        <v>3.5629804850000001E-3</v>
      </c>
      <c r="AA1015" s="30">
        <v>4.4999999999999997E-3</v>
      </c>
      <c r="AB1015" s="30">
        <v>6.7577714370000005E-4</v>
      </c>
      <c r="AC1015" s="99">
        <f t="shared" si="502"/>
        <v>3.3843830977500007E-4</v>
      </c>
      <c r="AD1015">
        <f t="shared" si="503"/>
        <v>2.5252114342332746E-3</v>
      </c>
      <c r="AE1015" t="s">
        <v>60</v>
      </c>
      <c r="AF1015">
        <v>4.02E+18</v>
      </c>
      <c r="AG1015" s="30">
        <v>4.8999999999999998E-3</v>
      </c>
      <c r="AH1015" s="30">
        <v>7.5792730090000005E-4</v>
      </c>
      <c r="AI1015" s="30">
        <v>-2.86E-2</v>
      </c>
      <c r="AJ1015" s="30">
        <v>-4.6808510640000004E-3</v>
      </c>
      <c r="AK1015" s="99">
        <f t="shared" si="504"/>
        <v>3.7896365045000002E-4</v>
      </c>
      <c r="AL1015" s="100">
        <f t="shared" si="530"/>
        <v>2.7193891824500004E-3</v>
      </c>
      <c r="AM1015" t="s">
        <v>66</v>
      </c>
      <c r="AN1015">
        <v>4.17E+18</v>
      </c>
      <c r="AO1015" s="30">
        <v>1.9E-3</v>
      </c>
      <c r="AP1015" s="30">
        <v>2.2578728459999998E-3</v>
      </c>
      <c r="AQ1015" s="30">
        <v>-2.0000000000000001E-4</v>
      </c>
      <c r="AR1015" s="30">
        <v>-1.9430681050000001E-4</v>
      </c>
      <c r="AS1015">
        <f t="shared" si="506"/>
        <v>1.0317830177499999E-3</v>
      </c>
      <c r="AT1015">
        <f t="shared" si="507"/>
        <v>1.7339528637988488E-3</v>
      </c>
      <c r="AU1015" t="s">
        <v>60</v>
      </c>
      <c r="AV1015">
        <v>4.17E+18</v>
      </c>
      <c r="AW1015" s="19"/>
      <c r="AX1015" s="19"/>
      <c r="AY1015" s="30">
        <v>2.9000000000000001E-2</v>
      </c>
      <c r="AZ1015" s="30">
        <v>3.8728632479999997E-2</v>
      </c>
      <c r="BA1015" s="30">
        <v>-2.8E-3</v>
      </c>
      <c r="BB1015" s="30">
        <v>-2.980308675E-3</v>
      </c>
      <c r="BC1015" s="30">
        <v>-2.2000000000000001E-3</v>
      </c>
      <c r="BD1015" s="30">
        <v>-2.5412960609999999E-3</v>
      </c>
      <c r="BE1015" s="30">
        <v>-4.5999999999999999E-3</v>
      </c>
      <c r="BF1015" s="30">
        <v>-4.7261892529999999E-3</v>
      </c>
      <c r="BG1015">
        <f t="shared" si="508"/>
        <v>-2.5412960609999999E-3</v>
      </c>
      <c r="BH1015">
        <f t="shared" si="498"/>
        <v>2.1093401209907735E-2</v>
      </c>
      <c r="BI1015" t="s">
        <v>66</v>
      </c>
      <c r="BJ1015">
        <v>4.02E+18</v>
      </c>
      <c r="BK1015" s="30">
        <v>7.9000000000000008E-3</v>
      </c>
      <c r="BL1015" s="30">
        <v>1.1414535470000001E-2</v>
      </c>
      <c r="BM1015" s="30">
        <v>-3.2000000000000002E-3</v>
      </c>
      <c r="BN1015" s="30">
        <v>-3.6693039790000001E-3</v>
      </c>
      <c r="BO1015">
        <f t="shared" si="509"/>
        <v>3.8726157455000005E-3</v>
      </c>
      <c r="BP1015">
        <f t="shared" si="510"/>
        <v>1.0665885160717058E-2</v>
      </c>
      <c r="BQ1015" t="s">
        <v>60</v>
      </c>
      <c r="BR1015">
        <v>4.02E+18</v>
      </c>
      <c r="BS1015" s="30">
        <v>1.1199999999999999E-3</v>
      </c>
      <c r="BT1015" s="30">
        <v>1.291066282E-3</v>
      </c>
      <c r="BW1015" s="132">
        <v>5.5094393280000002E-5</v>
      </c>
      <c r="BX1015" s="134"/>
      <c r="BY1015" s="134"/>
      <c r="BZ1015" s="134"/>
      <c r="CA1015" s="134"/>
      <c r="CB1015" s="100"/>
      <c r="CC1015" s="132">
        <v>6.9884468680000002E-4</v>
      </c>
      <c r="CD1015" s="132">
        <v>1.0470976819999999E-4</v>
      </c>
      <c r="CE1015" s="132">
        <v>9.9238976979999999E-4</v>
      </c>
      <c r="CF1015" s="132">
        <v>1.86781857E-4</v>
      </c>
      <c r="CG1015">
        <f t="shared" si="512"/>
        <v>4.9568152045000003E-4</v>
      </c>
      <c r="CH1015" s="133">
        <v>2.094878024E-4</v>
      </c>
      <c r="CI1015" s="32"/>
      <c r="CJ1015" s="100">
        <f t="shared" si="513"/>
        <v>2.094878024E-4</v>
      </c>
      <c r="CK1015" s="30">
        <v>6.2888077090000004E-4</v>
      </c>
      <c r="CL1015" s="30">
        <v>5.4119884099999998E-5</v>
      </c>
      <c r="CM1015">
        <f t="shared" si="514"/>
        <v>3.415003275E-4</v>
      </c>
      <c r="CN1015" s="19"/>
      <c r="CO1015" s="32"/>
      <c r="CP1015" s="30">
        <v>8.300993655E-4</v>
      </c>
      <c r="CQ1015" s="30">
        <v>7.0782206739999996E-4</v>
      </c>
      <c r="CR1015" s="30">
        <v>1.3163759619999999E-3</v>
      </c>
      <c r="CS1015">
        <f t="shared" si="515"/>
        <v>7.0782206739999996E-4</v>
      </c>
      <c r="CT1015" s="30">
        <v>3.1792675479999999E-3</v>
      </c>
      <c r="CU1015" s="30">
        <v>1.022003838E-3</v>
      </c>
      <c r="CV1015">
        <f t="shared" si="516"/>
        <v>2.1006356929999998E-3</v>
      </c>
      <c r="CW1015" s="30">
        <v>3.595980883E-4</v>
      </c>
    </row>
    <row r="1016" spans="1:104" ht="15.75" thickBot="1">
      <c r="A1016" t="s">
        <v>67</v>
      </c>
      <c r="B1016">
        <v>4.32E+18</v>
      </c>
      <c r="C1016" s="30">
        <v>-1.39E-3</v>
      </c>
      <c r="D1016" s="30">
        <v>-2.1480451240000001E-4</v>
      </c>
      <c r="E1016" t="s">
        <v>61</v>
      </c>
      <c r="F1016">
        <v>4.32E+18</v>
      </c>
      <c r="G1016" s="30">
        <v>-2.8999999999999998E-3</v>
      </c>
      <c r="H1016" s="30">
        <v>-4.487080303E-4</v>
      </c>
      <c r="I1016" s="19"/>
      <c r="J1016" s="19"/>
      <c r="K1016" s="30">
        <v>-1.6999999999999999E-3</v>
      </c>
      <c r="L1016" s="30">
        <v>-2.9560076509999999E-4</v>
      </c>
      <c r="M1016" s="30">
        <v>3.2000000000000001E-2</v>
      </c>
      <c r="N1016" s="30">
        <v>1.1880894039999999E-2</v>
      </c>
      <c r="Q1016">
        <f t="shared" si="500"/>
        <v>-3.7215439769999997E-4</v>
      </c>
      <c r="R1016" s="100">
        <f t="shared" ref="R1016" si="538">_xlfn.STDEV.S(H1016,J1016,L1016,N1016,P1016)</f>
        <v>7.0747150093982622E-3</v>
      </c>
      <c r="S1016" t="s">
        <v>67</v>
      </c>
      <c r="T1016">
        <v>4.16E+18</v>
      </c>
      <c r="U1016" s="30">
        <v>-1.7299999999999999E-2</v>
      </c>
      <c r="V1016" s="30">
        <v>-2.5090645400000001E-3</v>
      </c>
      <c r="W1016" s="30">
        <v>-2.8999999999999998E-3</v>
      </c>
      <c r="X1016" s="30">
        <v>-4.5426065159999998E-4</v>
      </c>
      <c r="Y1016" s="30">
        <v>2.4E-2</v>
      </c>
      <c r="Z1016" s="30">
        <v>3.548196334E-3</v>
      </c>
      <c r="AA1016" s="30">
        <v>3.8E-3</v>
      </c>
      <c r="AB1016" s="30">
        <v>5.7065625470000003E-4</v>
      </c>
      <c r="AC1016" s="99">
        <f t="shared" si="502"/>
        <v>2.8888184927499999E-4</v>
      </c>
      <c r="AD1016">
        <f t="shared" si="503"/>
        <v>2.5221216267099782E-3</v>
      </c>
      <c r="AE1016" t="s">
        <v>61</v>
      </c>
      <c r="AF1016">
        <v>4.16E+18</v>
      </c>
      <c r="AG1016" s="30">
        <v>2.3999999999999998E-3</v>
      </c>
      <c r="AH1016" s="30">
        <v>3.7122969839999999E-4</v>
      </c>
      <c r="AI1016" s="30">
        <v>-2.9100000000000001E-2</v>
      </c>
      <c r="AJ1016" s="30">
        <v>-4.762684124E-3</v>
      </c>
      <c r="AK1016" s="99">
        <f t="shared" si="504"/>
        <v>1.8561484919999999E-4</v>
      </c>
      <c r="AL1016" s="100">
        <f t="shared" si="530"/>
        <v>2.5669569112E-3</v>
      </c>
      <c r="AM1016" t="s">
        <v>67</v>
      </c>
      <c r="AN1016">
        <v>4.32E+18</v>
      </c>
      <c r="AO1016" s="30">
        <v>1.5E-3</v>
      </c>
      <c r="AP1016" s="30">
        <v>1.7825311940000001E-3</v>
      </c>
      <c r="AQ1016" s="30">
        <v>-4.0000000000000002E-4</v>
      </c>
      <c r="AR1016" s="30">
        <v>-3.8861362089999998E-4</v>
      </c>
      <c r="AS1016">
        <f t="shared" si="506"/>
        <v>6.9695878655000006E-4</v>
      </c>
      <c r="AT1016">
        <f t="shared" si="507"/>
        <v>1.5352312215538015E-3</v>
      </c>
      <c r="AU1016" t="s">
        <v>61</v>
      </c>
      <c r="AV1016">
        <v>4.32E+18</v>
      </c>
      <c r="AW1016" s="30">
        <v>-6.9999999999999999E-4</v>
      </c>
      <c r="AX1016" s="30">
        <v>-6.4008778350000003E-4</v>
      </c>
      <c r="AY1016" s="30">
        <v>3.1899999999999998E-2</v>
      </c>
      <c r="AZ1016" s="30">
        <v>4.2601495730000001E-2</v>
      </c>
      <c r="BA1016" s="30">
        <v>-4.0000000000000001E-3</v>
      </c>
      <c r="BB1016" s="30">
        <v>-4.2575838210000003E-3</v>
      </c>
      <c r="BC1016" s="30">
        <v>-2.3E-3</v>
      </c>
      <c r="BD1016" s="30">
        <v>-2.6568095180000001E-3</v>
      </c>
      <c r="BE1016" s="30">
        <v>-4.1000000000000003E-3</v>
      </c>
      <c r="BF1016" s="30">
        <v>-4.2124730300000003E-3</v>
      </c>
      <c r="BG1016">
        <f t="shared" si="508"/>
        <v>-1.6484486507500002E-3</v>
      </c>
      <c r="BH1016">
        <f t="shared" si="498"/>
        <v>2.0421030494205801E-2</v>
      </c>
      <c r="BI1016" t="s">
        <v>67</v>
      </c>
      <c r="BJ1016">
        <v>4.16E+18</v>
      </c>
      <c r="BK1016" s="30">
        <v>6.8999999999999999E-3</v>
      </c>
      <c r="BL1016" s="30">
        <v>9.9696575639999993E-3</v>
      </c>
      <c r="BM1016" s="30">
        <v>-4.0000000000000001E-3</v>
      </c>
      <c r="BN1016" s="30">
        <v>-4.5866299739999996E-3</v>
      </c>
      <c r="BO1016">
        <f t="shared" si="509"/>
        <v>2.6915137949999998E-3</v>
      </c>
      <c r="BP1016">
        <f t="shared" si="510"/>
        <v>1.0292849627021034E-2</v>
      </c>
      <c r="BQ1016" t="s">
        <v>61</v>
      </c>
      <c r="BR1016">
        <v>4.16E+18</v>
      </c>
      <c r="BS1016" s="30">
        <v>1.3600000000000001E-3</v>
      </c>
      <c r="BT1016" s="30">
        <v>1.567723343E-3</v>
      </c>
      <c r="BW1016" s="132">
        <v>5.9829067699999997E-5</v>
      </c>
      <c r="BX1016" s="132">
        <v>2.1828500429999999E-5</v>
      </c>
      <c r="BY1016" s="134"/>
      <c r="BZ1016" s="132">
        <v>8.2333085029999995E-5</v>
      </c>
      <c r="CA1016" s="132">
        <v>3.309161459E-3</v>
      </c>
      <c r="CB1016" s="100">
        <f t="shared" ref="CB1016" si="539">AVERAGE(BX1016:CA1016)</f>
        <v>1.1377743481533335E-3</v>
      </c>
      <c r="CC1016" s="132">
        <v>6.9884468680000002E-4</v>
      </c>
      <c r="CD1016" s="132">
        <v>1.2652430330000001E-4</v>
      </c>
      <c r="CE1016" s="132">
        <v>9.8827197000000001E-4</v>
      </c>
      <c r="CF1016" s="132">
        <v>1.5772690149999999E-4</v>
      </c>
      <c r="CG1016">
        <f t="shared" si="512"/>
        <v>4.9284196540000001E-4</v>
      </c>
      <c r="CH1016" s="133">
        <v>1.0260627059999999E-4</v>
      </c>
      <c r="CI1016" s="32"/>
      <c r="CJ1016" s="100">
        <f t="shared" si="513"/>
        <v>1.0260627059999999E-4</v>
      </c>
      <c r="CK1016" s="30">
        <v>4.9648481910000001E-4</v>
      </c>
      <c r="CL1016" s="30">
        <v>1.082397682E-4</v>
      </c>
      <c r="CM1016">
        <f t="shared" si="514"/>
        <v>3.0236229365000002E-4</v>
      </c>
      <c r="CN1016" s="30">
        <v>1.7828235959999999E-4</v>
      </c>
      <c r="CO1016" s="32"/>
      <c r="CP1016" s="30">
        <v>1.185856236E-3</v>
      </c>
      <c r="CQ1016" s="30">
        <v>7.3999579780000002E-4</v>
      </c>
      <c r="CR1016" s="30">
        <v>1.173291619E-3</v>
      </c>
      <c r="CS1016">
        <f t="shared" si="515"/>
        <v>4.5913907869999998E-4</v>
      </c>
      <c r="CT1016" s="30">
        <v>2.776828618E-3</v>
      </c>
      <c r="CU1016" s="30">
        <v>1.2775047979999999E-3</v>
      </c>
      <c r="CV1016">
        <f t="shared" si="516"/>
        <v>2.0271667080000002E-3</v>
      </c>
      <c r="CW1016" s="30">
        <v>4.3665482149999999E-4</v>
      </c>
    </row>
    <row r="1017" spans="1:104" ht="15.75" thickBot="1">
      <c r="A1017" t="s">
        <v>68</v>
      </c>
      <c r="B1017">
        <v>4.47E+18</v>
      </c>
      <c r="C1017" s="30">
        <v>-2.2100000000000002E-3</v>
      </c>
      <c r="D1017" s="30">
        <v>-3.4152372119999999E-4</v>
      </c>
      <c r="E1017" t="s">
        <v>62</v>
      </c>
      <c r="F1017">
        <v>4.47E+18</v>
      </c>
      <c r="G1017" s="19"/>
      <c r="H1017" s="19"/>
      <c r="I1017" s="19"/>
      <c r="J1017" s="19"/>
      <c r="K1017" s="19"/>
      <c r="L1017" s="19"/>
      <c r="M1017" s="19"/>
      <c r="N1017" s="19"/>
      <c r="R1017" s="100"/>
      <c r="S1017" t="s">
        <v>68</v>
      </c>
      <c r="T1017">
        <v>4.31E+18</v>
      </c>
      <c r="U1017" s="30">
        <v>-1.5800000000000002E-2</v>
      </c>
      <c r="V1017" s="30">
        <v>-2.2915155909999999E-3</v>
      </c>
      <c r="W1017" s="30">
        <v>-1.5E-3</v>
      </c>
      <c r="X1017" s="30">
        <v>-2.3496240599999999E-4</v>
      </c>
      <c r="Y1017" s="30">
        <v>2.24E-2</v>
      </c>
      <c r="Z1017" s="30">
        <v>3.3116499110000001E-3</v>
      </c>
      <c r="AA1017" s="30">
        <v>4.7000000000000002E-3</v>
      </c>
      <c r="AB1017" s="30">
        <v>7.0581168339999998E-4</v>
      </c>
      <c r="AC1017" s="99">
        <f t="shared" si="502"/>
        <v>3.7274589935000003E-4</v>
      </c>
      <c r="AD1017">
        <f t="shared" si="503"/>
        <v>2.3249149288773752E-3</v>
      </c>
      <c r="AE1017" t="s">
        <v>62</v>
      </c>
      <c r="AF1017">
        <v>4.31E+18</v>
      </c>
      <c r="AG1017" s="30">
        <v>1.1999999999999999E-3</v>
      </c>
      <c r="AH1017" s="30">
        <v>1.8561484919999999E-4</v>
      </c>
      <c r="AI1017" s="30">
        <v>-1.375E-2</v>
      </c>
      <c r="AJ1017" s="30">
        <v>-2.2504091649999999E-3</v>
      </c>
      <c r="AK1017" s="99">
        <f t="shared" si="504"/>
        <v>9.2807424599999997E-5</v>
      </c>
      <c r="AL1017" s="100">
        <f t="shared" si="530"/>
        <v>1.2180120070999997E-3</v>
      </c>
      <c r="AM1017" t="s">
        <v>68</v>
      </c>
      <c r="AN1017">
        <v>4.47E+18</v>
      </c>
      <c r="AO1017" s="30">
        <v>2E-3</v>
      </c>
      <c r="AP1017" s="30">
        <v>2.3767082590000002E-3</v>
      </c>
      <c r="AQ1017" s="30">
        <v>-1.4E-3</v>
      </c>
      <c r="AR1017" s="30">
        <v>-1.360147673E-3</v>
      </c>
      <c r="AS1017">
        <f t="shared" si="506"/>
        <v>5.0828029300000008E-4</v>
      </c>
      <c r="AT1017">
        <f t="shared" si="507"/>
        <v>2.6423561698343764E-3</v>
      </c>
      <c r="AU1017" t="s">
        <v>62</v>
      </c>
      <c r="AV1017">
        <v>4.47E+18</v>
      </c>
      <c r="AW1017" s="19"/>
      <c r="AX1017" s="19"/>
      <c r="AY1017" s="30">
        <v>2.75E-2</v>
      </c>
      <c r="AZ1017" s="30">
        <v>3.6725427349999999E-2</v>
      </c>
      <c r="BA1017" s="30">
        <v>-3.7000000000000002E-3</v>
      </c>
      <c r="BB1017" s="30">
        <v>-3.9382650350000001E-3</v>
      </c>
      <c r="BC1017" s="30">
        <v>-1.6999999999999999E-3</v>
      </c>
      <c r="BD1017" s="30">
        <v>-1.963728774E-3</v>
      </c>
      <c r="BE1017" s="30">
        <v>-5.1000000000000004E-3</v>
      </c>
      <c r="BF1017" s="30">
        <v>-5.2399054760000003E-3</v>
      </c>
      <c r="BG1017">
        <f t="shared" si="508"/>
        <v>-1.963728774E-3</v>
      </c>
      <c r="BH1017">
        <f t="shared" si="498"/>
        <v>2.0264505574675153E-2</v>
      </c>
      <c r="BI1017" t="s">
        <v>68</v>
      </c>
      <c r="BJ1017">
        <v>4.31E+18</v>
      </c>
      <c r="BK1017" s="30">
        <v>8.9999999999999993E-3</v>
      </c>
      <c r="BL1017" s="30">
        <v>1.300390117E-2</v>
      </c>
      <c r="BM1017" s="30">
        <v>3.5999999999999999E-3</v>
      </c>
      <c r="BN1017" s="30">
        <v>4.1279669759999998E-3</v>
      </c>
      <c r="BO1017">
        <f t="shared" si="509"/>
        <v>8.5659340729999991E-3</v>
      </c>
      <c r="BP1017">
        <f t="shared" si="510"/>
        <v>6.2762332579429578E-3</v>
      </c>
      <c r="BQ1017" t="s">
        <v>62</v>
      </c>
      <c r="BR1017">
        <v>4.31E+18</v>
      </c>
      <c r="BS1017" s="30">
        <v>1.8500000000000001E-3</v>
      </c>
      <c r="BT1017" s="30">
        <v>2.1325648410000001E-3</v>
      </c>
      <c r="BW1017" s="132">
        <v>9.5123913399999994E-5</v>
      </c>
      <c r="BX1017" s="134"/>
      <c r="BY1017" s="134"/>
      <c r="BZ1017" s="134"/>
      <c r="CA1017" s="134"/>
      <c r="CB1017" s="100"/>
      <c r="CC1017" s="132">
        <v>6.3825121679999999E-4</v>
      </c>
      <c r="CD1017" s="132">
        <v>6.5443605150000006E-5</v>
      </c>
      <c r="CE1017" s="132">
        <v>9.2238717199999995E-4</v>
      </c>
      <c r="CF1017" s="132">
        <v>1.9508327289999999E-4</v>
      </c>
      <c r="CG1017">
        <f t="shared" si="512"/>
        <v>4.552913167125E-4</v>
      </c>
      <c r="CH1017" s="133">
        <v>5.1303135279999998E-5</v>
      </c>
      <c r="CI1017" s="32"/>
      <c r="CJ1017" s="100">
        <f t="shared" si="513"/>
        <v>5.1303135279999998E-5</v>
      </c>
      <c r="CK1017" s="30">
        <v>6.6197975889999996E-4</v>
      </c>
      <c r="CL1017" s="30">
        <v>3.7883918870000003E-4</v>
      </c>
      <c r="CM1017">
        <f t="shared" si="514"/>
        <v>5.2040947379999999E-4</v>
      </c>
      <c r="CN1017" s="19"/>
      <c r="CO1017" s="32"/>
      <c r="CP1017" s="30">
        <v>1.0969170189999999E-3</v>
      </c>
      <c r="CQ1017" s="30">
        <v>5.4695341570000001E-4</v>
      </c>
      <c r="CR1017" s="30">
        <v>1.459460306E-3</v>
      </c>
      <c r="CS1017">
        <f t="shared" si="515"/>
        <v>5.4695341570000001E-4</v>
      </c>
      <c r="CT1017" s="30">
        <v>3.6219503709999999E-3</v>
      </c>
      <c r="CU1017" s="30">
        <v>1.149754318E-3</v>
      </c>
      <c r="CV1017">
        <f t="shared" si="516"/>
        <v>2.3858523445000001E-3</v>
      </c>
      <c r="CW1017" s="30">
        <v>5.9397898510000005E-4</v>
      </c>
    </row>
    <row r="1018" spans="1:104" ht="15.75" thickBot="1">
      <c r="A1018" t="s">
        <v>69</v>
      </c>
      <c r="B1018">
        <v>4.63E+18</v>
      </c>
      <c r="C1018" s="30">
        <v>-2.0699999999999998E-3</v>
      </c>
      <c r="D1018" s="30">
        <v>-3.1988873440000001E-4</v>
      </c>
      <c r="E1018" t="s">
        <v>63</v>
      </c>
      <c r="F1018">
        <v>4.63E+18</v>
      </c>
      <c r="G1018" s="30">
        <v>-3.8999999999999998E-3</v>
      </c>
      <c r="H1018" s="30">
        <v>-6.0343493730000001E-4</v>
      </c>
      <c r="I1018" s="30">
        <v>1.4999999999999999E-2</v>
      </c>
      <c r="J1018" s="30">
        <v>2.7860326890000002E-3</v>
      </c>
      <c r="K1018" s="30">
        <v>-8.9999999999999998E-4</v>
      </c>
      <c r="L1018" s="30">
        <v>-1.5649452270000001E-4</v>
      </c>
      <c r="M1018" s="30">
        <v>4.02E-2</v>
      </c>
      <c r="N1018" s="30">
        <v>1.4925373130000001E-2</v>
      </c>
      <c r="Q1018">
        <f t="shared" si="500"/>
        <v>-3.7996473000000001E-4</v>
      </c>
      <c r="R1018" s="100">
        <f t="shared" ref="R1018" si="540">_xlfn.STDEV.S(H1018,J1018,L1018,N1018,P1018)</f>
        <v>7.281923458941738E-3</v>
      </c>
      <c r="S1018" t="s">
        <v>69</v>
      </c>
      <c r="T1018">
        <v>4.46E+18</v>
      </c>
      <c r="U1018" s="30">
        <v>-1.72E-2</v>
      </c>
      <c r="V1018" s="30">
        <v>-2.4945612759999999E-3</v>
      </c>
      <c r="W1018" s="30">
        <v>-2.8E-3</v>
      </c>
      <c r="X1018" s="30">
        <v>-4.3859649120000003E-4</v>
      </c>
      <c r="Y1018" s="30">
        <v>2.3300000000000001E-2</v>
      </c>
      <c r="Z1018" s="30">
        <v>3.4447072740000002E-3</v>
      </c>
      <c r="AA1018" s="30">
        <v>3.8E-3</v>
      </c>
      <c r="AB1018" s="30">
        <v>5.7065625470000003E-4</v>
      </c>
      <c r="AC1018" s="99">
        <f t="shared" si="502"/>
        <v>2.7055144037499998E-4</v>
      </c>
      <c r="AD1018">
        <f t="shared" si="503"/>
        <v>2.4707669038062179E-3</v>
      </c>
      <c r="AE1018" t="s">
        <v>63</v>
      </c>
      <c r="AF1018">
        <v>4.46E+18</v>
      </c>
      <c r="AG1018" s="30">
        <v>1.1999999999999999E-3</v>
      </c>
      <c r="AH1018" s="30">
        <v>1.8561484919999999E-4</v>
      </c>
      <c r="AI1018" s="30">
        <v>-1.372E-2</v>
      </c>
      <c r="AJ1018" s="30">
        <v>-2.2454991819999999E-3</v>
      </c>
      <c r="AK1018" s="99">
        <f t="shared" si="504"/>
        <v>9.2807424599999997E-5</v>
      </c>
      <c r="AL1018" s="100">
        <f t="shared" si="530"/>
        <v>1.2155570155999999E-3</v>
      </c>
      <c r="AM1018" t="s">
        <v>69</v>
      </c>
      <c r="AN1018">
        <v>4.63E+18</v>
      </c>
      <c r="AO1018" s="30">
        <v>2.8E-3</v>
      </c>
      <c r="AP1018" s="30">
        <v>3.3273915630000002E-3</v>
      </c>
      <c r="AQ1018" s="30">
        <v>-6.9999999999999999E-4</v>
      </c>
      <c r="AR1018" s="30">
        <v>-6.800738366E-4</v>
      </c>
      <c r="AS1018">
        <f t="shared" si="506"/>
        <v>1.3236588632000001E-3</v>
      </c>
      <c r="AT1018">
        <f t="shared" si="507"/>
        <v>2.8337059594276174E-3</v>
      </c>
      <c r="AU1018" t="s">
        <v>63</v>
      </c>
      <c r="AV1018">
        <v>4.63E+18</v>
      </c>
      <c r="AW1018" s="30">
        <v>-1.6999999999999999E-3</v>
      </c>
      <c r="AX1018" s="30">
        <v>-1.5544989029999999E-3</v>
      </c>
      <c r="AY1018" s="30">
        <v>3.4200000000000001E-2</v>
      </c>
      <c r="AZ1018" s="30">
        <v>4.567307692E-2</v>
      </c>
      <c r="BA1018" s="30">
        <v>-2.2000000000000001E-3</v>
      </c>
      <c r="BB1018" s="30">
        <v>-2.3416711020000001E-3</v>
      </c>
      <c r="BC1018" s="30">
        <v>-1E-3</v>
      </c>
      <c r="BD1018" s="30">
        <v>-1.155134573E-3</v>
      </c>
      <c r="BE1018" s="30">
        <v>-5.1999999999999998E-3</v>
      </c>
      <c r="BF1018" s="30">
        <v>-5.3426487210000003E-3</v>
      </c>
      <c r="BG1018">
        <f t="shared" si="508"/>
        <v>-1.3548167380000001E-3</v>
      </c>
      <c r="BH1018">
        <f t="shared" si="498"/>
        <v>2.1649969770615094E-2</v>
      </c>
      <c r="BI1018" t="s">
        <v>69</v>
      </c>
      <c r="BJ1018">
        <v>4.46E+18</v>
      </c>
      <c r="BK1018" s="30">
        <v>7.0000000000000001E-3</v>
      </c>
      <c r="BL1018" s="30">
        <v>1.0114145349999999E-2</v>
      </c>
      <c r="BM1018" s="30">
        <v>-3.2000000000000002E-3</v>
      </c>
      <c r="BN1018" s="30">
        <v>-3.6693039790000001E-3</v>
      </c>
      <c r="BO1018">
        <f t="shared" si="509"/>
        <v>3.2224206854999998E-3</v>
      </c>
      <c r="BP1018">
        <f t="shared" si="510"/>
        <v>9.7463704886770683E-3</v>
      </c>
      <c r="BQ1018" t="s">
        <v>63</v>
      </c>
      <c r="BR1018">
        <v>4.46E+18</v>
      </c>
      <c r="BS1018" s="30">
        <v>2.0699999999999998E-3</v>
      </c>
      <c r="BT1018" s="30">
        <v>2.3861671470000001E-3</v>
      </c>
      <c r="BW1018" s="133">
        <v>8.9097964140000006E-5</v>
      </c>
      <c r="BX1018" s="132">
        <v>2.935556955E-5</v>
      </c>
      <c r="BY1018" s="132">
        <v>7.7598806709999995E-4</v>
      </c>
      <c r="BZ1018" s="132">
        <v>4.3588103839999997E-5</v>
      </c>
      <c r="CA1018" s="132">
        <v>4.1571340829999999E-3</v>
      </c>
      <c r="CB1018" s="100">
        <f t="shared" ref="CB1018" si="541">AVERAGE(BX1018:CA1018)</f>
        <v>1.2515164558724999E-3</v>
      </c>
      <c r="CC1018" s="133">
        <v>6.9480512209999998E-4</v>
      </c>
      <c r="CD1018" s="133">
        <v>1.221613963E-4</v>
      </c>
      <c r="CE1018" s="133">
        <v>9.5944737079999996E-4</v>
      </c>
      <c r="CF1018" s="133">
        <v>1.5772690149999999E-4</v>
      </c>
      <c r="CG1018">
        <f t="shared" si="512"/>
        <v>4.8353519767499996E-4</v>
      </c>
      <c r="CH1018" s="133">
        <v>5.1303135279999998E-5</v>
      </c>
      <c r="CI1018" s="32"/>
      <c r="CJ1018" s="100">
        <f t="shared" si="513"/>
        <v>5.1303135279999998E-5</v>
      </c>
      <c r="CK1018" s="30">
        <v>9.2677166240000004E-4</v>
      </c>
      <c r="CL1018" s="30">
        <v>1.894195944E-4</v>
      </c>
      <c r="CM1018">
        <f t="shared" si="514"/>
        <v>5.5809562839999999E-4</v>
      </c>
      <c r="CN1018" s="30">
        <v>4.3297144479999999E-4</v>
      </c>
      <c r="CO1018" s="32"/>
      <c r="CP1018" s="30">
        <v>6.5222092999999998E-4</v>
      </c>
      <c r="CQ1018" s="30">
        <v>3.217373034E-4</v>
      </c>
      <c r="CR1018" s="30">
        <v>1.4880771749999999E-3</v>
      </c>
      <c r="CS1018">
        <f t="shared" si="515"/>
        <v>3.7735437409999999E-4</v>
      </c>
      <c r="CT1018" s="30">
        <v>2.817072511E-3</v>
      </c>
      <c r="CU1018" s="30">
        <v>1.022003838E-3</v>
      </c>
      <c r="CV1018">
        <f t="shared" si="516"/>
        <v>1.9195381745000001E-3</v>
      </c>
      <c r="CW1018" s="30">
        <v>6.6461432380000005E-4</v>
      </c>
    </row>
    <row r="1019" spans="1:104" ht="15.75" thickBot="1">
      <c r="E1019" t="s">
        <v>64</v>
      </c>
      <c r="F1019">
        <v>4.78E+18</v>
      </c>
      <c r="G1019" s="19"/>
      <c r="H1019" s="19"/>
      <c r="I1019" s="19"/>
      <c r="J1019" s="19"/>
      <c r="K1019" s="19"/>
      <c r="L1019" s="19"/>
      <c r="R1019" s="100"/>
      <c r="AE1019" t="s">
        <v>64</v>
      </c>
      <c r="AF1019">
        <v>4.61E+18</v>
      </c>
      <c r="AG1019" s="30">
        <v>1.4E-3</v>
      </c>
      <c r="AH1019" s="30">
        <v>2.165506574E-4</v>
      </c>
      <c r="AI1019" s="30">
        <v>-1.661E-2</v>
      </c>
      <c r="AJ1019" s="30">
        <v>-2.7184942719999999E-3</v>
      </c>
      <c r="AK1019" s="99">
        <f t="shared" si="504"/>
        <v>1.082753287E-4</v>
      </c>
      <c r="AL1019" s="100">
        <f t="shared" si="530"/>
        <v>1.4675224647E-3</v>
      </c>
      <c r="AU1019" t="s">
        <v>64</v>
      </c>
      <c r="AV1019">
        <v>4.78E+18</v>
      </c>
      <c r="AW1019" s="19"/>
      <c r="AX1019" s="19"/>
      <c r="AY1019" s="30">
        <v>3.49E-2</v>
      </c>
      <c r="AZ1019" s="30">
        <v>4.6607905980000003E-2</v>
      </c>
      <c r="BA1019" s="30">
        <v>-5.4000000000000003E-3</v>
      </c>
      <c r="BB1019" s="30">
        <v>-5.7477381590000003E-3</v>
      </c>
      <c r="BC1019" s="30">
        <v>-1.8E-3</v>
      </c>
      <c r="BD1019" s="30">
        <v>-2.0792422320000002E-3</v>
      </c>
      <c r="BE1019" s="30">
        <v>-4.4000000000000003E-3</v>
      </c>
      <c r="BF1019" s="30">
        <v>-4.5207027640000001E-3</v>
      </c>
      <c r="BG1019">
        <f t="shared" si="508"/>
        <v>-2.0792422320000002E-3</v>
      </c>
      <c r="BH1019">
        <f t="shared" si="498"/>
        <v>2.5407693575765927E-2</v>
      </c>
      <c r="BQ1019" t="s">
        <v>64</v>
      </c>
      <c r="BR1019">
        <v>4.61E+18</v>
      </c>
      <c r="BS1019" s="30">
        <v>1.82E-3</v>
      </c>
      <c r="BT1019" s="30">
        <v>2.0979827090000002E-3</v>
      </c>
      <c r="BW1019" s="9"/>
      <c r="BX1019" s="134"/>
      <c r="BY1019" s="134"/>
      <c r="BZ1019" s="134"/>
      <c r="CB1019" s="100"/>
      <c r="CH1019" s="133">
        <v>5.9853657820000001E-5</v>
      </c>
      <c r="CI1019" s="32"/>
      <c r="CJ1019" s="100">
        <f t="shared" si="513"/>
        <v>5.9853657820000001E-5</v>
      </c>
      <c r="CN1019" s="19"/>
      <c r="CO1019" s="32"/>
      <c r="CP1019" s="30">
        <v>1.6009059189999999E-3</v>
      </c>
      <c r="CQ1019" s="30">
        <v>5.7912714609999996E-4</v>
      </c>
      <c r="CR1019" s="30">
        <v>1.259142225E-3</v>
      </c>
      <c r="CS1019">
        <f t="shared" si="515"/>
        <v>5.7912714609999996E-4</v>
      </c>
      <c r="CW1019" s="30">
        <v>5.8434689340000005E-4</v>
      </c>
    </row>
    <row r="1020" spans="1:104" ht="15.75" thickBot="1">
      <c r="E1020" t="s">
        <v>65</v>
      </c>
      <c r="F1020">
        <v>4.94E+18</v>
      </c>
      <c r="G1020" s="30">
        <v>-6.0000000000000001E-3</v>
      </c>
      <c r="H1020" s="30">
        <v>-9.283614421E-4</v>
      </c>
      <c r="I1020" s="30">
        <v>1.47E-2</v>
      </c>
      <c r="J1020" s="30">
        <v>2.7303120359999998E-3</v>
      </c>
      <c r="K1020" s="30">
        <v>-8.9999999999999998E-4</v>
      </c>
      <c r="L1020" s="30">
        <v>-1.5649452270000001E-4</v>
      </c>
      <c r="Q1020">
        <f t="shared" si="500"/>
        <v>-5.4242798239999995E-4</v>
      </c>
      <c r="R1020" s="100">
        <f t="shared" ref="R1020" si="542">_xlfn.STDEV.S(H1020,J1020,L1020,N1020,P1020)</f>
        <v>1.9285280340184208E-3</v>
      </c>
      <c r="AE1020" t="s">
        <v>65</v>
      </c>
      <c r="AF1020">
        <v>4.76E+18</v>
      </c>
      <c r="AG1020" s="30">
        <v>-1E-4</v>
      </c>
      <c r="AH1020" s="30">
        <v>-1.5467904100000001E-5</v>
      </c>
      <c r="AI1020" s="30">
        <v>-2.0209999999999999E-2</v>
      </c>
      <c r="AJ1020" s="30">
        <v>-3.3076923080000002E-3</v>
      </c>
      <c r="AK1020" s="99">
        <f t="shared" si="504"/>
        <v>-7.7339520500000003E-6</v>
      </c>
      <c r="AL1020" s="100">
        <f t="shared" si="530"/>
        <v>1.64611220195E-3</v>
      </c>
      <c r="AU1020" t="s">
        <v>65</v>
      </c>
      <c r="AV1020">
        <v>4.94E+18</v>
      </c>
      <c r="AW1020" s="30">
        <v>-3.3999999999999998E-3</v>
      </c>
      <c r="AX1020" s="30">
        <v>-3.1089978049999999E-3</v>
      </c>
      <c r="AY1020" s="30">
        <v>3.3700000000000001E-2</v>
      </c>
      <c r="AZ1020" s="30">
        <v>4.5005341880000001E-2</v>
      </c>
      <c r="BA1020" s="30">
        <v>-4.8999999999999998E-3</v>
      </c>
      <c r="BB1020" s="30">
        <v>-5.215540181E-3</v>
      </c>
      <c r="BC1020" s="30">
        <v>-1.5E-3</v>
      </c>
      <c r="BD1020" s="30">
        <v>-1.7327018599999999E-3</v>
      </c>
      <c r="BE1020" s="30">
        <v>-4.4000000000000003E-3</v>
      </c>
      <c r="BF1020" s="30">
        <v>-4.5207027640000001E-3</v>
      </c>
      <c r="BG1020">
        <f t="shared" si="508"/>
        <v>-2.4208498325E-3</v>
      </c>
      <c r="BH1020">
        <f t="shared" si="498"/>
        <v>2.1798063035598409E-2</v>
      </c>
      <c r="BQ1020" t="s">
        <v>65</v>
      </c>
      <c r="BR1020">
        <v>4.76E+18</v>
      </c>
      <c r="BS1020" s="30">
        <v>1.9300000000000001E-3</v>
      </c>
      <c r="BT1020" s="30">
        <v>2.2247838620000002E-3</v>
      </c>
      <c r="BW1020" s="9"/>
      <c r="BX1020" s="132">
        <v>4.5162414690000003E-5</v>
      </c>
      <c r="BY1020" s="132">
        <v>7.6046830569999997E-4</v>
      </c>
      <c r="BZ1020" s="132">
        <v>4.3588103839999997E-5</v>
      </c>
      <c r="CB1020" s="100">
        <f t="shared" ref="CB1020" si="543">AVERAGE(BX1020:CA1020)</f>
        <v>2.8307294140999997E-4</v>
      </c>
      <c r="CH1020" s="133">
        <v>4.275261273E-6</v>
      </c>
      <c r="CI1020" s="32"/>
      <c r="CJ1020" s="100">
        <f t="shared" si="513"/>
        <v>4.275261273E-6</v>
      </c>
      <c r="CN1020" s="30">
        <v>8.6594288959999997E-4</v>
      </c>
      <c r="CO1020" s="32"/>
      <c r="CP1020" s="30">
        <v>1.4526738899999999E-3</v>
      </c>
      <c r="CQ1020" s="30">
        <v>4.826059551E-4</v>
      </c>
      <c r="CR1020" s="30">
        <v>1.259142225E-3</v>
      </c>
      <c r="CS1020">
        <f t="shared" si="515"/>
        <v>6.7427442235000001E-4</v>
      </c>
      <c r="CW1020" s="30">
        <v>6.1966456279999999E-4</v>
      </c>
    </row>
    <row r="1021" spans="1:104" ht="15.75" thickBot="1">
      <c r="E1021" t="s">
        <v>66</v>
      </c>
      <c r="F1021">
        <v>5.09E+18</v>
      </c>
      <c r="G1021" s="19"/>
      <c r="H1021" s="19"/>
      <c r="I1021" s="19"/>
      <c r="J1021" s="19"/>
      <c r="K1021" s="19"/>
      <c r="L1021" s="19"/>
      <c r="R1021" s="100"/>
      <c r="AE1021" t="s">
        <v>66</v>
      </c>
      <c r="AF1021">
        <v>4.91E+18</v>
      </c>
      <c r="AG1021" s="30">
        <v>5.9999999999999995E-4</v>
      </c>
      <c r="AH1021" s="30">
        <v>9.2807424589999994E-5</v>
      </c>
      <c r="AI1021" s="30">
        <v>-2.1080000000000002E-2</v>
      </c>
      <c r="AJ1021" s="30">
        <v>-3.4500818329999999E-3</v>
      </c>
      <c r="AK1021" s="99">
        <f t="shared" si="504"/>
        <v>4.6403712294999997E-5</v>
      </c>
      <c r="AL1021" s="100">
        <f t="shared" si="530"/>
        <v>1.7714446287949998E-3</v>
      </c>
      <c r="AU1021" t="s">
        <v>66</v>
      </c>
      <c r="AV1021">
        <v>5.09E+18</v>
      </c>
      <c r="AW1021" s="19"/>
      <c r="AX1021" s="19"/>
      <c r="AY1021" s="30">
        <v>3.1600000000000003E-2</v>
      </c>
      <c r="AZ1021" s="30">
        <v>4.2200854699999998E-2</v>
      </c>
      <c r="BA1021" s="30">
        <v>-2.7000000000000001E-3</v>
      </c>
      <c r="BB1021" s="30">
        <v>-2.8738690789999999E-3</v>
      </c>
      <c r="BC1021" s="30">
        <v>-2.8E-3</v>
      </c>
      <c r="BD1021" s="30">
        <v>-3.234376805E-3</v>
      </c>
      <c r="BE1021" s="30">
        <v>-3.0000000000000001E-3</v>
      </c>
      <c r="BF1021" s="30">
        <v>-3.0822973389999998E-3</v>
      </c>
      <c r="BG1021">
        <f t="shared" si="508"/>
        <v>-3.234376805E-3</v>
      </c>
      <c r="BH1021">
        <f t="shared" si="498"/>
        <v>2.2632666989290305E-2</v>
      </c>
      <c r="BQ1021" t="s">
        <v>66</v>
      </c>
      <c r="BR1021">
        <v>4.91E+18</v>
      </c>
      <c r="BS1021" s="30">
        <v>3.5400000000000002E-3</v>
      </c>
      <c r="BT1021" s="30">
        <v>4.0806916429999996E-3</v>
      </c>
      <c r="BW1021" s="9"/>
      <c r="BX1021" s="134"/>
      <c r="BY1021" s="134"/>
      <c r="BZ1021" s="134"/>
      <c r="CB1021" s="100"/>
      <c r="CH1021" s="133">
        <v>2.5651567639999999E-5</v>
      </c>
      <c r="CI1021" s="32"/>
      <c r="CJ1021" s="100">
        <f t="shared" si="513"/>
        <v>2.5651567639999999E-5</v>
      </c>
      <c r="CN1021" s="19"/>
      <c r="CO1021" s="32"/>
      <c r="CP1021" s="30">
        <v>8.0045295960000005E-4</v>
      </c>
      <c r="CQ1021" s="30">
        <v>9.0086444949999997E-4</v>
      </c>
      <c r="CR1021" s="30">
        <v>8.5850606249999995E-4</v>
      </c>
      <c r="CS1021">
        <f t="shared" si="515"/>
        <v>9.0086444949999997E-4</v>
      </c>
      <c r="CW1021" s="30">
        <v>1.136586815E-3</v>
      </c>
    </row>
    <row r="1022" spans="1:104" ht="15.75" thickBot="1">
      <c r="E1022" t="s">
        <v>67</v>
      </c>
      <c r="F1022">
        <v>5.24E+18</v>
      </c>
      <c r="G1022" s="30">
        <v>-6.3E-3</v>
      </c>
      <c r="H1022" s="30">
        <v>-9.7477951420000002E-4</v>
      </c>
      <c r="I1022" s="30">
        <v>1.18E-2</v>
      </c>
      <c r="J1022" s="30">
        <v>2.191679049E-3</v>
      </c>
      <c r="K1022" s="30">
        <v>-2.3E-3</v>
      </c>
      <c r="L1022" s="30">
        <v>-3.9993044690000003E-4</v>
      </c>
      <c r="Q1022">
        <f t="shared" si="500"/>
        <v>-6.8735498054999997E-4</v>
      </c>
      <c r="R1022" s="100">
        <f t="shared" ref="R1022" si="544">_xlfn.STDEV.S(H1022,J1022,L1022,N1022,P1022)</f>
        <v>1.6868783329905242E-3</v>
      </c>
      <c r="AE1022" t="s">
        <v>67</v>
      </c>
      <c r="AF1022">
        <v>5.06E+18</v>
      </c>
      <c r="AG1022" s="30">
        <v>-5.0000000000000001E-4</v>
      </c>
      <c r="AH1022" s="30">
        <v>-7.7339520490000003E-5</v>
      </c>
      <c r="AI1022" s="30">
        <v>-2.4219999999999998E-2</v>
      </c>
      <c r="AJ1022" s="30">
        <v>-3.9639934530000002E-3</v>
      </c>
      <c r="AK1022" s="99">
        <f t="shared" si="504"/>
        <v>-3.8669760245000002E-5</v>
      </c>
      <c r="AL1022" s="100">
        <f t="shared" si="530"/>
        <v>1.9433269662550001E-3</v>
      </c>
      <c r="AU1022" t="s">
        <v>67</v>
      </c>
      <c r="AV1022">
        <v>5.24E+18</v>
      </c>
      <c r="AW1022" s="30">
        <v>-1.1000000000000001E-3</v>
      </c>
      <c r="AX1022" s="30">
        <v>-1.0058522309999999E-3</v>
      </c>
      <c r="AY1022" s="30">
        <v>3.6499999999999998E-2</v>
      </c>
      <c r="AZ1022" s="30">
        <v>4.8744658119999999E-2</v>
      </c>
      <c r="BA1022" s="30">
        <v>-8.9999999999999998E-4</v>
      </c>
      <c r="BB1022" s="30">
        <v>-9.5795635979999995E-4</v>
      </c>
      <c r="BC1022" s="30">
        <v>-2.0999999999999999E-3</v>
      </c>
      <c r="BD1022" s="30">
        <v>-2.4257826040000002E-3</v>
      </c>
      <c r="BE1022" s="30">
        <v>-3.3E-3</v>
      </c>
      <c r="BF1022" s="30">
        <v>-3.3905270730000001E-3</v>
      </c>
      <c r="BG1022">
        <f t="shared" si="508"/>
        <v>-1.7158174175E-3</v>
      </c>
      <c r="BH1022">
        <f t="shared" si="498"/>
        <v>2.2692137979637844E-2</v>
      </c>
      <c r="BQ1022" t="s">
        <v>67</v>
      </c>
      <c r="BR1022">
        <v>5.06E+18</v>
      </c>
      <c r="BS1022" s="30">
        <v>2.0400000000000001E-3</v>
      </c>
      <c r="BT1022" s="30">
        <v>2.3515850140000002E-3</v>
      </c>
      <c r="BW1022" s="9"/>
      <c r="BX1022" s="132">
        <v>4.7420535430000003E-5</v>
      </c>
      <c r="BY1022" s="132">
        <v>6.104439461E-4</v>
      </c>
      <c r="BZ1022" s="132">
        <v>1.113918209E-4</v>
      </c>
      <c r="CB1022" s="100">
        <f t="shared" ref="CB1022" si="545">AVERAGE(BX1022:CA1022)</f>
        <v>2.5641876747666665E-4</v>
      </c>
      <c r="CH1022" s="133">
        <v>2.1376306370000001E-5</v>
      </c>
      <c r="CI1022" s="32"/>
      <c r="CJ1022" s="100">
        <f t="shared" si="513"/>
        <v>2.1376306370000001E-5</v>
      </c>
      <c r="CN1022" s="30">
        <v>2.8015799370000001E-4</v>
      </c>
      <c r="CO1022" s="32"/>
      <c r="CP1022" s="30">
        <v>2.6681765319999998E-4</v>
      </c>
      <c r="CQ1022" s="30">
        <v>6.7564833709999998E-4</v>
      </c>
      <c r="CR1022" s="30">
        <v>9.4435666870000003E-4</v>
      </c>
      <c r="CS1022">
        <f t="shared" si="515"/>
        <v>4.7790316540000002E-4</v>
      </c>
      <c r="CW1022" s="30">
        <v>6.5498223220000003E-4</v>
      </c>
    </row>
    <row r="1023" spans="1:104" ht="15.75" thickBot="1">
      <c r="E1023" t="s">
        <v>68</v>
      </c>
      <c r="F1023">
        <v>5.4E+18</v>
      </c>
      <c r="G1023" s="19"/>
      <c r="H1023" s="19"/>
      <c r="I1023" s="19"/>
      <c r="J1023" s="19"/>
      <c r="K1023" s="19"/>
      <c r="L1023" s="19"/>
      <c r="R1023" s="100"/>
      <c r="AE1023" t="s">
        <v>68</v>
      </c>
      <c r="AF1023">
        <v>5.21E+18</v>
      </c>
      <c r="AG1023" s="30">
        <v>-8.0000000000000004E-4</v>
      </c>
      <c r="AH1023" s="30">
        <v>-1.2374323280000001E-4</v>
      </c>
      <c r="AI1023" s="30">
        <v>-2.6200000000000001E-2</v>
      </c>
      <c r="AJ1023" s="30">
        <v>-4.2880523730000003E-3</v>
      </c>
      <c r="AK1023" s="99">
        <f t="shared" si="504"/>
        <v>-6.1871616400000003E-5</v>
      </c>
      <c r="AL1023" s="100">
        <f t="shared" si="530"/>
        <v>2.0821545700999999E-3</v>
      </c>
      <c r="AU1023" t="s">
        <v>68</v>
      </c>
      <c r="AV1023">
        <v>5.4E+18</v>
      </c>
      <c r="AW1023" s="19"/>
      <c r="AX1023" s="19"/>
      <c r="AY1023" s="30">
        <v>3.6999999999999998E-2</v>
      </c>
      <c r="AZ1023" s="30">
        <v>4.9412393159999998E-2</v>
      </c>
      <c r="BA1023" s="30">
        <v>-1.6000000000000001E-3</v>
      </c>
      <c r="BB1023" s="30">
        <v>-1.7030335279999999E-3</v>
      </c>
      <c r="BC1023" s="30">
        <v>-2.3E-3</v>
      </c>
      <c r="BD1023" s="30">
        <v>-2.6568095180000001E-3</v>
      </c>
      <c r="BE1023" s="30">
        <v>-3.5999999999999999E-3</v>
      </c>
      <c r="BF1023" s="30">
        <v>-3.6987568069999999E-3</v>
      </c>
      <c r="BG1023">
        <f t="shared" si="508"/>
        <v>-2.6568095180000001E-3</v>
      </c>
      <c r="BH1023">
        <f t="shared" si="498"/>
        <v>2.6062043310202752E-2</v>
      </c>
      <c r="BQ1023" t="s">
        <v>68</v>
      </c>
      <c r="BR1023">
        <v>5.21E+18</v>
      </c>
      <c r="BS1023" s="30">
        <v>2.5699999999999998E-3</v>
      </c>
      <c r="BT1023" s="30">
        <v>2.9625360229999999E-3</v>
      </c>
      <c r="BW1023" s="9"/>
      <c r="BX1023" s="134"/>
      <c r="BY1023" s="134"/>
      <c r="BZ1023" s="134"/>
      <c r="CB1023" s="100"/>
      <c r="CH1023" s="133">
        <v>3.4202090179999999E-5</v>
      </c>
      <c r="CI1023" s="32"/>
      <c r="CJ1023" s="100">
        <f t="shared" si="513"/>
        <v>3.4202090179999999E-5</v>
      </c>
      <c r="CN1023" s="19"/>
      <c r="CO1023" s="32"/>
      <c r="CP1023" s="30">
        <v>4.743424946E-4</v>
      </c>
      <c r="CQ1023" s="30">
        <v>7.3999579780000002E-4</v>
      </c>
      <c r="CR1023" s="30">
        <v>1.030207275E-3</v>
      </c>
      <c r="CS1023">
        <f t="shared" si="515"/>
        <v>7.3999579780000002E-4</v>
      </c>
      <c r="CW1023" s="30">
        <v>8.2514918470000004E-4</v>
      </c>
    </row>
    <row r="1024" spans="1:104" ht="15.75" thickBot="1">
      <c r="E1024" t="s">
        <v>69</v>
      </c>
      <c r="F1024">
        <v>5.55E+18</v>
      </c>
      <c r="G1024" s="30">
        <v>-5.4000000000000003E-3</v>
      </c>
      <c r="H1024" s="30">
        <v>-8.3552529779999999E-4</v>
      </c>
      <c r="I1024" s="30">
        <v>7.7000000000000002E-3</v>
      </c>
      <c r="J1024" s="30">
        <v>1.4301634470000001E-3</v>
      </c>
      <c r="K1024" s="30">
        <v>-1.9E-3</v>
      </c>
      <c r="L1024" s="30">
        <v>-3.3037732569999998E-4</v>
      </c>
      <c r="Q1024">
        <f t="shared" si="500"/>
        <v>-5.8295131175000001E-4</v>
      </c>
      <c r="R1024" s="100">
        <f t="shared" ref="R1024" si="546">_xlfn.STDEV.S(H1024,J1024,L1024,N1024,P1024)</f>
        <v>1.1893992723478279E-3</v>
      </c>
      <c r="AE1024" t="s">
        <v>69</v>
      </c>
      <c r="AF1024">
        <v>5.35E+18</v>
      </c>
      <c r="AG1024" s="30">
        <v>-5.9999999999999995E-4</v>
      </c>
      <c r="AH1024" s="30">
        <v>-9.2807424589999994E-5</v>
      </c>
      <c r="AI1024" s="30">
        <v>-2.5309999999999999E-2</v>
      </c>
      <c r="AJ1024" s="30">
        <v>-4.1423895249999999E-3</v>
      </c>
      <c r="AK1024" s="99">
        <f t="shared" si="504"/>
        <v>-4.6403712294999997E-5</v>
      </c>
      <c r="AL1024" s="100">
        <f t="shared" si="530"/>
        <v>2.0247910502050001E-3</v>
      </c>
      <c r="AU1024" t="s">
        <v>69</v>
      </c>
      <c r="AV1024">
        <v>5.55E+18</v>
      </c>
      <c r="AW1024" s="30">
        <v>-1.4E-3</v>
      </c>
      <c r="AX1024" s="30">
        <v>-1.2801755670000001E-3</v>
      </c>
      <c r="AY1024" s="30">
        <v>3.5000000000000003E-2</v>
      </c>
      <c r="AZ1024" s="30">
        <v>4.6741452990000001E-2</v>
      </c>
      <c r="BA1024" s="30">
        <v>-1E-3</v>
      </c>
      <c r="BB1024" s="30">
        <v>-1.064395955E-3</v>
      </c>
      <c r="BC1024" s="30">
        <v>-1.9E-3</v>
      </c>
      <c r="BD1024" s="30">
        <v>-2.1947556889999999E-3</v>
      </c>
      <c r="BE1024" s="30">
        <v>-2.7000000000000001E-3</v>
      </c>
      <c r="BF1024" s="30">
        <v>-2.774067605E-3</v>
      </c>
      <c r="BG1024">
        <f t="shared" si="508"/>
        <v>-1.737465628E-3</v>
      </c>
      <c r="BH1024">
        <f t="shared" si="498"/>
        <v>2.1732080349018516E-2</v>
      </c>
      <c r="BQ1024" t="s">
        <v>69</v>
      </c>
      <c r="BR1024">
        <v>5.35E+18</v>
      </c>
      <c r="BS1024" s="30">
        <v>1.5E-3</v>
      </c>
      <c r="BT1024" s="30">
        <v>1.7291066280000001E-3</v>
      </c>
      <c r="BW1024" s="9"/>
      <c r="BX1024" s="133">
        <v>4.064617322E-5</v>
      </c>
      <c r="BY1024" s="133">
        <v>3.983405411E-4</v>
      </c>
      <c r="BZ1024" s="133">
        <v>9.2019330329999995E-5</v>
      </c>
      <c r="CA1024" s="120"/>
      <c r="CB1024" s="100">
        <f t="shared" ref="CB1024" si="547">AVERAGE(BX1024:CA1024)</f>
        <v>1.7700201488333331E-4</v>
      </c>
      <c r="CH1024" s="132">
        <v>2.5651567639999999E-5</v>
      </c>
      <c r="CI1024" s="32"/>
      <c r="CJ1024" s="100">
        <f t="shared" si="513"/>
        <v>2.5651567639999999E-5</v>
      </c>
      <c r="CN1024" s="30">
        <v>3.5656471919999998E-4</v>
      </c>
      <c r="CO1024" s="32"/>
      <c r="CP1024" s="30">
        <v>2.9646405909999999E-4</v>
      </c>
      <c r="CQ1024" s="30">
        <v>6.1130087640000005E-4</v>
      </c>
      <c r="CR1024" s="30">
        <v>7.726554562E-4</v>
      </c>
      <c r="CS1024">
        <f t="shared" si="515"/>
        <v>4.8393279780000001E-4</v>
      </c>
      <c r="CW1024" s="30">
        <v>4.8160458250000001E-4</v>
      </c>
    </row>
    <row r="1040" spans="1:72">
      <c r="A1040" s="187" t="s">
        <v>167</v>
      </c>
      <c r="B1040" s="187"/>
      <c r="C1040" s="187"/>
      <c r="D1040" s="187"/>
      <c r="E1040" s="187"/>
      <c r="F1040" s="187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87"/>
      <c r="V1040" s="187"/>
      <c r="W1040" s="187"/>
      <c r="X1040" s="187"/>
      <c r="Y1040" s="187"/>
      <c r="Z1040" s="187"/>
      <c r="AA1040" s="187"/>
      <c r="AB1040" s="187"/>
      <c r="AC1040" s="187"/>
      <c r="AD1040" s="187"/>
      <c r="AE1040" s="187"/>
      <c r="AF1040" s="187"/>
      <c r="AG1040" s="187"/>
      <c r="AH1040" s="187"/>
      <c r="AI1040" s="187"/>
      <c r="AJ1040" s="187"/>
      <c r="AK1040" s="187"/>
      <c r="AL1040" s="187"/>
      <c r="AM1040" s="187"/>
      <c r="AN1040" s="187"/>
      <c r="AO1040" s="187"/>
      <c r="AP1040" s="187"/>
      <c r="AQ1040" s="187"/>
      <c r="AR1040" s="187"/>
      <c r="AS1040" s="187"/>
      <c r="AT1040" s="187"/>
      <c r="AU1040" s="187"/>
      <c r="AV1040" s="187"/>
      <c r="AW1040" s="187"/>
      <c r="AX1040" s="187"/>
      <c r="AY1040" s="187"/>
      <c r="AZ1040" s="187"/>
      <c r="BA1040" s="187"/>
      <c r="BB1040" s="187"/>
      <c r="BC1040" s="187"/>
      <c r="BD1040" s="187"/>
      <c r="BE1040" s="187"/>
      <c r="BF1040" s="187"/>
      <c r="BG1040" s="187"/>
      <c r="BH1040" s="187"/>
      <c r="BI1040" s="187"/>
      <c r="BJ1040" s="187"/>
      <c r="BK1040" s="187"/>
      <c r="BL1040" s="187"/>
      <c r="BM1040" s="187"/>
      <c r="BN1040" s="187"/>
      <c r="BO1040" s="187"/>
      <c r="BP1040" s="187"/>
      <c r="BQ1040" s="187"/>
      <c r="BR1040" s="187"/>
      <c r="BS1040" s="187"/>
      <c r="BT1040" s="187"/>
    </row>
    <row r="1041" spans="1:112" ht="15.75" thickBot="1">
      <c r="A1041" s="188" t="s">
        <v>70</v>
      </c>
      <c r="B1041" s="188"/>
      <c r="C1041" s="188"/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88"/>
      <c r="V1041" s="188"/>
      <c r="W1041" s="188"/>
      <c r="X1041" s="188"/>
      <c r="Y1041" s="188"/>
      <c r="Z1041" s="188"/>
      <c r="AA1041" s="188"/>
      <c r="AB1041" s="188"/>
      <c r="AC1041" s="188"/>
      <c r="AD1041" s="188"/>
      <c r="AE1041" s="188"/>
      <c r="AF1041" s="188"/>
      <c r="AG1041" s="188"/>
      <c r="AH1041" s="188"/>
      <c r="AI1041" s="188"/>
      <c r="AJ1041" s="188"/>
      <c r="AK1041" s="188"/>
      <c r="AL1041" s="188"/>
      <c r="AM1041" s="189" t="s">
        <v>89</v>
      </c>
      <c r="AN1041" s="189"/>
      <c r="AO1041" s="189"/>
      <c r="AP1041" s="189"/>
      <c r="AQ1041" s="189"/>
      <c r="AR1041" s="189"/>
      <c r="AS1041" s="189"/>
      <c r="AT1041" s="189"/>
      <c r="AU1041" s="189"/>
      <c r="AV1041" s="189"/>
      <c r="AW1041" s="189"/>
      <c r="AX1041" s="189"/>
      <c r="AY1041" s="189"/>
      <c r="AZ1041" s="189"/>
      <c r="BA1041" s="189"/>
      <c r="BB1041" s="189"/>
      <c r="BC1041" s="189"/>
      <c r="BD1041" s="189"/>
      <c r="BE1041" s="189"/>
      <c r="BF1041" s="189"/>
      <c r="BG1041" s="189"/>
      <c r="BH1041" s="189"/>
      <c r="BI1041" s="189"/>
      <c r="BJ1041" s="189"/>
      <c r="BK1041" s="189"/>
      <c r="BL1041" s="189"/>
      <c r="BM1041" s="189"/>
      <c r="BN1041" s="189"/>
      <c r="BO1041" s="189"/>
      <c r="BP1041" s="189"/>
      <c r="BQ1041" s="189"/>
      <c r="BR1041" s="189"/>
      <c r="BS1041" s="189"/>
      <c r="BT1041" s="189"/>
      <c r="BW1041" t="s">
        <v>168</v>
      </c>
    </row>
    <row r="1042" spans="1:112" ht="15.75" thickBot="1">
      <c r="A1042" s="169" t="s">
        <v>6</v>
      </c>
      <c r="B1042" s="147"/>
      <c r="C1042" s="190"/>
      <c r="D1042" s="190"/>
      <c r="E1042" s="144" t="s">
        <v>4</v>
      </c>
      <c r="F1042" s="145"/>
      <c r="G1042" s="145"/>
      <c r="H1042" s="145"/>
      <c r="I1042" s="145"/>
      <c r="J1042" s="145"/>
      <c r="K1042" s="145"/>
      <c r="L1042" s="145"/>
      <c r="M1042" s="145"/>
      <c r="N1042" s="145"/>
      <c r="O1042" s="145"/>
      <c r="P1042" s="145"/>
      <c r="Q1042" s="145"/>
      <c r="R1042" s="146"/>
      <c r="S1042" s="170" t="s">
        <v>7</v>
      </c>
      <c r="T1042" s="171"/>
      <c r="U1042" s="171"/>
      <c r="V1042" s="171"/>
      <c r="W1042" s="171"/>
      <c r="X1042" s="171"/>
      <c r="Y1042" s="171"/>
      <c r="Z1042" s="171"/>
      <c r="AA1042" s="171"/>
      <c r="AB1042" s="171"/>
      <c r="AC1042" s="171"/>
      <c r="AD1042" s="171"/>
      <c r="AE1042" s="144" t="s">
        <v>8</v>
      </c>
      <c r="AF1042" s="145"/>
      <c r="AG1042" s="145"/>
      <c r="AH1042" s="145"/>
      <c r="AI1042" s="145"/>
      <c r="AJ1042" s="145"/>
      <c r="AK1042" s="145"/>
      <c r="AL1042" s="146"/>
      <c r="AM1042" s="144" t="s">
        <v>72</v>
      </c>
      <c r="AN1042" s="145"/>
      <c r="AO1042" s="145"/>
      <c r="AP1042" s="145"/>
      <c r="AQ1042" s="145"/>
      <c r="AR1042" s="145"/>
      <c r="AS1042" s="145"/>
      <c r="AT1042" s="145"/>
      <c r="AU1042" s="144" t="s">
        <v>73</v>
      </c>
      <c r="AV1042" s="145"/>
      <c r="AW1042" s="145"/>
      <c r="AX1042" s="145"/>
      <c r="AY1042" s="145"/>
      <c r="AZ1042" s="145"/>
      <c r="BA1042" s="145"/>
      <c r="BB1042" s="145"/>
      <c r="BC1042" s="145"/>
      <c r="BD1042" s="145"/>
      <c r="BE1042" s="145"/>
      <c r="BF1042" s="145"/>
      <c r="BG1042" s="145"/>
      <c r="BH1042" s="146"/>
      <c r="BI1042" s="144" t="s">
        <v>7</v>
      </c>
      <c r="BJ1042" s="145"/>
      <c r="BK1042" s="145"/>
      <c r="BL1042" s="145"/>
      <c r="BM1042" s="145"/>
      <c r="BN1042" s="145"/>
      <c r="BO1042" s="145"/>
      <c r="BP1042" s="145"/>
      <c r="BQ1042" s="144" t="s">
        <v>8</v>
      </c>
      <c r="BR1042" s="145"/>
      <c r="BS1042" s="145"/>
      <c r="BT1042" s="146"/>
      <c r="BW1042" s="86" t="s">
        <v>121</v>
      </c>
      <c r="BX1042" s="86" t="s">
        <v>122</v>
      </c>
      <c r="BY1042" s="88"/>
      <c r="BZ1042" s="88"/>
      <c r="CA1042" s="88"/>
      <c r="CB1042" s="87"/>
      <c r="CC1042" s="86" t="s">
        <v>124</v>
      </c>
      <c r="CD1042" s="88"/>
      <c r="CE1042" s="88"/>
      <c r="CF1042" s="88"/>
      <c r="CG1042" s="88"/>
      <c r="CH1042" s="86" t="s">
        <v>125</v>
      </c>
      <c r="CI1042" s="88"/>
      <c r="CJ1042" s="87"/>
      <c r="CK1042" s="86" t="s">
        <v>126</v>
      </c>
      <c r="CL1042" s="88"/>
      <c r="CM1042" s="88"/>
      <c r="CN1042" s="86" t="s">
        <v>128</v>
      </c>
      <c r="CO1042" s="88"/>
      <c r="CP1042" s="88"/>
      <c r="CQ1042" s="88"/>
      <c r="CR1042" s="88"/>
      <c r="CS1042" s="88"/>
      <c r="CT1042" s="86" t="s">
        <v>129</v>
      </c>
      <c r="CU1042" s="88"/>
      <c r="CV1042" s="88"/>
      <c r="CW1042" s="89" t="s">
        <v>130</v>
      </c>
      <c r="DA1042">
        <v>1846</v>
      </c>
    </row>
    <row r="1043" spans="1:112" ht="15.75" thickBot="1">
      <c r="A1043" s="26"/>
      <c r="B1043" s="90"/>
      <c r="C1043" s="183">
        <v>110923</v>
      </c>
      <c r="D1043" s="184"/>
      <c r="E1043" s="91"/>
      <c r="F1043" s="40"/>
      <c r="G1043" s="157">
        <v>101223</v>
      </c>
      <c r="H1043" s="158"/>
      <c r="I1043" s="157" t="s">
        <v>91</v>
      </c>
      <c r="J1043" s="158"/>
      <c r="K1043" s="157">
        <v>91523</v>
      </c>
      <c r="L1043" s="158"/>
      <c r="M1043" s="157">
        <v>83123</v>
      </c>
      <c r="N1043" s="158"/>
      <c r="O1043" s="185">
        <v>102824</v>
      </c>
      <c r="P1043" s="186"/>
      <c r="Q1043" s="92" t="s">
        <v>101</v>
      </c>
      <c r="R1043" s="93" t="s">
        <v>102</v>
      </c>
      <c r="S1043" s="41"/>
      <c r="T1043" s="40"/>
      <c r="U1043" s="149" t="s">
        <v>76</v>
      </c>
      <c r="V1043" s="150"/>
      <c r="W1043" s="136" t="s">
        <v>80</v>
      </c>
      <c r="X1043" s="137"/>
      <c r="Y1043" s="136" t="s">
        <v>84</v>
      </c>
      <c r="Z1043" s="137"/>
      <c r="AA1043" s="138" t="s">
        <v>86</v>
      </c>
      <c r="AB1043" s="182"/>
      <c r="AC1043" s="94" t="s">
        <v>101</v>
      </c>
      <c r="AD1043" s="95" t="s">
        <v>102</v>
      </c>
      <c r="AE1043" s="96"/>
      <c r="AF1043" s="40"/>
      <c r="AG1043" s="149" t="s">
        <v>99</v>
      </c>
      <c r="AH1043" s="150"/>
      <c r="AI1043" s="136" t="s">
        <v>81</v>
      </c>
      <c r="AJ1043" s="137"/>
      <c r="AK1043" s="94" t="s">
        <v>101</v>
      </c>
      <c r="AL1043" s="97" t="s">
        <v>102</v>
      </c>
      <c r="AM1043" s="96"/>
      <c r="AN1043" s="40"/>
      <c r="AO1043" s="149">
        <v>81524</v>
      </c>
      <c r="AP1043" s="150"/>
      <c r="AQ1043" s="149">
        <v>81624</v>
      </c>
      <c r="AR1043" s="150"/>
      <c r="AS1043" s="94" t="s">
        <v>101</v>
      </c>
      <c r="AT1043" s="95" t="s">
        <v>102</v>
      </c>
      <c r="AU1043" s="96"/>
      <c r="AV1043" s="40"/>
      <c r="AW1043" s="149">
        <v>71824</v>
      </c>
      <c r="AX1043" s="150"/>
      <c r="AY1043" s="136" t="s">
        <v>82</v>
      </c>
      <c r="AZ1043" s="137"/>
      <c r="BA1043" s="149">
        <v>92424</v>
      </c>
      <c r="BB1043" s="150"/>
      <c r="BC1043" s="136" t="s">
        <v>87</v>
      </c>
      <c r="BD1043" s="137"/>
      <c r="BE1043" s="149">
        <v>101524</v>
      </c>
      <c r="BF1043" s="150"/>
      <c r="BG1043" s="94" t="s">
        <v>101</v>
      </c>
      <c r="BH1043" s="97" t="s">
        <v>102</v>
      </c>
      <c r="BI1043" s="96"/>
      <c r="BJ1043" s="40"/>
      <c r="BK1043" s="149">
        <v>82724</v>
      </c>
      <c r="BL1043" s="150"/>
      <c r="BM1043" s="136" t="s">
        <v>83</v>
      </c>
      <c r="BN1043" s="137"/>
      <c r="BO1043" s="94" t="s">
        <v>101</v>
      </c>
      <c r="BP1043" s="95" t="s">
        <v>102</v>
      </c>
      <c r="BQ1043" s="96"/>
      <c r="BR1043" s="40"/>
      <c r="BS1043" s="149">
        <v>91724</v>
      </c>
      <c r="BT1043" s="181"/>
      <c r="BW1043" s="98">
        <v>110923</v>
      </c>
      <c r="BX1043" s="99">
        <v>101223</v>
      </c>
      <c r="BY1043">
        <v>92823</v>
      </c>
      <c r="BZ1043">
        <v>91523</v>
      </c>
      <c r="CA1043">
        <v>83123</v>
      </c>
      <c r="CB1043" s="100" t="s">
        <v>123</v>
      </c>
      <c r="CC1043" s="99">
        <v>10324</v>
      </c>
      <c r="CD1043">
        <v>122123</v>
      </c>
      <c r="CE1043">
        <v>122723</v>
      </c>
      <c r="CF1043">
        <v>121823</v>
      </c>
      <c r="CG1043" t="s">
        <v>123</v>
      </c>
      <c r="CH1043" s="99">
        <v>10524</v>
      </c>
      <c r="CI1043">
        <v>122923</v>
      </c>
      <c r="CJ1043" s="100" t="s">
        <v>123</v>
      </c>
      <c r="CK1043" s="99">
        <v>81524</v>
      </c>
      <c r="CL1043">
        <v>81624</v>
      </c>
      <c r="CM1043" t="s">
        <v>123</v>
      </c>
      <c r="CN1043" s="99">
        <v>71824</v>
      </c>
      <c r="CO1043">
        <v>90324</v>
      </c>
      <c r="CP1043">
        <v>92424</v>
      </c>
      <c r="CQ1043">
        <v>100824</v>
      </c>
      <c r="CR1043">
        <v>101524</v>
      </c>
      <c r="CS1043" t="s">
        <v>123</v>
      </c>
      <c r="CT1043" s="99">
        <v>82724</v>
      </c>
      <c r="CU1043">
        <v>83024</v>
      </c>
      <c r="CV1043" t="s">
        <v>123</v>
      </c>
      <c r="CW1043" s="101">
        <v>91724</v>
      </c>
      <c r="DA1043" s="128">
        <v>1</v>
      </c>
      <c r="DE1043" s="128" t="s">
        <v>158</v>
      </c>
    </row>
    <row r="1044" spans="1:112" ht="52.5" thickBot="1">
      <c r="A1044" s="20" t="s">
        <v>92</v>
      </c>
      <c r="B1044" s="21" t="s">
        <v>93</v>
      </c>
      <c r="C1044" s="102" t="s">
        <v>94</v>
      </c>
      <c r="D1044" s="102" t="s">
        <v>95</v>
      </c>
      <c r="E1044" s="26" t="s">
        <v>96</v>
      </c>
      <c r="F1044" s="21" t="s">
        <v>93</v>
      </c>
      <c r="G1044" s="21" t="s">
        <v>94</v>
      </c>
      <c r="H1044" s="21" t="s">
        <v>95</v>
      </c>
      <c r="I1044" s="21" t="s">
        <v>94</v>
      </c>
      <c r="J1044" s="21" t="s">
        <v>95</v>
      </c>
      <c r="K1044" s="21" t="s">
        <v>94</v>
      </c>
      <c r="L1044" s="21" t="s">
        <v>95</v>
      </c>
      <c r="M1044" s="21" t="s">
        <v>94</v>
      </c>
      <c r="N1044" s="90" t="s">
        <v>95</v>
      </c>
      <c r="O1044" s="103" t="s">
        <v>94</v>
      </c>
      <c r="P1044" s="104" t="s">
        <v>95</v>
      </c>
      <c r="Q1044" s="105" t="s">
        <v>95</v>
      </c>
      <c r="R1044" s="106" t="s">
        <v>95</v>
      </c>
      <c r="S1044" s="107" t="s">
        <v>92</v>
      </c>
      <c r="T1044" s="21" t="s">
        <v>93</v>
      </c>
      <c r="U1044" s="21" t="s">
        <v>94</v>
      </c>
      <c r="V1044" s="21" t="s">
        <v>95</v>
      </c>
      <c r="W1044" s="21" t="s">
        <v>94</v>
      </c>
      <c r="X1044" s="21" t="s">
        <v>95</v>
      </c>
      <c r="Y1044" s="21" t="s">
        <v>94</v>
      </c>
      <c r="Z1044" s="21" t="s">
        <v>95</v>
      </c>
      <c r="AA1044" s="21" t="s">
        <v>94</v>
      </c>
      <c r="AB1044" s="90" t="s">
        <v>95</v>
      </c>
      <c r="AC1044" s="108" t="s">
        <v>95</v>
      </c>
      <c r="AD1044" s="109" t="s">
        <v>95</v>
      </c>
      <c r="AE1044" s="110" t="s">
        <v>96</v>
      </c>
      <c r="AF1044" s="21" t="s">
        <v>93</v>
      </c>
      <c r="AG1044" s="21" t="s">
        <v>94</v>
      </c>
      <c r="AH1044" s="21" t="s">
        <v>95</v>
      </c>
      <c r="AI1044" s="21" t="s">
        <v>94</v>
      </c>
      <c r="AJ1044" s="90" t="s">
        <v>95</v>
      </c>
      <c r="AK1044" s="108" t="s">
        <v>95</v>
      </c>
      <c r="AL1044" s="109" t="s">
        <v>95</v>
      </c>
      <c r="AM1044" s="103" t="s">
        <v>92</v>
      </c>
      <c r="AN1044" s="21" t="s">
        <v>93</v>
      </c>
      <c r="AO1044" s="21" t="s">
        <v>94</v>
      </c>
      <c r="AP1044" s="21" t="s">
        <v>95</v>
      </c>
      <c r="AQ1044" s="21" t="s">
        <v>94</v>
      </c>
      <c r="AR1044" s="21" t="s">
        <v>95</v>
      </c>
      <c r="AS1044" s="108" t="s">
        <v>95</v>
      </c>
      <c r="AT1044" s="111" t="s">
        <v>95</v>
      </c>
      <c r="AU1044" s="110" t="s">
        <v>96</v>
      </c>
      <c r="AV1044" s="21" t="s">
        <v>93</v>
      </c>
      <c r="AW1044" s="21" t="s">
        <v>94</v>
      </c>
      <c r="AX1044" s="21" t="s">
        <v>95</v>
      </c>
      <c r="AY1044" s="21" t="s">
        <v>94</v>
      </c>
      <c r="AZ1044" s="21" t="s">
        <v>95</v>
      </c>
      <c r="BA1044" s="21" t="s">
        <v>94</v>
      </c>
      <c r="BB1044" s="21" t="s">
        <v>95</v>
      </c>
      <c r="BC1044" s="21" t="s">
        <v>94</v>
      </c>
      <c r="BD1044" s="21" t="s">
        <v>95</v>
      </c>
      <c r="BE1044" s="21" t="s">
        <v>94</v>
      </c>
      <c r="BF1044" s="21" t="s">
        <v>95</v>
      </c>
      <c r="BG1044" s="108" t="s">
        <v>95</v>
      </c>
      <c r="BH1044" s="109" t="s">
        <v>95</v>
      </c>
      <c r="BI1044" s="103" t="s">
        <v>92</v>
      </c>
      <c r="BJ1044" s="21" t="s">
        <v>93</v>
      </c>
      <c r="BK1044" s="21" t="s">
        <v>94</v>
      </c>
      <c r="BL1044" s="21" t="s">
        <v>95</v>
      </c>
      <c r="BM1044" s="21" t="s">
        <v>94</v>
      </c>
      <c r="BN1044" s="21" t="s">
        <v>95</v>
      </c>
      <c r="BO1044" s="108" t="s">
        <v>95</v>
      </c>
      <c r="BP1044" s="111" t="s">
        <v>95</v>
      </c>
      <c r="BQ1044" s="110" t="s">
        <v>96</v>
      </c>
      <c r="BR1044" s="21" t="s">
        <v>93</v>
      </c>
      <c r="BS1044" s="112" t="s">
        <v>94</v>
      </c>
      <c r="BT1044" s="113" t="s">
        <v>95</v>
      </c>
      <c r="BW1044" s="114" t="s">
        <v>169</v>
      </c>
      <c r="BX1044" s="114" t="s">
        <v>169</v>
      </c>
      <c r="BY1044" s="115" t="s">
        <v>169</v>
      </c>
      <c r="BZ1044" s="115" t="s">
        <v>169</v>
      </c>
      <c r="CA1044" s="115" t="s">
        <v>169</v>
      </c>
      <c r="CB1044" s="116" t="s">
        <v>169</v>
      </c>
      <c r="CC1044" s="114" t="s">
        <v>169</v>
      </c>
      <c r="CD1044" s="115" t="s">
        <v>169</v>
      </c>
      <c r="CE1044" s="115" t="s">
        <v>169</v>
      </c>
      <c r="CF1044" s="115" t="s">
        <v>169</v>
      </c>
      <c r="CG1044" s="115" t="s">
        <v>169</v>
      </c>
      <c r="CH1044" s="114" t="s">
        <v>169</v>
      </c>
      <c r="CI1044" s="115" t="s">
        <v>169</v>
      </c>
      <c r="CJ1044" s="116" t="s">
        <v>169</v>
      </c>
      <c r="CK1044" s="114" t="s">
        <v>169</v>
      </c>
      <c r="CL1044" s="115" t="s">
        <v>169</v>
      </c>
      <c r="CM1044" s="115" t="s">
        <v>169</v>
      </c>
      <c r="CN1044" s="114" t="s">
        <v>169</v>
      </c>
      <c r="CO1044" s="115" t="s">
        <v>169</v>
      </c>
      <c r="CP1044" s="115" t="s">
        <v>169</v>
      </c>
      <c r="CQ1044" s="115" t="s">
        <v>169</v>
      </c>
      <c r="CR1044" s="115" t="s">
        <v>169</v>
      </c>
      <c r="CS1044" s="115" t="s">
        <v>169</v>
      </c>
      <c r="CT1044" s="114" t="s">
        <v>169</v>
      </c>
      <c r="CU1044" s="115" t="s">
        <v>169</v>
      </c>
      <c r="CV1044" s="115" t="s">
        <v>169</v>
      </c>
      <c r="CW1044" s="117" t="s">
        <v>169</v>
      </c>
      <c r="CY1044" t="s">
        <v>108</v>
      </c>
      <c r="CZ1044" t="s">
        <v>137</v>
      </c>
      <c r="DA1044" t="s">
        <v>155</v>
      </c>
      <c r="DB1044" t="s">
        <v>108</v>
      </c>
      <c r="DC1044" s="115" t="s">
        <v>157</v>
      </c>
      <c r="DD1044" t="s">
        <v>156</v>
      </c>
      <c r="DE1044" t="s">
        <v>155</v>
      </c>
      <c r="DF1044" t="s">
        <v>108</v>
      </c>
      <c r="DG1044" s="115" t="s">
        <v>157</v>
      </c>
      <c r="DH1044" t="s">
        <v>156</v>
      </c>
    </row>
    <row r="1045" spans="1:112" ht="15.75" thickBot="1">
      <c r="A1045" t="s">
        <v>39</v>
      </c>
      <c r="R1045" s="100"/>
      <c r="S1045" t="s">
        <v>39</v>
      </c>
      <c r="AC1045" s="99"/>
      <c r="AK1045" s="99"/>
      <c r="AL1045" s="100"/>
      <c r="AM1045" t="s">
        <v>39</v>
      </c>
      <c r="BH1045" s="100"/>
      <c r="BW1045" s="30"/>
      <c r="BX1045" s="30"/>
      <c r="BY1045" s="30"/>
      <c r="BZ1045" s="30"/>
      <c r="CA1045" s="30"/>
      <c r="CB1045" s="100"/>
      <c r="CC1045" s="30"/>
      <c r="CD1045" s="30"/>
      <c r="CE1045" s="30"/>
      <c r="CF1045" s="30"/>
      <c r="CH1045" s="30"/>
      <c r="CI1045" s="30"/>
      <c r="CJ1045" s="100"/>
      <c r="CK1045" s="30"/>
      <c r="CL1045" s="30"/>
      <c r="CN1045" s="30"/>
      <c r="CO1045" s="30"/>
      <c r="CP1045" s="30"/>
      <c r="CQ1045" s="30"/>
      <c r="CR1045" s="30"/>
      <c r="CT1045" s="30"/>
      <c r="CU1045" s="30"/>
      <c r="CW1045" s="30"/>
      <c r="DA1045">
        <v>20</v>
      </c>
      <c r="DB1045">
        <v>1.54E+17</v>
      </c>
      <c r="DC1045" s="18">
        <v>1.813907933E-3</v>
      </c>
      <c r="DD1045" s="18">
        <v>1.0176078980000001E-4</v>
      </c>
      <c r="DE1045">
        <v>20</v>
      </c>
      <c r="DF1045">
        <v>1.54E+17</v>
      </c>
      <c r="DG1045" s="18">
        <v>4.4412727730000004E-3</v>
      </c>
      <c r="DH1045" s="18">
        <v>2.4915676079999998E-4</v>
      </c>
    </row>
    <row r="1046" spans="1:112" ht="15.75" thickBot="1">
      <c r="A1046" t="s">
        <v>40</v>
      </c>
      <c r="B1046">
        <v>1.54E+17</v>
      </c>
      <c r="C1046" s="30">
        <v>1.0019999999999999E-2</v>
      </c>
      <c r="D1046" s="30">
        <v>1.548446917E-3</v>
      </c>
      <c r="E1046">
        <v>10</v>
      </c>
      <c r="F1046">
        <v>1.54E+17</v>
      </c>
      <c r="G1046" s="30">
        <v>1.17E-2</v>
      </c>
      <c r="H1046" s="30">
        <v>1.810304812E-3</v>
      </c>
      <c r="I1046" s="30">
        <v>4.9199999999999999E-3</v>
      </c>
      <c r="J1046" s="30">
        <v>9.1381872209999996E-4</v>
      </c>
      <c r="K1046" s="30">
        <v>5.8100000000000001E-3</v>
      </c>
      <c r="L1046" s="30">
        <v>1.010259085E-3</v>
      </c>
      <c r="M1046" s="30">
        <v>2.2300000000000002E-3</v>
      </c>
      <c r="N1046" s="30">
        <v>8.2794980320000002E-4</v>
      </c>
      <c r="Q1046">
        <f>AVERAGE(H1046,J1046,L1046)</f>
        <v>1.2447942063666666E-3</v>
      </c>
      <c r="R1046" s="100">
        <f>_xlfn.STDEV.S(H1046,J1046,L1046,N1046,P1046)</f>
        <v>4.5264893746417578E-4</v>
      </c>
      <c r="S1046" t="s">
        <v>40</v>
      </c>
      <c r="T1046">
        <v>1.49E+17</v>
      </c>
      <c r="U1046" s="30">
        <v>3.0000000000000001E-3</v>
      </c>
      <c r="V1046" s="30">
        <v>4.3509789700000001E-4</v>
      </c>
      <c r="W1046" s="30">
        <v>4.4000000000000003E-3</v>
      </c>
      <c r="X1046" s="30">
        <v>6.8922305759999995E-4</v>
      </c>
      <c r="Y1046" s="30">
        <v>3.0999999999999999E-3</v>
      </c>
      <c r="Z1046" s="30">
        <v>4.5830869310000002E-4</v>
      </c>
      <c r="AA1046" s="30">
        <v>3.3500000000000001E-3</v>
      </c>
      <c r="AB1046" s="30">
        <v>5.0307854029999995E-4</v>
      </c>
      <c r="AC1046" s="99">
        <f>AVERAGE(V1046,X1046,Z1046,AB1046)</f>
        <v>5.2142704700000001E-4</v>
      </c>
      <c r="AD1046">
        <f>_xlfn.STDEV.S(V1046,X1046,Z1046,AB1046)</f>
        <v>1.153672651580788E-4</v>
      </c>
      <c r="AE1046">
        <v>12.5</v>
      </c>
      <c r="AF1046">
        <v>1.49E+17</v>
      </c>
      <c r="AG1046" s="30">
        <v>2.3E-3</v>
      </c>
      <c r="AH1046" s="30">
        <v>3.5576179430000002E-4</v>
      </c>
      <c r="AI1046" s="30">
        <v>4.3E-3</v>
      </c>
      <c r="AJ1046" s="30">
        <v>7.0376432080000001E-4</v>
      </c>
      <c r="AK1046" s="99">
        <f>AVERAGE(AH1046,AJ1046)</f>
        <v>5.2976305755000007E-4</v>
      </c>
      <c r="AL1046" s="100">
        <f>_xlfn.STDEV.P(AH1046,AJ1046)</f>
        <v>1.7400126324999999E-4</v>
      </c>
      <c r="AM1046" t="s">
        <v>40</v>
      </c>
      <c r="AN1046">
        <v>1.54E+17</v>
      </c>
      <c r="AO1046" s="30">
        <v>2.0999999999999999E-3</v>
      </c>
      <c r="AP1046" s="30">
        <v>2.4955436720000002E-3</v>
      </c>
      <c r="AQ1046" s="30">
        <v>-1.23E-3</v>
      </c>
      <c r="AR1046" s="30">
        <v>-1.194986884E-3</v>
      </c>
      <c r="AS1046">
        <f>AVERAGE(AP1046,AR1046)</f>
        <v>6.5027839400000006E-4</v>
      </c>
      <c r="AT1046">
        <f>_xlfn.STDEV.S(AP1046,AR1046)</f>
        <v>2.60959918232376E-3</v>
      </c>
      <c r="AU1046">
        <v>10</v>
      </c>
      <c r="AV1046">
        <v>1.54E+17</v>
      </c>
      <c r="AW1046" s="30">
        <v>2.2799999999999999E-3</v>
      </c>
      <c r="AX1046" s="30">
        <v>2.0848573520000002E-3</v>
      </c>
      <c r="AY1046" s="30"/>
      <c r="AZ1046" s="30"/>
      <c r="BA1046" s="30">
        <v>3.9500000000000004E-3</v>
      </c>
      <c r="BB1046" s="30">
        <v>4.2043640229999998E-3</v>
      </c>
      <c r="BC1046" s="30">
        <v>3.3800000000000002E-3</v>
      </c>
      <c r="BD1046" s="30">
        <v>3.9043548570000001E-3</v>
      </c>
      <c r="BE1046" s="30">
        <v>-8.4999999999999995E-4</v>
      </c>
      <c r="BF1046" s="30">
        <v>-8.7331757939999996E-4</v>
      </c>
      <c r="BG1046">
        <f>AVERAGE(AX1046,BB1046,BD1046,BF1046)</f>
        <v>2.3300646631499999E-3</v>
      </c>
      <c r="BH1046">
        <f t="shared" ref="BH1046:BH1081" si="548">_xlfn.STDEV.S(AX1046,AZ1046,BB1046,BD1046,BF1046)</f>
        <v>2.331892802146822E-3</v>
      </c>
      <c r="BI1046" t="s">
        <v>40</v>
      </c>
      <c r="BJ1046">
        <v>1.49E+17</v>
      </c>
      <c r="BK1046" s="30">
        <v>-6.0999999999999997E-4</v>
      </c>
      <c r="BL1046" s="30">
        <v>-5.1817872919999997E-4</v>
      </c>
      <c r="BM1046" s="30">
        <v>-7.9000000000000001E-4</v>
      </c>
      <c r="BN1046" s="30">
        <v>-5.1149239239999997E-4</v>
      </c>
      <c r="BO1046">
        <f>AVERAGE(BL1046,BN1046)</f>
        <v>-5.1483556079999992E-4</v>
      </c>
      <c r="BP1046">
        <f>_xlfn.STDEV.S(BL1046,BN1046)</f>
        <v>4.7279540925771575E-6</v>
      </c>
      <c r="BQ1046">
        <v>12.5</v>
      </c>
      <c r="BR1046">
        <v>1.49E+17</v>
      </c>
      <c r="BS1046" s="30">
        <v>1.56E-3</v>
      </c>
      <c r="BT1046" s="30">
        <v>1.7982708929999999E-3</v>
      </c>
      <c r="BW1046" s="131">
        <v>8.6868345579999996E-5</v>
      </c>
      <c r="BX1046" s="132">
        <v>5.0422054889999999E-4</v>
      </c>
      <c r="BY1046" s="131">
        <v>2.5452408599999999E-4</v>
      </c>
      <c r="BZ1046" s="131">
        <v>2.8138542589999999E-4</v>
      </c>
      <c r="CA1046" s="131">
        <v>2.3060718920000001E-4</v>
      </c>
      <c r="CB1046" s="126">
        <f>AVERAGE(BX1046:BZ1046)</f>
        <v>3.4671002026666667E-4</v>
      </c>
      <c r="CC1046" s="131">
        <v>1.2118693989999999E-4</v>
      </c>
      <c r="CD1046" s="131">
        <v>1.919679085E-4</v>
      </c>
      <c r="CE1046" s="131">
        <v>1.276517961E-4</v>
      </c>
      <c r="CF1046" s="131">
        <v>1.3904871579999999E-4</v>
      </c>
      <c r="CG1046">
        <f>AVERAGE(CC1046:CF1046)</f>
        <v>1.44963840075E-4</v>
      </c>
      <c r="CH1046" s="135">
        <v>9.8331009280000004E-5</v>
      </c>
      <c r="CI1046" s="135">
        <v>1.9451739080000001E-4</v>
      </c>
      <c r="CJ1046" s="100">
        <f>AVERAGE(CH1046:CI1046)</f>
        <v>1.4642420004000001E-4</v>
      </c>
      <c r="CK1046" s="32">
        <v>6.950787468E-4</v>
      </c>
      <c r="CL1046" s="32">
        <v>3.328372872E-4</v>
      </c>
      <c r="CM1046" s="65">
        <f>AVERAGE(CK1046:CL1046)</f>
        <v>5.1395801700000006E-4</v>
      </c>
      <c r="CN1046" s="32">
        <v>5.8069111419999998E-4</v>
      </c>
      <c r="CO1046" s="32"/>
      <c r="CP1046" s="32">
        <v>1.171033033E-3</v>
      </c>
      <c r="CQ1046" s="32">
        <v>1.087472085E-3</v>
      </c>
      <c r="CR1046" s="32">
        <v>2.4324338440000001E-4</v>
      </c>
      <c r="CS1046">
        <f>AVERAGE(CN1046,CQ1046)</f>
        <v>8.3408159960000005E-4</v>
      </c>
      <c r="CT1046" s="32">
        <v>1.4432727659999999E-4</v>
      </c>
      <c r="CU1046" s="32">
        <v>1.424649446E-4</v>
      </c>
      <c r="CV1046">
        <f>AVERAGE(CT1046:CU1046)</f>
        <v>1.4339611059999998E-4</v>
      </c>
      <c r="CW1046" s="32">
        <v>5.0086876580000004E-4</v>
      </c>
      <c r="CY1046">
        <v>1.54E+17</v>
      </c>
      <c r="CZ1046">
        <f t="shared" ref="CZ1046:CZ1051" si="549">Q1046</f>
        <v>1.2447942063666666E-3</v>
      </c>
      <c r="DA1046">
        <v>50</v>
      </c>
      <c r="DB1046">
        <v>6.17E+17</v>
      </c>
      <c r="DC1046" s="18">
        <v>1.582733813E-3</v>
      </c>
      <c r="DD1046" s="18">
        <v>8.8791850930000003E-5</v>
      </c>
      <c r="DE1046">
        <v>50</v>
      </c>
      <c r="DF1046">
        <v>6.17E+17</v>
      </c>
      <c r="DG1046" s="18">
        <v>4.5300000000000002E-3</v>
      </c>
      <c r="DH1046" s="18">
        <v>2.5993084309999998E-4</v>
      </c>
    </row>
    <row r="1047" spans="1:112" ht="15.75" thickBot="1">
      <c r="A1047" t="s">
        <v>41</v>
      </c>
      <c r="B1047">
        <v>3.09E+17</v>
      </c>
      <c r="C1047" s="30">
        <v>1.1010000000000001E-2</v>
      </c>
      <c r="D1047" s="30">
        <v>1.701437181E-3</v>
      </c>
      <c r="E1047">
        <v>20</v>
      </c>
      <c r="F1047">
        <v>3.09E+17</v>
      </c>
      <c r="G1047" s="30">
        <v>1.2800000000000001E-2</v>
      </c>
      <c r="H1047" s="30">
        <v>1.9805044100000002E-3</v>
      </c>
      <c r="I1047" s="30">
        <v>6.3099999999999996E-3</v>
      </c>
      <c r="J1047" s="30">
        <v>1.1719910849999999E-3</v>
      </c>
      <c r="K1047" s="30">
        <v>7.9600000000000001E-3</v>
      </c>
      <c r="L1047" s="30">
        <v>1.3841071120000001E-3</v>
      </c>
      <c r="M1047" s="30">
        <v>5.7999999999999996E-3</v>
      </c>
      <c r="N1047" s="30">
        <v>2.1534120440000002E-3</v>
      </c>
      <c r="Q1047">
        <f t="shared" ref="Q1047:Q1081" si="550">AVERAGE(H1047,J1047,L1047)</f>
        <v>1.5122008690000002E-3</v>
      </c>
      <c r="R1047" s="100">
        <f t="shared" ref="R1047:R1051" si="551">_xlfn.STDEV.S(H1047,J1047,L1047,N1047,P1047)</f>
        <v>4.6897858601912775E-4</v>
      </c>
      <c r="S1047" t="s">
        <v>41</v>
      </c>
      <c r="T1047">
        <v>2.97E+17</v>
      </c>
      <c r="U1047" s="30">
        <v>3.0999999999999999E-3</v>
      </c>
      <c r="V1047" s="30">
        <v>4.4960116029999999E-4</v>
      </c>
      <c r="W1047" s="30">
        <v>5.8999999999999999E-3</v>
      </c>
      <c r="X1047" s="30">
        <v>9.2418546369999995E-4</v>
      </c>
      <c r="Y1047" s="30">
        <v>6.3E-3</v>
      </c>
      <c r="Z1047" s="30">
        <v>9.3140153759999999E-4</v>
      </c>
      <c r="AA1047" s="30">
        <v>6.6299999999999996E-3</v>
      </c>
      <c r="AB1047" s="30">
        <v>9.9564499170000007E-4</v>
      </c>
      <c r="AC1047" s="99">
        <f t="shared" ref="AC1047:AC1075" si="552">AVERAGE(V1047,X1047,Z1047,AB1047)</f>
        <v>8.2520828832499996E-4</v>
      </c>
      <c r="AD1047">
        <f t="shared" ref="AD1047:AD1075" si="553">_xlfn.STDEV.S(V1047,X1047,Z1047,AB1047)</f>
        <v>2.5245651237214587E-4</v>
      </c>
      <c r="AE1047">
        <v>25</v>
      </c>
      <c r="AF1047">
        <v>2.97E+17</v>
      </c>
      <c r="AG1047" s="30">
        <v>4.5999999999999999E-3</v>
      </c>
      <c r="AH1047" s="30">
        <v>7.1152358860000005E-4</v>
      </c>
      <c r="AI1047" s="30">
        <v>6.1999999999999998E-3</v>
      </c>
      <c r="AJ1047" s="30">
        <v>1.0147299509999999E-3</v>
      </c>
      <c r="AK1047" s="99">
        <f t="shared" ref="AK1047:AK1081" si="554">AVERAGE(AH1047,AJ1047)</f>
        <v>8.6312676979999998E-4</v>
      </c>
      <c r="AL1047" s="100">
        <f t="shared" ref="AL1047:AL1063" si="555">_xlfn.STDEV.P(AH1047,AJ1047)</f>
        <v>1.5160318119999993E-4</v>
      </c>
      <c r="AM1047" t="s">
        <v>41</v>
      </c>
      <c r="AN1047">
        <v>3.09E+17</v>
      </c>
      <c r="AO1047" s="30">
        <v>1.99E-3</v>
      </c>
      <c r="AP1047" s="30">
        <v>2.3648247179999999E-3</v>
      </c>
      <c r="AQ1047" s="30">
        <v>5.1999999999999995E-4</v>
      </c>
      <c r="AR1047" s="30">
        <v>5.0519770720000004E-4</v>
      </c>
      <c r="AS1047">
        <f t="shared" ref="AS1047:AS1075" si="556">AVERAGE(AP1047,AR1047)</f>
        <v>1.4350112126E-3</v>
      </c>
      <c r="AT1047">
        <f t="shared" ref="AT1047:AT1075" si="557">_xlfn.STDEV.S(AP1047,AR1047)</f>
        <v>1.3149548698143489E-3</v>
      </c>
      <c r="AU1047">
        <v>20</v>
      </c>
      <c r="AV1047">
        <v>3.09E+17</v>
      </c>
      <c r="AW1047" s="30">
        <v>5.47E-3</v>
      </c>
      <c r="AX1047" s="30">
        <v>5.001828822E-3</v>
      </c>
      <c r="AY1047" s="30"/>
      <c r="AZ1047" s="30"/>
      <c r="BA1047" s="30">
        <v>1.039E-2</v>
      </c>
      <c r="BB1047" s="30">
        <v>1.105907398E-2</v>
      </c>
      <c r="BC1047" s="30">
        <v>5.6800000000000002E-3</v>
      </c>
      <c r="BD1047" s="30">
        <v>6.5611643759999998E-3</v>
      </c>
      <c r="BE1047" s="30">
        <v>3.9300000000000003E-3</v>
      </c>
      <c r="BF1047" s="30">
        <v>4.0378095140000004E-3</v>
      </c>
      <c r="BG1047">
        <f t="shared" ref="BG1047:BG1081" si="558">AVERAGE(AX1047,BB1047,BD1047,BF1047)</f>
        <v>6.6649691729999995E-3</v>
      </c>
      <c r="BH1047">
        <f t="shared" si="548"/>
        <v>3.10842597851829E-3</v>
      </c>
      <c r="BI1047" t="s">
        <v>41</v>
      </c>
      <c r="BJ1047">
        <v>2.97E+17</v>
      </c>
      <c r="BK1047" s="30">
        <v>1.6900000000000001E-3</v>
      </c>
      <c r="BL1047" s="30">
        <v>1.435609922E-3</v>
      </c>
      <c r="BM1047" s="30">
        <v>2.4399999999999999E-3</v>
      </c>
      <c r="BN1047" s="30">
        <v>1.5797992879999999E-3</v>
      </c>
      <c r="BO1047">
        <f t="shared" ref="BO1047:BO1075" si="559">AVERAGE(BL1047,BN1047)</f>
        <v>1.5077046050000001E-3</v>
      </c>
      <c r="BP1047">
        <f t="shared" ref="BP1047:BP1075" si="560">_xlfn.STDEV.S(BL1047,BN1047)</f>
        <v>1.0195727847358896E-4</v>
      </c>
      <c r="BQ1047">
        <v>25</v>
      </c>
      <c r="BR1047">
        <v>2.97E+17</v>
      </c>
      <c r="BS1047" s="30">
        <v>2.81E-3</v>
      </c>
      <c r="BT1047" s="30">
        <v>3.2391930840000001E-3</v>
      </c>
      <c r="BW1047" s="132">
        <v>9.5451146189999997E-5</v>
      </c>
      <c r="BX1047" s="132">
        <v>5.5162589959999999E-4</v>
      </c>
      <c r="BY1047" s="132">
        <v>3.2643231349999998E-4</v>
      </c>
      <c r="BZ1047" s="132">
        <v>3.8551256290000001E-4</v>
      </c>
      <c r="CA1047" s="132">
        <v>5.9978551439999995E-4</v>
      </c>
      <c r="CB1047" s="126">
        <f t="shared" ref="CB1047:CB1081" si="561">AVERAGE(BX1047:BZ1047)</f>
        <v>4.211902586666667E-4</v>
      </c>
      <c r="CC1047" s="132">
        <v>1.2522650460000001E-4</v>
      </c>
      <c r="CD1047" s="132">
        <v>2.5741151360000002E-4</v>
      </c>
      <c r="CE1047" s="132">
        <v>2.5942139210000001E-4</v>
      </c>
      <c r="CF1047" s="132">
        <v>2.7519193599999999E-4</v>
      </c>
      <c r="CG1047">
        <f t="shared" ref="CG1047:CG1075" si="562">AVERAGE(CC1047:CF1047)</f>
        <v>2.2931283657500002E-4</v>
      </c>
      <c r="CH1047" s="133">
        <v>1.9666201859999999E-4</v>
      </c>
      <c r="CI1047" s="133">
        <v>2.804669355E-4</v>
      </c>
      <c r="CJ1047" s="100">
        <f t="shared" ref="CJ1047:CJ1081" si="563">AVERAGE(CH1047:CI1047)</f>
        <v>2.3856447705000001E-4</v>
      </c>
      <c r="CK1047" s="32">
        <v>6.5866986009999998E-4</v>
      </c>
      <c r="CL1047" s="32">
        <v>1.407116987E-4</v>
      </c>
      <c r="CM1047">
        <f t="shared" ref="CM1047:CM1075" si="564">AVERAGE(CK1047:CL1047)</f>
        <v>3.9969077940000001E-4</v>
      </c>
      <c r="CN1047" s="32">
        <v>1.3931492959999999E-3</v>
      </c>
      <c r="CO1047" s="32"/>
      <c r="CP1047" s="32">
        <v>3.0802615739999998E-3</v>
      </c>
      <c r="CQ1047" s="32">
        <v>1.8274678830000001E-3</v>
      </c>
      <c r="CR1047" s="32">
        <v>1.1246429420000001E-3</v>
      </c>
      <c r="CS1047">
        <f t="shared" ref="CS1047:CS1081" si="565">AVERAGE(CN1047,CQ1047)</f>
        <v>1.6103085895E-3</v>
      </c>
      <c r="CT1047" s="32">
        <v>3.9985753670000002E-4</v>
      </c>
      <c r="CU1047" s="32">
        <v>4.4001830999999998E-4</v>
      </c>
      <c r="CV1047">
        <f t="shared" ref="CV1047:CV1075" si="566">AVERAGE(CT1047:CU1047)</f>
        <v>4.1993792334999998E-4</v>
      </c>
      <c r="CW1047" s="32">
        <v>9.0220591790000004E-4</v>
      </c>
      <c r="CY1047">
        <v>3.09E+17</v>
      </c>
      <c r="CZ1047">
        <f t="shared" si="549"/>
        <v>1.5122008690000002E-3</v>
      </c>
      <c r="DA1047">
        <v>100</v>
      </c>
      <c r="DB1047">
        <v>1.39E+18</v>
      </c>
      <c r="DC1047" s="18">
        <v>2.192267812E-4</v>
      </c>
      <c r="DD1047" s="18">
        <v>1.229868947E-5</v>
      </c>
      <c r="DE1047">
        <v>70</v>
      </c>
      <c r="DF1047">
        <v>9.26E+17</v>
      </c>
      <c r="DG1047" s="18">
        <v>2.2172949000000001E-4</v>
      </c>
      <c r="DH1047" s="18">
        <v>1.2439092200000001E-5</v>
      </c>
    </row>
    <row r="1048" spans="1:112" ht="15.75" thickBot="1">
      <c r="A1048" t="s">
        <v>42</v>
      </c>
      <c r="B1048">
        <v>4.63E+17</v>
      </c>
      <c r="C1048" s="30">
        <v>1.035E-2</v>
      </c>
      <c r="D1048" s="30">
        <v>1.599443672E-3</v>
      </c>
      <c r="E1048">
        <v>30</v>
      </c>
      <c r="F1048">
        <v>4.63E+17</v>
      </c>
      <c r="G1048" s="30">
        <v>1.7600000000000001E-2</v>
      </c>
      <c r="H1048" s="30">
        <v>2.723193563E-3</v>
      </c>
      <c r="I1048" s="30">
        <v>4.4900000000000001E-3</v>
      </c>
      <c r="J1048" s="30">
        <v>8.339524517E-4</v>
      </c>
      <c r="K1048" s="30">
        <v>7.79E-3</v>
      </c>
      <c r="L1048" s="30">
        <v>1.3545470350000001E-3</v>
      </c>
      <c r="M1048" s="30">
        <v>4.3899999999999998E-3</v>
      </c>
      <c r="N1048" s="30">
        <v>1.6299101510000001E-3</v>
      </c>
      <c r="Q1048">
        <f t="shared" si="550"/>
        <v>1.6372310165666667E-3</v>
      </c>
      <c r="R1048" s="100">
        <f t="shared" si="551"/>
        <v>7.967687943121871E-4</v>
      </c>
      <c r="S1048" t="s">
        <v>42</v>
      </c>
      <c r="T1048">
        <v>4.46E+17</v>
      </c>
      <c r="U1048" s="30">
        <v>3.8E-3</v>
      </c>
      <c r="V1048" s="30">
        <v>5.5112400289999996E-4</v>
      </c>
      <c r="W1048" s="30">
        <v>6.0000000000000001E-3</v>
      </c>
      <c r="X1048" s="30">
        <v>9.3984962409999996E-4</v>
      </c>
      <c r="Y1048" s="30">
        <v>8.5000000000000006E-3</v>
      </c>
      <c r="Z1048" s="30">
        <v>1.256652868E-3</v>
      </c>
      <c r="AA1048" s="30">
        <v>5.3400000000000001E-3</v>
      </c>
      <c r="AB1048" s="30">
        <v>8.0192221049999997E-4</v>
      </c>
      <c r="AC1048" s="99">
        <f t="shared" si="552"/>
        <v>8.873871763749999E-4</v>
      </c>
      <c r="AD1048">
        <f t="shared" si="553"/>
        <v>2.9410125334657615E-4</v>
      </c>
      <c r="AE1048">
        <v>37.5</v>
      </c>
      <c r="AF1048">
        <v>4.46E+17</v>
      </c>
      <c r="AG1048" s="30">
        <v>7.1999999999999998E-3</v>
      </c>
      <c r="AH1048" s="30">
        <v>1.113689095E-3</v>
      </c>
      <c r="AI1048" s="30">
        <v>6.7000000000000002E-3</v>
      </c>
      <c r="AJ1048" s="30">
        <v>1.096563011E-3</v>
      </c>
      <c r="AK1048" s="99">
        <f t="shared" si="554"/>
        <v>1.1051260529999999E-3</v>
      </c>
      <c r="AL1048" s="100">
        <f t="shared" si="555"/>
        <v>8.5630420000000007E-6</v>
      </c>
      <c r="AM1048" t="s">
        <v>42</v>
      </c>
      <c r="AN1048">
        <v>4.63E+17</v>
      </c>
      <c r="AO1048" s="30">
        <v>1.0399999999999999E-3</v>
      </c>
      <c r="AP1048" s="30">
        <v>1.235888295E-3</v>
      </c>
      <c r="AQ1048" s="30">
        <v>-2.14E-3</v>
      </c>
      <c r="AR1048" s="30">
        <v>-2.0790828719999999E-3</v>
      </c>
      <c r="AS1048">
        <f t="shared" si="556"/>
        <v>-4.2159728849999994E-4</v>
      </c>
      <c r="AT1048">
        <f t="shared" si="557"/>
        <v>2.3440385916235827E-3</v>
      </c>
      <c r="AU1048">
        <v>30</v>
      </c>
      <c r="AV1048">
        <v>4.63E+17</v>
      </c>
      <c r="AW1048" s="30">
        <v>7.3000000000000001E-3</v>
      </c>
      <c r="AX1048" s="30">
        <v>6.6752011699999997E-3</v>
      </c>
      <c r="AY1048" s="30"/>
      <c r="AZ1048" s="30"/>
      <c r="BA1048" s="30">
        <v>1.184E-2</v>
      </c>
      <c r="BB1048" s="30">
        <v>1.2602448109999999E-2</v>
      </c>
      <c r="BC1048" s="30">
        <v>6.0099999999999997E-3</v>
      </c>
      <c r="BD1048" s="30">
        <v>6.9423587849999999E-3</v>
      </c>
      <c r="BE1048" s="30">
        <v>5.3400000000000001E-3</v>
      </c>
      <c r="BF1048" s="30">
        <v>5.486489263E-3</v>
      </c>
      <c r="BG1048">
        <f t="shared" si="558"/>
        <v>7.9266243320000006E-3</v>
      </c>
      <c r="BH1048">
        <f t="shared" si="548"/>
        <v>3.1807978954593056E-3</v>
      </c>
      <c r="BI1048" t="s">
        <v>42</v>
      </c>
      <c r="BJ1048">
        <v>4.46E+17</v>
      </c>
      <c r="BK1048" s="30">
        <v>1.1100000000000001E-3</v>
      </c>
      <c r="BL1048" s="30">
        <v>9.4291539249999996E-4</v>
      </c>
      <c r="BM1048" s="30">
        <v>7.1000000000000002E-4</v>
      </c>
      <c r="BN1048" s="30">
        <v>4.5969569439999999E-4</v>
      </c>
      <c r="BO1048">
        <f t="shared" si="559"/>
        <v>7.0130554345E-4</v>
      </c>
      <c r="BP1048">
        <f t="shared" si="560"/>
        <v>3.4168792532942622E-4</v>
      </c>
      <c r="BQ1048">
        <v>37.5</v>
      </c>
      <c r="BR1048">
        <v>4.46E+17</v>
      </c>
      <c r="BS1048" s="30">
        <v>4.8799999999999998E-3</v>
      </c>
      <c r="BT1048" s="30">
        <v>5.6253602309999998E-3</v>
      </c>
      <c r="BW1048" s="132">
        <v>8.9729279120000002E-5</v>
      </c>
      <c r="BX1048" s="132">
        <v>7.5848561199999998E-4</v>
      </c>
      <c r="BY1048" s="132">
        <v>2.3227909469999999E-4</v>
      </c>
      <c r="BZ1048" s="132">
        <v>3.7727925430000001E-4</v>
      </c>
      <c r="CA1048" s="132">
        <v>4.5397558759999998E-4</v>
      </c>
      <c r="CB1048" s="126">
        <f t="shared" si="561"/>
        <v>4.5601465366666667E-4</v>
      </c>
      <c r="CC1048" s="132">
        <v>1.5350345720000001E-4</v>
      </c>
      <c r="CD1048" s="132">
        <v>2.6177442060000002E-4</v>
      </c>
      <c r="CE1048" s="132">
        <v>3.5001298939999999E-4</v>
      </c>
      <c r="CF1048" s="132">
        <v>2.216478037E-4</v>
      </c>
      <c r="CG1048">
        <f t="shared" si="562"/>
        <v>2.4673466772499999E-4</v>
      </c>
      <c r="CH1048" s="133">
        <v>3.0781881169999998E-4</v>
      </c>
      <c r="CI1048" s="133">
        <v>3.0308523679999999E-4</v>
      </c>
      <c r="CJ1048" s="100">
        <f t="shared" si="563"/>
        <v>3.0545202425000001E-4</v>
      </c>
      <c r="CK1048" s="32">
        <v>3.4422947460000002E-4</v>
      </c>
      <c r="CL1048" s="32">
        <v>5.7908275989999999E-4</v>
      </c>
      <c r="CM1048">
        <f t="shared" si="564"/>
        <v>4.6165611725000003E-4</v>
      </c>
      <c r="CN1048" s="32">
        <v>1.8592303219999999E-3</v>
      </c>
      <c r="CO1048" s="32"/>
      <c r="CP1048" s="32">
        <v>3.5101344600000002E-3</v>
      </c>
      <c r="CQ1048" s="32">
        <v>1.9336411929999999E-3</v>
      </c>
      <c r="CR1048" s="32">
        <v>1.528140791E-3</v>
      </c>
      <c r="CS1048">
        <f t="shared" si="565"/>
        <v>1.8964357574999999E-3</v>
      </c>
      <c r="CT1048" s="32">
        <v>2.6262832290000003E-4</v>
      </c>
      <c r="CU1048" s="32">
        <v>1.2803811479999999E-4</v>
      </c>
      <c r="CV1048">
        <f t="shared" si="566"/>
        <v>1.9533321885000001E-4</v>
      </c>
      <c r="CW1048" s="32">
        <v>1.5668202419999999E-3</v>
      </c>
      <c r="CY1048">
        <v>4.63E+17</v>
      </c>
      <c r="CZ1048">
        <f t="shared" si="549"/>
        <v>1.6372310165666667E-3</v>
      </c>
      <c r="DA1048">
        <v>130</v>
      </c>
      <c r="DB1048">
        <v>1.85E+18</v>
      </c>
      <c r="DC1048" s="18">
        <v>-6.5840549419999997E-4</v>
      </c>
      <c r="DD1048" s="18">
        <v>3.6936749570000002E-5</v>
      </c>
      <c r="DE1048">
        <v>100</v>
      </c>
      <c r="DF1048">
        <v>1.39E+18</v>
      </c>
      <c r="DG1048" s="18">
        <v>3.7368361450000002E-4</v>
      </c>
      <c r="DH1048" s="18">
        <v>2.0963765050000001E-5</v>
      </c>
    </row>
    <row r="1049" spans="1:112" ht="15.75" thickBot="1">
      <c r="A1049" t="s">
        <v>43</v>
      </c>
      <c r="B1049">
        <v>6.17E+17</v>
      </c>
      <c r="C1049" s="30">
        <v>1.2189999999999999E-2</v>
      </c>
      <c r="D1049" s="30">
        <v>1.8837892130000001E-3</v>
      </c>
      <c r="E1049">
        <v>40</v>
      </c>
      <c r="F1049">
        <v>6.17E+17</v>
      </c>
      <c r="G1049" s="30">
        <v>1.8100000000000002E-2</v>
      </c>
      <c r="H1049" s="30">
        <v>2.8005570169999999E-3</v>
      </c>
      <c r="I1049" s="30">
        <v>4.8399999999999997E-3</v>
      </c>
      <c r="J1049" s="30">
        <v>8.9895988109999999E-4</v>
      </c>
      <c r="K1049" s="30">
        <v>9.6100000000000005E-3</v>
      </c>
      <c r="L1049" s="30">
        <v>1.6710137369999999E-3</v>
      </c>
      <c r="M1049" s="30">
        <v>8.8100000000000001E-3</v>
      </c>
      <c r="N1049" s="30">
        <v>3.2709586400000001E-3</v>
      </c>
      <c r="Q1049">
        <f t="shared" si="550"/>
        <v>1.7901768783666666E-3</v>
      </c>
      <c r="R1049" s="100">
        <f t="shared" si="551"/>
        <v>1.0760841950038945E-3</v>
      </c>
      <c r="S1049" t="s">
        <v>43</v>
      </c>
      <c r="T1049">
        <v>5.95E+17</v>
      </c>
      <c r="U1049" s="30">
        <v>2.2000000000000001E-3</v>
      </c>
      <c r="V1049" s="30">
        <v>3.1907179119999997E-4</v>
      </c>
      <c r="W1049" s="30">
        <v>5.0000000000000001E-3</v>
      </c>
      <c r="X1049" s="30">
        <v>7.8320802009999998E-4</v>
      </c>
      <c r="Y1049" s="30">
        <v>7.9000000000000008E-3</v>
      </c>
      <c r="Z1049" s="30">
        <v>1.16794796E-3</v>
      </c>
      <c r="AA1049" s="30">
        <v>5.1500000000000001E-3</v>
      </c>
      <c r="AB1049" s="30">
        <v>7.7338939779999995E-4</v>
      </c>
      <c r="AC1049" s="99">
        <f t="shared" si="552"/>
        <v>7.6090429227499996E-4</v>
      </c>
      <c r="AD1049">
        <f t="shared" si="553"/>
        <v>3.4715694845226805E-4</v>
      </c>
      <c r="AE1049">
        <v>50</v>
      </c>
      <c r="AF1049">
        <v>5.95E+17</v>
      </c>
      <c r="AG1049" s="30">
        <v>7.9000000000000008E-3</v>
      </c>
      <c r="AH1049" s="30">
        <v>1.2219644239999999E-3</v>
      </c>
      <c r="AI1049" s="30">
        <v>7.6E-3</v>
      </c>
      <c r="AJ1049" s="30">
        <v>1.24386252E-3</v>
      </c>
      <c r="AK1049" s="99">
        <f t="shared" si="554"/>
        <v>1.2329134719999998E-3</v>
      </c>
      <c r="AL1049" s="100">
        <f t="shared" si="555"/>
        <v>1.0949048000000032E-5</v>
      </c>
      <c r="AM1049" t="s">
        <v>43</v>
      </c>
      <c r="AN1049">
        <v>6.17E+17</v>
      </c>
      <c r="AO1049" s="30">
        <v>1.2199999999999999E-3</v>
      </c>
      <c r="AP1049" s="30">
        <v>1.4497920379999999E-3</v>
      </c>
      <c r="AQ1049" s="30">
        <v>-3.5200000000000001E-3</v>
      </c>
      <c r="AR1049" s="30">
        <v>-3.4197998639999999E-3</v>
      </c>
      <c r="AS1049">
        <f t="shared" si="556"/>
        <v>-9.8500391299999996E-4</v>
      </c>
      <c r="AT1049">
        <f t="shared" si="557"/>
        <v>3.4433214555152978E-3</v>
      </c>
      <c r="AU1049">
        <v>40</v>
      </c>
      <c r="AV1049">
        <v>6.17E+17</v>
      </c>
      <c r="AW1049" s="30">
        <v>7.9000000000000008E-3</v>
      </c>
      <c r="AX1049" s="30">
        <v>7.2238478420000004E-3</v>
      </c>
      <c r="AY1049" s="30"/>
      <c r="AZ1049" s="30"/>
      <c r="BA1049" s="30">
        <v>1.6979999999999999E-2</v>
      </c>
      <c r="BB1049" s="30">
        <v>1.807344332E-2</v>
      </c>
      <c r="BC1049" s="30">
        <v>8.0000000000000002E-3</v>
      </c>
      <c r="BD1049" s="30">
        <v>9.2410765850000007E-3</v>
      </c>
      <c r="BE1049" s="30">
        <v>6.4700000000000001E-3</v>
      </c>
      <c r="BF1049" s="30">
        <v>6.6474879280000003E-3</v>
      </c>
      <c r="BG1049">
        <f t="shared" si="558"/>
        <v>1.0296463918750002E-2</v>
      </c>
      <c r="BH1049">
        <f t="shared" si="548"/>
        <v>5.3025543017140662E-3</v>
      </c>
      <c r="BI1049" t="s">
        <v>43</v>
      </c>
      <c r="BJ1049">
        <v>5.95E+17</v>
      </c>
      <c r="BK1049" s="30">
        <v>3.32E-3</v>
      </c>
      <c r="BL1049" s="30">
        <v>2.8202514440000001E-3</v>
      </c>
      <c r="BM1049" s="30">
        <v>1.64E-3</v>
      </c>
      <c r="BN1049" s="30">
        <v>1.061832308E-3</v>
      </c>
      <c r="BO1049">
        <f t="shared" si="559"/>
        <v>1.9410418760000001E-3</v>
      </c>
      <c r="BP1049">
        <f t="shared" si="560"/>
        <v>1.2433900952337901E-3</v>
      </c>
      <c r="BQ1049">
        <v>50</v>
      </c>
      <c r="BR1049">
        <v>5.95E+17</v>
      </c>
      <c r="BS1049" s="30">
        <v>5.2599999999999999E-3</v>
      </c>
      <c r="BT1049" s="30">
        <v>6.0634005760000003E-3</v>
      </c>
      <c r="BW1049" s="132">
        <v>1.05681151E-4</v>
      </c>
      <c r="BX1049" s="132">
        <v>7.8003349869999999E-4</v>
      </c>
      <c r="BY1049" s="132">
        <v>2.5038548300000002E-4</v>
      </c>
      <c r="BZ1049" s="132">
        <v>4.6542408659999999E-4</v>
      </c>
      <c r="CA1049" s="132">
        <v>9.1105351409999998E-4</v>
      </c>
      <c r="CB1049" s="126">
        <f t="shared" si="561"/>
        <v>4.9861435609999994E-4</v>
      </c>
      <c r="CC1049" s="132">
        <v>8.8870422590000002E-5</v>
      </c>
      <c r="CD1049" s="132">
        <v>2.181453505E-4</v>
      </c>
      <c r="CE1049" s="132">
        <v>3.2530619010000001E-4</v>
      </c>
      <c r="CF1049" s="132">
        <v>2.1376145859999999E-4</v>
      </c>
      <c r="CG1049">
        <f t="shared" si="562"/>
        <v>2.1152085544750001E-4</v>
      </c>
      <c r="CH1049" s="133">
        <v>3.3774564059999999E-4</v>
      </c>
      <c r="CI1049" s="133">
        <v>3.4379817900000002E-4</v>
      </c>
      <c r="CJ1049" s="100">
        <f t="shared" si="563"/>
        <v>3.4077190980000001E-4</v>
      </c>
      <c r="CK1049" s="32">
        <v>4.0380765290000002E-4</v>
      </c>
      <c r="CL1049" s="32">
        <v>9.5250996019999995E-4</v>
      </c>
      <c r="CM1049">
        <f t="shared" si="564"/>
        <v>6.7815880654999996E-4</v>
      </c>
      <c r="CN1049" s="32">
        <v>2.0120437730000002E-3</v>
      </c>
      <c r="CO1049" s="32"/>
      <c r="CP1049" s="32">
        <v>5.0339597239999999E-3</v>
      </c>
      <c r="CQ1049" s="32">
        <v>2.5738984269999998E-3</v>
      </c>
      <c r="CR1049" s="32">
        <v>1.851511408E-3</v>
      </c>
      <c r="CS1049">
        <f t="shared" si="565"/>
        <v>2.2929711E-3</v>
      </c>
      <c r="CT1049" s="32">
        <v>7.8551894779999997E-4</v>
      </c>
      <c r="CU1049" s="32">
        <v>2.9575001170000002E-4</v>
      </c>
      <c r="CV1049">
        <f t="shared" si="566"/>
        <v>5.4063447975000005E-4</v>
      </c>
      <c r="CW1049" s="32">
        <v>1.6888267359999999E-3</v>
      </c>
      <c r="CY1049">
        <v>6.17E+17</v>
      </c>
      <c r="CZ1049">
        <f t="shared" si="549"/>
        <v>1.7901768783666666E-3</v>
      </c>
      <c r="DA1049">
        <v>150</v>
      </c>
      <c r="DB1049">
        <v>2.16E+18</v>
      </c>
      <c r="DC1049" s="18">
        <v>6.2352941179999997E-4</v>
      </c>
      <c r="DD1049" s="18">
        <v>3.4980190680000002E-5</v>
      </c>
      <c r="DE1049">
        <v>130</v>
      </c>
      <c r="DF1049">
        <v>1.85E+18</v>
      </c>
      <c r="DG1049" s="18">
        <v>-1.039645134E-3</v>
      </c>
      <c r="DH1049" s="18">
        <v>5.8324409980000001E-5</v>
      </c>
    </row>
    <row r="1050" spans="1:112" ht="15.75" thickBot="1">
      <c r="A1050" t="s">
        <v>44</v>
      </c>
      <c r="B1050">
        <v>7.71E+17</v>
      </c>
      <c r="C1050" s="30">
        <v>6.62E-3</v>
      </c>
      <c r="D1050" s="30">
        <v>1.0230258069999999E-3</v>
      </c>
      <c r="E1050">
        <v>50</v>
      </c>
      <c r="F1050">
        <v>7.71E+17</v>
      </c>
      <c r="G1050" s="19"/>
      <c r="H1050" s="19">
        <f>(H1049+H1051)*0.55</f>
        <v>3.1316725979000002E-3</v>
      </c>
      <c r="I1050" s="30">
        <v>2.5400000000000002E-3</v>
      </c>
      <c r="J1050" s="30">
        <v>4.717682021E-4</v>
      </c>
      <c r="K1050" s="30">
        <v>8.7799999999999996E-3</v>
      </c>
      <c r="L1050" s="30">
        <v>1.5266910099999999E-3</v>
      </c>
      <c r="M1050" s="30">
        <v>5.5199999999999997E-3</v>
      </c>
      <c r="N1050" s="30">
        <v>2.049454221E-3</v>
      </c>
      <c r="Q1050">
        <f t="shared" si="550"/>
        <v>1.7100439366666666E-3</v>
      </c>
      <c r="R1050" s="100">
        <f t="shared" si="551"/>
        <v>1.1067027072656499E-3</v>
      </c>
      <c r="S1050" t="s">
        <v>44</v>
      </c>
      <c r="T1050">
        <v>7.44E+17</v>
      </c>
      <c r="U1050" s="30">
        <v>-1.5E-3</v>
      </c>
      <c r="V1050" s="30">
        <v>-2.175489485E-4</v>
      </c>
      <c r="W1050" s="30">
        <v>2.2000000000000001E-3</v>
      </c>
      <c r="X1050" s="30">
        <v>3.4461152879999997E-4</v>
      </c>
      <c r="Y1050" s="30">
        <v>7.1999999999999998E-3</v>
      </c>
      <c r="Z1050" s="30">
        <v>1.0644589E-3</v>
      </c>
      <c r="AA1050" s="30">
        <v>4.3400000000000001E-3</v>
      </c>
      <c r="AB1050" s="30">
        <v>6.5174951190000001E-4</v>
      </c>
      <c r="AC1050" s="99">
        <f t="shared" si="552"/>
        <v>4.6081774804999996E-4</v>
      </c>
      <c r="AD1050">
        <f t="shared" si="553"/>
        <v>5.3991444975259244E-4</v>
      </c>
      <c r="AE1050">
        <v>62.5</v>
      </c>
      <c r="AF1050">
        <v>7.44E+17</v>
      </c>
      <c r="AG1050" s="30">
        <v>6.7999999999999996E-3</v>
      </c>
      <c r="AH1050" s="30">
        <v>1.0518174790000001E-3</v>
      </c>
      <c r="AI1050" s="30">
        <v>7.0000000000000001E-3</v>
      </c>
      <c r="AJ1050" s="30">
        <v>1.1456628480000001E-3</v>
      </c>
      <c r="AK1050" s="99">
        <f t="shared" si="554"/>
        <v>1.0987401635E-3</v>
      </c>
      <c r="AL1050" s="100">
        <f t="shared" si="555"/>
        <v>4.6922684499999998E-5</v>
      </c>
      <c r="AM1050" t="s">
        <v>44</v>
      </c>
      <c r="AN1050">
        <v>7.71E+17</v>
      </c>
      <c r="AO1050" s="30">
        <v>3.2000000000000003E-4</v>
      </c>
      <c r="AP1050" s="30">
        <v>3.8027332140000002E-4</v>
      </c>
      <c r="AQ1050" s="30">
        <v>-2.7699999999999999E-3</v>
      </c>
      <c r="AR1050" s="30">
        <v>-2.6911493249999999E-3</v>
      </c>
      <c r="AS1050">
        <f t="shared" si="556"/>
        <v>-1.1554380018E-3</v>
      </c>
      <c r="AT1050">
        <f t="shared" si="557"/>
        <v>2.1718237811593714E-3</v>
      </c>
      <c r="AU1050">
        <v>50</v>
      </c>
      <c r="AV1050">
        <v>7.71E+17</v>
      </c>
      <c r="AW1050" s="30">
        <v>1.2160000000000001E-2</v>
      </c>
      <c r="AX1050" s="30">
        <v>1.111923921E-2</v>
      </c>
      <c r="AY1050" s="30"/>
      <c r="AZ1050" s="30"/>
      <c r="BA1050" s="30">
        <v>1.6250000000000001E-2</v>
      </c>
      <c r="BB1050" s="30">
        <v>1.7296434270000001E-2</v>
      </c>
      <c r="BC1050" s="30">
        <v>7.4700000000000001E-3</v>
      </c>
      <c r="BD1050" s="30">
        <v>8.6288552619999993E-3</v>
      </c>
      <c r="BE1050" s="30">
        <v>8.1499999999999993E-3</v>
      </c>
      <c r="BF1050" s="30">
        <v>8.3735744370000004E-3</v>
      </c>
      <c r="BG1050">
        <f t="shared" si="558"/>
        <v>1.1354525794749999E-2</v>
      </c>
      <c r="BH1050">
        <f t="shared" si="548"/>
        <v>4.1503809847444279E-3</v>
      </c>
      <c r="BI1050" t="s">
        <v>44</v>
      </c>
      <c r="BJ1050">
        <v>7.44E+17</v>
      </c>
      <c r="BK1050" s="30">
        <v>4.0200000000000001E-3</v>
      </c>
      <c r="BL1050" s="30">
        <v>3.4148827730000001E-3</v>
      </c>
      <c r="BM1050" s="30">
        <v>1.72E-3</v>
      </c>
      <c r="BN1050" s="30">
        <v>1.1136290060000001E-3</v>
      </c>
      <c r="BO1050">
        <f t="shared" si="559"/>
        <v>2.2642558895000003E-3</v>
      </c>
      <c r="BP1050">
        <f t="shared" si="560"/>
        <v>1.6272321438767869E-3</v>
      </c>
      <c r="BQ1050">
        <v>62.5</v>
      </c>
      <c r="BR1050">
        <v>7.44E+17</v>
      </c>
      <c r="BS1050" s="30">
        <v>6.3499999999999997E-3</v>
      </c>
      <c r="BT1050" s="30">
        <v>7.3198847260000002E-3</v>
      </c>
      <c r="BW1050" s="132">
        <v>5.7392060649999998E-5</v>
      </c>
      <c r="BX1050" s="134"/>
      <c r="BY1050" s="132">
        <v>1.3140064599999999E-4</v>
      </c>
      <c r="BZ1050" s="132">
        <v>4.2522616860000002E-4</v>
      </c>
      <c r="CA1050" s="132">
        <v>5.7083035160000002E-4</v>
      </c>
      <c r="CB1050" s="126">
        <f t="shared" si="561"/>
        <v>2.7831340730000002E-4</v>
      </c>
      <c r="CC1050" s="132">
        <v>6.0593469949999997E-5</v>
      </c>
      <c r="CD1050" s="132">
        <v>9.5983954229999995E-5</v>
      </c>
      <c r="CE1050" s="132">
        <v>2.9648159099999999E-4</v>
      </c>
      <c r="CF1050" s="132">
        <v>1.8014072429999999E-4</v>
      </c>
      <c r="CG1050">
        <f t="shared" si="562"/>
        <v>1.5829993486999997E-4</v>
      </c>
      <c r="CH1050" s="133">
        <v>2.9071776660000002E-4</v>
      </c>
      <c r="CI1050" s="133">
        <v>3.1665621750000001E-4</v>
      </c>
      <c r="CJ1050" s="100">
        <f t="shared" si="563"/>
        <v>3.0368699205000004E-4</v>
      </c>
      <c r="CK1050" s="32">
        <v>1.059167614E-4</v>
      </c>
      <c r="CL1050" s="32">
        <v>7.4956039480000001E-4</v>
      </c>
      <c r="CM1050">
        <f t="shared" si="564"/>
        <v>4.2773857809999999E-4</v>
      </c>
      <c r="CN1050" s="32">
        <v>3.0970192760000001E-3</v>
      </c>
      <c r="CO1050" s="32"/>
      <c r="CP1050" s="32">
        <v>4.8175409610000004E-3</v>
      </c>
      <c r="CQ1050" s="32">
        <v>2.4033776559999999E-3</v>
      </c>
      <c r="CR1050" s="32">
        <v>2.3322748029999999E-3</v>
      </c>
      <c r="CS1050">
        <f t="shared" si="565"/>
        <v>2.750198466E-3</v>
      </c>
      <c r="CT1050" s="32">
        <v>9.5114041269999999E-4</v>
      </c>
      <c r="CU1050" s="32">
        <v>3.101768415E-4</v>
      </c>
      <c r="CV1050">
        <f t="shared" si="566"/>
        <v>6.3065862710000005E-4</v>
      </c>
      <c r="CW1050" s="32">
        <v>2.0387927329999999E-3</v>
      </c>
      <c r="CY1050">
        <v>7.71E+17</v>
      </c>
      <c r="CZ1050">
        <f t="shared" si="549"/>
        <v>1.7100439366666666E-3</v>
      </c>
      <c r="DE1050">
        <v>150</v>
      </c>
      <c r="DF1050">
        <v>2.16E+18</v>
      </c>
      <c r="DG1050" s="18">
        <v>1.2655297480000001E-3</v>
      </c>
      <c r="DH1050" s="18">
        <v>7.0996605859999996E-5</v>
      </c>
    </row>
    <row r="1051" spans="1:112" ht="15.75" thickBot="1">
      <c r="A1051" t="s">
        <v>45</v>
      </c>
      <c r="B1051">
        <v>9.26E+17</v>
      </c>
      <c r="C1051" s="30">
        <v>3.9199999999999999E-3</v>
      </c>
      <c r="D1051" s="30">
        <v>6.0577963220000001E-4</v>
      </c>
      <c r="E1051">
        <v>60</v>
      </c>
      <c r="F1051">
        <v>9.26E+17</v>
      </c>
      <c r="G1051" s="30">
        <v>1.8700000000000001E-2</v>
      </c>
      <c r="H1051" s="30">
        <v>2.893393161E-3</v>
      </c>
      <c r="I1051" s="30">
        <v>4.9399999999999999E-3</v>
      </c>
      <c r="J1051" s="30">
        <v>9.1753343240000003E-4</v>
      </c>
      <c r="K1051" s="30">
        <v>1.0529999999999999E-2</v>
      </c>
      <c r="L1051" s="30">
        <v>1.8309859150000001E-3</v>
      </c>
      <c r="M1051" s="30">
        <v>5.5900000000000004E-3</v>
      </c>
      <c r="N1051" s="30">
        <v>2.0754436770000001E-3</v>
      </c>
      <c r="Q1051">
        <f t="shared" si="550"/>
        <v>1.8806375027999999E-3</v>
      </c>
      <c r="R1051" s="100">
        <f t="shared" si="551"/>
        <v>8.1325904809764337E-4</v>
      </c>
      <c r="S1051" t="s">
        <v>45</v>
      </c>
      <c r="T1051">
        <v>8.92E+17</v>
      </c>
      <c r="U1051" s="30">
        <v>2.9999999999999997E-4</v>
      </c>
      <c r="V1051" s="30">
        <v>4.3509789699999999E-5</v>
      </c>
      <c r="W1051" s="30">
        <v>1.1999999999999999E-3</v>
      </c>
      <c r="X1051" s="30">
        <v>1.879699248E-4</v>
      </c>
      <c r="Y1051" s="30">
        <v>5.4000000000000003E-3</v>
      </c>
      <c r="Z1051" s="30">
        <v>7.9834417500000004E-4</v>
      </c>
      <c r="AA1051" s="30">
        <v>1.74E-3</v>
      </c>
      <c r="AB1051" s="30">
        <v>2.6130049560000001E-4</v>
      </c>
      <c r="AC1051" s="99">
        <f t="shared" si="552"/>
        <v>3.2278109627500003E-4</v>
      </c>
      <c r="AD1051">
        <f t="shared" si="553"/>
        <v>3.2970017730069484E-4</v>
      </c>
      <c r="AE1051">
        <v>75</v>
      </c>
      <c r="AF1051">
        <v>8.92E+17</v>
      </c>
      <c r="AG1051" s="30">
        <v>7.7000000000000002E-3</v>
      </c>
      <c r="AH1051" s="30">
        <v>1.1910286159999999E-3</v>
      </c>
      <c r="AI1051" s="30">
        <v>8.6999999999999994E-3</v>
      </c>
      <c r="AJ1051" s="30">
        <v>1.423895254E-3</v>
      </c>
      <c r="AK1051" s="99">
        <f t="shared" si="554"/>
        <v>1.3074619349999999E-3</v>
      </c>
      <c r="AL1051" s="100">
        <f t="shared" si="555"/>
        <v>1.1643331900000001E-4</v>
      </c>
      <c r="AM1051" t="s">
        <v>45</v>
      </c>
      <c r="AN1051">
        <v>9.26E+17</v>
      </c>
      <c r="AO1051" s="30">
        <v>-1.4999999999999999E-4</v>
      </c>
      <c r="AP1051" s="30">
        <v>-1.7825311939999999E-4</v>
      </c>
      <c r="AQ1051" s="30">
        <v>-2.32E-3</v>
      </c>
      <c r="AR1051" s="30">
        <v>-2.2539590009999998E-3</v>
      </c>
      <c r="AS1051">
        <f t="shared" si="556"/>
        <v>-1.2161060601999999E-3</v>
      </c>
      <c r="AT1051">
        <f t="shared" si="557"/>
        <v>1.4677457046281606E-3</v>
      </c>
      <c r="AU1051">
        <v>60</v>
      </c>
      <c r="AV1051">
        <v>9.26E+17</v>
      </c>
      <c r="AW1051" s="30">
        <v>1.337E-2</v>
      </c>
      <c r="AX1051" s="30">
        <v>1.222567666E-2</v>
      </c>
      <c r="AY1051" s="30"/>
      <c r="AZ1051" s="30"/>
      <c r="BA1051" s="30">
        <v>1.409E-2</v>
      </c>
      <c r="BB1051" s="30">
        <v>1.4997339009999999E-2</v>
      </c>
      <c r="BC1051" s="30">
        <v>7.8600000000000007E-3</v>
      </c>
      <c r="BD1051" s="30">
        <v>9.0793577450000006E-3</v>
      </c>
      <c r="BE1051" s="30">
        <v>8.09E-3</v>
      </c>
      <c r="BF1051" s="30">
        <v>8.3119284910000008E-3</v>
      </c>
      <c r="BG1051">
        <f t="shared" si="558"/>
        <v>1.11535754765E-2</v>
      </c>
      <c r="BH1051">
        <f t="shared" si="548"/>
        <v>3.0714413466100209E-3</v>
      </c>
      <c r="BI1051" t="s">
        <v>45</v>
      </c>
      <c r="BJ1051">
        <v>8.92E+17</v>
      </c>
      <c r="BK1051" s="30">
        <v>3.16E-3</v>
      </c>
      <c r="BL1051" s="30">
        <v>2.6843357120000001E-3</v>
      </c>
      <c r="BM1051" s="30">
        <v>1.6000000000000001E-3</v>
      </c>
      <c r="BN1051" s="30">
        <v>1.035933959E-3</v>
      </c>
      <c r="BO1051">
        <f t="shared" si="559"/>
        <v>1.8601348355000002E-3</v>
      </c>
      <c r="BP1051">
        <f t="shared" si="560"/>
        <v>1.1655960576660925E-3</v>
      </c>
      <c r="BQ1051">
        <v>75</v>
      </c>
      <c r="BR1051">
        <v>8.92E+17</v>
      </c>
      <c r="BS1051" s="30">
        <v>5.47E-3</v>
      </c>
      <c r="BT1051" s="30">
        <v>6.3054755040000002E-3</v>
      </c>
      <c r="BW1051" s="132">
        <v>3.3984422620000002E-5</v>
      </c>
      <c r="BX1051" s="132">
        <v>8.0589096269999998E-4</v>
      </c>
      <c r="BY1051" s="132">
        <v>2.5555873679999999E-4</v>
      </c>
      <c r="BZ1051" s="132">
        <v>5.0998081489999996E-4</v>
      </c>
      <c r="CA1051" s="132">
        <v>5.7806914229999997E-4</v>
      </c>
      <c r="CB1051" s="126">
        <f t="shared" si="561"/>
        <v>5.238101714666667E-4</v>
      </c>
      <c r="CC1051" s="132">
        <v>1.211869399E-5</v>
      </c>
      <c r="CD1051" s="132">
        <v>5.2354884120000003E-5</v>
      </c>
      <c r="CE1051" s="132">
        <v>2.2236119319999999E-4</v>
      </c>
      <c r="CF1051" s="132">
        <v>7.2222318050000006E-5</v>
      </c>
      <c r="CG1051">
        <f t="shared" si="562"/>
        <v>8.9764272340000001E-5</v>
      </c>
      <c r="CH1051" s="133">
        <v>3.2919511800000002E-4</v>
      </c>
      <c r="CI1051" s="133">
        <v>3.9355844179999997E-4</v>
      </c>
      <c r="CJ1051" s="100">
        <f t="shared" si="563"/>
        <v>3.613767799E-4</v>
      </c>
      <c r="CK1051" s="32">
        <v>4.964848191E-5</v>
      </c>
      <c r="CL1051" s="32">
        <v>6.2779065559999999E-4</v>
      </c>
      <c r="CM1051">
        <f t="shared" si="564"/>
        <v>3.3871956875499999E-4</v>
      </c>
      <c r="CN1051" s="32">
        <v>3.4051930690000001E-3</v>
      </c>
      <c r="CO1051" s="32"/>
      <c r="CP1051" s="32">
        <v>4.1771785929999999E-3</v>
      </c>
      <c r="CQ1051" s="32">
        <v>2.528855205E-3</v>
      </c>
      <c r="CR1051" s="32">
        <v>2.315104682E-3</v>
      </c>
      <c r="CS1051">
        <f t="shared" si="565"/>
        <v>2.9670241370000003E-3</v>
      </c>
      <c r="CT1051" s="32">
        <v>7.47662613E-4</v>
      </c>
      <c r="CU1051" s="32">
        <v>2.885365967E-4</v>
      </c>
      <c r="CV1051">
        <f t="shared" si="566"/>
        <v>5.1809960485E-4</v>
      </c>
      <c r="CW1051" s="32">
        <v>1.7562513769999999E-3</v>
      </c>
      <c r="CY1051">
        <v>9.26E+17</v>
      </c>
      <c r="CZ1051">
        <f t="shared" si="549"/>
        <v>1.8806375027999999E-3</v>
      </c>
    </row>
    <row r="1052" spans="1:112" ht="15.75" thickBot="1">
      <c r="A1052" t="s">
        <v>46</v>
      </c>
      <c r="B1052">
        <v>1.08E+18</v>
      </c>
      <c r="C1052" s="30">
        <v>3.79E-3</v>
      </c>
      <c r="D1052" s="30">
        <v>5.8569000150000003E-4</v>
      </c>
      <c r="E1052" t="s">
        <v>40</v>
      </c>
      <c r="F1052">
        <v>1.08E+18</v>
      </c>
      <c r="G1052" s="19"/>
      <c r="H1052" s="19"/>
      <c r="I1052" s="19"/>
      <c r="J1052" s="30"/>
      <c r="K1052" s="19"/>
      <c r="L1052" s="19"/>
      <c r="M1052" s="19"/>
      <c r="N1052" s="19"/>
      <c r="R1052" s="100"/>
      <c r="S1052" t="s">
        <v>46</v>
      </c>
      <c r="T1052">
        <v>1.04E+18</v>
      </c>
      <c r="U1052" s="30">
        <v>-4.4999999999999997E-3</v>
      </c>
      <c r="V1052" s="30">
        <v>-6.5264684549999998E-4</v>
      </c>
      <c r="W1052" s="30">
        <v>8.0000000000000004E-4</v>
      </c>
      <c r="X1052" s="30">
        <v>1.2531328319999999E-4</v>
      </c>
      <c r="Y1052" s="30">
        <v>3.3999999999999998E-3</v>
      </c>
      <c r="Z1052" s="30">
        <v>5.0266114729999995E-4</v>
      </c>
      <c r="AA1052" s="30">
        <v>-1.4499999999999999E-3</v>
      </c>
      <c r="AB1052" s="30">
        <v>-2.1775041300000001E-4</v>
      </c>
      <c r="AC1052" s="99">
        <f t="shared" si="552"/>
        <v>-6.0605707000000021E-5</v>
      </c>
      <c r="AD1052">
        <f t="shared" si="553"/>
        <v>4.9228805536670895E-4</v>
      </c>
      <c r="AE1052" t="s">
        <v>40</v>
      </c>
      <c r="AF1052">
        <v>1.04E+18</v>
      </c>
      <c r="AG1052" s="30">
        <v>9.4000000000000004E-3</v>
      </c>
      <c r="AH1052" s="30">
        <v>1.4539829849999999E-3</v>
      </c>
      <c r="AI1052" s="30">
        <v>8.3999999999999995E-3</v>
      </c>
      <c r="AJ1052" s="30">
        <v>1.3747954169999999E-3</v>
      </c>
      <c r="AK1052" s="99">
        <f t="shared" si="554"/>
        <v>1.4143892009999999E-3</v>
      </c>
      <c r="AL1052" s="100">
        <f t="shared" si="555"/>
        <v>3.9593783999999996E-5</v>
      </c>
      <c r="AM1052" t="s">
        <v>46</v>
      </c>
      <c r="AN1052">
        <v>1.08E+18</v>
      </c>
      <c r="AO1052" s="30">
        <v>5.1000000000000004E-4</v>
      </c>
      <c r="AP1052" s="30">
        <v>6.060606061E-4</v>
      </c>
      <c r="AQ1052" s="30">
        <v>-3.2399999999999998E-3</v>
      </c>
      <c r="AR1052" s="30">
        <v>-3.1477703289999998E-3</v>
      </c>
      <c r="AS1052">
        <f t="shared" si="556"/>
        <v>-1.27085486145E-3</v>
      </c>
      <c r="AT1052">
        <f t="shared" si="557"/>
        <v>2.6543593096370484E-3</v>
      </c>
      <c r="AU1052" t="s">
        <v>40</v>
      </c>
      <c r="AV1052">
        <v>1.08E+18</v>
      </c>
      <c r="AW1052" s="19"/>
      <c r="AX1052" s="19"/>
      <c r="AY1052" s="30"/>
      <c r="AZ1052" s="30"/>
      <c r="BA1052" s="30">
        <v>1.387E-2</v>
      </c>
      <c r="BB1052" s="30">
        <v>1.47631719E-2</v>
      </c>
      <c r="BC1052" s="30">
        <v>7.2300000000000003E-3</v>
      </c>
      <c r="BD1052" s="30">
        <v>8.3516229639999991E-3</v>
      </c>
      <c r="BE1052" s="30">
        <v>9.2999999999999992E-3</v>
      </c>
      <c r="BF1052" s="30">
        <v>9.5551217509999998E-3</v>
      </c>
      <c r="BG1052">
        <f t="shared" si="558"/>
        <v>1.0889972204999999E-2</v>
      </c>
      <c r="BH1052">
        <f t="shared" si="548"/>
        <v>3.4078379128985501E-3</v>
      </c>
      <c r="BI1052" t="s">
        <v>46</v>
      </c>
      <c r="BJ1052">
        <v>1.04E+18</v>
      </c>
      <c r="BK1052" s="30">
        <v>3.2000000000000003E-4</v>
      </c>
      <c r="BL1052" s="30">
        <v>2.7183146449999998E-4</v>
      </c>
      <c r="BM1052" s="30">
        <v>-1.2199999999999999E-3</v>
      </c>
      <c r="BN1052" s="30">
        <v>-7.8989964389999999E-4</v>
      </c>
      <c r="BO1052">
        <f t="shared" si="559"/>
        <v>-2.5903408970000003E-4</v>
      </c>
      <c r="BP1052">
        <f t="shared" si="560"/>
        <v>7.5075726654634935E-4</v>
      </c>
      <c r="BQ1052" t="s">
        <v>40</v>
      </c>
      <c r="BR1052">
        <v>1.04E+18</v>
      </c>
      <c r="BS1052" s="30">
        <v>6.1199999999999996E-3</v>
      </c>
      <c r="BT1052" s="30">
        <v>7.0547550429999996E-3</v>
      </c>
      <c r="BW1052" s="132">
        <v>3.2857388199999999E-5</v>
      </c>
      <c r="BX1052" s="134"/>
      <c r="BY1052" s="134"/>
      <c r="BZ1052" s="134"/>
      <c r="CA1052" s="134"/>
      <c r="CB1052" s="126"/>
      <c r="CC1052" s="132">
        <v>1.8178040979999999E-4</v>
      </c>
      <c r="CD1052" s="132">
        <v>3.490325608E-5</v>
      </c>
      <c r="CE1052" s="132">
        <v>1.400051957E-4</v>
      </c>
      <c r="CF1052" s="132">
        <v>6.0185265039999998E-5</v>
      </c>
      <c r="CG1052">
        <f t="shared" si="562"/>
        <v>1.0421853165500001E-4</v>
      </c>
      <c r="CH1052" s="133">
        <v>4.0187455969999998E-4</v>
      </c>
      <c r="CI1052" s="133">
        <v>3.7998746099999998E-4</v>
      </c>
      <c r="CJ1052" s="100">
        <f t="shared" si="563"/>
        <v>3.9093101035000001E-4</v>
      </c>
      <c r="CK1052" s="32">
        <v>1.688048385E-4</v>
      </c>
      <c r="CL1052" s="32">
        <v>8.7674212249999996E-4</v>
      </c>
      <c r="CM1052">
        <f t="shared" si="564"/>
        <v>5.2277348049999995E-4</v>
      </c>
      <c r="CN1052" s="31"/>
      <c r="CO1052" s="32"/>
      <c r="CP1052" s="32">
        <v>4.1119564999999997E-3</v>
      </c>
      <c r="CQ1052" s="32">
        <v>2.3261607030000001E-3</v>
      </c>
      <c r="CR1052" s="32">
        <v>2.6613687940000002E-3</v>
      </c>
      <c r="CS1052">
        <f t="shared" si="565"/>
        <v>2.3261607030000001E-3</v>
      </c>
      <c r="CT1052" s="32">
        <v>7.5712669670000005E-5</v>
      </c>
      <c r="CU1052" s="32">
        <v>2.2000915499999999E-4</v>
      </c>
      <c r="CV1052">
        <f t="shared" si="566"/>
        <v>1.4786091233500001E-4</v>
      </c>
      <c r="CW1052" s="32">
        <v>1.9649466969999998E-3</v>
      </c>
      <c r="CY1052">
        <v>1.23E+18</v>
      </c>
      <c r="CZ1052">
        <f>Q1053</f>
        <v>1.4704109133333333E-3</v>
      </c>
    </row>
    <row r="1053" spans="1:112" ht="15.75" thickBot="1">
      <c r="A1053" t="s">
        <v>47</v>
      </c>
      <c r="B1053">
        <v>1.23E+18</v>
      </c>
      <c r="C1053" s="30">
        <v>4.7200000000000002E-3</v>
      </c>
      <c r="D1053" s="30">
        <v>7.2940812859999997E-4</v>
      </c>
      <c r="E1053" t="s">
        <v>41</v>
      </c>
      <c r="F1053">
        <v>1.23E+18</v>
      </c>
      <c r="G1053" s="30">
        <v>1.01E-2</v>
      </c>
      <c r="H1053" s="30">
        <v>1.5627417610000001E-3</v>
      </c>
      <c r="I1053" s="30">
        <v>8.6800000000000002E-3</v>
      </c>
      <c r="J1053" s="30">
        <v>1.6121842500000001E-3</v>
      </c>
      <c r="K1053" s="30">
        <v>7.11E-3</v>
      </c>
      <c r="L1053" s="30">
        <v>1.2363067290000001E-3</v>
      </c>
      <c r="M1053" s="30">
        <v>4.5599999999999998E-3</v>
      </c>
      <c r="N1053" s="30">
        <v>1.6930274000000001E-3</v>
      </c>
      <c r="Q1053">
        <f t="shared" si="550"/>
        <v>1.4704109133333333E-3</v>
      </c>
      <c r="R1053" s="100">
        <f t="shared" ref="R1053" si="567">_xlfn.STDEV.S(H1053,J1053,L1053,N1053,P1053)</f>
        <v>2.0049772122119673E-4</v>
      </c>
      <c r="S1053" t="s">
        <v>47</v>
      </c>
      <c r="T1053">
        <v>1.19E+18</v>
      </c>
      <c r="U1053" s="30">
        <v>-2.5999999999999999E-3</v>
      </c>
      <c r="V1053" s="30">
        <v>-3.7708484409999999E-4</v>
      </c>
      <c r="W1053" s="30">
        <v>1.2999999999999999E-3</v>
      </c>
      <c r="X1053" s="30">
        <v>2.036340852E-4</v>
      </c>
      <c r="Y1053" s="30">
        <v>3.5000000000000001E-3</v>
      </c>
      <c r="Z1053" s="30">
        <v>5.1744529860000004E-4</v>
      </c>
      <c r="AA1053" s="30">
        <v>-1.9499999999999999E-3</v>
      </c>
      <c r="AB1053" s="30">
        <v>-2.9283676230000002E-4</v>
      </c>
      <c r="AC1053" s="99">
        <f t="shared" si="552"/>
        <v>1.2789444350000008E-5</v>
      </c>
      <c r="AD1053">
        <f t="shared" si="553"/>
        <v>4.2289027227545488E-4</v>
      </c>
      <c r="AE1053" t="s">
        <v>41</v>
      </c>
      <c r="AF1053">
        <v>1.19E+18</v>
      </c>
      <c r="AG1053" s="30">
        <v>8.0999999999999996E-3</v>
      </c>
      <c r="AH1053" s="30">
        <v>1.2529002320000001E-3</v>
      </c>
      <c r="AI1053" s="30">
        <v>6.1999999999999998E-3</v>
      </c>
      <c r="AJ1053" s="30">
        <v>1.0147299509999999E-3</v>
      </c>
      <c r="AK1053" s="99">
        <f t="shared" si="554"/>
        <v>1.1338150915000001E-3</v>
      </c>
      <c r="AL1053" s="100">
        <f t="shared" si="555"/>
        <v>1.1908514050000009E-4</v>
      </c>
      <c r="AM1053" t="s">
        <v>47</v>
      </c>
      <c r="AN1053">
        <v>1.23E+18</v>
      </c>
      <c r="AO1053" s="30">
        <v>8.8999999999999995E-4</v>
      </c>
      <c r="AP1053" s="30">
        <v>1.0576351750000001E-3</v>
      </c>
      <c r="AQ1053" s="30">
        <v>-2.0500000000000002E-3</v>
      </c>
      <c r="AR1053" s="30">
        <v>-1.9916448070000001E-3</v>
      </c>
      <c r="AS1053">
        <f t="shared" si="556"/>
        <v>-4.6700481600000002E-4</v>
      </c>
      <c r="AT1053">
        <f t="shared" si="557"/>
        <v>2.1561665530085939E-3</v>
      </c>
      <c r="AU1053" t="s">
        <v>41</v>
      </c>
      <c r="AV1053">
        <v>1.23E+18</v>
      </c>
      <c r="AW1053" s="30">
        <v>7.5399999999999998E-3</v>
      </c>
      <c r="AX1053" s="30">
        <v>6.8946598389999997E-3</v>
      </c>
      <c r="AY1053" s="30"/>
      <c r="AZ1053" s="30"/>
      <c r="BA1053" s="30">
        <v>1.409E-2</v>
      </c>
      <c r="BB1053" s="30">
        <v>1.4997339009999999E-2</v>
      </c>
      <c r="BC1053" s="30">
        <v>8.9800000000000001E-3</v>
      </c>
      <c r="BD1053" s="30">
        <v>1.037310847E-2</v>
      </c>
      <c r="BE1053" s="30">
        <v>1.094E-2</v>
      </c>
      <c r="BF1053" s="30">
        <v>1.1240110960000001E-2</v>
      </c>
      <c r="BG1053">
        <f t="shared" si="558"/>
        <v>1.0876304569749999E-2</v>
      </c>
      <c r="BH1053">
        <f t="shared" si="548"/>
        <v>3.327761060334021E-3</v>
      </c>
      <c r="BI1053" t="s">
        <v>47</v>
      </c>
      <c r="BJ1053">
        <v>1.19E+18</v>
      </c>
      <c r="BK1053" s="30">
        <v>1.31E-3</v>
      </c>
      <c r="BL1053" s="30">
        <v>1.1128100580000001E-3</v>
      </c>
      <c r="BM1053" s="30">
        <v>1.64E-3</v>
      </c>
      <c r="BN1053" s="30">
        <v>1.061832308E-3</v>
      </c>
      <c r="BO1053">
        <f t="shared" si="559"/>
        <v>1.0873211830000002E-3</v>
      </c>
      <c r="BP1053">
        <f t="shared" si="560"/>
        <v>3.6046712714632558E-5</v>
      </c>
      <c r="BQ1053" t="s">
        <v>41</v>
      </c>
      <c r="BR1053">
        <v>1.19E+18</v>
      </c>
      <c r="BS1053" s="30">
        <v>5.4400000000000004E-3</v>
      </c>
      <c r="BT1053" s="30">
        <v>6.2708933719999999E-3</v>
      </c>
      <c r="BW1053" s="132">
        <v>4.0920019070000002E-5</v>
      </c>
      <c r="BX1053" s="132">
        <v>4.352673114E-4</v>
      </c>
      <c r="BY1053" s="132">
        <v>4.4903842810000002E-4</v>
      </c>
      <c r="BZ1053" s="132">
        <v>3.443460203E-4</v>
      </c>
      <c r="CA1053" s="132">
        <v>4.7155550790000002E-4</v>
      </c>
      <c r="CB1053" s="126">
        <f t="shared" si="561"/>
        <v>4.0955058660000003E-4</v>
      </c>
      <c r="CC1053" s="132">
        <v>1.050286812E-4</v>
      </c>
      <c r="CD1053" s="132">
        <v>5.6717791129999997E-5</v>
      </c>
      <c r="CE1053" s="132">
        <v>1.4412299560000001E-4</v>
      </c>
      <c r="CF1053" s="132">
        <v>8.093880471E-5</v>
      </c>
      <c r="CG1053">
        <f t="shared" si="562"/>
        <v>9.6702068160000007E-5</v>
      </c>
      <c r="CH1053" s="133">
        <v>3.4629616309999998E-4</v>
      </c>
      <c r="CI1053" s="133">
        <v>2.804669355E-4</v>
      </c>
      <c r="CJ1053" s="100">
        <f t="shared" si="563"/>
        <v>3.1338154929999996E-4</v>
      </c>
      <c r="CK1053" s="32">
        <v>2.9458099270000002E-4</v>
      </c>
      <c r="CL1053" s="32">
        <v>5.5472881209999998E-4</v>
      </c>
      <c r="CM1053">
        <f t="shared" si="564"/>
        <v>4.246549024E-4</v>
      </c>
      <c r="CN1053" s="32">
        <v>1.9203557019999999E-3</v>
      </c>
      <c r="CO1053" s="32"/>
      <c r="CP1053" s="32">
        <v>4.1771785929999999E-3</v>
      </c>
      <c r="CQ1053" s="32">
        <v>2.8892009840000002E-3</v>
      </c>
      <c r="CR1053" s="32">
        <v>3.1306854410000002E-3</v>
      </c>
      <c r="CS1053">
        <f t="shared" si="565"/>
        <v>2.4047783430000001E-3</v>
      </c>
      <c r="CT1053" s="32">
        <v>3.0994874139999998E-4</v>
      </c>
      <c r="CU1053" s="32">
        <v>2.9575001170000002E-4</v>
      </c>
      <c r="CV1053">
        <f t="shared" si="566"/>
        <v>3.0284937655E-4</v>
      </c>
      <c r="CW1053" s="32">
        <v>1.746619286E-3</v>
      </c>
      <c r="CY1053">
        <v>1.54E+18</v>
      </c>
      <c r="CZ1053">
        <f>Q1055</f>
        <v>7.6064818463333331E-4</v>
      </c>
    </row>
    <row r="1054" spans="1:112" ht="15.75" thickBot="1">
      <c r="A1054" t="s">
        <v>48</v>
      </c>
      <c r="B1054">
        <v>1.39E+18</v>
      </c>
      <c r="C1054" s="30">
        <v>4.4799999999999996E-3</v>
      </c>
      <c r="D1054" s="30">
        <v>6.9231957969999997E-4</v>
      </c>
      <c r="E1054" t="s">
        <v>42</v>
      </c>
      <c r="F1054">
        <v>1.39E+18</v>
      </c>
      <c r="G1054" s="19"/>
      <c r="H1054" s="19"/>
      <c r="I1054" s="19"/>
      <c r="J1054" s="30"/>
      <c r="K1054" s="19"/>
      <c r="L1054" s="19"/>
      <c r="M1054" s="19"/>
      <c r="N1054" s="19"/>
      <c r="R1054" s="100"/>
      <c r="S1054" t="s">
        <v>48</v>
      </c>
      <c r="T1054">
        <v>1.34E+18</v>
      </c>
      <c r="U1054" s="30">
        <v>-4.5999999999999999E-3</v>
      </c>
      <c r="V1054" s="30">
        <v>-6.6715010879999997E-4</v>
      </c>
      <c r="W1054" s="30">
        <v>4.0000000000000002E-4</v>
      </c>
      <c r="X1054" s="30">
        <v>6.2656641599999994E-5</v>
      </c>
      <c r="Y1054" s="30">
        <v>3.8E-3</v>
      </c>
      <c r="Z1054" s="30">
        <v>5.6179775280000002E-4</v>
      </c>
      <c r="AA1054" s="30">
        <v>-1.2600000000000001E-3</v>
      </c>
      <c r="AB1054" s="30">
        <v>-1.8921760020000001E-4</v>
      </c>
      <c r="AC1054" s="99">
        <f t="shared" si="552"/>
        <v>-5.7978328649999982E-5</v>
      </c>
      <c r="AD1054">
        <f t="shared" si="553"/>
        <v>5.1218134526514146E-4</v>
      </c>
      <c r="AE1054" t="s">
        <v>42</v>
      </c>
      <c r="AF1054">
        <v>1.34E+18</v>
      </c>
      <c r="AG1054" s="30">
        <v>6.4000000000000003E-3</v>
      </c>
      <c r="AH1054" s="30">
        <v>9.8994586229999995E-4</v>
      </c>
      <c r="AI1054" s="30">
        <v>4.4000000000000003E-3</v>
      </c>
      <c r="AJ1054" s="30">
        <v>7.2013093290000001E-4</v>
      </c>
      <c r="AK1054" s="99">
        <f t="shared" si="554"/>
        <v>8.5503839760000004E-4</v>
      </c>
      <c r="AL1054" s="100">
        <f t="shared" si="555"/>
        <v>1.3490746469999997E-4</v>
      </c>
      <c r="AM1054" t="s">
        <v>48</v>
      </c>
      <c r="AN1054">
        <v>1.39E+18</v>
      </c>
      <c r="AO1054" s="30">
        <v>8.7000000000000001E-4</v>
      </c>
      <c r="AP1054" s="30">
        <v>1.0338680929999999E-3</v>
      </c>
      <c r="AQ1054" s="30">
        <v>-3.0100000000000001E-3</v>
      </c>
      <c r="AR1054" s="30">
        <v>-2.9243174969999998E-3</v>
      </c>
      <c r="AS1054">
        <f t="shared" si="556"/>
        <v>-9.4522470199999995E-4</v>
      </c>
      <c r="AT1054">
        <f t="shared" si="557"/>
        <v>2.7988598718838753E-3</v>
      </c>
      <c r="AU1054" t="s">
        <v>42</v>
      </c>
      <c r="AV1054">
        <v>1.39E+18</v>
      </c>
      <c r="AW1054" s="19"/>
      <c r="AX1054" s="19"/>
      <c r="AY1054" s="30"/>
      <c r="AZ1054" s="30"/>
      <c r="BA1054" s="30">
        <v>1.406E-2</v>
      </c>
      <c r="BB1054" s="30">
        <v>1.496540713E-2</v>
      </c>
      <c r="BC1054" s="30">
        <v>8.7200000000000003E-3</v>
      </c>
      <c r="BD1054" s="30">
        <v>1.007277348E-2</v>
      </c>
      <c r="BE1054" s="30">
        <v>8.9899999999999997E-3</v>
      </c>
      <c r="BF1054" s="30">
        <v>9.2366176919999998E-3</v>
      </c>
      <c r="BG1054">
        <f t="shared" si="558"/>
        <v>1.1424932767333335E-2</v>
      </c>
      <c r="BH1054">
        <f t="shared" si="548"/>
        <v>3.0945125884339901E-3</v>
      </c>
      <c r="BI1054" t="s">
        <v>48</v>
      </c>
      <c r="BJ1054">
        <v>1.34E+18</v>
      </c>
      <c r="BK1054" s="30">
        <v>1.5900000000000001E-3</v>
      </c>
      <c r="BL1054" s="30">
        <v>1.3506625889999999E-3</v>
      </c>
      <c r="BM1054" s="30">
        <v>1.0000000000000001E-5</v>
      </c>
      <c r="BN1054" s="30">
        <v>6.474587245E-6</v>
      </c>
      <c r="BO1054">
        <f t="shared" si="559"/>
        <v>6.7856858812249997E-4</v>
      </c>
      <c r="BP1054">
        <f t="shared" si="560"/>
        <v>9.5048445123055523E-4</v>
      </c>
      <c r="BQ1054" t="s">
        <v>42</v>
      </c>
      <c r="BR1054">
        <v>1.34E+18</v>
      </c>
      <c r="BS1054" s="30">
        <v>6.6E-3</v>
      </c>
      <c r="BT1054" s="30">
        <v>7.6080691639999996E-3</v>
      </c>
      <c r="BW1054" s="132">
        <v>3.883934014E-5</v>
      </c>
      <c r="BX1054" s="134"/>
      <c r="BY1054" s="134"/>
      <c r="BZ1054" s="134"/>
      <c r="CA1054" s="134"/>
      <c r="CB1054" s="126"/>
      <c r="CC1054" s="132">
        <v>1.858199745E-4</v>
      </c>
      <c r="CD1054" s="132">
        <v>1.745162804E-5</v>
      </c>
      <c r="CE1054" s="132">
        <v>1.5647639519999999E-4</v>
      </c>
      <c r="CF1054" s="132">
        <v>5.2298919959999997E-5</v>
      </c>
      <c r="CG1054">
        <f t="shared" si="562"/>
        <v>1.03011729425E-4</v>
      </c>
      <c r="CH1054" s="133">
        <v>2.7361672150000001E-4</v>
      </c>
      <c r="CI1054" s="133">
        <v>1.9904105099999999E-4</v>
      </c>
      <c r="CJ1054" s="100">
        <f t="shared" si="563"/>
        <v>2.3632888624999999E-4</v>
      </c>
      <c r="CK1054" s="32">
        <v>2.879611951E-4</v>
      </c>
      <c r="CL1054" s="32">
        <v>8.1450425579999996E-4</v>
      </c>
      <c r="CM1054">
        <f t="shared" si="564"/>
        <v>5.5123272545000001E-4</v>
      </c>
      <c r="CN1054" s="31"/>
      <c r="CO1054" s="32"/>
      <c r="CP1054" s="32">
        <v>4.1682846709999999E-3</v>
      </c>
      <c r="CQ1054" s="32">
        <v>2.8055492849999998E-3</v>
      </c>
      <c r="CR1054" s="32">
        <v>2.5726565010000002E-3</v>
      </c>
      <c r="CS1054">
        <f t="shared" si="565"/>
        <v>2.8055492849999998E-3</v>
      </c>
      <c r="CT1054" s="32">
        <v>3.761973274E-4</v>
      </c>
      <c r="CU1054" s="32">
        <v>1.80335373E-6</v>
      </c>
      <c r="CV1054">
        <f t="shared" si="566"/>
        <v>1.8900034056500002E-4</v>
      </c>
      <c r="CW1054" s="32">
        <v>2.1190601630000001E-3</v>
      </c>
      <c r="CY1054">
        <v>1.85E+18</v>
      </c>
      <c r="CZ1054">
        <f>Q1057</f>
        <v>1.4906171650000001E-4</v>
      </c>
    </row>
    <row r="1055" spans="1:112" ht="15.75" thickBot="1">
      <c r="A1055" t="s">
        <v>49</v>
      </c>
      <c r="B1055">
        <v>1.54E+18</v>
      </c>
      <c r="C1055" s="30">
        <v>4.7999999999999996E-3</v>
      </c>
      <c r="D1055" s="30">
        <v>7.4177097820000005E-4</v>
      </c>
      <c r="E1055" t="s">
        <v>43</v>
      </c>
      <c r="F1055">
        <v>1.54E+18</v>
      </c>
      <c r="G1055" s="30">
        <v>1.1000000000000001E-3</v>
      </c>
      <c r="H1055" s="30">
        <v>1.7019959770000001E-4</v>
      </c>
      <c r="I1055" s="30">
        <v>7.5500000000000003E-3</v>
      </c>
      <c r="J1055" s="30">
        <v>1.4023031200000001E-3</v>
      </c>
      <c r="K1055" s="30">
        <v>4.0800000000000003E-3</v>
      </c>
      <c r="L1055" s="30">
        <v>7.0944183619999998E-4</v>
      </c>
      <c r="M1055" s="30">
        <v>-3.5000000000000001E-3</v>
      </c>
      <c r="N1055" s="30">
        <v>-1.299472785E-3</v>
      </c>
      <c r="Q1055">
        <f t="shared" si="550"/>
        <v>7.6064818463333331E-4</v>
      </c>
      <c r="R1055" s="100">
        <f t="shared" ref="R1055" si="568">_xlfn.STDEV.S(H1055,J1055,L1055,N1055,P1055)</f>
        <v>1.1468865807268661E-3</v>
      </c>
      <c r="S1055" t="s">
        <v>49</v>
      </c>
      <c r="T1055">
        <v>1.49E+18</v>
      </c>
      <c r="U1055" s="30">
        <v>-5.1000000000000004E-3</v>
      </c>
      <c r="V1055" s="30">
        <v>-7.3966642489999999E-4</v>
      </c>
      <c r="W1055" s="30">
        <v>1.0000000000000001E-5</v>
      </c>
      <c r="X1055" s="30">
        <v>1.5664160399999999E-6</v>
      </c>
      <c r="Y1055" s="30">
        <v>3.3999999999999998E-3</v>
      </c>
      <c r="Z1055" s="30">
        <v>5.0266114729999995E-4</v>
      </c>
      <c r="AA1055" s="30">
        <v>1.1299999999999999E-3</v>
      </c>
      <c r="AB1055" s="30">
        <v>1.696951494E-4</v>
      </c>
      <c r="AC1055" s="99">
        <f t="shared" si="552"/>
        <v>-1.6435928040000006E-5</v>
      </c>
      <c r="AD1055">
        <f t="shared" si="553"/>
        <v>5.2519614989584413E-4</v>
      </c>
      <c r="AE1055" t="s">
        <v>43</v>
      </c>
      <c r="AF1055">
        <v>1.49E+18</v>
      </c>
      <c r="AG1055" s="30">
        <v>4.7999999999999996E-3</v>
      </c>
      <c r="AH1055" s="30">
        <v>7.4245939679999998E-4</v>
      </c>
      <c r="AI1055" s="30">
        <v>-1E-4</v>
      </c>
      <c r="AJ1055" s="30">
        <v>-1.6366612110000001E-5</v>
      </c>
      <c r="AK1055" s="99">
        <f t="shared" si="554"/>
        <v>3.6304639234499997E-4</v>
      </c>
      <c r="AL1055" s="100">
        <f t="shared" si="555"/>
        <v>3.7941300445499995E-4</v>
      </c>
      <c r="AM1055" t="s">
        <v>49</v>
      </c>
      <c r="AN1055">
        <v>1.54E+18</v>
      </c>
      <c r="AO1055" s="30">
        <v>1.8E-3</v>
      </c>
      <c r="AP1055" s="30">
        <v>2.1390374329999999E-3</v>
      </c>
      <c r="AQ1055" s="30">
        <v>-3.2299999999999998E-3</v>
      </c>
      <c r="AR1055" s="30">
        <v>-3.1380549889999999E-3</v>
      </c>
      <c r="AS1055">
        <f t="shared" si="556"/>
        <v>-4.99508778E-4</v>
      </c>
      <c r="AT1055">
        <f t="shared" si="557"/>
        <v>3.7314678365443421E-3</v>
      </c>
      <c r="AU1055" t="s">
        <v>43</v>
      </c>
      <c r="AV1055">
        <v>1.54E+18</v>
      </c>
      <c r="AW1055" s="30">
        <v>9.0000000000000006E-5</v>
      </c>
      <c r="AX1055" s="30">
        <v>8.2297000730000006E-5</v>
      </c>
      <c r="AY1055" s="30"/>
      <c r="AZ1055" s="30"/>
      <c r="BA1055" s="30">
        <v>1.619E-2</v>
      </c>
      <c r="BB1055" s="30">
        <v>1.7232570520000001E-2</v>
      </c>
      <c r="BC1055" s="30">
        <v>9.6600000000000002E-3</v>
      </c>
      <c r="BD1055" s="30">
        <v>1.115859998E-2</v>
      </c>
      <c r="BE1055" s="30">
        <v>8.6300000000000005E-3</v>
      </c>
      <c r="BF1055" s="30">
        <v>8.8667420120000003E-3</v>
      </c>
      <c r="BG1055">
        <f t="shared" si="558"/>
        <v>9.3350523781825009E-3</v>
      </c>
      <c r="BH1055">
        <f t="shared" si="548"/>
        <v>7.1070133279383715E-3</v>
      </c>
      <c r="BI1055" t="s">
        <v>49</v>
      </c>
      <c r="BJ1055">
        <v>1.49E+18</v>
      </c>
      <c r="BK1055" s="30">
        <v>2.6199999999999999E-3</v>
      </c>
      <c r="BL1055" s="30">
        <v>2.2256201160000002E-3</v>
      </c>
      <c r="BM1055" s="30">
        <v>-1.23E-3</v>
      </c>
      <c r="BN1055" s="30">
        <v>-7.9637423110000001E-4</v>
      </c>
      <c r="BO1055">
        <f t="shared" si="559"/>
        <v>7.1462294245000003E-4</v>
      </c>
      <c r="BP1055">
        <f t="shared" si="560"/>
        <v>2.1368726955418231E-3</v>
      </c>
      <c r="BQ1055" t="s">
        <v>43</v>
      </c>
      <c r="BR1055">
        <v>1.49E+18</v>
      </c>
      <c r="BS1055" s="30">
        <v>5.9699999999999996E-3</v>
      </c>
      <c r="BT1055" s="30">
        <v>6.88184438E-3</v>
      </c>
      <c r="BW1055" s="132">
        <v>4.1613578719999998E-5</v>
      </c>
      <c r="BX1055" s="132">
        <v>4.7405350749999999E-5</v>
      </c>
      <c r="BY1055" s="132">
        <v>3.905806604E-4</v>
      </c>
      <c r="BZ1055" s="132">
        <v>1.9759940410000001E-4</v>
      </c>
      <c r="CA1055" s="132">
        <v>3.6193953459999999E-4</v>
      </c>
      <c r="CB1055" s="126">
        <f t="shared" si="561"/>
        <v>2.1186180508333334E-4</v>
      </c>
      <c r="CC1055" s="132">
        <v>2.0601779779999999E-4</v>
      </c>
      <c r="CD1055" s="132">
        <v>4.36290701E-7</v>
      </c>
      <c r="CE1055" s="132">
        <v>1.400051957E-4</v>
      </c>
      <c r="CF1055" s="132">
        <v>4.6902999649999997E-5</v>
      </c>
      <c r="CG1055">
        <f t="shared" si="562"/>
        <v>9.8340570962750004E-5</v>
      </c>
      <c r="CH1055" s="133">
        <v>2.0521254110000001E-4</v>
      </c>
      <c r="CI1055" s="133">
        <v>4.52366025E-6</v>
      </c>
      <c r="CJ1055" s="100">
        <f t="shared" si="563"/>
        <v>1.0486810067500001E-4</v>
      </c>
      <c r="CK1055" s="32">
        <v>5.95781783E-4</v>
      </c>
      <c r="CL1055" s="32">
        <v>8.7403612829999998E-4</v>
      </c>
      <c r="CM1055">
        <f t="shared" si="564"/>
        <v>7.3490895564999993E-4</v>
      </c>
      <c r="CN1055" s="32">
        <v>2.292201766E-5</v>
      </c>
      <c r="CO1055" s="32"/>
      <c r="CP1055" s="32">
        <v>4.7997531170000003E-3</v>
      </c>
      <c r="CQ1055" s="32">
        <v>3.1079823509999999E-3</v>
      </c>
      <c r="CR1055" s="32">
        <v>2.4696357729999999E-3</v>
      </c>
      <c r="CS1055">
        <f t="shared" si="565"/>
        <v>1.56545218433E-3</v>
      </c>
      <c r="CT1055" s="32">
        <v>6.1989748290000005E-4</v>
      </c>
      <c r="CU1055" s="32">
        <v>2.2181250870000001E-4</v>
      </c>
      <c r="CV1055">
        <f t="shared" si="566"/>
        <v>4.2085499580000004E-4</v>
      </c>
      <c r="CW1055" s="32">
        <v>1.9167862380000001E-3</v>
      </c>
      <c r="CY1055">
        <v>2.16E+18</v>
      </c>
      <c r="CZ1055">
        <f>Q1059</f>
        <v>-5.4586976526666674E-5</v>
      </c>
    </row>
    <row r="1056" spans="1:112" ht="15.75" thickBot="1">
      <c r="A1056" t="s">
        <v>50</v>
      </c>
      <c r="B1056">
        <v>1.7E+18</v>
      </c>
      <c r="C1056" s="30">
        <v>2.0899999999999998E-3</v>
      </c>
      <c r="D1056" s="30">
        <v>3.2297944679999998E-4</v>
      </c>
      <c r="E1056" t="s">
        <v>44</v>
      </c>
      <c r="F1056">
        <v>1.7E+18</v>
      </c>
      <c r="G1056" s="19"/>
      <c r="H1056" s="19"/>
      <c r="I1056" s="19"/>
      <c r="J1056" s="30"/>
      <c r="K1056" s="19"/>
      <c r="L1056" s="19"/>
      <c r="M1056" s="19"/>
      <c r="N1056" s="19"/>
      <c r="R1056" s="100"/>
      <c r="S1056" t="s">
        <v>50</v>
      </c>
      <c r="T1056">
        <v>1.64E+18</v>
      </c>
      <c r="U1056" s="30">
        <v>-5.3E-3</v>
      </c>
      <c r="V1056" s="30">
        <v>-7.6867295139999999E-4</v>
      </c>
      <c r="W1056" s="30">
        <v>6.9999999999999999E-4</v>
      </c>
      <c r="X1056" s="30">
        <v>1.0964912280000001E-4</v>
      </c>
      <c r="Y1056" s="30">
        <v>2.8999999999999998E-3</v>
      </c>
      <c r="Z1056" s="30">
        <v>4.2874039029999999E-4</v>
      </c>
      <c r="AA1056" s="30">
        <v>-1.17E-3</v>
      </c>
      <c r="AB1056" s="30">
        <v>-1.757020574E-4</v>
      </c>
      <c r="AC1056" s="99">
        <f t="shared" si="552"/>
        <v>-1.0149637392499998E-4</v>
      </c>
      <c r="AD1056">
        <f t="shared" si="553"/>
        <v>5.087122683516003E-4</v>
      </c>
      <c r="AE1056" t="s">
        <v>44</v>
      </c>
      <c r="AF1056">
        <v>1.64E+18</v>
      </c>
      <c r="AG1056" s="30">
        <v>3.3999999999999998E-3</v>
      </c>
      <c r="AH1056" s="30">
        <v>5.2590873939999995E-4</v>
      </c>
      <c r="AI1056" s="30">
        <v>-8.9999999999999998E-4</v>
      </c>
      <c r="AJ1056" s="30">
        <v>-1.4729950900000001E-4</v>
      </c>
      <c r="AK1056" s="99">
        <f t="shared" si="554"/>
        <v>1.8930461519999997E-4</v>
      </c>
      <c r="AL1056" s="100">
        <f t="shared" si="555"/>
        <v>3.3660412420000001E-4</v>
      </c>
      <c r="AM1056" t="s">
        <v>50</v>
      </c>
      <c r="AN1056">
        <v>1.7E+18</v>
      </c>
      <c r="AO1056" s="30">
        <v>4.0999999999999999E-4</v>
      </c>
      <c r="AP1056" s="30">
        <v>4.872251931E-4</v>
      </c>
      <c r="AQ1056" s="30">
        <v>-3.0000000000000001E-3</v>
      </c>
      <c r="AR1056" s="30">
        <v>-2.9146021569999999E-3</v>
      </c>
      <c r="AS1056">
        <f t="shared" si="556"/>
        <v>-1.21368848195E-3</v>
      </c>
      <c r="AT1056">
        <f t="shared" si="557"/>
        <v>2.4054551876815733E-3</v>
      </c>
      <c r="AU1056" t="s">
        <v>44</v>
      </c>
      <c r="AV1056">
        <v>1.7E+18</v>
      </c>
      <c r="AW1056" s="19"/>
      <c r="AX1056" s="19"/>
      <c r="AY1056" s="30"/>
      <c r="AZ1056" s="30"/>
      <c r="BA1056" s="30">
        <v>1.504E-2</v>
      </c>
      <c r="BB1056" s="30">
        <v>1.6008515170000001E-2</v>
      </c>
      <c r="BC1056" s="30">
        <v>8.2199999999999999E-3</v>
      </c>
      <c r="BD1056" s="30">
        <v>9.4952061920000001E-3</v>
      </c>
      <c r="BE1056" s="30">
        <v>1.048E-2</v>
      </c>
      <c r="BF1056" s="30">
        <v>1.076749204E-2</v>
      </c>
      <c r="BG1056">
        <f t="shared" si="558"/>
        <v>1.2090404467333333E-2</v>
      </c>
      <c r="BH1056">
        <f t="shared" si="548"/>
        <v>3.4522994407378085E-3</v>
      </c>
      <c r="BI1056" t="s">
        <v>50</v>
      </c>
      <c r="BJ1056">
        <v>1.64E+18</v>
      </c>
      <c r="BK1056" s="30">
        <v>2.82E-3</v>
      </c>
      <c r="BL1056" s="30">
        <v>2.395514781E-3</v>
      </c>
      <c r="BM1056" s="30">
        <v>-2.0000000000000002E-5</v>
      </c>
      <c r="BN1056" s="30">
        <v>-1.294917449E-5</v>
      </c>
      <c r="BO1056">
        <f t="shared" si="559"/>
        <v>1.1912828032549999E-3</v>
      </c>
      <c r="BP1056">
        <f t="shared" si="560"/>
        <v>1.7030411951703542E-3</v>
      </c>
      <c r="BQ1056" t="s">
        <v>44</v>
      </c>
      <c r="BR1056">
        <v>1.64E+18</v>
      </c>
      <c r="BS1056" s="30">
        <v>6.2899999999999996E-3</v>
      </c>
      <c r="BT1056" s="30">
        <v>7.2507204609999999E-3</v>
      </c>
      <c r="BW1056" s="132">
        <v>1.8119245730000001E-5</v>
      </c>
      <c r="BX1056" s="134"/>
      <c r="BY1056" s="134"/>
      <c r="BZ1056" s="134"/>
      <c r="CA1056" s="134"/>
      <c r="CB1056" s="126"/>
      <c r="CC1056" s="132">
        <v>2.1409692720000001E-4</v>
      </c>
      <c r="CD1056" s="132">
        <v>3.0540349069999999E-5</v>
      </c>
      <c r="CE1056" s="132">
        <v>1.1941619640000001E-4</v>
      </c>
      <c r="CF1056" s="132">
        <v>4.856328282E-5</v>
      </c>
      <c r="CG1056">
        <f t="shared" si="562"/>
        <v>1.0315418887250001E-4</v>
      </c>
      <c r="CH1056" s="133">
        <v>1.4535888330000001E-4</v>
      </c>
      <c r="CI1056" s="133">
        <v>4.0712942250000002E-5</v>
      </c>
      <c r="CJ1056" s="100">
        <f t="shared" si="563"/>
        <v>9.3035912774999999E-5</v>
      </c>
      <c r="CK1056" s="32">
        <v>1.3570585060000001E-4</v>
      </c>
      <c r="CL1056" s="32">
        <v>8.1179826150000001E-4</v>
      </c>
      <c r="CM1056">
        <f t="shared" si="564"/>
        <v>4.7375205605000001E-4</v>
      </c>
      <c r="CN1056" s="31"/>
      <c r="CO1056" s="32"/>
      <c r="CP1056" s="32">
        <v>4.4588194489999997E-3</v>
      </c>
      <c r="CQ1056" s="32">
        <v>2.644680634E-3</v>
      </c>
      <c r="CR1056" s="32">
        <v>2.999047845E-3</v>
      </c>
      <c r="CS1056">
        <f t="shared" si="565"/>
        <v>2.644680634E-3</v>
      </c>
      <c r="CT1056" s="32">
        <v>6.672179014E-4</v>
      </c>
      <c r="CU1056" s="32">
        <v>3.6067074590000002E-6</v>
      </c>
      <c r="CV1056">
        <f t="shared" si="566"/>
        <v>3.3541230442949999E-4</v>
      </c>
      <c r="CW1056" s="32">
        <v>2.019528549E-3</v>
      </c>
      <c r="CY1056">
        <v>2.47E+18</v>
      </c>
      <c r="CZ1056">
        <f>Q1061</f>
        <v>-4.8455665136666669E-4</v>
      </c>
    </row>
    <row r="1057" spans="1:104" ht="15.75" thickBot="1">
      <c r="A1057" t="s">
        <v>51</v>
      </c>
      <c r="B1057">
        <v>1.85E+18</v>
      </c>
      <c r="C1057" s="30">
        <v>-1.0399999999999999E-3</v>
      </c>
      <c r="D1057" s="30">
        <v>-1.607170453E-4</v>
      </c>
      <c r="E1057" t="s">
        <v>45</v>
      </c>
      <c r="F1057">
        <v>1.85E+18</v>
      </c>
      <c r="G1057" s="30">
        <v>1.1000000000000001E-3</v>
      </c>
      <c r="H1057" s="30">
        <v>1.7019959770000001E-4</v>
      </c>
      <c r="I1057" s="30">
        <v>6.3000000000000003E-4</v>
      </c>
      <c r="J1057" s="30">
        <v>1.17013373E-4</v>
      </c>
      <c r="K1057" s="30">
        <v>9.2000000000000003E-4</v>
      </c>
      <c r="L1057" s="30">
        <v>1.5997217880000001E-4</v>
      </c>
      <c r="M1057" s="30">
        <v>-6.0400000000000002E-3</v>
      </c>
      <c r="N1057" s="30">
        <v>-2.2425187499999998E-3</v>
      </c>
      <c r="Q1057">
        <f t="shared" si="550"/>
        <v>1.4906171650000001E-4</v>
      </c>
      <c r="R1057" s="100">
        <f t="shared" ref="R1057" si="569">_xlfn.STDEV.S(H1057,J1057,L1057,N1057,P1057)</f>
        <v>1.1960122338196193E-3</v>
      </c>
      <c r="S1057" t="s">
        <v>51</v>
      </c>
      <c r="T1057">
        <v>1.78E+18</v>
      </c>
      <c r="U1057" s="30">
        <v>-6.4000000000000003E-3</v>
      </c>
      <c r="V1057" s="30">
        <v>-9.28208847E-4</v>
      </c>
      <c r="W1057" s="30">
        <v>2.0999999999999999E-3</v>
      </c>
      <c r="X1057" s="30">
        <v>3.2894736840000002E-4</v>
      </c>
      <c r="Y1057" s="30">
        <v>2E-3</v>
      </c>
      <c r="Z1057" s="30">
        <v>2.9568302780000002E-4</v>
      </c>
      <c r="AA1057" s="30">
        <v>-1.2999999999999999E-3</v>
      </c>
      <c r="AB1057" s="30">
        <v>-1.9522450820000001E-4</v>
      </c>
      <c r="AC1057" s="99">
        <f t="shared" si="552"/>
        <v>-1.2470073974999997E-4</v>
      </c>
      <c r="AD1057">
        <f t="shared" si="553"/>
        <v>5.8683274118510496E-4</v>
      </c>
      <c r="AE1057" t="s">
        <v>45</v>
      </c>
      <c r="AF1057">
        <v>1.78E+18</v>
      </c>
      <c r="AG1057" s="30">
        <v>2.2000000000000001E-3</v>
      </c>
      <c r="AH1057" s="30">
        <v>3.4029389020000001E-4</v>
      </c>
      <c r="AI1057" s="30">
        <v>-4.7000000000000002E-3</v>
      </c>
      <c r="AJ1057" s="30">
        <v>-7.6923076920000001E-4</v>
      </c>
      <c r="AK1057" s="99">
        <f t="shared" si="554"/>
        <v>-2.144684395E-4</v>
      </c>
      <c r="AL1057" s="100">
        <f t="shared" si="555"/>
        <v>5.5476232970000003E-4</v>
      </c>
      <c r="AM1057" t="s">
        <v>51</v>
      </c>
      <c r="AN1057">
        <v>1.85E+18</v>
      </c>
      <c r="AO1057" s="30">
        <v>-4.0000000000000003E-5</v>
      </c>
      <c r="AP1057" s="30">
        <v>-4.7534165179999997E-5</v>
      </c>
      <c r="AQ1057" s="30">
        <v>-3.1199999999999999E-3</v>
      </c>
      <c r="AR1057" s="30">
        <v>-3.0311862429999998E-3</v>
      </c>
      <c r="AS1057">
        <f t="shared" si="556"/>
        <v>-1.5393602040899999E-3</v>
      </c>
      <c r="AT1057">
        <f t="shared" si="557"/>
        <v>2.1097606169278547E-3</v>
      </c>
      <c r="AU1057" t="s">
        <v>45</v>
      </c>
      <c r="AV1057">
        <v>1.85E+18</v>
      </c>
      <c r="AW1057" s="30">
        <v>2.7699999999999999E-3</v>
      </c>
      <c r="AX1057" s="30">
        <v>2.5329188000000002E-3</v>
      </c>
      <c r="AY1057" s="30"/>
      <c r="AZ1057" s="30"/>
      <c r="BA1057" s="30">
        <v>1.6820000000000002E-2</v>
      </c>
      <c r="BB1057" s="30">
        <v>1.7903139969999999E-2</v>
      </c>
      <c r="BC1057" s="30">
        <v>8.0700000000000008E-3</v>
      </c>
      <c r="BD1057" s="30">
        <v>9.3219360060000003E-3</v>
      </c>
      <c r="BE1057" s="30">
        <v>7.4999999999999997E-3</v>
      </c>
      <c r="BF1057" s="30">
        <v>7.7057433470000001E-3</v>
      </c>
      <c r="BG1057">
        <f t="shared" si="558"/>
        <v>9.3659345307499989E-3</v>
      </c>
      <c r="BH1057">
        <f t="shared" si="548"/>
        <v>6.3857171699926857E-3</v>
      </c>
      <c r="BI1057" t="s">
        <v>51</v>
      </c>
      <c r="BJ1057">
        <v>1.78E+18</v>
      </c>
      <c r="BK1057" s="30">
        <v>4.8999999999999998E-4</v>
      </c>
      <c r="BL1057" s="30">
        <v>4.1624193E-4</v>
      </c>
      <c r="BM1057" s="30">
        <v>4.0000000000000003E-5</v>
      </c>
      <c r="BN1057" s="30">
        <v>2.589834898E-5</v>
      </c>
      <c r="BO1057">
        <f t="shared" si="559"/>
        <v>2.2107013949E-4</v>
      </c>
      <c r="BP1057">
        <f t="shared" si="560"/>
        <v>2.7601459313188252E-4</v>
      </c>
      <c r="BQ1057" t="s">
        <v>45</v>
      </c>
      <c r="BR1057">
        <v>1.78E+18</v>
      </c>
      <c r="BS1057" s="30">
        <v>6.8900000000000003E-3</v>
      </c>
      <c r="BT1057" s="30">
        <v>7.9423631120000004E-3</v>
      </c>
      <c r="BW1057" s="132">
        <v>9.016275389E-6</v>
      </c>
      <c r="BX1057" s="132">
        <v>4.7405350749999999E-5</v>
      </c>
      <c r="BY1057" s="132">
        <v>3.2591498820000002E-5</v>
      </c>
      <c r="BZ1057" s="132">
        <v>4.455672837E-5</v>
      </c>
      <c r="CA1057" s="132">
        <v>6.2460422539999995E-4</v>
      </c>
      <c r="CB1057" s="126">
        <f t="shared" si="561"/>
        <v>4.1517859313333336E-5</v>
      </c>
      <c r="CC1057" s="132">
        <v>2.585321385E-4</v>
      </c>
      <c r="CD1057" s="132">
        <v>9.1621047220000001E-5</v>
      </c>
      <c r="CE1057" s="132">
        <v>8.2355997500000005E-5</v>
      </c>
      <c r="CF1057" s="132">
        <v>5.3959203140000002E-5</v>
      </c>
      <c r="CG1057">
        <f t="shared" si="562"/>
        <v>1.2161709659000001E-4</v>
      </c>
      <c r="CH1057" s="133">
        <v>9.4055748010000003E-5</v>
      </c>
      <c r="CI1057" s="133">
        <v>2.1261203179999999E-4</v>
      </c>
      <c r="CJ1057" s="100">
        <f t="shared" si="563"/>
        <v>1.5333388990499999E-4</v>
      </c>
      <c r="CK1057" s="32">
        <v>1.3239595179999999E-5</v>
      </c>
      <c r="CL1057" s="32">
        <v>8.4427019200000004E-4</v>
      </c>
      <c r="CM1057">
        <f t="shared" si="564"/>
        <v>4.2875489359E-4</v>
      </c>
      <c r="CN1057" s="32">
        <v>7.0548876589999999E-4</v>
      </c>
      <c r="CO1057" s="32"/>
      <c r="CP1057" s="32">
        <v>4.9865254740000002E-3</v>
      </c>
      <c r="CQ1057" s="32">
        <v>2.5964200380000002E-3</v>
      </c>
      <c r="CR1057" s="32">
        <v>2.1462651559999999E-3</v>
      </c>
      <c r="CS1057">
        <f t="shared" si="565"/>
        <v>1.65095440195E-3</v>
      </c>
      <c r="CT1057" s="32">
        <v>1.159350254E-4</v>
      </c>
      <c r="CU1057" s="32">
        <v>7.2134149180000004E-6</v>
      </c>
      <c r="CV1057">
        <f t="shared" si="566"/>
        <v>6.1574220159000002E-5</v>
      </c>
      <c r="CW1057" s="32">
        <v>2.2121703820000001E-3</v>
      </c>
      <c r="CY1057">
        <v>2.78E+18</v>
      </c>
      <c r="CZ1057">
        <f>Q1063</f>
        <v>8.9755416910000009E-5</v>
      </c>
    </row>
    <row r="1058" spans="1:104" ht="15.75" thickBot="1">
      <c r="A1058" t="s">
        <v>52</v>
      </c>
      <c r="B1058">
        <v>2.01E+18</v>
      </c>
      <c r="C1058" s="30">
        <v>1.6100000000000001E-3</v>
      </c>
      <c r="D1058" s="30">
        <v>2.4880234889999999E-4</v>
      </c>
      <c r="E1058" t="s">
        <v>46</v>
      </c>
      <c r="F1058">
        <v>2.01E+18</v>
      </c>
      <c r="G1058" s="19"/>
      <c r="H1058" s="19"/>
      <c r="I1058" s="19"/>
      <c r="J1058" s="30"/>
      <c r="K1058" s="19"/>
      <c r="L1058" s="19"/>
      <c r="M1058" s="19"/>
      <c r="N1058" s="19"/>
      <c r="R1058" s="100"/>
      <c r="S1058" t="s">
        <v>52</v>
      </c>
      <c r="T1058">
        <v>1.93E+18</v>
      </c>
      <c r="U1058" s="30">
        <v>-6.3E-3</v>
      </c>
      <c r="V1058" s="30">
        <v>-9.137055838E-4</v>
      </c>
      <c r="W1058" s="30">
        <v>8.0000000000000004E-4</v>
      </c>
      <c r="X1058" s="30">
        <v>1.2531328319999999E-4</v>
      </c>
      <c r="Y1058" s="30">
        <v>3.3E-3</v>
      </c>
      <c r="Z1058" s="30">
        <v>4.8787699589999999E-4</v>
      </c>
      <c r="AA1058" s="30">
        <v>-1.39E-3</v>
      </c>
      <c r="AB1058" s="30">
        <v>-2.087400511E-4</v>
      </c>
      <c r="AC1058" s="99">
        <f t="shared" si="552"/>
        <v>-1.2731383895000001E-4</v>
      </c>
      <c r="AD1058">
        <f t="shared" si="553"/>
        <v>5.9646805740753495E-4</v>
      </c>
      <c r="AE1058" t="s">
        <v>46</v>
      </c>
      <c r="AF1058">
        <v>1.93E+18</v>
      </c>
      <c r="AG1058" s="30">
        <v>2.0999999999999999E-3</v>
      </c>
      <c r="AH1058" s="30">
        <v>3.2482598609999999E-4</v>
      </c>
      <c r="AI1058" s="30">
        <v>-5.7999999999999996E-3</v>
      </c>
      <c r="AJ1058" s="30">
        <v>-9.4926350250000005E-4</v>
      </c>
      <c r="AK1058" s="99">
        <f t="shared" si="554"/>
        <v>-3.1221875820000003E-4</v>
      </c>
      <c r="AL1058" s="100">
        <f t="shared" si="555"/>
        <v>6.3704474430000002E-4</v>
      </c>
      <c r="AM1058" t="s">
        <v>52</v>
      </c>
      <c r="AN1058">
        <v>2.01E+18</v>
      </c>
      <c r="AO1058" s="30">
        <v>1.74E-3</v>
      </c>
      <c r="AP1058" s="30">
        <v>2.0677361849999998E-3</v>
      </c>
      <c r="AQ1058" s="30">
        <v>-2.3800000000000002E-3</v>
      </c>
      <c r="AR1058" s="30">
        <v>-2.3122510439999998E-3</v>
      </c>
      <c r="AS1058">
        <f t="shared" si="556"/>
        <v>-1.2225742949999998E-4</v>
      </c>
      <c r="AT1058">
        <f t="shared" si="557"/>
        <v>3.097118671136375E-3</v>
      </c>
      <c r="AU1058" t="s">
        <v>46</v>
      </c>
      <c r="AV1058">
        <v>2.01E+18</v>
      </c>
      <c r="AW1058" s="19"/>
      <c r="AX1058" s="19"/>
      <c r="AY1058" s="30"/>
      <c r="AZ1058" s="30"/>
      <c r="BA1058" s="30">
        <v>1.252E-2</v>
      </c>
      <c r="BB1058" s="30">
        <v>1.332623736E-2</v>
      </c>
      <c r="BC1058" s="30">
        <v>7.0600000000000003E-3</v>
      </c>
      <c r="BD1058" s="30">
        <v>8.1552500870000003E-3</v>
      </c>
      <c r="BE1058" s="30">
        <v>6.5799999999999999E-3</v>
      </c>
      <c r="BF1058" s="30">
        <v>6.7605054970000002E-3</v>
      </c>
      <c r="BG1058">
        <f t="shared" si="558"/>
        <v>9.4139976479999995E-3</v>
      </c>
      <c r="BH1058">
        <f t="shared" si="548"/>
        <v>3.4591245700243199E-3</v>
      </c>
      <c r="BI1058" t="s">
        <v>52</v>
      </c>
      <c r="BJ1058">
        <v>1.93E+18</v>
      </c>
      <c r="BK1058" s="30">
        <v>2.2200000000000002E-3</v>
      </c>
      <c r="BL1058" s="30">
        <v>1.8858307849999999E-3</v>
      </c>
      <c r="BM1058" s="30">
        <v>-4.6999999999999999E-4</v>
      </c>
      <c r="BN1058" s="30">
        <v>-3.0430560049999998E-4</v>
      </c>
      <c r="BO1058">
        <f t="shared" si="559"/>
        <v>7.9076259224999999E-4</v>
      </c>
      <c r="BP1058">
        <f t="shared" si="560"/>
        <v>1.5486602899104445E-3</v>
      </c>
      <c r="BQ1058" t="s">
        <v>46</v>
      </c>
      <c r="BR1058">
        <v>1.93E+18</v>
      </c>
      <c r="BS1058" s="30">
        <v>5.4099999999999999E-3</v>
      </c>
      <c r="BT1058" s="30">
        <v>6.2363112389999999E-3</v>
      </c>
      <c r="BW1058" s="132">
        <v>1.395788786E-5</v>
      </c>
      <c r="BX1058" s="134"/>
      <c r="BY1058" s="134"/>
      <c r="BZ1058" s="134"/>
      <c r="CA1058" s="134"/>
      <c r="CB1058" s="126"/>
      <c r="CC1058" s="132">
        <v>2.5449257380000002E-4</v>
      </c>
      <c r="CD1058" s="132">
        <v>3.490325608E-5</v>
      </c>
      <c r="CE1058" s="132">
        <v>1.3588739589999999E-4</v>
      </c>
      <c r="CF1058" s="132">
        <v>5.769484028E-5</v>
      </c>
      <c r="CG1058">
        <f t="shared" si="562"/>
        <v>1.20744516515E-4</v>
      </c>
      <c r="CH1058" s="133">
        <v>8.9780486729999998E-5</v>
      </c>
      <c r="CI1058" s="133">
        <v>2.6237229449999999E-4</v>
      </c>
      <c r="CJ1058" s="100">
        <f t="shared" si="563"/>
        <v>1.7607639061499998E-4</v>
      </c>
      <c r="CK1058" s="32">
        <v>5.759223902E-4</v>
      </c>
      <c r="CL1058" s="32">
        <v>6.4402662079999996E-4</v>
      </c>
      <c r="CM1058">
        <f t="shared" si="564"/>
        <v>6.0997450550000004E-4</v>
      </c>
      <c r="CN1058" s="31"/>
      <c r="CO1058" s="32"/>
      <c r="CP1058" s="32">
        <v>3.7117300199999998E-3</v>
      </c>
      <c r="CQ1058" s="32">
        <v>2.2714653620000001E-3</v>
      </c>
      <c r="CR1058" s="32">
        <v>1.8829899639999999E-3</v>
      </c>
      <c r="CS1058">
        <f t="shared" si="565"/>
        <v>2.2714653620000001E-3</v>
      </c>
      <c r="CT1058" s="32">
        <v>5.2525664580000005E-4</v>
      </c>
      <c r="CU1058" s="32">
        <v>8.4757625289999996E-5</v>
      </c>
      <c r="CV1058">
        <f t="shared" si="566"/>
        <v>3.0500713554500002E-4</v>
      </c>
      <c r="CW1058" s="32">
        <v>1.736987194E-3</v>
      </c>
      <c r="CY1058">
        <v>3.09E+18</v>
      </c>
      <c r="CZ1058">
        <f>Q1065</f>
        <v>-5.5420607300000003E-5</v>
      </c>
    </row>
    <row r="1059" spans="1:104" ht="15.75" thickBot="1">
      <c r="A1059" t="s">
        <v>53</v>
      </c>
      <c r="B1059">
        <v>2.16E+18</v>
      </c>
      <c r="C1059" s="30">
        <v>2.2000000000000001E-3</v>
      </c>
      <c r="D1059" s="30">
        <v>3.3997836500000001E-4</v>
      </c>
      <c r="E1059" t="s">
        <v>47</v>
      </c>
      <c r="F1059">
        <v>2.16E+18</v>
      </c>
      <c r="G1059" s="30">
        <v>4.0000000000000002E-4</v>
      </c>
      <c r="H1059" s="30">
        <v>6.1890762799999996E-5</v>
      </c>
      <c r="I1059" s="30">
        <v>-2.5999999999999998E-4</v>
      </c>
      <c r="J1059" s="30">
        <v>-4.8291233280000002E-5</v>
      </c>
      <c r="K1059" s="30">
        <v>-1.0200000000000001E-3</v>
      </c>
      <c r="L1059" s="30">
        <v>-1.7736045910000001E-4</v>
      </c>
      <c r="M1059" s="30">
        <v>-2.2699999999999999E-3</v>
      </c>
      <c r="N1059" s="30">
        <v>-8.4280092080000004E-4</v>
      </c>
      <c r="Q1059">
        <f t="shared" si="550"/>
        <v>-5.4586976526666674E-5</v>
      </c>
      <c r="R1059" s="100">
        <f t="shared" ref="R1059" si="570">_xlfn.STDEV.S(H1059,J1059,L1059,N1059,P1059)</f>
        <v>4.0605457130171453E-4</v>
      </c>
      <c r="S1059" t="s">
        <v>53</v>
      </c>
      <c r="T1059">
        <v>2.08E+18</v>
      </c>
      <c r="U1059" s="30">
        <v>-8.0000000000000002E-3</v>
      </c>
      <c r="V1059" s="30">
        <v>-1.1602610590000001E-3</v>
      </c>
      <c r="W1059" s="30">
        <v>1.1000000000000001E-3</v>
      </c>
      <c r="X1059" s="30">
        <v>1.7230576439999999E-4</v>
      </c>
      <c r="Y1059" s="30">
        <v>2.5000000000000001E-3</v>
      </c>
      <c r="Z1059" s="30">
        <v>3.696037847E-4</v>
      </c>
      <c r="AA1059" s="30">
        <v>-1.1999999999999999E-3</v>
      </c>
      <c r="AB1059" s="30">
        <v>-1.802072383E-4</v>
      </c>
      <c r="AC1059" s="99">
        <f t="shared" si="552"/>
        <v>-1.9963968705000005E-4</v>
      </c>
      <c r="AD1059">
        <f t="shared" si="553"/>
        <v>6.7959610291600382E-4</v>
      </c>
      <c r="AE1059" t="s">
        <v>47</v>
      </c>
      <c r="AF1059">
        <v>2.08E+18</v>
      </c>
      <c r="AG1059" s="30">
        <v>-1.1999999999999999E-3</v>
      </c>
      <c r="AH1059" s="30">
        <v>-1.8561484919999999E-4</v>
      </c>
      <c r="AI1059" s="30">
        <v>-7.1000000000000004E-3</v>
      </c>
      <c r="AJ1059" s="30">
        <v>-1.1620294600000001E-3</v>
      </c>
      <c r="AK1059" s="99">
        <f t="shared" si="554"/>
        <v>-6.7382215460000004E-4</v>
      </c>
      <c r="AL1059" s="100">
        <f t="shared" si="555"/>
        <v>4.8820730540000004E-4</v>
      </c>
      <c r="AM1059" t="s">
        <v>53</v>
      </c>
      <c r="AN1059">
        <v>2.16E+18</v>
      </c>
      <c r="AO1059" s="30">
        <v>1.6999999999999999E-3</v>
      </c>
      <c r="AP1059" s="30">
        <v>2.0202020199999999E-3</v>
      </c>
      <c r="AQ1059" s="30">
        <v>-1.91E-3</v>
      </c>
      <c r="AR1059" s="30">
        <v>-1.8556300400000001E-3</v>
      </c>
      <c r="AS1059">
        <f t="shared" si="556"/>
        <v>8.2285989999999923E-5</v>
      </c>
      <c r="AT1059">
        <f t="shared" si="557"/>
        <v>2.7406271323662259E-3</v>
      </c>
      <c r="AU1059" t="s">
        <v>47</v>
      </c>
      <c r="AV1059">
        <v>2.16E+18</v>
      </c>
      <c r="AW1059" s="30">
        <v>-1.14E-3</v>
      </c>
      <c r="AX1059" s="30">
        <v>-1.0424286760000001E-3</v>
      </c>
      <c r="AY1059" s="30"/>
      <c r="AZ1059" s="30"/>
      <c r="BA1059" s="30">
        <v>1.1350000000000001E-2</v>
      </c>
      <c r="BB1059" s="30">
        <v>1.2080894090000001E-2</v>
      </c>
      <c r="BC1059" s="30">
        <v>6.4700000000000001E-3</v>
      </c>
      <c r="BD1059" s="30">
        <v>7.4737206880000004E-3</v>
      </c>
      <c r="BE1059" s="30">
        <v>4.62E-3</v>
      </c>
      <c r="BF1059" s="30">
        <v>4.7467379019999999E-3</v>
      </c>
      <c r="BG1059">
        <f t="shared" si="558"/>
        <v>5.8147310009999996E-3</v>
      </c>
      <c r="BH1059">
        <f t="shared" si="548"/>
        <v>5.4826482267515209E-3</v>
      </c>
      <c r="BI1059" t="s">
        <v>53</v>
      </c>
      <c r="BJ1059">
        <v>2.08E+18</v>
      </c>
      <c r="BK1059" s="30">
        <v>1.16E-3</v>
      </c>
      <c r="BL1059" s="30">
        <v>9.8538905879999995E-4</v>
      </c>
      <c r="BM1059" s="30">
        <v>1.48E-3</v>
      </c>
      <c r="BN1059" s="30">
        <v>9.5823891230000001E-4</v>
      </c>
      <c r="BO1059">
        <f t="shared" si="559"/>
        <v>9.7181398554999998E-4</v>
      </c>
      <c r="BP1059">
        <f t="shared" si="560"/>
        <v>1.9198052700358164E-5</v>
      </c>
      <c r="BQ1059" t="s">
        <v>47</v>
      </c>
      <c r="BR1059">
        <v>2.08E+18</v>
      </c>
      <c r="BS1059" s="30">
        <v>4.1599999999999996E-3</v>
      </c>
      <c r="BT1059" s="30">
        <v>4.795389049E-3</v>
      </c>
      <c r="BW1059" s="132">
        <v>1.907289025E-5</v>
      </c>
      <c r="BX1059" s="132">
        <v>1.7238309359999999E-5</v>
      </c>
      <c r="BY1059" s="132">
        <v>1.345045983E-5</v>
      </c>
      <c r="BZ1059" s="132">
        <v>4.939985102E-5</v>
      </c>
      <c r="CA1059" s="132">
        <v>2.34743641E-4</v>
      </c>
      <c r="CB1059" s="126">
        <f t="shared" si="561"/>
        <v>2.6696206736666665E-5</v>
      </c>
      <c r="CC1059" s="132">
        <v>3.2316517309999998E-4</v>
      </c>
      <c r="CD1059" s="132">
        <v>4.7991977110000002E-5</v>
      </c>
      <c r="CE1059" s="132">
        <v>1.029449969E-4</v>
      </c>
      <c r="CF1059" s="132">
        <v>4.9808495199999999E-5</v>
      </c>
      <c r="CG1059">
        <f t="shared" si="562"/>
        <v>1.3097766057749998E-4</v>
      </c>
      <c r="CH1059" s="133">
        <v>5.1303135279999998E-5</v>
      </c>
      <c r="CI1059" s="133">
        <v>3.211798778E-4</v>
      </c>
      <c r="CJ1059" s="100">
        <f t="shared" si="563"/>
        <v>1.8624150653999999E-4</v>
      </c>
      <c r="CK1059" s="32">
        <v>5.6268279499999997E-4</v>
      </c>
      <c r="CL1059" s="32">
        <v>5.1684489319999999E-4</v>
      </c>
      <c r="CM1059">
        <f t="shared" si="564"/>
        <v>5.3976384409999993E-4</v>
      </c>
      <c r="CN1059" s="32">
        <v>2.9034555709999999E-4</v>
      </c>
      <c r="CO1059" s="32"/>
      <c r="CP1059" s="32">
        <v>3.3648670709999998E-3</v>
      </c>
      <c r="CQ1059" s="32">
        <v>2.0816403529999999E-3</v>
      </c>
      <c r="CR1059" s="32">
        <v>1.3220993359999999E-3</v>
      </c>
      <c r="CS1059">
        <f t="shared" si="565"/>
        <v>1.1859929550499999E-3</v>
      </c>
      <c r="CT1059" s="32">
        <v>2.7445842750000002E-4</v>
      </c>
      <c r="CU1059" s="32">
        <v>2.6689635199999998E-4</v>
      </c>
      <c r="CV1059">
        <f t="shared" si="566"/>
        <v>2.7067738975E-4</v>
      </c>
      <c r="CW1059" s="32">
        <v>1.3356500419999999E-3</v>
      </c>
      <c r="CY1059">
        <v>3.39E+18</v>
      </c>
      <c r="CZ1059">
        <f>Q1067</f>
        <v>-1.2789130270000001E-4</v>
      </c>
    </row>
    <row r="1060" spans="1:104" ht="15.75" thickBot="1">
      <c r="A1060" t="s">
        <v>54</v>
      </c>
      <c r="B1060">
        <v>2.31E+18</v>
      </c>
      <c r="C1060" s="30">
        <v>2.2799999999999999E-3</v>
      </c>
      <c r="D1060" s="30">
        <v>3.5234121459999998E-4</v>
      </c>
      <c r="E1060" t="s">
        <v>48</v>
      </c>
      <c r="F1060">
        <v>2.31E+18</v>
      </c>
      <c r="G1060" s="19"/>
      <c r="H1060" s="19"/>
      <c r="I1060" s="19"/>
      <c r="J1060" s="30"/>
      <c r="K1060" s="19"/>
      <c r="L1060" s="19"/>
      <c r="M1060" s="19"/>
      <c r="N1060" s="19"/>
      <c r="R1060" s="100"/>
      <c r="S1060" t="s">
        <v>54</v>
      </c>
      <c r="T1060">
        <v>2.23E+18</v>
      </c>
      <c r="U1060" s="30">
        <v>-5.1999999999999998E-3</v>
      </c>
      <c r="V1060" s="30">
        <v>-7.5416968819999998E-4</v>
      </c>
      <c r="W1060" s="30">
        <v>1.4E-3</v>
      </c>
      <c r="X1060" s="30">
        <v>2.1929824560000001E-4</v>
      </c>
      <c r="Y1060" s="30">
        <v>3.0000000000000001E-3</v>
      </c>
      <c r="Z1060" s="30">
        <v>4.4352454170000001E-4</v>
      </c>
      <c r="AA1060" s="30">
        <v>-6.8999999999999997E-4</v>
      </c>
      <c r="AB1060" s="30">
        <v>-1.03619162E-4</v>
      </c>
      <c r="AC1060" s="99">
        <f t="shared" si="552"/>
        <v>-4.8741515724999991E-5</v>
      </c>
      <c r="AD1060">
        <f t="shared" si="553"/>
        <v>5.2115629374370302E-4</v>
      </c>
      <c r="AE1060" t="s">
        <v>48</v>
      </c>
      <c r="AF1060">
        <v>2.23E+18</v>
      </c>
      <c r="AG1060" s="30">
        <v>-1.9E-3</v>
      </c>
      <c r="AH1060" s="30">
        <v>-2.9389017790000001E-4</v>
      </c>
      <c r="AI1060" s="30">
        <v>-7.9000000000000008E-3</v>
      </c>
      <c r="AJ1060" s="30">
        <v>-1.292962357E-3</v>
      </c>
      <c r="AK1060" s="99">
        <f t="shared" si="554"/>
        <v>-7.9342626745000004E-4</v>
      </c>
      <c r="AL1060" s="100">
        <f t="shared" si="555"/>
        <v>4.9953608955000009E-4</v>
      </c>
      <c r="AM1060" t="s">
        <v>54</v>
      </c>
      <c r="AN1060">
        <v>2.31E+18</v>
      </c>
      <c r="AO1060" s="30">
        <v>6.0000000000000002E-5</v>
      </c>
      <c r="AP1060" s="30">
        <v>7.1301247770000006E-5</v>
      </c>
      <c r="AQ1060" s="30">
        <v>-1.47E-3</v>
      </c>
      <c r="AR1060" s="30">
        <v>-1.428155057E-3</v>
      </c>
      <c r="AS1060">
        <f t="shared" si="556"/>
        <v>-6.7842690461499997E-4</v>
      </c>
      <c r="AT1060">
        <f t="shared" si="557"/>
        <v>1.0602757211957896E-3</v>
      </c>
      <c r="AU1060" t="s">
        <v>48</v>
      </c>
      <c r="AV1060">
        <v>2.31E+18</v>
      </c>
      <c r="AW1060" s="19"/>
      <c r="AX1060" s="19"/>
      <c r="AY1060" s="30"/>
      <c r="AZ1060" s="30"/>
      <c r="BA1060" s="30">
        <v>1.323E-2</v>
      </c>
      <c r="BB1060" s="30">
        <v>1.4081958489999999E-2</v>
      </c>
      <c r="BC1060" s="30">
        <v>5.3200000000000001E-3</v>
      </c>
      <c r="BD1060" s="30">
        <v>6.1453159290000003E-3</v>
      </c>
      <c r="BE1060" s="30">
        <v>5.9300000000000004E-3</v>
      </c>
      <c r="BF1060" s="30">
        <v>6.0926744069999999E-3</v>
      </c>
      <c r="BG1060">
        <f t="shared" si="558"/>
        <v>8.7733162753333323E-3</v>
      </c>
      <c r="BH1060">
        <f t="shared" si="548"/>
        <v>4.5974943616023519E-3</v>
      </c>
      <c r="BI1060" t="s">
        <v>54</v>
      </c>
      <c r="BJ1060">
        <v>2.23E+18</v>
      </c>
      <c r="BK1060" s="30">
        <v>-9.7000000000000005E-4</v>
      </c>
      <c r="BL1060" s="30">
        <v>-8.2398912670000001E-4</v>
      </c>
      <c r="BM1060" s="30">
        <v>-1.42E-3</v>
      </c>
      <c r="BN1060" s="30">
        <v>-9.1939138879999999E-4</v>
      </c>
      <c r="BO1060">
        <f t="shared" si="559"/>
        <v>-8.7169025775E-4</v>
      </c>
      <c r="BP1060">
        <f t="shared" si="560"/>
        <v>6.7459586471446336E-5</v>
      </c>
      <c r="BQ1060" t="s">
        <v>48</v>
      </c>
      <c r="BR1060">
        <v>2.23E+18</v>
      </c>
      <c r="BS1060" s="30">
        <v>2.3999999999999998E-3</v>
      </c>
      <c r="BT1060" s="30">
        <v>2.7665706050000001E-3</v>
      </c>
      <c r="BW1060" s="132">
        <v>1.976644989E-5</v>
      </c>
      <c r="BX1060" s="134"/>
      <c r="BY1060" s="134"/>
      <c r="BZ1060" s="134"/>
      <c r="CA1060" s="134"/>
      <c r="CB1060" s="126"/>
      <c r="CC1060" s="132">
        <v>2.100573625E-4</v>
      </c>
      <c r="CD1060" s="132">
        <v>6.1080698139999998E-5</v>
      </c>
      <c r="CE1060" s="132">
        <v>1.2353399620000001E-4</v>
      </c>
      <c r="CF1060" s="132">
        <v>2.863988474E-5</v>
      </c>
      <c r="CG1060">
        <f t="shared" si="562"/>
        <v>1.0582798539500001E-4</v>
      </c>
      <c r="CH1060" s="133">
        <v>8.1229964189999995E-5</v>
      </c>
      <c r="CI1060" s="133">
        <v>3.5736915980000001E-4</v>
      </c>
      <c r="CJ1060" s="100">
        <f t="shared" si="563"/>
        <v>2.1929956199500002E-4</v>
      </c>
      <c r="CK1060" s="32">
        <v>1.985939277E-5</v>
      </c>
      <c r="CL1060" s="32">
        <v>3.9778114820000001E-4</v>
      </c>
      <c r="CM1060">
        <f t="shared" si="564"/>
        <v>2.0882027048500001E-4</v>
      </c>
      <c r="CN1060" s="31"/>
      <c r="CO1060" s="32"/>
      <c r="CP1060" s="32">
        <v>3.922219502E-3</v>
      </c>
      <c r="CQ1060" s="32">
        <v>1.7116424539999999E-3</v>
      </c>
      <c r="CR1060" s="32">
        <v>1.6969803170000001E-3</v>
      </c>
      <c r="CS1060">
        <f t="shared" si="565"/>
        <v>1.7116424539999999E-3</v>
      </c>
      <c r="CT1060" s="32">
        <v>2.2950402989999999E-4</v>
      </c>
      <c r="CU1060" s="32">
        <v>2.5607622959999997E-4</v>
      </c>
      <c r="CV1060">
        <f t="shared" si="566"/>
        <v>2.4279012974999997E-4</v>
      </c>
      <c r="CW1060" s="32">
        <v>7.7056733199999997E-4</v>
      </c>
      <c r="CY1060">
        <v>3.7E+18</v>
      </c>
      <c r="CZ1060">
        <f>Q1069</f>
        <v>-4.2926022199999992E-5</v>
      </c>
    </row>
    <row r="1061" spans="1:104" ht="15.75" thickBot="1">
      <c r="A1061" t="s">
        <v>55</v>
      </c>
      <c r="B1061">
        <v>2.47E+18</v>
      </c>
      <c r="C1061" s="30">
        <v>1.1299999999999999E-3</v>
      </c>
      <c r="D1061" s="30">
        <v>1.7462525110000001E-4</v>
      </c>
      <c r="E1061" t="s">
        <v>49</v>
      </c>
      <c r="F1061">
        <v>2.47E+18</v>
      </c>
      <c r="G1061" s="30">
        <v>-2.2000000000000001E-3</v>
      </c>
      <c r="H1061" s="30">
        <v>-3.4039919540000002E-4</v>
      </c>
      <c r="I1061" s="30">
        <v>-4.7299999999999998E-3</v>
      </c>
      <c r="J1061" s="30">
        <v>-8.7852897470000002E-4</v>
      </c>
      <c r="K1061" s="30">
        <v>-1.3500000000000001E-3</v>
      </c>
      <c r="L1061" s="30">
        <v>-2.3474178399999999E-4</v>
      </c>
      <c r="M1061" s="30">
        <v>-2.4199999999999998E-3</v>
      </c>
      <c r="N1061" s="30">
        <v>-8.984926116E-4</v>
      </c>
      <c r="Q1061">
        <f t="shared" si="550"/>
        <v>-4.8455665136666669E-4</v>
      </c>
      <c r="R1061" s="100">
        <f t="shared" ref="R1061" si="571">_xlfn.STDEV.S(H1061,J1061,L1061,N1061,P1061)</f>
        <v>3.4971906153444081E-4</v>
      </c>
      <c r="S1061" t="s">
        <v>55</v>
      </c>
      <c r="T1061">
        <v>2.38E+18</v>
      </c>
      <c r="U1061" s="30">
        <v>-6.6E-3</v>
      </c>
      <c r="V1061" s="30">
        <v>-9.572153735E-4</v>
      </c>
      <c r="W1061" s="30">
        <v>1.1999999999999999E-3</v>
      </c>
      <c r="X1061" s="30">
        <v>1.879699248E-4</v>
      </c>
      <c r="Y1061" s="30">
        <v>4.0000000000000001E-3</v>
      </c>
      <c r="Z1061" s="30">
        <v>5.9136605560000004E-4</v>
      </c>
      <c r="AA1061" s="30">
        <v>1.16E-3</v>
      </c>
      <c r="AB1061" s="30">
        <v>1.7420033040000001E-4</v>
      </c>
      <c r="AC1061" s="99">
        <f t="shared" si="552"/>
        <v>-9.1976567499998832E-7</v>
      </c>
      <c r="AD1061">
        <f t="shared" si="553"/>
        <v>6.6624573715855673E-4</v>
      </c>
      <c r="AE1061" t="s">
        <v>49</v>
      </c>
      <c r="AF1061">
        <v>2.38E+18</v>
      </c>
      <c r="AG1061" s="30">
        <v>-1E-4</v>
      </c>
      <c r="AH1061" s="30">
        <v>-1.5467904100000001E-5</v>
      </c>
      <c r="AI1061" s="30">
        <v>-7.7000000000000002E-3</v>
      </c>
      <c r="AJ1061" s="30">
        <v>-1.260229133E-3</v>
      </c>
      <c r="AK1061" s="99">
        <f t="shared" si="554"/>
        <v>-6.3784851855000003E-4</v>
      </c>
      <c r="AL1061" s="100">
        <f t="shared" si="555"/>
        <v>6.2238061445000006E-4</v>
      </c>
      <c r="AM1061" t="s">
        <v>55</v>
      </c>
      <c r="AN1061">
        <v>2.47E+18</v>
      </c>
      <c r="AO1061" s="30">
        <v>1.09E-3</v>
      </c>
      <c r="AP1061" s="30">
        <v>1.295306001E-3</v>
      </c>
      <c r="AQ1061" s="30">
        <v>-2.5999999999999999E-3</v>
      </c>
      <c r="AR1061" s="30">
        <v>-2.5259885359999999E-3</v>
      </c>
      <c r="AS1061">
        <f t="shared" si="556"/>
        <v>-6.1534126749999995E-4</v>
      </c>
      <c r="AT1061">
        <f t="shared" si="557"/>
        <v>2.7020632800238082E-3</v>
      </c>
      <c r="AU1061" t="s">
        <v>49</v>
      </c>
      <c r="AV1061">
        <v>2.47E+18</v>
      </c>
      <c r="AW1061" s="30">
        <v>8.4999999999999995E-4</v>
      </c>
      <c r="AX1061" s="30">
        <v>7.7724945139999999E-4</v>
      </c>
      <c r="AY1061" s="30"/>
      <c r="AZ1061" s="30"/>
      <c r="BA1061" s="30">
        <v>1.2030000000000001E-2</v>
      </c>
      <c r="BB1061" s="30">
        <v>1.2804683339999999E-2</v>
      </c>
      <c r="BC1061" s="30">
        <v>4.5399999999999998E-3</v>
      </c>
      <c r="BD1061" s="30">
        <v>5.2443109619999999E-3</v>
      </c>
      <c r="BE1061" s="30">
        <v>4.5100000000000001E-3</v>
      </c>
      <c r="BF1061" s="30">
        <v>4.633720333E-3</v>
      </c>
      <c r="BG1061">
        <f t="shared" si="558"/>
        <v>5.8649910215999995E-3</v>
      </c>
      <c r="BH1061">
        <f t="shared" si="548"/>
        <v>5.0314250799083316E-3</v>
      </c>
      <c r="BI1061" t="s">
        <v>55</v>
      </c>
      <c r="BJ1061">
        <v>2.38E+18</v>
      </c>
      <c r="BK1061" s="30">
        <v>1.4E-3</v>
      </c>
      <c r="BL1061" s="30">
        <v>1.1892626569999999E-3</v>
      </c>
      <c r="BM1061" s="30">
        <v>5.1000000000000004E-4</v>
      </c>
      <c r="BN1061" s="30">
        <v>3.302039495E-4</v>
      </c>
      <c r="BO1061">
        <f t="shared" si="559"/>
        <v>7.5973330324999994E-4</v>
      </c>
      <c r="BP1061">
        <f t="shared" si="560"/>
        <v>6.074462375106008E-4</v>
      </c>
      <c r="BQ1061" t="s">
        <v>49</v>
      </c>
      <c r="BR1061">
        <v>2.38E+18</v>
      </c>
      <c r="BS1061" s="30">
        <v>2.8300000000000001E-3</v>
      </c>
      <c r="BT1061" s="30">
        <v>3.2622478389999999E-3</v>
      </c>
      <c r="BW1061" s="132">
        <v>9.7965299900000007E-6</v>
      </c>
      <c r="BX1061" s="132">
        <v>9.4810701499999998E-5</v>
      </c>
      <c r="BY1061" s="132">
        <v>2.4469490380000001E-4</v>
      </c>
      <c r="BZ1061" s="132">
        <v>6.5382155759999996E-5</v>
      </c>
      <c r="CA1061" s="132">
        <v>2.5025533530000001E-4</v>
      </c>
      <c r="CB1061" s="126">
        <f t="shared" si="561"/>
        <v>1.3496258701999999E-4</v>
      </c>
      <c r="CC1061" s="132">
        <v>2.6661126779999999E-4</v>
      </c>
      <c r="CD1061" s="132">
        <v>5.2354884120000003E-5</v>
      </c>
      <c r="CE1061" s="132">
        <v>1.6471199500000001E-4</v>
      </c>
      <c r="CF1061" s="132">
        <v>4.8148212030000003E-5</v>
      </c>
      <c r="CG1061">
        <f t="shared" si="562"/>
        <v>1.3295658973750001E-4</v>
      </c>
      <c r="CH1061" s="133">
        <v>4.275261273E-6</v>
      </c>
      <c r="CI1061" s="133">
        <v>3.4832183930000001E-4</v>
      </c>
      <c r="CJ1061" s="100">
        <f t="shared" si="563"/>
        <v>1.7629855028650001E-4</v>
      </c>
      <c r="CK1061" s="32">
        <v>3.6077896859999998E-4</v>
      </c>
      <c r="CL1061" s="32">
        <v>7.0355849329999998E-4</v>
      </c>
      <c r="CM1061">
        <f t="shared" si="564"/>
        <v>5.3216873094999993E-4</v>
      </c>
      <c r="CN1061" s="32">
        <v>2.1648572239999999E-4</v>
      </c>
      <c r="CO1061" s="32"/>
      <c r="CP1061" s="32">
        <v>3.5664626309999999E-3</v>
      </c>
      <c r="CQ1061" s="32">
        <v>1.4606873570000001E-3</v>
      </c>
      <c r="CR1061" s="32">
        <v>1.2906207810000001E-3</v>
      </c>
      <c r="CS1061">
        <f t="shared" si="565"/>
        <v>8.3858653970000007E-4</v>
      </c>
      <c r="CT1061" s="32">
        <v>3.312429298E-4</v>
      </c>
      <c r="CU1061" s="32">
        <v>9.1971040210000007E-5</v>
      </c>
      <c r="CV1061">
        <f t="shared" si="566"/>
        <v>2.1160698500500002E-4</v>
      </c>
      <c r="CW1061" s="32">
        <v>9.0862731229999995E-4</v>
      </c>
      <c r="CY1061">
        <v>4.01E+18</v>
      </c>
      <c r="CZ1061">
        <f>Q1071</f>
        <v>4.2751008999999799E-7</v>
      </c>
    </row>
    <row r="1062" spans="1:104" ht="15.75" thickBot="1">
      <c r="A1062" t="s">
        <v>56</v>
      </c>
      <c r="B1062">
        <v>2.62E+18</v>
      </c>
      <c r="C1062" s="30">
        <v>6.2E-4</v>
      </c>
      <c r="D1062" s="30">
        <v>9.5812084690000005E-5</v>
      </c>
      <c r="E1062" t="s">
        <v>50</v>
      </c>
      <c r="F1062">
        <v>2.62E+18</v>
      </c>
      <c r="G1062" s="19"/>
      <c r="H1062" s="19"/>
      <c r="I1062" s="19"/>
      <c r="J1062" s="30"/>
      <c r="K1062" s="19"/>
      <c r="L1062" s="19"/>
      <c r="M1062" s="19"/>
      <c r="N1062" s="19"/>
      <c r="R1062" s="100"/>
      <c r="S1062" t="s">
        <v>56</v>
      </c>
      <c r="T1062">
        <v>2.53E+18</v>
      </c>
      <c r="U1062" s="30">
        <v>-5.5999999999999999E-3</v>
      </c>
      <c r="V1062" s="30">
        <v>-8.121827411E-4</v>
      </c>
      <c r="W1062" s="30">
        <v>8.0000000000000004E-4</v>
      </c>
      <c r="X1062" s="30">
        <v>1.2531328319999999E-4</v>
      </c>
      <c r="Y1062" s="30">
        <v>2.2000000000000001E-3</v>
      </c>
      <c r="Z1062" s="30">
        <v>3.2525133059999999E-4</v>
      </c>
      <c r="AA1062" s="30">
        <v>-7.5000000000000002E-4</v>
      </c>
      <c r="AB1062" s="30">
        <v>-1.12629524E-4</v>
      </c>
      <c r="AC1062" s="99">
        <f t="shared" si="552"/>
        <v>-1.1856191282500001E-4</v>
      </c>
      <c r="AD1062">
        <f t="shared" si="553"/>
        <v>4.9584619689634893E-4</v>
      </c>
      <c r="AE1062" t="s">
        <v>50</v>
      </c>
      <c r="AF1062">
        <v>2.53E+18</v>
      </c>
      <c r="AG1062" s="30">
        <v>4.0000000000000002E-4</v>
      </c>
      <c r="AH1062" s="30">
        <v>6.1871616400000003E-5</v>
      </c>
      <c r="AI1062" s="30">
        <v>-9.4000000000000004E-3</v>
      </c>
      <c r="AJ1062" s="30">
        <v>-1.5384615380000001E-3</v>
      </c>
      <c r="AK1062" s="99">
        <f t="shared" si="554"/>
        <v>-7.3829496080000002E-4</v>
      </c>
      <c r="AL1062" s="100">
        <f t="shared" si="555"/>
        <v>8.0016657720000009E-4</v>
      </c>
      <c r="AM1062" t="s">
        <v>56</v>
      </c>
      <c r="AN1062">
        <v>2.62E+18</v>
      </c>
      <c r="AO1062" s="30">
        <v>1.92E-3</v>
      </c>
      <c r="AP1062" s="30">
        <v>2.281639929E-3</v>
      </c>
      <c r="AQ1062" s="30">
        <v>-1.7899999999999999E-3</v>
      </c>
      <c r="AR1062" s="30">
        <v>-1.7390459539999999E-3</v>
      </c>
      <c r="AS1062">
        <f t="shared" si="556"/>
        <v>2.7129698750000004E-4</v>
      </c>
      <c r="AT1062">
        <f t="shared" si="557"/>
        <v>2.8430542528903218E-3</v>
      </c>
      <c r="AU1062" t="s">
        <v>50</v>
      </c>
      <c r="AV1062">
        <v>2.62E+18</v>
      </c>
      <c r="AW1062" s="19"/>
      <c r="AX1062" s="19"/>
      <c r="AY1062" s="30"/>
      <c r="AZ1062" s="30"/>
      <c r="BA1062" s="30">
        <v>9.7999999999999997E-3</v>
      </c>
      <c r="BB1062" s="30">
        <v>1.0431080360000001E-2</v>
      </c>
      <c r="BC1062" s="30">
        <v>2.49E-3</v>
      </c>
      <c r="BD1062" s="30">
        <v>2.8762850870000002E-3</v>
      </c>
      <c r="BE1062" s="30">
        <v>2.8600000000000001E-3</v>
      </c>
      <c r="BF1062" s="30">
        <v>2.9384567960000002E-3</v>
      </c>
      <c r="BG1062">
        <f t="shared" si="558"/>
        <v>5.4152740810000004E-3</v>
      </c>
      <c r="BH1062">
        <f t="shared" si="548"/>
        <v>4.3439268872406053E-3</v>
      </c>
      <c r="BI1062" t="s">
        <v>56</v>
      </c>
      <c r="BJ1062">
        <v>2.53E+18</v>
      </c>
      <c r="BK1062" s="30">
        <v>-5.9000000000000003E-4</v>
      </c>
      <c r="BL1062" s="30">
        <v>-5.0118926269999997E-4</v>
      </c>
      <c r="BM1062" s="30">
        <v>1.09E-3</v>
      </c>
      <c r="BN1062" s="30">
        <v>7.0573000970000003E-4</v>
      </c>
      <c r="BO1062">
        <f t="shared" si="559"/>
        <v>1.0227037350000003E-4</v>
      </c>
      <c r="BP1062">
        <f t="shared" si="560"/>
        <v>8.5342080185877396E-4</v>
      </c>
      <c r="BQ1062" t="s">
        <v>50</v>
      </c>
      <c r="BR1062">
        <v>2.53E+18</v>
      </c>
      <c r="BS1062" s="30">
        <v>1.42E-3</v>
      </c>
      <c r="BT1062" s="30">
        <v>1.636887608E-3</v>
      </c>
      <c r="BW1062" s="132">
        <v>5.375087251E-6</v>
      </c>
      <c r="BX1062" s="134"/>
      <c r="BY1062" s="134"/>
      <c r="BZ1062" s="134"/>
      <c r="CA1062" s="134"/>
      <c r="CB1062" s="126"/>
      <c r="CC1062" s="132">
        <v>2.2621562110000001E-4</v>
      </c>
      <c r="CD1062" s="132">
        <v>3.490325608E-5</v>
      </c>
      <c r="CE1062" s="132">
        <v>9.0591597249999999E-5</v>
      </c>
      <c r="CF1062" s="132">
        <v>3.1130309499999998E-5</v>
      </c>
      <c r="CG1062">
        <f t="shared" si="562"/>
        <v>9.5710195982499994E-5</v>
      </c>
      <c r="CH1062" s="133">
        <v>1.7101045089999999E-5</v>
      </c>
      <c r="CI1062" s="133">
        <v>4.252240635E-4</v>
      </c>
      <c r="CJ1062" s="100">
        <f t="shared" si="563"/>
        <v>2.2116255429499999E-4</v>
      </c>
      <c r="CK1062" s="32">
        <v>6.355005685E-4</v>
      </c>
      <c r="CL1062" s="32">
        <v>4.8437296270000002E-4</v>
      </c>
      <c r="CM1062">
        <f t="shared" si="564"/>
        <v>5.5993676559999998E-4</v>
      </c>
      <c r="CN1062" s="31"/>
      <c r="CO1062" s="32"/>
      <c r="CP1062" s="32">
        <v>2.9053477789999999E-3</v>
      </c>
      <c r="CQ1062" s="32">
        <v>8.0112588540000003E-4</v>
      </c>
      <c r="CR1062" s="32">
        <v>8.1844244619999997E-4</v>
      </c>
      <c r="CS1062">
        <f t="shared" si="565"/>
        <v>8.0112588540000003E-4</v>
      </c>
      <c r="CT1062" s="32">
        <v>1.395952347E-4</v>
      </c>
      <c r="CU1062" s="32">
        <v>1.965655565E-4</v>
      </c>
      <c r="CV1062">
        <f t="shared" si="566"/>
        <v>1.680803956E-4</v>
      </c>
      <c r="CW1062" s="32">
        <v>4.5591900480000002E-4</v>
      </c>
      <c r="CY1062">
        <v>4.32E+18</v>
      </c>
      <c r="CZ1062">
        <f>Q1073</f>
        <v>-1.0265044688500001E-4</v>
      </c>
    </row>
    <row r="1063" spans="1:104" ht="15.75" thickBot="1">
      <c r="A1063" t="s">
        <v>57</v>
      </c>
      <c r="B1063">
        <v>2.78E+18</v>
      </c>
      <c r="C1063" s="30">
        <v>2.5000000000000001E-3</v>
      </c>
      <c r="D1063" s="30">
        <v>3.863390512E-4</v>
      </c>
      <c r="E1063" t="s">
        <v>51</v>
      </c>
      <c r="F1063">
        <v>2.78E+18</v>
      </c>
      <c r="G1063" s="30">
        <v>5.0000000000000001E-4</v>
      </c>
      <c r="H1063" s="30">
        <v>7.7363453500000002E-5</v>
      </c>
      <c r="I1063" s="30">
        <v>2.0000000000000001E-4</v>
      </c>
      <c r="J1063" s="30">
        <v>3.7147102530000002E-5</v>
      </c>
      <c r="K1063" s="30">
        <v>8.8999999999999995E-4</v>
      </c>
      <c r="L1063" s="30">
        <v>1.5475569469999999E-4</v>
      </c>
      <c r="M1063" s="30">
        <v>-2.7399999999999998E-3</v>
      </c>
      <c r="N1063" s="30">
        <v>-1.0173015519999999E-3</v>
      </c>
      <c r="Q1063">
        <f t="shared" si="550"/>
        <v>8.9755416910000009E-5</v>
      </c>
      <c r="R1063" s="100">
        <f t="shared" ref="R1063" si="572">_xlfn.STDEV.S(H1063,J1063,L1063,N1063,P1063)</f>
        <v>5.5567603898944097E-4</v>
      </c>
      <c r="S1063" t="s">
        <v>57</v>
      </c>
      <c r="T1063">
        <v>2.68E+18</v>
      </c>
      <c r="U1063" s="30">
        <v>-3.5000000000000001E-3</v>
      </c>
      <c r="V1063" s="30">
        <v>-5.0761421319999995E-4</v>
      </c>
      <c r="W1063" s="30">
        <v>1.9E-3</v>
      </c>
      <c r="X1063" s="30">
        <v>2.976190476E-4</v>
      </c>
      <c r="Y1063" s="30">
        <v>3.8E-3</v>
      </c>
      <c r="Z1063" s="30">
        <v>5.6179775280000002E-4</v>
      </c>
      <c r="AA1063" s="30">
        <v>1.0000000000000001E-5</v>
      </c>
      <c r="AB1063" s="30">
        <v>1.501726986E-6</v>
      </c>
      <c r="AC1063" s="99">
        <f t="shared" si="552"/>
        <v>8.8326078546500014E-5</v>
      </c>
      <c r="AD1063">
        <f t="shared" si="553"/>
        <v>4.5849837243129755E-4</v>
      </c>
      <c r="AE1063" t="s">
        <v>51</v>
      </c>
      <c r="AF1063">
        <v>2.68E+18</v>
      </c>
      <c r="AG1063" s="30">
        <v>2.0000000000000001E-4</v>
      </c>
      <c r="AH1063" s="30">
        <v>3.0935808200000001E-5</v>
      </c>
      <c r="AI1063" s="30">
        <v>-6.4000000000000003E-3</v>
      </c>
      <c r="AJ1063" s="30">
        <v>-1.0474631749999999E-3</v>
      </c>
      <c r="AK1063" s="99">
        <f t="shared" si="554"/>
        <v>-5.0826368340000001E-4</v>
      </c>
      <c r="AL1063" s="100">
        <f t="shared" si="555"/>
        <v>5.3919949159999994E-4</v>
      </c>
      <c r="AM1063" t="s">
        <v>57</v>
      </c>
      <c r="AN1063">
        <v>2.78E+18</v>
      </c>
      <c r="AO1063" s="30">
        <v>1.39E-3</v>
      </c>
      <c r="AP1063" s="30">
        <v>1.65181224E-3</v>
      </c>
      <c r="AQ1063" s="30">
        <v>-2.0400000000000001E-3</v>
      </c>
      <c r="AR1063" s="30">
        <v>-1.9819294670000002E-3</v>
      </c>
      <c r="AS1063">
        <f t="shared" si="556"/>
        <v>-1.6505861350000009E-4</v>
      </c>
      <c r="AT1063">
        <f t="shared" si="557"/>
        <v>2.5694434021000809E-3</v>
      </c>
      <c r="AU1063" t="s">
        <v>51</v>
      </c>
      <c r="AV1063">
        <v>2.78E+18</v>
      </c>
      <c r="AW1063" s="30">
        <v>-7.2999999999999996E-4</v>
      </c>
      <c r="AX1063" s="30">
        <v>-6.6752011699999997E-4</v>
      </c>
      <c r="AY1063" s="30"/>
      <c r="AZ1063" s="30"/>
      <c r="BA1063" s="30">
        <v>8.9200000000000008E-3</v>
      </c>
      <c r="BB1063" s="30">
        <v>9.4944119209999997E-3</v>
      </c>
      <c r="BC1063" s="30">
        <v>2.5999999999999999E-3</v>
      </c>
      <c r="BD1063" s="30">
        <v>3.0033498900000001E-3</v>
      </c>
      <c r="BE1063" s="30">
        <v>2.32E-3</v>
      </c>
      <c r="BF1063" s="30">
        <v>2.3836432750000002E-3</v>
      </c>
      <c r="BG1063">
        <f t="shared" si="558"/>
        <v>3.5534712422499999E-3</v>
      </c>
      <c r="BH1063">
        <f t="shared" si="548"/>
        <v>4.273276462639696E-3</v>
      </c>
      <c r="BI1063" t="s">
        <v>57</v>
      </c>
      <c r="BJ1063">
        <v>2.68E+18</v>
      </c>
      <c r="BK1063" s="30">
        <v>1.75E-3</v>
      </c>
      <c r="BL1063" s="30">
        <v>1.4865783209999999E-3</v>
      </c>
      <c r="BM1063" s="30">
        <v>-1.3999999999999999E-4</v>
      </c>
      <c r="BN1063" s="30">
        <v>-9.0644221429999995E-5</v>
      </c>
      <c r="BO1063">
        <f t="shared" si="559"/>
        <v>6.9796704978499998E-4</v>
      </c>
      <c r="BP1063">
        <f t="shared" si="560"/>
        <v>1.1152647551925402E-3</v>
      </c>
      <c r="BQ1063" t="s">
        <v>51</v>
      </c>
      <c r="BR1063">
        <v>2.68E+18</v>
      </c>
      <c r="BS1063" s="30">
        <v>2.0200000000000001E-3</v>
      </c>
      <c r="BT1063" s="30">
        <v>2.3285302589999999E-3</v>
      </c>
      <c r="BW1063" s="132">
        <v>2.167373892E-5</v>
      </c>
      <c r="BX1063" s="132">
        <v>2.15478867E-5</v>
      </c>
      <c r="BY1063" s="132">
        <v>1.0346507559999999E-5</v>
      </c>
      <c r="BZ1063" s="132">
        <v>4.3103791570000001E-5</v>
      </c>
      <c r="CA1063" s="132">
        <v>2.8334694989999999E-4</v>
      </c>
      <c r="CB1063" s="126">
        <f t="shared" si="561"/>
        <v>2.4999395276666669E-5</v>
      </c>
      <c r="CC1063" s="132">
        <v>1.4138476320000001E-4</v>
      </c>
      <c r="CD1063" s="132">
        <v>8.2895233199999999E-5</v>
      </c>
      <c r="CE1063" s="132">
        <v>1.5647639519999999E-4</v>
      </c>
      <c r="CF1063" s="132">
        <v>4.1507079340000002E-7</v>
      </c>
      <c r="CG1063">
        <f t="shared" si="562"/>
        <v>9.5292865598350004E-5</v>
      </c>
      <c r="CH1063" s="133">
        <v>8.550522546E-6</v>
      </c>
      <c r="CI1063" s="133">
        <v>2.89514256E-4</v>
      </c>
      <c r="CJ1063" s="100">
        <f t="shared" si="563"/>
        <v>1.4903238927299999E-4</v>
      </c>
      <c r="CK1063" s="32">
        <v>4.6007593239999998E-4</v>
      </c>
      <c r="CL1063" s="32">
        <v>5.520228179E-4</v>
      </c>
      <c r="CM1063">
        <f t="shared" si="564"/>
        <v>5.0604937514999999E-4</v>
      </c>
      <c r="CN1063" s="32">
        <v>1.8592303219999999E-4</v>
      </c>
      <c r="CO1063" s="32"/>
      <c r="CP1063" s="32">
        <v>2.6444594070000002E-3</v>
      </c>
      <c r="CQ1063" s="32">
        <v>8.3651698880000003E-4</v>
      </c>
      <c r="CR1063" s="32">
        <v>6.6391135499999998E-4</v>
      </c>
      <c r="CS1063">
        <f t="shared" si="565"/>
        <v>5.1122001050000001E-4</v>
      </c>
      <c r="CT1063" s="32">
        <v>4.1405366220000002E-4</v>
      </c>
      <c r="CU1063" s="32">
        <v>2.5246952209999999E-5</v>
      </c>
      <c r="CV1063">
        <f t="shared" si="566"/>
        <v>2.1965030720500002E-4</v>
      </c>
      <c r="CW1063" s="32">
        <v>6.4856083770000004E-4</v>
      </c>
      <c r="CY1063">
        <v>4.63E+18</v>
      </c>
      <c r="CZ1063">
        <f>Q1075</f>
        <v>-2.5889282726666672E-5</v>
      </c>
    </row>
    <row r="1064" spans="1:104" ht="15.75" thickBot="1">
      <c r="A1064" t="s">
        <v>58</v>
      </c>
      <c r="B1064">
        <v>2.93E+18</v>
      </c>
      <c r="C1064" s="30">
        <v>3.8400000000000001E-3</v>
      </c>
      <c r="D1064" s="30">
        <v>5.9341678260000003E-4</v>
      </c>
      <c r="E1064" t="s">
        <v>52</v>
      </c>
      <c r="F1064">
        <v>2.93E+18</v>
      </c>
      <c r="G1064" s="19"/>
      <c r="H1064" s="19"/>
      <c r="I1064" s="19"/>
      <c r="J1064" s="30"/>
      <c r="K1064" s="19"/>
      <c r="L1064" s="19"/>
      <c r="M1064" s="19"/>
      <c r="N1064" s="19"/>
      <c r="R1064" s="100"/>
      <c r="S1064" t="s">
        <v>58</v>
      </c>
      <c r="T1064">
        <v>2.83E+18</v>
      </c>
      <c r="U1064" s="30">
        <v>-4.7999999999999996E-3</v>
      </c>
      <c r="V1064" s="30">
        <v>-6.9615663519999999E-4</v>
      </c>
      <c r="W1064" s="30">
        <v>1.8E-3</v>
      </c>
      <c r="X1064" s="30">
        <v>2.8195488719999999E-4</v>
      </c>
      <c r="Y1064" s="30">
        <v>3.5000000000000001E-3</v>
      </c>
      <c r="Z1064" s="30">
        <v>5.1744529860000004E-4</v>
      </c>
      <c r="AA1064" s="30">
        <v>-5.0000000000000002E-5</v>
      </c>
      <c r="AB1064" s="30">
        <v>-7.5086349299999999E-6</v>
      </c>
      <c r="AC1064" s="99">
        <f t="shared" si="552"/>
        <v>2.3933728917500011E-5</v>
      </c>
      <c r="AD1064">
        <f t="shared" si="553"/>
        <v>5.2587937218565007E-4</v>
      </c>
      <c r="AE1064" t="s">
        <v>52</v>
      </c>
      <c r="AF1064">
        <v>2.83E+18</v>
      </c>
      <c r="AG1064" s="30">
        <v>4.0000000000000002E-4</v>
      </c>
      <c r="AH1064" s="30">
        <v>6.1871616400000003E-5</v>
      </c>
      <c r="AI1064" s="19"/>
      <c r="AJ1064" s="19"/>
      <c r="AK1064" s="99">
        <f t="shared" si="554"/>
        <v>6.1871616400000003E-5</v>
      </c>
      <c r="AL1064" s="100"/>
      <c r="AM1064" t="s">
        <v>58</v>
      </c>
      <c r="AN1064">
        <v>2.93E+18</v>
      </c>
      <c r="AO1064" s="30">
        <v>2.5200000000000001E-3</v>
      </c>
      <c r="AP1064" s="30">
        <v>2.9946524060000001E-3</v>
      </c>
      <c r="AQ1064" s="30">
        <v>-2.3800000000000002E-3</v>
      </c>
      <c r="AR1064" s="30">
        <v>-2.3122510439999998E-3</v>
      </c>
      <c r="AS1064">
        <f t="shared" si="556"/>
        <v>3.4120068100000015E-4</v>
      </c>
      <c r="AT1064">
        <f t="shared" si="557"/>
        <v>3.7525474165972842E-3</v>
      </c>
      <c r="AU1064" t="s">
        <v>52</v>
      </c>
      <c r="AV1064">
        <v>2.93E+18</v>
      </c>
      <c r="AW1064" s="19"/>
      <c r="AX1064" s="19"/>
      <c r="AY1064" s="30"/>
      <c r="AZ1064" s="30"/>
      <c r="BA1064" s="30">
        <v>1.112E-2</v>
      </c>
      <c r="BB1064" s="30">
        <v>1.1836083020000001E-2</v>
      </c>
      <c r="BC1064" s="30">
        <v>2.49E-3</v>
      </c>
      <c r="BD1064" s="30">
        <v>2.8762850870000002E-3</v>
      </c>
      <c r="BE1064" s="30">
        <v>1.6100000000000001E-3</v>
      </c>
      <c r="BF1064" s="30">
        <v>1.654166239E-3</v>
      </c>
      <c r="BG1064">
        <f t="shared" si="558"/>
        <v>5.4555114486666669E-3</v>
      </c>
      <c r="BH1064">
        <f t="shared" si="548"/>
        <v>5.5594211751170243E-3</v>
      </c>
      <c r="BI1064" t="s">
        <v>58</v>
      </c>
      <c r="BJ1064">
        <v>2.83E+18</v>
      </c>
      <c r="BK1064" s="30">
        <v>8.4999999999999995E-4</v>
      </c>
      <c r="BL1064" s="30">
        <v>7.2205232760000002E-4</v>
      </c>
      <c r="BM1064" s="30">
        <v>-1.9300000000000001E-3</v>
      </c>
      <c r="BN1064" s="30">
        <v>-1.249595338E-3</v>
      </c>
      <c r="BO1064">
        <f t="shared" si="559"/>
        <v>-2.6377150519999999E-4</v>
      </c>
      <c r="BP1064">
        <f t="shared" si="560"/>
        <v>1.3941654344563864E-3</v>
      </c>
      <c r="BQ1064" t="s">
        <v>52</v>
      </c>
      <c r="BR1064">
        <v>2.83E+18</v>
      </c>
      <c r="BS1064" s="30">
        <v>1.41E-3</v>
      </c>
      <c r="BT1064" s="30">
        <v>1.6253602309999999E-3</v>
      </c>
      <c r="BW1064" s="132">
        <v>3.3290862980000003E-5</v>
      </c>
      <c r="BX1064" s="134"/>
      <c r="BY1064" s="134"/>
      <c r="BZ1064" s="134"/>
      <c r="CA1064" s="134"/>
      <c r="CB1064" s="126"/>
      <c r="CC1064" s="132">
        <v>1.9389910379999999E-4</v>
      </c>
      <c r="CD1064" s="132">
        <v>7.8532326190000005E-5</v>
      </c>
      <c r="CE1064" s="132">
        <v>1.4412299560000001E-4</v>
      </c>
      <c r="CF1064" s="132">
        <v>2.0753539670000001E-6</v>
      </c>
      <c r="CG1064">
        <f t="shared" si="562"/>
        <v>1.0465744488925E-4</v>
      </c>
      <c r="CH1064" s="133">
        <v>1.7101045089999999E-5</v>
      </c>
      <c r="CI1064" s="20"/>
      <c r="CJ1064" s="100">
        <f t="shared" si="563"/>
        <v>1.7101045089999999E-5</v>
      </c>
      <c r="CK1064" s="32">
        <v>8.3409449619999999E-4</v>
      </c>
      <c r="CL1064" s="32">
        <v>6.4402662079999996E-4</v>
      </c>
      <c r="CM1064">
        <f t="shared" si="564"/>
        <v>7.3906055849999998E-4</v>
      </c>
      <c r="CN1064" s="31"/>
      <c r="CO1064" s="32"/>
      <c r="CP1064" s="32">
        <v>3.2966803370000001E-3</v>
      </c>
      <c r="CQ1064" s="32">
        <v>8.0112588540000003E-4</v>
      </c>
      <c r="CR1064" s="32">
        <v>4.6073158689999998E-4</v>
      </c>
      <c r="CS1064">
        <f t="shared" si="565"/>
        <v>8.0112588540000003E-4</v>
      </c>
      <c r="CT1064" s="32">
        <v>2.0111177879999999E-4</v>
      </c>
      <c r="CU1064" s="32">
        <v>3.4804726979999998E-4</v>
      </c>
      <c r="CV1064">
        <f t="shared" si="566"/>
        <v>2.7457952429999996E-4</v>
      </c>
      <c r="CW1064" s="32">
        <v>4.5270830749999998E-4</v>
      </c>
      <c r="CY1064">
        <v>4.94E+18</v>
      </c>
      <c r="CZ1064">
        <f>Q1077</f>
        <v>-2.0019099496666669E-4</v>
      </c>
    </row>
    <row r="1065" spans="1:104" ht="15.75" thickBot="1">
      <c r="A1065" t="s">
        <v>59</v>
      </c>
      <c r="B1065">
        <v>3.09E+18</v>
      </c>
      <c r="C1065" s="30">
        <v>6.0999999999999997E-4</v>
      </c>
      <c r="D1065" s="30">
        <v>9.4266728480000005E-5</v>
      </c>
      <c r="E1065" t="s">
        <v>53</v>
      </c>
      <c r="F1065">
        <v>3.09E+18</v>
      </c>
      <c r="G1065" s="30">
        <v>-1E-3</v>
      </c>
      <c r="H1065" s="30">
        <v>-1.54726907E-4</v>
      </c>
      <c r="I1065" s="30">
        <v>-1.56E-3</v>
      </c>
      <c r="J1065" s="30">
        <v>-2.8974739970000002E-4</v>
      </c>
      <c r="K1065" s="30">
        <v>1.6000000000000001E-3</v>
      </c>
      <c r="L1065" s="30">
        <v>2.7821248480000002E-4</v>
      </c>
      <c r="M1065" s="30">
        <v>-1.1800000000000001E-3</v>
      </c>
      <c r="N1065" s="30">
        <v>-4.3810796759999999E-4</v>
      </c>
      <c r="Q1065">
        <f t="shared" si="550"/>
        <v>-5.5420607300000003E-5</v>
      </c>
      <c r="R1065" s="100">
        <f t="shared" ref="R1065" si="573">_xlfn.STDEV.S(H1065,J1065,L1065,N1065,P1065)</f>
        <v>3.0871725939270194E-4</v>
      </c>
      <c r="S1065" t="s">
        <v>59</v>
      </c>
      <c r="T1065">
        <v>2.97E+18</v>
      </c>
      <c r="U1065" s="30">
        <v>-6.4000000000000003E-3</v>
      </c>
      <c r="V1065" s="30">
        <v>-9.28208847E-4</v>
      </c>
      <c r="W1065" s="30">
        <v>1.2999999999999999E-3</v>
      </c>
      <c r="X1065" s="30">
        <v>2.036340852E-4</v>
      </c>
      <c r="Y1065" s="30">
        <v>3.8E-3</v>
      </c>
      <c r="Z1065" s="30">
        <v>5.6179775280000002E-4</v>
      </c>
      <c r="AA1065" s="30">
        <v>2.4000000000000001E-4</v>
      </c>
      <c r="AB1065" s="30">
        <v>3.6041447660000001E-5</v>
      </c>
      <c r="AC1065" s="99">
        <f t="shared" si="552"/>
        <v>-3.1683890334999995E-5</v>
      </c>
      <c r="AD1065">
        <f t="shared" si="553"/>
        <v>6.3664190083013636E-4</v>
      </c>
      <c r="AE1065" t="s">
        <v>53</v>
      </c>
      <c r="AF1065">
        <v>2.97E+18</v>
      </c>
      <c r="AG1065" s="30">
        <v>2.0000000000000001E-4</v>
      </c>
      <c r="AH1065" s="30">
        <v>3.0935808200000001E-5</v>
      </c>
      <c r="AI1065" s="30">
        <v>-7.9000000000000008E-3</v>
      </c>
      <c r="AJ1065" s="30">
        <v>-1.292962357E-3</v>
      </c>
      <c r="AK1065" s="99">
        <f t="shared" si="554"/>
        <v>-6.3101327440000005E-4</v>
      </c>
      <c r="AL1065" s="100">
        <f t="shared" ref="AL1065:AL1081" si="574">_xlfn.STDEV.P(AH1065,AJ1065)</f>
        <v>6.6194908260000008E-4</v>
      </c>
      <c r="AM1065" t="s">
        <v>59</v>
      </c>
      <c r="AN1065">
        <v>3.09E+18</v>
      </c>
      <c r="AO1065" s="30">
        <v>1.1900000000000001E-3</v>
      </c>
      <c r="AP1065" s="30">
        <v>1.4141414139999999E-3</v>
      </c>
      <c r="AQ1065" s="30">
        <v>-2.4199999999999998E-3</v>
      </c>
      <c r="AR1065" s="30">
        <v>-2.3511124059999999E-3</v>
      </c>
      <c r="AS1065">
        <f t="shared" si="556"/>
        <v>-4.6848549600000001E-4</v>
      </c>
      <c r="AT1065">
        <f t="shared" si="557"/>
        <v>2.6624365090105518E-3</v>
      </c>
      <c r="AU1065" t="s">
        <v>53</v>
      </c>
      <c r="AV1065">
        <v>3.09E+18</v>
      </c>
      <c r="AW1065" s="30">
        <v>2.0899999999999998E-3</v>
      </c>
      <c r="AX1065" s="30">
        <v>1.9111192390000001E-3</v>
      </c>
      <c r="AY1065" s="30"/>
      <c r="AZ1065" s="30"/>
      <c r="BA1065" s="30">
        <v>8.3700000000000007E-3</v>
      </c>
      <c r="BB1065" s="30">
        <v>8.9089941460000002E-3</v>
      </c>
      <c r="BC1065" s="30">
        <v>2.5100000000000001E-3</v>
      </c>
      <c r="BD1065" s="30">
        <v>2.8993877790000002E-3</v>
      </c>
      <c r="BE1065" s="30">
        <v>1.8E-3</v>
      </c>
      <c r="BF1065" s="30">
        <v>1.849378403E-3</v>
      </c>
      <c r="BG1065">
        <f t="shared" si="558"/>
        <v>3.8922198917499999E-3</v>
      </c>
      <c r="BH1065">
        <f t="shared" si="548"/>
        <v>3.3789397087793721E-3</v>
      </c>
      <c r="BI1065" t="s">
        <v>59</v>
      </c>
      <c r="BJ1065">
        <v>2.97E+18</v>
      </c>
      <c r="BK1065" s="30">
        <v>2.66E-3</v>
      </c>
      <c r="BL1065" s="30">
        <v>2.259599049E-3</v>
      </c>
      <c r="BM1065" s="30">
        <v>-2.16E-3</v>
      </c>
      <c r="BN1065" s="30">
        <v>-1.398510845E-3</v>
      </c>
      <c r="BO1065">
        <f t="shared" si="559"/>
        <v>4.3054410199999996E-4</v>
      </c>
      <c r="BP1065">
        <f t="shared" si="560"/>
        <v>2.5866743123730026E-3</v>
      </c>
      <c r="BQ1065" t="s">
        <v>53</v>
      </c>
      <c r="BR1065">
        <v>2.97E+18</v>
      </c>
      <c r="BS1065" s="30">
        <v>7.6999999999999996E-4</v>
      </c>
      <c r="BT1065" s="30">
        <v>8.8760806920000002E-4</v>
      </c>
      <c r="BW1065" s="132">
        <v>5.2883922960000001E-6</v>
      </c>
      <c r="BX1065" s="132">
        <v>4.3095773409999997E-5</v>
      </c>
      <c r="BY1065" s="132">
        <v>8.0702758969999994E-5</v>
      </c>
      <c r="BZ1065" s="132">
        <v>7.7489962379999994E-5</v>
      </c>
      <c r="CA1065" s="132">
        <v>1.220253288E-4</v>
      </c>
      <c r="CB1065" s="126">
        <f t="shared" si="561"/>
        <v>6.7096164920000002E-5</v>
      </c>
      <c r="CC1065" s="132">
        <v>2.585321385E-4</v>
      </c>
      <c r="CD1065" s="132">
        <v>5.6717791129999997E-5</v>
      </c>
      <c r="CE1065" s="132">
        <v>1.5647639519999999E-4</v>
      </c>
      <c r="CF1065" s="132">
        <v>9.9616990410000001E-6</v>
      </c>
      <c r="CG1065">
        <f t="shared" si="562"/>
        <v>1.2042200596775001E-4</v>
      </c>
      <c r="CH1065" s="133">
        <v>8.550522546E-6</v>
      </c>
      <c r="CI1065" s="133">
        <v>3.5736915980000001E-4</v>
      </c>
      <c r="CJ1065" s="100">
        <f t="shared" si="563"/>
        <v>1.82959841173E-4</v>
      </c>
      <c r="CK1065" s="32">
        <v>3.9387795650000002E-4</v>
      </c>
      <c r="CL1065" s="32">
        <v>6.5485059759999998E-4</v>
      </c>
      <c r="CM1065">
        <f t="shared" si="564"/>
        <v>5.2436427704999995E-4</v>
      </c>
      <c r="CN1065" s="32">
        <v>5.3230018799999999E-4</v>
      </c>
      <c r="CO1065" s="32"/>
      <c r="CP1065" s="32">
        <v>2.4814041750000002E-3</v>
      </c>
      <c r="CQ1065" s="32">
        <v>8.075606315E-4</v>
      </c>
      <c r="CR1065" s="32">
        <v>5.1510363749999999E-4</v>
      </c>
      <c r="CS1065">
        <f t="shared" si="565"/>
        <v>6.6993040974999999E-4</v>
      </c>
      <c r="CT1065" s="32">
        <v>6.2936156660000004E-4</v>
      </c>
      <c r="CU1065" s="32">
        <v>3.8952440560000002E-4</v>
      </c>
      <c r="CV1065">
        <f t="shared" si="566"/>
        <v>5.0944298609999997E-4</v>
      </c>
      <c r="CW1065" s="32">
        <v>2.4722368570000001E-4</v>
      </c>
      <c r="CY1065">
        <v>5.24E+18</v>
      </c>
      <c r="CZ1065">
        <f>Q1079</f>
        <v>-2.5009395506666665E-4</v>
      </c>
    </row>
    <row r="1066" spans="1:104" ht="15.75" thickBot="1">
      <c r="A1066" t="s">
        <v>60</v>
      </c>
      <c r="B1066">
        <v>3.24E+18</v>
      </c>
      <c r="C1066" s="30">
        <v>-4.0999999999999999E-4</v>
      </c>
      <c r="D1066" s="30">
        <v>-6.3359604390000003E-5</v>
      </c>
      <c r="E1066" t="s">
        <v>54</v>
      </c>
      <c r="F1066">
        <v>3.24E+18</v>
      </c>
      <c r="G1066" s="19"/>
      <c r="H1066" s="19"/>
      <c r="I1066" s="19"/>
      <c r="J1066" s="30"/>
      <c r="K1066" s="19"/>
      <c r="L1066" s="19"/>
      <c r="M1066" s="19"/>
      <c r="N1066" s="19"/>
      <c r="R1066" s="100"/>
      <c r="S1066" t="s">
        <v>60</v>
      </c>
      <c r="T1066">
        <v>3.12E+18</v>
      </c>
      <c r="U1066" s="30">
        <v>-6.0000000000000001E-3</v>
      </c>
      <c r="V1066" s="30">
        <v>-8.7019579409999999E-4</v>
      </c>
      <c r="W1066" s="30">
        <v>5.9999999999999995E-4</v>
      </c>
      <c r="X1066" s="30">
        <v>9.3984962410000001E-5</v>
      </c>
      <c r="Y1066" s="30">
        <v>3.0999999999999999E-3</v>
      </c>
      <c r="Z1066" s="30">
        <v>4.5830869310000002E-4</v>
      </c>
      <c r="AA1066" s="30">
        <v>-2.31E-3</v>
      </c>
      <c r="AB1066" s="30">
        <v>-3.468989338E-4</v>
      </c>
      <c r="AC1066" s="99">
        <f t="shared" si="552"/>
        <v>-1.6620026809750001E-4</v>
      </c>
      <c r="AD1066">
        <f t="shared" si="553"/>
        <v>5.7328570690026867E-4</v>
      </c>
      <c r="AE1066" t="s">
        <v>54</v>
      </c>
      <c r="AF1066">
        <v>3.12E+18</v>
      </c>
      <c r="AG1066" s="30">
        <v>6.9999999999999999E-4</v>
      </c>
      <c r="AH1066" s="30">
        <v>1.082753287E-4</v>
      </c>
      <c r="AI1066" s="30">
        <v>-9.7000000000000003E-3</v>
      </c>
      <c r="AJ1066" s="30">
        <v>-1.5875613749999999E-3</v>
      </c>
      <c r="AK1066" s="99">
        <f t="shared" si="554"/>
        <v>-7.3964302314999994E-4</v>
      </c>
      <c r="AL1066" s="100">
        <f t="shared" si="574"/>
        <v>8.4791835185E-4</v>
      </c>
      <c r="AM1066" t="s">
        <v>60</v>
      </c>
      <c r="AN1066">
        <v>3.24E+18</v>
      </c>
      <c r="AO1066" s="30">
        <v>1.41E-3</v>
      </c>
      <c r="AP1066" s="30">
        <v>1.675579323E-3</v>
      </c>
      <c r="AQ1066" s="30">
        <v>-2.7799999999999999E-3</v>
      </c>
      <c r="AR1066" s="30">
        <v>-2.7008646649999998E-3</v>
      </c>
      <c r="AS1066">
        <f t="shared" si="556"/>
        <v>-5.1264267099999992E-4</v>
      </c>
      <c r="AT1066">
        <f t="shared" si="557"/>
        <v>3.0946132213978969E-3</v>
      </c>
      <c r="AU1066" t="s">
        <v>54</v>
      </c>
      <c r="AV1066">
        <v>3.24E+18</v>
      </c>
      <c r="AW1066" s="19"/>
      <c r="AX1066" s="19"/>
      <c r="AY1066" s="30"/>
      <c r="AZ1066" s="30"/>
      <c r="BA1066" s="30">
        <v>8.2900000000000005E-3</v>
      </c>
      <c r="BB1066" s="30">
        <v>8.8238424690000004E-3</v>
      </c>
      <c r="BC1066" s="30">
        <v>2.8300000000000001E-3</v>
      </c>
      <c r="BD1066" s="30">
        <v>3.2690308420000001E-3</v>
      </c>
      <c r="BE1066" s="30">
        <v>3.5500000000000002E-3</v>
      </c>
      <c r="BF1066" s="30">
        <v>3.6473851840000001E-3</v>
      </c>
      <c r="BG1066">
        <f t="shared" si="558"/>
        <v>5.2467528316666665E-3</v>
      </c>
      <c r="BH1066">
        <f t="shared" si="548"/>
        <v>3.1036213859241455E-3</v>
      </c>
      <c r="BI1066" t="s">
        <v>60</v>
      </c>
      <c r="BJ1066">
        <v>3.12E+18</v>
      </c>
      <c r="BK1066" s="30">
        <v>2.0500000000000002E-3</v>
      </c>
      <c r="BL1066" s="30">
        <v>1.7414203190000001E-3</v>
      </c>
      <c r="BM1066" s="30">
        <v>1.39E-3</v>
      </c>
      <c r="BN1066" s="30">
        <v>8.9996762709999996E-4</v>
      </c>
      <c r="BO1066">
        <f t="shared" si="559"/>
        <v>1.3206939730499999E-3</v>
      </c>
      <c r="BP1066">
        <f t="shared" si="560"/>
        <v>5.9499690449016471E-4</v>
      </c>
      <c r="BQ1066" t="s">
        <v>54</v>
      </c>
      <c r="BR1066">
        <v>3.12E+18</v>
      </c>
      <c r="BS1066" s="30">
        <v>2.0999999999999999E-3</v>
      </c>
      <c r="BT1066" s="30">
        <v>2.42074928E-3</v>
      </c>
      <c r="BW1066" s="132">
        <v>3.5544931820000001E-6</v>
      </c>
      <c r="BX1066" s="134"/>
      <c r="BY1066" s="134"/>
      <c r="BZ1066" s="134"/>
      <c r="CA1066" s="134"/>
      <c r="CB1066" s="126"/>
      <c r="CC1066" s="132">
        <v>2.4237387979999999E-4</v>
      </c>
      <c r="CD1066" s="132">
        <v>2.6177442060000002E-5</v>
      </c>
      <c r="CE1066" s="132">
        <v>1.276517961E-4</v>
      </c>
      <c r="CF1066" s="132">
        <v>9.5881353270000003E-5</v>
      </c>
      <c r="CG1066">
        <f t="shared" si="562"/>
        <v>1.2302111780749999E-4</v>
      </c>
      <c r="CH1066" s="133">
        <v>2.992682891E-5</v>
      </c>
      <c r="CI1066" s="133">
        <v>4.3879504429999999E-4</v>
      </c>
      <c r="CJ1066" s="100">
        <f t="shared" si="563"/>
        <v>2.3436093660499999E-4</v>
      </c>
      <c r="CK1066" s="32">
        <v>4.6669573E-4</v>
      </c>
      <c r="CL1066" s="32">
        <v>7.5226638899999999E-4</v>
      </c>
      <c r="CM1066">
        <f t="shared" si="564"/>
        <v>6.0948105950000002E-4</v>
      </c>
      <c r="CN1066" s="31"/>
      <c r="CO1066" s="32"/>
      <c r="CP1066" s="32">
        <v>2.4576870499999999E-3</v>
      </c>
      <c r="CQ1066" s="32">
        <v>9.1051656859999998E-4</v>
      </c>
      <c r="CR1066" s="32">
        <v>1.015898841E-3</v>
      </c>
      <c r="CS1066">
        <f t="shared" si="565"/>
        <v>9.1051656859999998E-4</v>
      </c>
      <c r="CT1066" s="32">
        <v>4.8503429009999998E-4</v>
      </c>
      <c r="CU1066" s="32">
        <v>2.5066616839999997E-4</v>
      </c>
      <c r="CV1066">
        <f t="shared" si="566"/>
        <v>3.6785022924999998E-4</v>
      </c>
      <c r="CW1066" s="32">
        <v>6.7424641549999995E-4</v>
      </c>
      <c r="CY1066">
        <v>5.55E+18</v>
      </c>
      <c r="CZ1066">
        <f>Q1081</f>
        <v>-3.1055982368666664E-4</v>
      </c>
    </row>
    <row r="1067" spans="1:104" ht="15.75" thickBot="1">
      <c r="A1067" t="s">
        <v>61</v>
      </c>
      <c r="B1067">
        <v>3.39E+18</v>
      </c>
      <c r="C1067" s="30">
        <v>-3.8999999999999999E-4</v>
      </c>
      <c r="D1067" s="30">
        <v>-6.026889198E-5</v>
      </c>
      <c r="E1067" t="s">
        <v>55</v>
      </c>
      <c r="F1067">
        <v>3.39E+18</v>
      </c>
      <c r="G1067" s="30">
        <v>4.0000000000000002E-4</v>
      </c>
      <c r="H1067" s="30">
        <v>6.1890762799999996E-5</v>
      </c>
      <c r="I1067" s="30">
        <v>-3.4099999999999998E-3</v>
      </c>
      <c r="J1067" s="30">
        <v>-6.3335809810000001E-4</v>
      </c>
      <c r="K1067" s="30">
        <v>1.08E-3</v>
      </c>
      <c r="L1067" s="30">
        <v>1.8779342719999999E-4</v>
      </c>
      <c r="M1067" s="30">
        <v>-9.6399999999999993E-3</v>
      </c>
      <c r="N1067" s="30">
        <v>-3.579119329E-3</v>
      </c>
      <c r="Q1067">
        <f t="shared" si="550"/>
        <v>-1.2789130270000001E-4</v>
      </c>
      <c r="R1067" s="100">
        <f t="shared" ref="R1067" si="575">_xlfn.STDEV.S(H1067,J1067,L1067,N1067,P1067)</f>
        <v>1.7629900670421989E-3</v>
      </c>
      <c r="S1067" t="s">
        <v>61</v>
      </c>
      <c r="T1067">
        <v>3.27E+18</v>
      </c>
      <c r="U1067" s="30">
        <v>-5.7999999999999996E-3</v>
      </c>
      <c r="V1067" s="30">
        <v>-8.4118926759999999E-4</v>
      </c>
      <c r="W1067" s="30">
        <v>8.0000000000000004E-4</v>
      </c>
      <c r="X1067" s="30">
        <v>1.2531328319999999E-4</v>
      </c>
      <c r="Y1067" s="30">
        <v>3.0999999999999999E-3</v>
      </c>
      <c r="Z1067" s="30">
        <v>4.5830869310000002E-4</v>
      </c>
      <c r="AA1067" s="30">
        <v>-7.2999999999999996E-4</v>
      </c>
      <c r="AB1067" s="30">
        <v>-1.0962607E-4</v>
      </c>
      <c r="AC1067" s="99">
        <f t="shared" si="552"/>
        <v>-9.1798340325000011E-5</v>
      </c>
      <c r="AD1067">
        <f t="shared" si="553"/>
        <v>5.5125910275802986E-4</v>
      </c>
      <c r="AE1067" t="s">
        <v>55</v>
      </c>
      <c r="AF1067">
        <v>3.27E+18</v>
      </c>
      <c r="AG1067" s="30">
        <v>1.4E-3</v>
      </c>
      <c r="AH1067" s="30">
        <v>2.165506574E-4</v>
      </c>
      <c r="AI1067" s="30">
        <v>-5.0000000000000001E-3</v>
      </c>
      <c r="AJ1067" s="30">
        <v>-8.1833060559999998E-4</v>
      </c>
      <c r="AK1067" s="99">
        <f t="shared" si="554"/>
        <v>-3.0088997409999997E-4</v>
      </c>
      <c r="AL1067" s="100">
        <f t="shared" si="574"/>
        <v>5.1744063149999995E-4</v>
      </c>
      <c r="AM1067" t="s">
        <v>61</v>
      </c>
      <c r="AN1067">
        <v>3.39E+18</v>
      </c>
      <c r="AO1067" s="30">
        <v>1.1000000000000001E-3</v>
      </c>
      <c r="AP1067" s="30">
        <v>1.3071895420000001E-3</v>
      </c>
      <c r="AQ1067" s="30">
        <v>-2.8500000000000001E-3</v>
      </c>
      <c r="AR1067" s="30">
        <v>-2.7688720490000002E-3</v>
      </c>
      <c r="AS1067">
        <f t="shared" si="556"/>
        <v>-7.3084125350000005E-4</v>
      </c>
      <c r="AT1067">
        <f t="shared" si="557"/>
        <v>2.882210791530128E-3</v>
      </c>
      <c r="AU1067" t="s">
        <v>55</v>
      </c>
      <c r="AV1067">
        <v>3.39E+18</v>
      </c>
      <c r="AW1067" s="30">
        <v>3.1700000000000001E-3</v>
      </c>
      <c r="AX1067" s="30">
        <v>2.8986832479999999E-3</v>
      </c>
      <c r="AY1067" s="30"/>
      <c r="AZ1067" s="30"/>
      <c r="BA1067" s="30">
        <v>9.3900000000000008E-3</v>
      </c>
      <c r="BB1067" s="30">
        <v>9.9946780199999998E-3</v>
      </c>
      <c r="BC1067" s="30">
        <v>3.6099999999999999E-3</v>
      </c>
      <c r="BD1067" s="30">
        <v>4.1700358089999997E-3</v>
      </c>
      <c r="BE1067" s="30">
        <v>4.28E-3</v>
      </c>
      <c r="BF1067" s="30">
        <v>4.39741087E-3</v>
      </c>
      <c r="BG1067">
        <f t="shared" si="558"/>
        <v>5.3652019867499994E-3</v>
      </c>
      <c r="BH1067">
        <f t="shared" si="548"/>
        <v>3.155989272749979E-3</v>
      </c>
      <c r="BI1067" t="s">
        <v>61</v>
      </c>
      <c r="BJ1067">
        <v>3.27E+18</v>
      </c>
      <c r="BK1067" s="30">
        <v>2.7999999999999998E-4</v>
      </c>
      <c r="BL1067" s="30">
        <v>2.378525314E-4</v>
      </c>
      <c r="BM1067" s="30">
        <v>-1.32E-3</v>
      </c>
      <c r="BN1067" s="30">
        <v>-8.5464551629999995E-4</v>
      </c>
      <c r="BO1067">
        <f t="shared" si="559"/>
        <v>-3.0839649245E-4</v>
      </c>
      <c r="BP1067">
        <f t="shared" si="560"/>
        <v>7.7251277796173414E-4</v>
      </c>
      <c r="BQ1067" t="s">
        <v>55</v>
      </c>
      <c r="BR1067">
        <v>3.27E+18</v>
      </c>
      <c r="BS1067" s="30">
        <v>-2.5999999999999998E-4</v>
      </c>
      <c r="BT1067" s="30">
        <v>-2.997118156E-4</v>
      </c>
      <c r="BW1067" s="132">
        <v>3.3811032709999998E-6</v>
      </c>
      <c r="BX1067" s="132">
        <v>1.7238309359999999E-5</v>
      </c>
      <c r="BY1067" s="132">
        <v>1.7640795390000001E-4</v>
      </c>
      <c r="BZ1067" s="132">
        <v>5.2305724610000001E-5</v>
      </c>
      <c r="CA1067" s="132">
        <v>9.968848895000001E-4</v>
      </c>
      <c r="CB1067" s="126">
        <f t="shared" si="561"/>
        <v>8.1983995956666671E-5</v>
      </c>
      <c r="CC1067" s="132">
        <v>2.342947505E-4</v>
      </c>
      <c r="CD1067" s="132">
        <v>3.490325608E-5</v>
      </c>
      <c r="CE1067" s="132">
        <v>1.276517961E-4</v>
      </c>
      <c r="CF1067" s="132">
        <v>3.0300167919999999E-5</v>
      </c>
      <c r="CG1067">
        <f t="shared" si="562"/>
        <v>1.0678749265E-4</v>
      </c>
      <c r="CH1067" s="133">
        <v>5.9853657820000001E-5</v>
      </c>
      <c r="CI1067" s="133">
        <v>2.261830125E-4</v>
      </c>
      <c r="CJ1067" s="100">
        <f t="shared" si="563"/>
        <v>1.4301833516000001E-4</v>
      </c>
      <c r="CK1067" s="32">
        <v>3.6408886740000001E-4</v>
      </c>
      <c r="CL1067" s="32">
        <v>7.7120834850000002E-4</v>
      </c>
      <c r="CM1067">
        <f t="shared" si="564"/>
        <v>5.6764860795000005E-4</v>
      </c>
      <c r="CN1067" s="32">
        <v>8.073644E-4</v>
      </c>
      <c r="CO1067" s="32"/>
      <c r="CP1067" s="32">
        <v>2.7837975149999999E-3</v>
      </c>
      <c r="CQ1067" s="32">
        <v>1.161471665E-3</v>
      </c>
      <c r="CR1067" s="32">
        <v>1.224801982E-3</v>
      </c>
      <c r="CS1067">
        <f t="shared" si="565"/>
        <v>9.8441803250000001E-4</v>
      </c>
      <c r="CT1067" s="32">
        <v>6.6248585959999997E-5</v>
      </c>
      <c r="CU1067" s="32">
        <v>2.3804269230000001E-4</v>
      </c>
      <c r="CV1067">
        <f t="shared" si="566"/>
        <v>1.5214563913E-4</v>
      </c>
      <c r="CW1067" s="32">
        <v>8.3478127629999996E-5</v>
      </c>
    </row>
    <row r="1068" spans="1:104" ht="15.75" thickBot="1">
      <c r="A1068" t="s">
        <v>62</v>
      </c>
      <c r="B1068">
        <v>3.55E+18</v>
      </c>
      <c r="C1068" s="30">
        <v>-3.1100000000000002E-4</v>
      </c>
      <c r="D1068" s="30">
        <v>-4.8060577959999999E-5</v>
      </c>
      <c r="E1068" t="s">
        <v>56</v>
      </c>
      <c r="F1068">
        <v>3.55E+18</v>
      </c>
      <c r="G1068" s="19"/>
      <c r="H1068" s="19"/>
      <c r="I1068" s="19"/>
      <c r="J1068" s="19"/>
      <c r="K1068" s="19"/>
      <c r="L1068" s="19"/>
      <c r="M1068" s="19"/>
      <c r="N1068" s="19"/>
      <c r="R1068" s="100"/>
      <c r="S1068" t="s">
        <v>62</v>
      </c>
      <c r="T1068">
        <v>3.42E+18</v>
      </c>
      <c r="U1068" s="30">
        <v>-5.3E-3</v>
      </c>
      <c r="V1068" s="30">
        <v>-7.6867295139999999E-4</v>
      </c>
      <c r="W1068" s="30">
        <v>3.3E-3</v>
      </c>
      <c r="X1068" s="30">
        <v>5.1691729319999996E-4</v>
      </c>
      <c r="Y1068" s="30">
        <v>1.6999999999999999E-3</v>
      </c>
      <c r="Z1068" s="30">
        <v>2.5133057359999998E-4</v>
      </c>
      <c r="AA1068" s="30">
        <v>-5.9000000000000003E-4</v>
      </c>
      <c r="AB1068" s="30">
        <v>-8.8601892180000005E-5</v>
      </c>
      <c r="AC1068" s="99">
        <f t="shared" si="552"/>
        <v>-2.2256744195000012E-5</v>
      </c>
      <c r="AD1068">
        <f t="shared" si="553"/>
        <v>5.5590691549890986E-4</v>
      </c>
      <c r="AE1068" t="s">
        <v>56</v>
      </c>
      <c r="AF1068">
        <v>3.42E+18</v>
      </c>
      <c r="AG1068" s="30">
        <v>-1.2999999999999999E-3</v>
      </c>
      <c r="AH1068" s="30">
        <v>-2.0108275330000001E-4</v>
      </c>
      <c r="AI1068" s="30">
        <v>-6.9999999999999999E-4</v>
      </c>
      <c r="AJ1068" s="30">
        <v>-1.145662848E-4</v>
      </c>
      <c r="AK1068" s="99">
        <f t="shared" si="554"/>
        <v>-1.5782451905000001E-4</v>
      </c>
      <c r="AL1068" s="100">
        <f t="shared" si="574"/>
        <v>4.3258234250000004E-5</v>
      </c>
      <c r="AM1068" t="s">
        <v>62</v>
      </c>
      <c r="AN1068">
        <v>3.55E+18</v>
      </c>
      <c r="AO1068" s="30">
        <v>1.4E-3</v>
      </c>
      <c r="AP1068" s="30">
        <v>1.6636957810000001E-3</v>
      </c>
      <c r="AQ1068" s="30">
        <v>-2.1099999999999999E-3</v>
      </c>
      <c r="AR1068" s="30">
        <v>-2.0499368500000001E-3</v>
      </c>
      <c r="AS1068">
        <f t="shared" si="556"/>
        <v>-1.931205345E-4</v>
      </c>
      <c r="AT1068">
        <f t="shared" si="557"/>
        <v>2.6259348162157399E-3</v>
      </c>
      <c r="AU1068" t="s">
        <v>56</v>
      </c>
      <c r="AV1068">
        <v>3.55E+18</v>
      </c>
      <c r="AW1068" s="19"/>
      <c r="AX1068" s="19"/>
      <c r="AY1068" s="30"/>
      <c r="AZ1068" s="30"/>
      <c r="BA1068" s="30">
        <v>8.4899999999999993E-3</v>
      </c>
      <c r="BB1068" s="30">
        <v>9.0367216600000001E-3</v>
      </c>
      <c r="BC1068" s="30">
        <v>1.1000000000000001E-3</v>
      </c>
      <c r="BD1068" s="30">
        <v>1.27064803E-3</v>
      </c>
      <c r="BE1068" s="30">
        <v>3.6900000000000001E-3</v>
      </c>
      <c r="BF1068" s="30">
        <v>3.7912257270000002E-3</v>
      </c>
      <c r="BG1068">
        <f t="shared" si="558"/>
        <v>4.6995318056666669E-3</v>
      </c>
      <c r="BH1068">
        <f t="shared" si="548"/>
        <v>3.9619111368192576E-3</v>
      </c>
      <c r="BI1068" t="s">
        <v>62</v>
      </c>
      <c r="BJ1068">
        <v>3.42E+18</v>
      </c>
      <c r="BK1068" s="30">
        <v>5.2999999999999998E-4</v>
      </c>
      <c r="BL1068" s="30">
        <v>4.5022086309999998E-4</v>
      </c>
      <c r="BM1068" s="30">
        <v>-5.5999999999999995E-4</v>
      </c>
      <c r="BN1068" s="30">
        <v>-3.6257688569999997E-4</v>
      </c>
      <c r="BO1068">
        <f t="shared" si="559"/>
        <v>4.3821988700000003E-5</v>
      </c>
      <c r="BP1068">
        <f t="shared" si="560"/>
        <v>5.7473479990963997E-4</v>
      </c>
      <c r="BQ1068" t="s">
        <v>56</v>
      </c>
      <c r="BR1068">
        <v>3.42E+18</v>
      </c>
      <c r="BS1068" s="30">
        <v>1.24E-3</v>
      </c>
      <c r="BT1068" s="30">
        <v>1.4293948130000001E-3</v>
      </c>
      <c r="BW1068" s="132">
        <v>2.6962131210000002E-6</v>
      </c>
      <c r="BX1068" s="134"/>
      <c r="BY1068" s="134"/>
      <c r="BZ1068" s="134"/>
      <c r="CA1068" s="134"/>
      <c r="CB1068" s="126"/>
      <c r="CC1068" s="132">
        <v>2.1409692720000001E-4</v>
      </c>
      <c r="CD1068" s="132">
        <v>1.439759313E-4</v>
      </c>
      <c r="CE1068" s="132">
        <v>7.0002597870000006E-5</v>
      </c>
      <c r="CF1068" s="132">
        <v>2.448917681E-5</v>
      </c>
      <c r="CG1068">
        <f t="shared" si="562"/>
        <v>1.1314115829500001E-4</v>
      </c>
      <c r="CH1068" s="133">
        <v>5.5578396549999999E-5</v>
      </c>
      <c r="CI1068" s="133">
        <v>3.1665621749999998E-5</v>
      </c>
      <c r="CJ1068" s="100">
        <f t="shared" si="563"/>
        <v>4.3622009149999995E-5</v>
      </c>
      <c r="CK1068" s="32">
        <v>4.6338583120000002E-4</v>
      </c>
      <c r="CL1068" s="32">
        <v>5.7096477729999995E-4</v>
      </c>
      <c r="CM1068">
        <f t="shared" si="564"/>
        <v>5.1717530425000001E-4</v>
      </c>
      <c r="CN1068" s="31"/>
      <c r="CO1068" s="32"/>
      <c r="CP1068" s="32">
        <v>2.5169798619999999E-3</v>
      </c>
      <c r="CQ1068" s="32">
        <v>3.5391103369999998E-4</v>
      </c>
      <c r="CR1068" s="32">
        <v>1.055962457E-3</v>
      </c>
      <c r="CS1068">
        <f t="shared" si="565"/>
        <v>3.5391103369999998E-4</v>
      </c>
      <c r="CT1068" s="32">
        <v>1.253991091E-4</v>
      </c>
      <c r="CU1068" s="32">
        <v>1.009878089E-4</v>
      </c>
      <c r="CV1068">
        <f t="shared" si="566"/>
        <v>1.1319345899999999E-4</v>
      </c>
      <c r="CW1068" s="32">
        <v>3.981264549E-4</v>
      </c>
    </row>
    <row r="1069" spans="1:104" ht="15.75" thickBot="1">
      <c r="A1069" t="s">
        <v>63</v>
      </c>
      <c r="B1069">
        <v>3.7E+18</v>
      </c>
      <c r="C1069" s="30">
        <v>1.75E-3</v>
      </c>
      <c r="D1069" s="30">
        <v>2.704373358E-4</v>
      </c>
      <c r="E1069" t="s">
        <v>57</v>
      </c>
      <c r="F1069">
        <v>3.7E+18</v>
      </c>
      <c r="G1069" s="30">
        <v>-1.6000000000000001E-3</v>
      </c>
      <c r="H1069" s="30">
        <v>-2.4756305119999998E-4</v>
      </c>
      <c r="I1069" s="19"/>
      <c r="J1069" s="19"/>
      <c r="K1069" s="30">
        <v>9.3000000000000005E-4</v>
      </c>
      <c r="L1069" s="30">
        <v>1.617110068E-4</v>
      </c>
      <c r="M1069" s="30">
        <v>-6.3200000000000001E-3</v>
      </c>
      <c r="N1069" s="30">
        <v>-2.346476572E-3</v>
      </c>
      <c r="Q1069">
        <f t="shared" si="550"/>
        <v>-4.2926022199999992E-5</v>
      </c>
      <c r="R1069" s="100">
        <f t="shared" ref="R1069" si="576">_xlfn.STDEV.S(H1069,J1069,L1069,N1069,P1069)</f>
        <v>1.3456069357230245E-3</v>
      </c>
      <c r="S1069" t="s">
        <v>63</v>
      </c>
      <c r="T1069">
        <v>3.57E+18</v>
      </c>
      <c r="U1069" s="30">
        <v>-3.7000000000000002E-3</v>
      </c>
      <c r="V1069" s="30">
        <v>-5.3662073969999995E-4</v>
      </c>
      <c r="W1069" s="30">
        <v>2.9999999999999997E-4</v>
      </c>
      <c r="X1069" s="30">
        <v>4.6992481199999999E-5</v>
      </c>
      <c r="Y1069" s="30">
        <v>4.5999999999999999E-3</v>
      </c>
      <c r="Z1069" s="30">
        <v>6.8007096390000003E-4</v>
      </c>
      <c r="AA1069" s="30">
        <v>-1.16E-3</v>
      </c>
      <c r="AB1069" s="30">
        <v>-1.7420033040000001E-4</v>
      </c>
      <c r="AC1069" s="99">
        <f t="shared" si="552"/>
        <v>4.0605937500000247E-6</v>
      </c>
      <c r="AD1069">
        <f t="shared" si="553"/>
        <v>5.1086411400372788E-4</v>
      </c>
      <c r="AE1069" t="s">
        <v>57</v>
      </c>
      <c r="AF1069">
        <v>3.57E+18</v>
      </c>
      <c r="AG1069" s="30">
        <v>2.9999999999999997E-4</v>
      </c>
      <c r="AH1069" s="30">
        <v>4.6403712299999999E-5</v>
      </c>
      <c r="AI1069" s="30">
        <v>1E-4</v>
      </c>
      <c r="AJ1069" s="30">
        <v>1.6366612110000001E-5</v>
      </c>
      <c r="AK1069" s="99">
        <f t="shared" si="554"/>
        <v>3.1385162205E-5</v>
      </c>
      <c r="AL1069" s="100">
        <f t="shared" si="574"/>
        <v>1.5018550094999999E-5</v>
      </c>
      <c r="AM1069" t="s">
        <v>63</v>
      </c>
      <c r="AN1069">
        <v>3.7E+18</v>
      </c>
      <c r="AO1069" s="30">
        <v>1.5900000000000001E-3</v>
      </c>
      <c r="AP1069" s="30">
        <v>1.8894830659999999E-3</v>
      </c>
      <c r="AQ1069" s="30">
        <v>-1.3799999999999999E-3</v>
      </c>
      <c r="AR1069" s="30">
        <v>-1.340716992E-3</v>
      </c>
      <c r="AS1069">
        <f t="shared" si="556"/>
        <v>2.7438303699999997E-4</v>
      </c>
      <c r="AT1069">
        <f t="shared" si="557"/>
        <v>2.284096365600979E-3</v>
      </c>
      <c r="AU1069" t="s">
        <v>57</v>
      </c>
      <c r="AV1069">
        <v>3.7E+18</v>
      </c>
      <c r="AW1069" s="30">
        <v>2.2599999999999999E-3</v>
      </c>
      <c r="AX1069" s="30">
        <v>2.0665691289999998E-3</v>
      </c>
      <c r="AY1069" s="30"/>
      <c r="AZ1069" s="30"/>
      <c r="BA1069" s="30">
        <v>1.0500000000000001E-2</v>
      </c>
      <c r="BB1069" s="30">
        <v>1.117615753E-2</v>
      </c>
      <c r="BC1069" s="30">
        <v>5.7000000000000003E-5</v>
      </c>
      <c r="BD1069" s="30">
        <v>6.5842670670000002E-5</v>
      </c>
      <c r="BE1069" s="30">
        <v>2.5200000000000001E-3</v>
      </c>
      <c r="BF1069" s="30">
        <v>2.5891297649999999E-3</v>
      </c>
      <c r="BG1069">
        <f t="shared" si="558"/>
        <v>3.9744247736675006E-3</v>
      </c>
      <c r="BH1069">
        <f t="shared" si="548"/>
        <v>4.9227676555447806E-3</v>
      </c>
      <c r="BI1069" t="s">
        <v>63</v>
      </c>
      <c r="BJ1069">
        <v>3.57E+18</v>
      </c>
      <c r="BK1069" s="30">
        <v>7.2999999999999996E-4</v>
      </c>
      <c r="BL1069" s="30">
        <v>6.2011552840000005E-4</v>
      </c>
      <c r="BM1069" s="30">
        <v>-2.3000000000000001E-4</v>
      </c>
      <c r="BN1069" s="30">
        <v>-1.4891550659999999E-4</v>
      </c>
      <c r="BO1069">
        <f t="shared" si="559"/>
        <v>2.3560001090000001E-4</v>
      </c>
      <c r="BP1069">
        <f t="shared" si="560"/>
        <v>5.4378705979140924E-4</v>
      </c>
      <c r="BQ1069" t="s">
        <v>57</v>
      </c>
      <c r="BR1069">
        <v>3.57E+18</v>
      </c>
      <c r="BS1069" s="30">
        <v>9.9999999999999995E-7</v>
      </c>
      <c r="BT1069" s="30">
        <v>1.1527377519999999E-6</v>
      </c>
      <c r="BW1069" s="132">
        <v>1.517161724E-5</v>
      </c>
      <c r="BX1069" s="132">
        <v>6.8953237449999999E-5</v>
      </c>
      <c r="BY1069" s="134"/>
      <c r="BZ1069" s="132">
        <v>4.504104063E-5</v>
      </c>
      <c r="CA1069" s="132">
        <v>6.5355938810000001E-4</v>
      </c>
      <c r="CB1069" s="126">
        <f t="shared" si="561"/>
        <v>5.6997139039999996E-5</v>
      </c>
      <c r="CC1069" s="132">
        <v>1.494638925E-4</v>
      </c>
      <c r="CD1069" s="132">
        <v>1.3088721030000001E-5</v>
      </c>
      <c r="CE1069" s="132">
        <v>1.8941879419999999E-4</v>
      </c>
      <c r="CF1069" s="132">
        <v>4.8148212030000003E-5</v>
      </c>
      <c r="CG1069">
        <f t="shared" si="562"/>
        <v>1.0002990494000001E-4</v>
      </c>
      <c r="CH1069" s="133">
        <v>1.2825783819999999E-5</v>
      </c>
      <c r="CI1069" s="133">
        <v>4.52366025E-6</v>
      </c>
      <c r="CJ1069" s="100">
        <f t="shared" si="563"/>
        <v>8.6747220349999997E-6</v>
      </c>
      <c r="CK1069" s="32">
        <v>5.2627390830000005E-4</v>
      </c>
      <c r="CL1069" s="32">
        <v>3.7342720030000002E-4</v>
      </c>
      <c r="CM1069">
        <f t="shared" si="564"/>
        <v>4.4985055430000001E-4</v>
      </c>
      <c r="CN1069" s="32">
        <v>5.7559733250000004E-4</v>
      </c>
      <c r="CO1069" s="32"/>
      <c r="CP1069" s="32">
        <v>3.1128726210000002E-3</v>
      </c>
      <c r="CQ1069" s="32">
        <v>1.8339026290000001E-5</v>
      </c>
      <c r="CR1069" s="32">
        <v>7.2114509250000003E-4</v>
      </c>
      <c r="CS1069">
        <f t="shared" si="565"/>
        <v>2.9696817939500004E-4</v>
      </c>
      <c r="CT1069" s="32">
        <v>1.7271952769999999E-4</v>
      </c>
      <c r="CU1069" s="32">
        <v>4.1477135779999999E-5</v>
      </c>
      <c r="CV1069">
        <f t="shared" si="566"/>
        <v>1.0709833174E-4</v>
      </c>
      <c r="CW1069" s="32">
        <v>3.2106972169999999E-7</v>
      </c>
    </row>
    <row r="1070" spans="1:104" ht="15.75" thickBot="1">
      <c r="A1070" t="s">
        <v>64</v>
      </c>
      <c r="B1070">
        <v>3.86E+18</v>
      </c>
      <c r="C1070" s="30">
        <v>1.7600000000000001E-3</v>
      </c>
      <c r="D1070" s="30">
        <v>2.7198269199999999E-4</v>
      </c>
      <c r="E1070" t="s">
        <v>58</v>
      </c>
      <c r="F1070">
        <v>3.86E+18</v>
      </c>
      <c r="G1070" s="19"/>
      <c r="H1070" s="19"/>
      <c r="I1070" s="19"/>
      <c r="J1070" s="19"/>
      <c r="K1070" s="19"/>
      <c r="L1070" s="19"/>
      <c r="M1070" s="19"/>
      <c r="N1070" s="19"/>
      <c r="R1070" s="100"/>
      <c r="S1070" t="s">
        <v>64</v>
      </c>
      <c r="T1070">
        <v>3.72E+18</v>
      </c>
      <c r="U1070" s="30">
        <v>-4.5999999999999999E-3</v>
      </c>
      <c r="V1070" s="30">
        <v>-6.6715010879999997E-4</v>
      </c>
      <c r="W1070" s="30">
        <v>1.6999999999999999E-3</v>
      </c>
      <c r="X1070" s="30">
        <v>2.6629072679999999E-4</v>
      </c>
      <c r="Y1070" s="30">
        <v>3.3E-3</v>
      </c>
      <c r="Z1070" s="30">
        <v>4.8787699589999999E-4</v>
      </c>
      <c r="AA1070" s="30">
        <v>2.1000000000000001E-4</v>
      </c>
      <c r="AB1070" s="30">
        <v>3.1536266710000003E-5</v>
      </c>
      <c r="AC1070" s="99">
        <f t="shared" si="552"/>
        <v>2.9638470152500004E-5</v>
      </c>
      <c r="AD1070">
        <f t="shared" si="553"/>
        <v>5.0050133614407534E-4</v>
      </c>
      <c r="AE1070" t="s">
        <v>58</v>
      </c>
      <c r="AF1070">
        <v>3.72E+18</v>
      </c>
      <c r="AG1070" s="30">
        <v>-2.0000000000000001E-4</v>
      </c>
      <c r="AH1070" s="30">
        <v>-3.0935808200000001E-5</v>
      </c>
      <c r="AI1070" s="30">
        <v>1E-4</v>
      </c>
      <c r="AJ1070" s="30">
        <v>1.6366612110000001E-5</v>
      </c>
      <c r="AK1070" s="99">
        <f t="shared" si="554"/>
        <v>-7.2845980450000001E-6</v>
      </c>
      <c r="AL1070" s="100">
        <f t="shared" si="574"/>
        <v>2.3651210155000001E-5</v>
      </c>
      <c r="AM1070" t="s">
        <v>64</v>
      </c>
      <c r="AN1070">
        <v>3.86E+18</v>
      </c>
      <c r="AO1070" s="30">
        <v>1.1100000000000001E-3</v>
      </c>
      <c r="AP1070" s="30">
        <v>1.3190730839999999E-3</v>
      </c>
      <c r="AQ1070" s="30">
        <v>-2.0500000000000002E-3</v>
      </c>
      <c r="AR1070" s="30">
        <v>-1.9916448070000001E-3</v>
      </c>
      <c r="AS1070">
        <f t="shared" si="556"/>
        <v>-3.362858615000001E-4</v>
      </c>
      <c r="AT1070">
        <f t="shared" si="557"/>
        <v>2.3410310713217254E-3</v>
      </c>
      <c r="AU1070" t="s">
        <v>58</v>
      </c>
      <c r="AV1070">
        <v>3.86E+18</v>
      </c>
      <c r="AW1070" s="19"/>
      <c r="AX1070" s="19"/>
      <c r="AY1070" s="30"/>
      <c r="AZ1070" s="30"/>
      <c r="BA1070" s="30">
        <v>1.0749999999999999E-2</v>
      </c>
      <c r="BB1070" s="30">
        <v>1.1442256519999999E-2</v>
      </c>
      <c r="BC1070" s="30">
        <v>1.7099999999999999E-3</v>
      </c>
      <c r="BD1070" s="30">
        <v>1.9752801199999998E-3</v>
      </c>
      <c r="BE1070" s="30">
        <v>3.79E-3</v>
      </c>
      <c r="BF1070" s="30">
        <v>3.8939689719999998E-3</v>
      </c>
      <c r="BG1070">
        <f t="shared" si="558"/>
        <v>5.7705018706666654E-3</v>
      </c>
      <c r="BH1070">
        <f t="shared" si="548"/>
        <v>5.004692031421413E-3</v>
      </c>
      <c r="BI1070" t="s">
        <v>64</v>
      </c>
      <c r="BJ1070">
        <v>3.72E+18</v>
      </c>
      <c r="BK1070" s="30">
        <v>-2.5999999999999998E-4</v>
      </c>
      <c r="BL1070" s="30">
        <v>-2.208630649E-4</v>
      </c>
      <c r="BM1070" s="30">
        <v>-3.3600000000000001E-3</v>
      </c>
      <c r="BN1070" s="30">
        <v>-2.1754613140000001E-3</v>
      </c>
      <c r="BO1070">
        <f t="shared" si="559"/>
        <v>-1.19816218945E-3</v>
      </c>
      <c r="BP1070">
        <f t="shared" si="560"/>
        <v>1.3821096764339627E-3</v>
      </c>
      <c r="BQ1070" t="s">
        <v>58</v>
      </c>
      <c r="BR1070">
        <v>3.72E+18</v>
      </c>
      <c r="BS1070" s="30">
        <v>1.74E-3</v>
      </c>
      <c r="BT1070" s="30">
        <v>2.0057636890000001E-3</v>
      </c>
      <c r="BW1070" s="132">
        <v>1.52583122E-5</v>
      </c>
      <c r="BX1070" s="134"/>
      <c r="BY1070" s="134"/>
      <c r="BZ1070" s="134"/>
      <c r="CA1070" s="134"/>
      <c r="CB1070" s="126"/>
      <c r="CC1070" s="132">
        <v>1.858199745E-4</v>
      </c>
      <c r="CD1070" s="132">
        <v>7.4169419169999994E-5</v>
      </c>
      <c r="CE1070" s="132">
        <v>1.3588739589999999E-4</v>
      </c>
      <c r="CF1070" s="132">
        <v>8.7164866609999993E-6</v>
      </c>
      <c r="CG1070">
        <f t="shared" si="562"/>
        <v>1.0114831905774999E-4</v>
      </c>
      <c r="CH1070" s="133">
        <v>8.550522546E-6</v>
      </c>
      <c r="CI1070" s="133">
        <v>4.52366025E-6</v>
      </c>
      <c r="CJ1070" s="100">
        <f t="shared" si="563"/>
        <v>6.537091398E-6</v>
      </c>
      <c r="CK1070" s="32">
        <v>3.6739876619999999E-4</v>
      </c>
      <c r="CL1070" s="32">
        <v>5.5472881209999998E-4</v>
      </c>
      <c r="CM1070">
        <f t="shared" si="564"/>
        <v>4.6106378914999996E-4</v>
      </c>
      <c r="CN1070" s="31"/>
      <c r="CO1070" s="32"/>
      <c r="CP1070" s="32">
        <v>3.186988635E-3</v>
      </c>
      <c r="CQ1070" s="32">
        <v>5.5017078880000003E-4</v>
      </c>
      <c r="CR1070" s="32">
        <v>1.084579326E-3</v>
      </c>
      <c r="CS1070">
        <f t="shared" si="565"/>
        <v>5.5017078880000003E-4</v>
      </c>
      <c r="CT1070" s="32">
        <v>6.1516544099999998E-5</v>
      </c>
      <c r="CU1070" s="32">
        <v>6.0592685310000005E-4</v>
      </c>
      <c r="CV1070">
        <f t="shared" si="566"/>
        <v>3.3372169860000005E-4</v>
      </c>
      <c r="CW1070" s="32">
        <v>5.5866131570000001E-4</v>
      </c>
    </row>
    <row r="1071" spans="1:104" ht="15.75" thickBot="1">
      <c r="A1071" t="s">
        <v>65</v>
      </c>
      <c r="B1071">
        <v>4.01E+18</v>
      </c>
      <c r="C1071" s="30">
        <v>-3.31E-3</v>
      </c>
      <c r="D1071" s="30">
        <v>-5.1151290370000002E-4</v>
      </c>
      <c r="E1071" t="s">
        <v>59</v>
      </c>
      <c r="F1071">
        <v>4.01E+18</v>
      </c>
      <c r="G1071" s="30">
        <v>5.0000000000000001E-4</v>
      </c>
      <c r="H1071" s="30">
        <v>7.7363453500000002E-5</v>
      </c>
      <c r="I1071" s="19"/>
      <c r="J1071" s="19"/>
      <c r="K1071" s="30">
        <v>-4.4000000000000002E-4</v>
      </c>
      <c r="L1071" s="30">
        <v>-7.6508433320000006E-5</v>
      </c>
      <c r="M1071" s="30">
        <v>-8.0700000000000008E-3</v>
      </c>
      <c r="N1071" s="30">
        <v>-2.9962129649999999E-3</v>
      </c>
      <c r="Q1071">
        <f t="shared" si="550"/>
        <v>4.2751008999999799E-7</v>
      </c>
      <c r="R1071" s="100">
        <f t="shared" ref="R1071" si="577">_xlfn.STDEV.S(H1071,J1071,L1071,N1071,P1071)</f>
        <v>1.7318209641023117E-3</v>
      </c>
      <c r="S1071" t="s">
        <v>65</v>
      </c>
      <c r="T1071">
        <v>3.87E+18</v>
      </c>
      <c r="U1071" s="30">
        <v>-6.4999999999999997E-3</v>
      </c>
      <c r="V1071" s="30">
        <v>-9.4271211020000001E-4</v>
      </c>
      <c r="W1071" s="30">
        <v>8.0000000000000004E-4</v>
      </c>
      <c r="X1071" s="30">
        <v>1.2531328319999999E-4</v>
      </c>
      <c r="Y1071" s="30">
        <v>5.3E-3</v>
      </c>
      <c r="Z1071" s="30">
        <v>7.8356002369999996E-4</v>
      </c>
      <c r="AA1071" s="30">
        <v>-1.7899999999999999E-3</v>
      </c>
      <c r="AB1071" s="30">
        <v>-2.6880913049999997E-4</v>
      </c>
      <c r="AC1071" s="99">
        <f t="shared" si="552"/>
        <v>-7.5661983450000018E-5</v>
      </c>
      <c r="AD1071">
        <f t="shared" si="553"/>
        <v>7.2289585651200085E-4</v>
      </c>
      <c r="AE1071" t="s">
        <v>59</v>
      </c>
      <c r="AF1071">
        <v>3.87E+18</v>
      </c>
      <c r="AG1071" s="30">
        <v>-1E-4</v>
      </c>
      <c r="AH1071" s="30">
        <v>-1.5467904100000001E-5</v>
      </c>
      <c r="AI1071" s="30">
        <v>-1E-4</v>
      </c>
      <c r="AJ1071" s="30">
        <v>-1.6366612110000001E-5</v>
      </c>
      <c r="AK1071" s="99">
        <f t="shared" si="554"/>
        <v>-1.5917258105000003E-5</v>
      </c>
      <c r="AL1071" s="100">
        <f t="shared" si="574"/>
        <v>4.4935400500000022E-7</v>
      </c>
      <c r="AM1071" t="s">
        <v>65</v>
      </c>
      <c r="AN1071">
        <v>4.01E+18</v>
      </c>
      <c r="AO1071" s="30">
        <v>1.24E-3</v>
      </c>
      <c r="AP1071" s="30">
        <v>1.4735591210000001E-3</v>
      </c>
      <c r="AQ1071" s="30">
        <v>-1.6800000000000001E-3</v>
      </c>
      <c r="AR1071" s="30">
        <v>-1.6321772080000001E-3</v>
      </c>
      <c r="AS1071">
        <f t="shared" si="556"/>
        <v>-7.9309043499999998E-5</v>
      </c>
      <c r="AT1071">
        <f t="shared" si="557"/>
        <v>2.1960872188133145E-3</v>
      </c>
      <c r="AU1071" t="s">
        <v>59</v>
      </c>
      <c r="AV1071">
        <v>4.01E+18</v>
      </c>
      <c r="AW1071" s="30">
        <v>2.16E-3</v>
      </c>
      <c r="AX1071" s="30">
        <v>1.975128018E-3</v>
      </c>
      <c r="AY1071" s="30"/>
      <c r="AZ1071" s="30"/>
      <c r="BA1071" s="30">
        <v>1.234E-2</v>
      </c>
      <c r="BB1071" s="30">
        <v>1.313464609E-2</v>
      </c>
      <c r="BC1071" s="30">
        <v>4.0400000000000002E-3</v>
      </c>
      <c r="BD1071" s="30">
        <v>4.666743676E-3</v>
      </c>
      <c r="BE1071" s="30">
        <v>1.5399999999999999E-3</v>
      </c>
      <c r="BF1071" s="30">
        <v>1.582245967E-3</v>
      </c>
      <c r="BG1071">
        <f t="shared" si="558"/>
        <v>5.3396909377500003E-3</v>
      </c>
      <c r="BH1071">
        <f t="shared" si="548"/>
        <v>5.3744103612041868E-3</v>
      </c>
      <c r="BI1071" t="s">
        <v>65</v>
      </c>
      <c r="BJ1071">
        <v>3.87E+18</v>
      </c>
      <c r="BK1071" s="30">
        <v>1.1199999999999999E-3</v>
      </c>
      <c r="BL1071" s="30">
        <v>9.5141012569999997E-4</v>
      </c>
      <c r="BM1071" s="30">
        <v>-4.3499999999999997E-3</v>
      </c>
      <c r="BN1071" s="30">
        <v>-2.8164454519999998E-3</v>
      </c>
      <c r="BO1071">
        <f t="shared" si="559"/>
        <v>-9.3251766314999987E-4</v>
      </c>
      <c r="BP1071">
        <f t="shared" si="560"/>
        <v>2.6642762295232265E-3</v>
      </c>
      <c r="BQ1071" t="s">
        <v>59</v>
      </c>
      <c r="BR1071">
        <v>3.87E+18</v>
      </c>
      <c r="BS1071" s="30">
        <v>1.98E-3</v>
      </c>
      <c r="BT1071" s="30">
        <v>2.2824207489999999E-3</v>
      </c>
      <c r="BW1071" s="132">
        <v>2.8696030330000001E-5</v>
      </c>
      <c r="BX1071" s="132">
        <v>2.15478867E-5</v>
      </c>
      <c r="BY1071" s="134"/>
      <c r="BZ1071" s="132">
        <v>2.1309739659999999E-5</v>
      </c>
      <c r="CA1071" s="132">
        <v>8.3452915540000003E-4</v>
      </c>
      <c r="CB1071" s="126">
        <f t="shared" si="561"/>
        <v>2.142881318E-5</v>
      </c>
      <c r="CC1071" s="132">
        <v>2.6257170310000001E-4</v>
      </c>
      <c r="CD1071" s="132">
        <v>3.490325608E-5</v>
      </c>
      <c r="CE1071" s="132">
        <v>2.1824339340000001E-4</v>
      </c>
      <c r="CF1071" s="132">
        <v>7.4297672009999998E-5</v>
      </c>
      <c r="CG1071">
        <f t="shared" si="562"/>
        <v>1.4750400614750001E-4</v>
      </c>
      <c r="CH1071" s="133">
        <v>4.275261273E-6</v>
      </c>
      <c r="CI1071" s="133">
        <v>4.52366025E-6</v>
      </c>
      <c r="CJ1071" s="100">
        <f t="shared" si="563"/>
        <v>4.3994607615000004E-6</v>
      </c>
      <c r="CK1071" s="32">
        <v>4.1042745049999998E-4</v>
      </c>
      <c r="CL1071" s="32">
        <v>4.546070265E-4</v>
      </c>
      <c r="CM1071">
        <f t="shared" si="564"/>
        <v>4.3251723850000002E-4</v>
      </c>
      <c r="CN1071" s="32">
        <v>5.5012842400000003E-4</v>
      </c>
      <c r="CO1071" s="32"/>
      <c r="CP1071" s="32">
        <v>3.6583664889999999E-3</v>
      </c>
      <c r="CQ1071" s="32">
        <v>1.2998187060000001E-3</v>
      </c>
      <c r="CR1071" s="32">
        <v>4.4069977870000001E-4</v>
      </c>
      <c r="CS1071">
        <f t="shared" si="565"/>
        <v>9.2497356500000007E-4</v>
      </c>
      <c r="CT1071" s="32">
        <v>2.6499434379999997E-4</v>
      </c>
      <c r="CU1071" s="32">
        <v>7.8445887240000004E-4</v>
      </c>
      <c r="CV1071">
        <f t="shared" si="566"/>
        <v>5.2472660810000003E-4</v>
      </c>
      <c r="CW1071" s="32">
        <v>6.357180489E-4</v>
      </c>
    </row>
    <row r="1072" spans="1:104" ht="15.75" thickBot="1">
      <c r="A1072" t="s">
        <v>66</v>
      </c>
      <c r="B1072">
        <v>4.17E+18</v>
      </c>
      <c r="C1072" s="30">
        <v>-2.5999999999999998E-4</v>
      </c>
      <c r="D1072" s="30">
        <v>-4.0179261319999998E-5</v>
      </c>
      <c r="E1072" t="s">
        <v>60</v>
      </c>
      <c r="F1072">
        <v>4.17E+18</v>
      </c>
      <c r="G1072" s="19"/>
      <c r="H1072" s="19"/>
      <c r="I1072" s="19"/>
      <c r="J1072" s="19"/>
      <c r="K1072" s="19"/>
      <c r="L1072" s="19"/>
      <c r="M1072" s="19"/>
      <c r="N1072" s="19"/>
      <c r="R1072" s="100"/>
      <c r="S1072" t="s">
        <v>66</v>
      </c>
      <c r="T1072">
        <v>4.02E+18</v>
      </c>
      <c r="U1072" s="30">
        <v>-6.4999999999999997E-3</v>
      </c>
      <c r="V1072" s="30">
        <v>-9.4271211020000001E-4</v>
      </c>
      <c r="W1072" s="30">
        <v>1E-3</v>
      </c>
      <c r="X1072" s="30">
        <v>1.5664160400000001E-4</v>
      </c>
      <c r="Y1072" s="30">
        <v>3.3999999999999998E-3</v>
      </c>
      <c r="Z1072" s="30">
        <v>5.0266114729999995E-4</v>
      </c>
      <c r="AA1072" s="30">
        <v>-1.73E-3</v>
      </c>
      <c r="AB1072" s="30">
        <v>-2.5979876859999999E-4</v>
      </c>
      <c r="AC1072" s="99">
        <f t="shared" si="552"/>
        <v>-1.3580203187500001E-4</v>
      </c>
      <c r="AD1072">
        <f t="shared" si="553"/>
        <v>6.2172812293556537E-4</v>
      </c>
      <c r="AE1072" t="s">
        <v>60</v>
      </c>
      <c r="AF1072">
        <v>4.02E+18</v>
      </c>
      <c r="AG1072" s="30">
        <v>4.0000000000000002E-4</v>
      </c>
      <c r="AH1072" s="30">
        <v>6.1871616400000003E-5</v>
      </c>
      <c r="AI1072" s="30">
        <v>-5.0000000000000001E-3</v>
      </c>
      <c r="AJ1072" s="30">
        <v>-8.1833060559999998E-4</v>
      </c>
      <c r="AK1072" s="99">
        <f t="shared" si="554"/>
        <v>-3.7822949460000001E-4</v>
      </c>
      <c r="AL1072" s="100">
        <f t="shared" si="574"/>
        <v>4.4010111099999997E-4</v>
      </c>
      <c r="AM1072" t="s">
        <v>66</v>
      </c>
      <c r="AN1072">
        <v>4.17E+18</v>
      </c>
      <c r="AO1072" s="30">
        <v>1.7600000000000001E-3</v>
      </c>
      <c r="AP1072" s="30">
        <v>2.091503268E-3</v>
      </c>
      <c r="AQ1072" s="30">
        <v>-1.5299999999999999E-3</v>
      </c>
      <c r="AR1072" s="30">
        <v>-1.4864470999999999E-3</v>
      </c>
      <c r="AS1072">
        <f t="shared" si="556"/>
        <v>3.0252808400000003E-4</v>
      </c>
      <c r="AT1072">
        <f t="shared" si="557"/>
        <v>2.529992967961703E-3</v>
      </c>
      <c r="AU1072" t="s">
        <v>60</v>
      </c>
      <c r="AV1072">
        <v>4.17E+18</v>
      </c>
      <c r="AW1072" s="19"/>
      <c r="AX1072" s="19"/>
      <c r="AY1072" s="30"/>
      <c r="AZ1072" s="30"/>
      <c r="BA1072" s="30">
        <v>1.095E-2</v>
      </c>
      <c r="BB1072" s="30">
        <v>1.165513571E-2</v>
      </c>
      <c r="BC1072" s="30">
        <v>1.9400000000000001E-3</v>
      </c>
      <c r="BD1072" s="30">
        <v>2.2409610719999998E-3</v>
      </c>
      <c r="BE1072" s="30">
        <v>3.48E-3</v>
      </c>
      <c r="BF1072" s="30">
        <v>3.5754649129999998E-3</v>
      </c>
      <c r="BG1072">
        <f t="shared" si="558"/>
        <v>5.8238538983333326E-3</v>
      </c>
      <c r="BH1072">
        <f t="shared" si="548"/>
        <v>5.093928817790529E-3</v>
      </c>
      <c r="BI1072" t="s">
        <v>66</v>
      </c>
      <c r="BJ1072">
        <v>4.02E+18</v>
      </c>
      <c r="BK1072" s="30">
        <v>2.1800000000000001E-3</v>
      </c>
      <c r="BL1072" s="30">
        <v>1.8518518519999999E-3</v>
      </c>
      <c r="BM1072" s="30">
        <v>-2.0699999999999998E-3</v>
      </c>
      <c r="BN1072" s="30">
        <v>-1.3402395599999999E-3</v>
      </c>
      <c r="BO1072">
        <f t="shared" si="559"/>
        <v>2.5580614599999998E-4</v>
      </c>
      <c r="BP1072">
        <f t="shared" si="560"/>
        <v>2.2571494835925414E-3</v>
      </c>
      <c r="BQ1072" t="s">
        <v>60</v>
      </c>
      <c r="BR1072">
        <v>4.02E+18</v>
      </c>
      <c r="BS1072" s="30">
        <v>1.7899999999999999E-3</v>
      </c>
      <c r="BT1072" s="30">
        <v>2.0634005759999998E-3</v>
      </c>
      <c r="BW1072" s="132">
        <v>2.2540688469999999E-6</v>
      </c>
      <c r="BX1072" s="134"/>
      <c r="BY1072" s="134"/>
      <c r="BZ1072" s="134"/>
      <c r="CA1072" s="134"/>
      <c r="CB1072" s="126"/>
      <c r="CC1072" s="132">
        <v>2.6257170310000001E-4</v>
      </c>
      <c r="CD1072" s="132">
        <v>4.3629070100000002E-5</v>
      </c>
      <c r="CE1072" s="132">
        <v>1.400051957E-4</v>
      </c>
      <c r="CF1072" s="132">
        <v>7.180724725E-5</v>
      </c>
      <c r="CG1072">
        <f t="shared" si="562"/>
        <v>1.2950330403750001E-4</v>
      </c>
      <c r="CH1072" s="133">
        <v>1.7101045089999999E-5</v>
      </c>
      <c r="CI1072" s="133">
        <v>2.261830125E-4</v>
      </c>
      <c r="CJ1072" s="100">
        <f t="shared" si="563"/>
        <v>1.2164202879500001E-4</v>
      </c>
      <c r="CK1072" s="32">
        <v>5.8254218779999996E-4</v>
      </c>
      <c r="CL1072" s="32">
        <v>4.1401711339999998E-4</v>
      </c>
      <c r="CM1072">
        <f t="shared" si="564"/>
        <v>4.982796506E-4</v>
      </c>
      <c r="CN1072" s="31"/>
      <c r="CO1072" s="32"/>
      <c r="CP1072" s="32">
        <v>3.2462814470000001E-3</v>
      </c>
      <c r="CQ1072" s="32">
        <v>6.2417036859999998E-4</v>
      </c>
      <c r="CR1072" s="32">
        <v>9.9586703249999998E-4</v>
      </c>
      <c r="CS1072">
        <f t="shared" si="565"/>
        <v>6.2417036859999998E-4</v>
      </c>
      <c r="CT1072" s="32">
        <v>5.1579256209999995E-4</v>
      </c>
      <c r="CU1072" s="32">
        <v>3.7329422200000001E-4</v>
      </c>
      <c r="CV1072">
        <f t="shared" si="566"/>
        <v>4.4454339204999998E-4</v>
      </c>
      <c r="CW1072" s="32">
        <v>5.7471480180000002E-4</v>
      </c>
    </row>
    <row r="1073" spans="1:101" ht="15.75" thickBot="1">
      <c r="A1073" t="s">
        <v>67</v>
      </c>
      <c r="B1073">
        <v>4.32E+18</v>
      </c>
      <c r="C1073" s="30">
        <v>-2.9E-4</v>
      </c>
      <c r="D1073" s="30">
        <v>-4.4815329929999998E-5</v>
      </c>
      <c r="E1073" t="s">
        <v>61</v>
      </c>
      <c r="F1073">
        <v>4.32E+18</v>
      </c>
      <c r="G1073" s="30">
        <v>-1.9E-3</v>
      </c>
      <c r="H1073" s="30">
        <v>-2.939811233E-4</v>
      </c>
      <c r="I1073" s="19"/>
      <c r="J1073" s="19"/>
      <c r="K1073" s="30">
        <v>5.1000000000000004E-4</v>
      </c>
      <c r="L1073" s="30">
        <v>8.8680229529999999E-5</v>
      </c>
      <c r="M1073" s="30">
        <v>-4.4200000000000003E-3</v>
      </c>
      <c r="N1073" s="30">
        <v>-1.641048489E-3</v>
      </c>
      <c r="Q1073">
        <f t="shared" si="550"/>
        <v>-1.0265044688500001E-4</v>
      </c>
      <c r="R1073" s="100">
        <f t="shared" ref="R1073" si="578">_xlfn.STDEV.S(H1073,J1073,L1073,N1073,P1073)</f>
        <v>9.0856862136651142E-4</v>
      </c>
      <c r="S1073" t="s">
        <v>67</v>
      </c>
      <c r="T1073">
        <v>4.16E+18</v>
      </c>
      <c r="U1073" s="30">
        <v>-5.8999999999999999E-3</v>
      </c>
      <c r="V1073" s="30">
        <v>-8.556925308E-4</v>
      </c>
      <c r="W1073" s="30">
        <v>1E-3</v>
      </c>
      <c r="X1073" s="30">
        <v>1.5664160400000001E-4</v>
      </c>
      <c r="Y1073" s="30">
        <v>3.5999999999999999E-3</v>
      </c>
      <c r="Z1073" s="30">
        <v>5.3222944999999999E-4</v>
      </c>
      <c r="AA1073" s="30">
        <v>-1.31E-3</v>
      </c>
      <c r="AB1073" s="30">
        <v>-1.9672623520000001E-4</v>
      </c>
      <c r="AC1073" s="99">
        <f t="shared" si="552"/>
        <v>-9.0886928000000016E-5</v>
      </c>
      <c r="AD1073">
        <f t="shared" si="553"/>
        <v>5.9038799776326789E-4</v>
      </c>
      <c r="AE1073" t="s">
        <v>61</v>
      </c>
      <c r="AF1073">
        <v>4.16E+18</v>
      </c>
      <c r="AG1073" s="30">
        <v>-1.6000000000000001E-3</v>
      </c>
      <c r="AH1073" s="30">
        <v>-2.4748646560000001E-4</v>
      </c>
      <c r="AI1073" s="30">
        <v>-4.3E-3</v>
      </c>
      <c r="AJ1073" s="30">
        <v>-7.0376432080000001E-4</v>
      </c>
      <c r="AK1073" s="99">
        <f t="shared" si="554"/>
        <v>-4.7562539320000004E-4</v>
      </c>
      <c r="AL1073" s="100">
        <f t="shared" si="574"/>
        <v>2.281389276E-4</v>
      </c>
      <c r="AM1073" t="s">
        <v>67</v>
      </c>
      <c r="AN1073">
        <v>4.32E+18</v>
      </c>
      <c r="AO1073" s="30">
        <v>1.31E-3</v>
      </c>
      <c r="AP1073" s="30">
        <v>1.55674391E-3</v>
      </c>
      <c r="AQ1073" s="30">
        <v>-1.5499999999999999E-3</v>
      </c>
      <c r="AR1073" s="30">
        <v>-1.505877781E-3</v>
      </c>
      <c r="AS1073">
        <f t="shared" si="556"/>
        <v>2.5433064500000012E-5</v>
      </c>
      <c r="AT1073">
        <f t="shared" si="557"/>
        <v>2.1656005659151114E-3</v>
      </c>
      <c r="AU1073" t="s">
        <v>61</v>
      </c>
      <c r="AV1073">
        <v>4.32E+18</v>
      </c>
      <c r="AW1073" s="30">
        <v>2.4199999999999998E-3</v>
      </c>
      <c r="AX1073" s="30">
        <v>2.2128749089999999E-3</v>
      </c>
      <c r="AY1073" s="30"/>
      <c r="AZ1073" s="30"/>
      <c r="BA1073" s="30">
        <v>1.312E-2</v>
      </c>
      <c r="BB1073" s="30">
        <v>1.3964874929999999E-2</v>
      </c>
      <c r="BC1073" s="30">
        <v>1.1999999999999999E-3</v>
      </c>
      <c r="BD1073" s="30">
        <v>1.3861614879999999E-3</v>
      </c>
      <c r="BE1073" s="30">
        <v>2.7799999999999999E-3</v>
      </c>
      <c r="BF1073" s="30">
        <v>2.8562622010000001E-3</v>
      </c>
      <c r="BG1073">
        <f t="shared" si="558"/>
        <v>5.1050433819999994E-3</v>
      </c>
      <c r="BH1073">
        <f t="shared" si="548"/>
        <v>5.9371248057369782E-3</v>
      </c>
      <c r="BI1073" t="s">
        <v>67</v>
      </c>
      <c r="BJ1073">
        <v>4.16E+18</v>
      </c>
      <c r="BK1073" s="30">
        <v>2.4000000000000001E-4</v>
      </c>
      <c r="BL1073" s="30">
        <v>2.0387359839999999E-4</v>
      </c>
      <c r="BM1073" s="30">
        <v>-5.3099999999999996E-3</v>
      </c>
      <c r="BN1073" s="30">
        <v>-3.4380058269999998E-3</v>
      </c>
      <c r="BO1073">
        <f t="shared" si="559"/>
        <v>-1.6170661142999999E-3</v>
      </c>
      <c r="BP1073">
        <f t="shared" si="560"/>
        <v>2.5751976379641069E-3</v>
      </c>
      <c r="BQ1073" t="s">
        <v>61</v>
      </c>
      <c r="BR1073">
        <v>4.16E+18</v>
      </c>
      <c r="BS1073" s="30">
        <v>7.1000000000000002E-4</v>
      </c>
      <c r="BT1073" s="30">
        <v>8.1844380400000001E-4</v>
      </c>
      <c r="BW1073" s="132">
        <v>2.514153714E-6</v>
      </c>
      <c r="BX1073" s="132">
        <v>8.1881969480000007E-5</v>
      </c>
      <c r="BY1073" s="134"/>
      <c r="BZ1073" s="132">
        <v>2.469992551E-5</v>
      </c>
      <c r="CA1073" s="132">
        <v>4.570779265E-4</v>
      </c>
      <c r="CB1073" s="126">
        <f t="shared" si="561"/>
        <v>5.3290947495000007E-5</v>
      </c>
      <c r="CC1073" s="132">
        <v>2.3833431510000001E-4</v>
      </c>
      <c r="CD1073" s="132">
        <v>4.3629070100000002E-5</v>
      </c>
      <c r="CE1073" s="132">
        <v>1.482407955E-4</v>
      </c>
      <c r="CF1073" s="132">
        <v>5.4374273929999999E-5</v>
      </c>
      <c r="CG1073">
        <f t="shared" si="562"/>
        <v>1.211446136575E-4</v>
      </c>
      <c r="CH1073" s="133">
        <v>6.840418037E-5</v>
      </c>
      <c r="CI1073" s="133">
        <v>1.9451739080000001E-4</v>
      </c>
      <c r="CJ1073" s="100">
        <f t="shared" si="563"/>
        <v>1.3146078558500001E-4</v>
      </c>
      <c r="CK1073" s="32">
        <v>4.3359674199999998E-4</v>
      </c>
      <c r="CL1073" s="32">
        <v>4.1942910179999999E-4</v>
      </c>
      <c r="CM1073">
        <f t="shared" si="564"/>
        <v>4.2651292190000001E-4</v>
      </c>
      <c r="CN1073" s="32">
        <v>6.1634758609999997E-4</v>
      </c>
      <c r="CO1073" s="32"/>
      <c r="CP1073" s="32">
        <v>3.889608456E-3</v>
      </c>
      <c r="CQ1073" s="32">
        <v>3.8608476409999999E-4</v>
      </c>
      <c r="CR1073" s="32">
        <v>7.9554895120000004E-4</v>
      </c>
      <c r="CS1073">
        <f t="shared" si="565"/>
        <v>5.012161751E-4</v>
      </c>
      <c r="CT1073" s="32">
        <v>5.6784502250000003E-5</v>
      </c>
      <c r="CU1073" s="32">
        <v>9.5758083040000004E-4</v>
      </c>
      <c r="CV1073">
        <f t="shared" si="566"/>
        <v>5.0718266632500007E-4</v>
      </c>
      <c r="CW1073" s="32">
        <v>2.2795950240000001E-4</v>
      </c>
    </row>
    <row r="1074" spans="1:101" ht="15.75" thickBot="1">
      <c r="A1074" t="s">
        <v>68</v>
      </c>
      <c r="B1074">
        <v>4.47E+18</v>
      </c>
      <c r="C1074" s="30">
        <v>7.3999999999999999E-4</v>
      </c>
      <c r="D1074" s="30">
        <v>1.1435635909999999E-4</v>
      </c>
      <c r="E1074" t="s">
        <v>62</v>
      </c>
      <c r="F1074">
        <v>4.47E+18</v>
      </c>
      <c r="G1074" s="19"/>
      <c r="H1074" s="19"/>
      <c r="I1074" s="19"/>
      <c r="J1074" s="19"/>
      <c r="K1074" s="19"/>
      <c r="L1074" s="19"/>
      <c r="M1074" s="19"/>
      <c r="N1074" s="19"/>
      <c r="R1074" s="100"/>
      <c r="S1074" t="s">
        <v>68</v>
      </c>
      <c r="T1074">
        <v>4.31E+18</v>
      </c>
      <c r="U1074" s="30">
        <v>-4.1999999999999997E-3</v>
      </c>
      <c r="V1074" s="30">
        <v>-6.0913705579999998E-4</v>
      </c>
      <c r="W1074" s="30">
        <v>2.9999999999999997E-4</v>
      </c>
      <c r="X1074" s="30">
        <v>4.6992481199999999E-5</v>
      </c>
      <c r="Y1074" s="30">
        <v>3.8999999999999998E-3</v>
      </c>
      <c r="Z1074" s="30">
        <v>5.7658190419999998E-4</v>
      </c>
      <c r="AA1074" s="30">
        <v>-9.7000000000000005E-4</v>
      </c>
      <c r="AB1074" s="30">
        <v>-1.4566751760000001E-4</v>
      </c>
      <c r="AC1074" s="99">
        <f t="shared" si="552"/>
        <v>-3.2807546999999996E-5</v>
      </c>
      <c r="AD1074">
        <f t="shared" si="553"/>
        <v>4.9078733460024553E-4</v>
      </c>
      <c r="AE1074" t="s">
        <v>62</v>
      </c>
      <c r="AF1074">
        <v>4.31E+18</v>
      </c>
      <c r="AG1074" s="30">
        <v>2.0000000000000001E-4</v>
      </c>
      <c r="AH1074" s="30">
        <v>3.0935808200000001E-5</v>
      </c>
      <c r="AI1074" s="30">
        <v>-1.9E-3</v>
      </c>
      <c r="AJ1074" s="30">
        <v>-3.1096563010000002E-4</v>
      </c>
      <c r="AK1074" s="99">
        <f t="shared" si="554"/>
        <v>-1.4001491095000002E-4</v>
      </c>
      <c r="AL1074" s="100">
        <f t="shared" si="574"/>
        <v>1.7095071915E-4</v>
      </c>
      <c r="AM1074" t="s">
        <v>68</v>
      </c>
      <c r="AN1074">
        <v>4.47E+18</v>
      </c>
      <c r="AO1074" s="30">
        <v>1.49E-3</v>
      </c>
      <c r="AP1074" s="30">
        <v>1.770647653E-3</v>
      </c>
      <c r="AQ1074" s="30">
        <v>-1.64E-3</v>
      </c>
      <c r="AR1074" s="30">
        <v>-1.593315846E-3</v>
      </c>
      <c r="AS1074">
        <f t="shared" si="556"/>
        <v>8.8665903500000001E-5</v>
      </c>
      <c r="AT1074">
        <f t="shared" si="557"/>
        <v>2.378681401806926E-3</v>
      </c>
      <c r="AU1074" t="s">
        <v>62</v>
      </c>
      <c r="AV1074">
        <v>4.47E+18</v>
      </c>
      <c r="AW1074" s="19"/>
      <c r="AX1074" s="19"/>
      <c r="AY1074" s="30"/>
      <c r="AZ1074" s="30"/>
      <c r="BA1074" s="30">
        <v>1.414E-2</v>
      </c>
      <c r="BB1074" s="30">
        <v>1.505055881E-2</v>
      </c>
      <c r="BC1074" s="30">
        <v>2.3600000000000001E-3</v>
      </c>
      <c r="BD1074" s="30">
        <v>2.7261175929999999E-3</v>
      </c>
      <c r="BE1074" s="30">
        <v>2.2399999999999998E-3</v>
      </c>
      <c r="BF1074" s="30">
        <v>2.3014486800000001E-3</v>
      </c>
      <c r="BG1074">
        <f t="shared" si="558"/>
        <v>6.6927083609999993E-3</v>
      </c>
      <c r="BH1074">
        <f t="shared" si="548"/>
        <v>7.2412246213816832E-3</v>
      </c>
      <c r="BI1074" t="s">
        <v>68</v>
      </c>
      <c r="BJ1074">
        <v>4.31E+18</v>
      </c>
      <c r="BK1074" s="30">
        <v>-1.2999999999999999E-4</v>
      </c>
      <c r="BL1074" s="30">
        <v>-1.104315324E-4</v>
      </c>
      <c r="BM1074" s="30">
        <v>-3.5699999999999998E-3</v>
      </c>
      <c r="BN1074" s="30">
        <v>-2.311427646E-3</v>
      </c>
      <c r="BO1074">
        <f t="shared" si="559"/>
        <v>-1.2109295892000001E-3</v>
      </c>
      <c r="BP1074">
        <f t="shared" si="560"/>
        <v>1.5563392772917966E-3</v>
      </c>
      <c r="BQ1074" t="s">
        <v>62</v>
      </c>
      <c r="BR1074">
        <v>4.31E+18</v>
      </c>
      <c r="BS1074" s="30">
        <v>7.3999999999999999E-4</v>
      </c>
      <c r="BT1074" s="30">
        <v>8.5302593660000002E-4</v>
      </c>
      <c r="BW1074" s="132">
        <v>6.4154267189999996E-6</v>
      </c>
      <c r="BX1074" s="134"/>
      <c r="BY1074" s="134"/>
      <c r="BZ1074" s="134"/>
      <c r="CA1074" s="134"/>
      <c r="CB1074" s="126"/>
      <c r="CC1074" s="132">
        <v>1.6966171589999999E-4</v>
      </c>
      <c r="CD1074" s="132">
        <v>1.3088721030000001E-5</v>
      </c>
      <c r="CE1074" s="132">
        <v>1.605941951E-4</v>
      </c>
      <c r="CF1074" s="132">
        <v>4.0261866959999999E-5</v>
      </c>
      <c r="CG1074">
        <f t="shared" si="562"/>
        <v>9.5901624747499992E-5</v>
      </c>
      <c r="CH1074" s="133">
        <v>8.550522546E-6</v>
      </c>
      <c r="CI1074" s="133">
        <v>8.5949544759999995E-5</v>
      </c>
      <c r="CJ1074" s="100">
        <f t="shared" si="563"/>
        <v>4.7250033653E-5</v>
      </c>
      <c r="CK1074" s="32">
        <v>4.9317492030000003E-4</v>
      </c>
      <c r="CL1074" s="32">
        <v>4.437830496E-4</v>
      </c>
      <c r="CM1074">
        <f t="shared" si="564"/>
        <v>4.6847898495000002E-4</v>
      </c>
      <c r="CN1074" s="31"/>
      <c r="CO1074" s="32"/>
      <c r="CP1074" s="32">
        <v>4.1920017960000002E-3</v>
      </c>
      <c r="CQ1074" s="32">
        <v>7.5930003600000004E-4</v>
      </c>
      <c r="CR1074" s="32">
        <v>6.4101786000000005E-4</v>
      </c>
      <c r="CS1074">
        <f t="shared" si="565"/>
        <v>7.5930003600000004E-4</v>
      </c>
      <c r="CT1074" s="32">
        <v>3.0758272049999999E-5</v>
      </c>
      <c r="CU1074" s="32">
        <v>6.4379728149999995E-4</v>
      </c>
      <c r="CV1074">
        <f t="shared" si="566"/>
        <v>3.3727777677499998E-4</v>
      </c>
      <c r="CW1074" s="32">
        <v>2.3759159400000001E-4</v>
      </c>
    </row>
    <row r="1075" spans="1:101" ht="15.75" thickBot="1">
      <c r="A1075" t="s">
        <v>69</v>
      </c>
      <c r="B1075">
        <v>4.63E+18</v>
      </c>
      <c r="C1075" s="30">
        <v>1.0020000000000001E-3</v>
      </c>
      <c r="D1075" s="30">
        <v>1.5484469169999999E-4</v>
      </c>
      <c r="E1075" t="s">
        <v>63</v>
      </c>
      <c r="F1075">
        <v>4.63E+18</v>
      </c>
      <c r="G1075" s="30">
        <v>2.9999999999999997E-4</v>
      </c>
      <c r="H1075" s="30">
        <v>4.6418072099999997E-5</v>
      </c>
      <c r="I1075" s="30">
        <v>-1.08E-3</v>
      </c>
      <c r="J1075" s="30">
        <v>-2.0059435360000001E-4</v>
      </c>
      <c r="K1075" s="30">
        <v>4.4000000000000002E-4</v>
      </c>
      <c r="L1075" s="30">
        <v>7.6508433320000006E-5</v>
      </c>
      <c r="M1075" s="30">
        <v>-9.2499999999999995E-3</v>
      </c>
      <c r="N1075" s="30">
        <v>-3.434320933E-3</v>
      </c>
      <c r="Q1075">
        <f t="shared" si="550"/>
        <v>-2.5889282726666672E-5</v>
      </c>
      <c r="R1075" s="100">
        <f t="shared" ref="R1075" si="579">_xlfn.STDEV.S(H1075,J1075,L1075,N1075,P1075)</f>
        <v>1.7087315220694374E-3</v>
      </c>
      <c r="S1075" t="s">
        <v>69</v>
      </c>
      <c r="T1075">
        <v>4.46E+18</v>
      </c>
      <c r="U1075" s="30">
        <v>-3.8E-3</v>
      </c>
      <c r="V1075" s="30">
        <v>-5.5112400289999996E-4</v>
      </c>
      <c r="W1075" s="30">
        <v>1.2999999999999999E-3</v>
      </c>
      <c r="X1075" s="30">
        <v>2.036340852E-4</v>
      </c>
      <c r="Y1075" s="30">
        <v>3.8E-3</v>
      </c>
      <c r="Z1075" s="30">
        <v>5.6179775280000002E-4</v>
      </c>
      <c r="AA1075" s="30">
        <v>-1.5399999999999999E-3</v>
      </c>
      <c r="AB1075" s="30">
        <v>-2.3126595579999999E-4</v>
      </c>
      <c r="AC1075" s="99">
        <f t="shared" si="552"/>
        <v>-4.2395301749999827E-6</v>
      </c>
      <c r="AD1075">
        <f t="shared" si="553"/>
        <v>4.8793212305489055E-4</v>
      </c>
      <c r="AE1075" t="s">
        <v>63</v>
      </c>
      <c r="AF1075">
        <v>4.46E+18</v>
      </c>
      <c r="AG1075" s="30">
        <v>-2.0000000000000001E-4</v>
      </c>
      <c r="AH1075" s="30">
        <v>-3.0935808200000001E-5</v>
      </c>
      <c r="AI1075" s="30">
        <v>-6.9999999999999999E-4</v>
      </c>
      <c r="AJ1075" s="30">
        <v>-1.145662848E-4</v>
      </c>
      <c r="AK1075" s="99">
        <f t="shared" si="554"/>
        <v>-7.2751046499999999E-5</v>
      </c>
      <c r="AL1075" s="100">
        <f t="shared" si="574"/>
        <v>4.1815238299999998E-5</v>
      </c>
      <c r="AM1075" t="s">
        <v>69</v>
      </c>
      <c r="AN1075">
        <v>4.63E+18</v>
      </c>
      <c r="AO1075" s="30">
        <v>8.4999999999999995E-4</v>
      </c>
      <c r="AP1075" s="30">
        <v>1.01010101E-3</v>
      </c>
      <c r="AQ1075" s="30">
        <v>-1.16E-3</v>
      </c>
      <c r="AR1075" s="30">
        <v>-1.1269795009999999E-3</v>
      </c>
      <c r="AS1075">
        <f t="shared" si="556"/>
        <v>-5.8439245499999968E-5</v>
      </c>
      <c r="AT1075">
        <f t="shared" si="557"/>
        <v>1.5111441212697122E-3</v>
      </c>
      <c r="AU1075" t="s">
        <v>63</v>
      </c>
      <c r="AV1075">
        <v>4.63E+18</v>
      </c>
      <c r="AW1075" s="30">
        <v>4.5900000000000003E-3</v>
      </c>
      <c r="AX1075" s="30">
        <v>4.1971470370000003E-3</v>
      </c>
      <c r="AY1075" s="30"/>
      <c r="AZ1075" s="30"/>
      <c r="BA1075" s="30">
        <v>1.341E-2</v>
      </c>
      <c r="BB1075" s="30">
        <v>1.427354976E-2</v>
      </c>
      <c r="BC1075" s="30">
        <v>1.1999999999999999E-3</v>
      </c>
      <c r="BD1075" s="30">
        <v>1.3861614879999999E-3</v>
      </c>
      <c r="BE1075" s="30">
        <v>2.6199999999999999E-3</v>
      </c>
      <c r="BF1075" s="30">
        <v>2.691873009E-3</v>
      </c>
      <c r="BG1075">
        <f t="shared" si="558"/>
        <v>5.6371828235000001E-3</v>
      </c>
      <c r="BH1075">
        <f t="shared" si="548"/>
        <v>5.8710183451293847E-3</v>
      </c>
      <c r="BI1075" t="s">
        <v>69</v>
      </c>
      <c r="BJ1075">
        <v>4.46E+18</v>
      </c>
      <c r="BK1075" s="30">
        <v>1.2800000000000001E-3</v>
      </c>
      <c r="BL1075" s="30">
        <v>1.0873258579999999E-3</v>
      </c>
      <c r="BM1075" s="30"/>
      <c r="BN1075" s="30"/>
      <c r="BO1075">
        <f t="shared" si="559"/>
        <v>1.0873258579999999E-3</v>
      </c>
      <c r="BP1075" t="e">
        <f t="shared" si="560"/>
        <v>#DIV/0!</v>
      </c>
      <c r="BQ1075" t="s">
        <v>63</v>
      </c>
      <c r="BR1075">
        <v>4.46E+18</v>
      </c>
      <c r="BS1075" s="30">
        <v>1.7099999999999999E-3</v>
      </c>
      <c r="BT1075" s="30">
        <v>1.9711815560000002E-3</v>
      </c>
      <c r="BW1075" s="133">
        <v>8.6868345579999996E-5</v>
      </c>
      <c r="BX1075" s="132">
        <v>1.2928732019999999E-5</v>
      </c>
      <c r="BY1075" s="132">
        <v>5.587114083E-5</v>
      </c>
      <c r="BZ1075" s="132">
        <v>2.1309739659999999E-5</v>
      </c>
      <c r="CA1075" s="132">
        <v>9.5655448419999995E-4</v>
      </c>
      <c r="CB1075" s="126">
        <f t="shared" si="561"/>
        <v>3.0036537503333331E-5</v>
      </c>
      <c r="CC1075" s="133">
        <v>1.5350345720000001E-4</v>
      </c>
      <c r="CD1075" s="133">
        <v>5.6717791129999997E-5</v>
      </c>
      <c r="CE1075" s="133">
        <v>1.5647639519999999E-4</v>
      </c>
      <c r="CF1075" s="133">
        <v>6.3920902180000002E-5</v>
      </c>
      <c r="CG1075">
        <f t="shared" si="562"/>
        <v>1.076546364275E-4</v>
      </c>
      <c r="CH1075" s="133">
        <v>8.550522546E-6</v>
      </c>
      <c r="CI1075" s="133">
        <v>3.1665621749999998E-5</v>
      </c>
      <c r="CJ1075" s="100">
        <f t="shared" si="563"/>
        <v>2.0108072147999998E-5</v>
      </c>
      <c r="CK1075" s="32">
        <v>2.8134139749999999E-4</v>
      </c>
      <c r="CL1075" s="32">
        <v>3.138953278E-4</v>
      </c>
      <c r="CM1075">
        <f t="shared" si="564"/>
        <v>2.9761836265000002E-4</v>
      </c>
      <c r="CN1075" s="32">
        <v>1.1690229009999999E-3</v>
      </c>
      <c r="CO1075" s="32"/>
      <c r="CP1075" s="32">
        <v>3.9755830329999998E-3</v>
      </c>
      <c r="CQ1075" s="32">
        <v>3.8608476409999999E-4</v>
      </c>
      <c r="CR1075" s="32">
        <v>7.4976196119999996E-4</v>
      </c>
      <c r="CS1075">
        <f t="shared" si="565"/>
        <v>7.7755383254999992E-4</v>
      </c>
      <c r="CT1075" s="32">
        <v>3.0285067870000003E-4</v>
      </c>
      <c r="CU1075" s="32">
        <v>3.9673782050000001E-4</v>
      </c>
      <c r="CV1075">
        <f t="shared" si="566"/>
        <v>3.4979424960000002E-4</v>
      </c>
      <c r="CW1075" s="32">
        <v>5.49029224E-4</v>
      </c>
    </row>
    <row r="1076" spans="1:101" ht="15.75" thickBot="1">
      <c r="E1076" t="s">
        <v>64</v>
      </c>
      <c r="F1076">
        <v>4.78E+18</v>
      </c>
      <c r="G1076" s="19"/>
      <c r="H1076" s="19"/>
      <c r="I1076" s="19"/>
      <c r="J1076" s="30"/>
      <c r="K1076" s="19"/>
      <c r="L1076" s="19"/>
      <c r="R1076" s="100"/>
      <c r="AE1076" t="s">
        <v>64</v>
      </c>
      <c r="AF1076">
        <v>4.61E+18</v>
      </c>
      <c r="AG1076" s="30">
        <v>2.9999999999999997E-4</v>
      </c>
      <c r="AH1076" s="30">
        <v>4.6403712299999999E-5</v>
      </c>
      <c r="AI1076" s="30">
        <v>-2.8E-3</v>
      </c>
      <c r="AJ1076" s="30">
        <v>-4.5826513909999998E-4</v>
      </c>
      <c r="AK1076" s="99">
        <f t="shared" si="554"/>
        <v>-2.0593071339999999E-4</v>
      </c>
      <c r="AL1076" s="100">
        <f t="shared" si="574"/>
        <v>2.5233442569999999E-4</v>
      </c>
      <c r="AU1076" t="s">
        <v>64</v>
      </c>
      <c r="AV1076">
        <v>4.78E+18</v>
      </c>
      <c r="AW1076" s="19"/>
      <c r="AX1076" s="19"/>
      <c r="AY1076" s="30"/>
      <c r="AZ1076" s="30"/>
      <c r="BA1076" s="30">
        <v>1.107E-2</v>
      </c>
      <c r="BB1076" s="30">
        <v>1.1782863229999999E-2</v>
      </c>
      <c r="BC1076" s="30">
        <v>-1.3699999999999999E-3</v>
      </c>
      <c r="BD1076" s="30">
        <v>-1.5825343650000001E-3</v>
      </c>
      <c r="BE1076" s="30">
        <v>2.5100000000000001E-3</v>
      </c>
      <c r="BF1076" s="30">
        <v>2.5788554400000001E-3</v>
      </c>
      <c r="BG1076">
        <f t="shared" si="558"/>
        <v>4.2597281016666664E-3</v>
      </c>
      <c r="BH1076">
        <f t="shared" si="548"/>
        <v>6.8394051566391155E-3</v>
      </c>
      <c r="BQ1076" t="s">
        <v>64</v>
      </c>
      <c r="BR1076">
        <v>4.61E+18</v>
      </c>
      <c r="BS1076" s="30">
        <v>1.65E-3</v>
      </c>
      <c r="BT1076" s="30">
        <v>1.9020172909999999E-3</v>
      </c>
      <c r="BW1076" s="9"/>
      <c r="BX1076" s="134"/>
      <c r="BY1076" s="134"/>
      <c r="BZ1076" s="134"/>
      <c r="CB1076" s="126"/>
      <c r="CH1076" s="133">
        <v>1.2825783819999999E-5</v>
      </c>
      <c r="CI1076" s="133">
        <v>1.2666248699999999E-4</v>
      </c>
      <c r="CJ1076" s="100">
        <f t="shared" si="563"/>
        <v>6.9744135410000001E-5</v>
      </c>
      <c r="CN1076" s="31"/>
      <c r="CO1076" s="32"/>
      <c r="CP1076" s="32">
        <v>3.2818571339999999E-3</v>
      </c>
      <c r="CQ1076" s="32">
        <v>4.4078010559999998E-4</v>
      </c>
      <c r="CR1076" s="32">
        <v>7.1828340559999999E-4</v>
      </c>
      <c r="CS1076">
        <f t="shared" si="565"/>
        <v>4.4078010559999998E-4</v>
      </c>
      <c r="CW1076" s="32">
        <v>5.2976504069999998E-4</v>
      </c>
    </row>
    <row r="1077" spans="1:101" ht="15.75" thickBot="1">
      <c r="E1077" t="s">
        <v>65</v>
      </c>
      <c r="F1077">
        <v>4.94E+18</v>
      </c>
      <c r="G1077" s="30">
        <v>6.9999999999999999E-4</v>
      </c>
      <c r="H1077" s="30">
        <v>1.083088349E-4</v>
      </c>
      <c r="I1077" s="30">
        <v>-2.3E-3</v>
      </c>
      <c r="J1077" s="30">
        <v>-4.2719167899999999E-4</v>
      </c>
      <c r="K1077" s="30">
        <v>-1.6199999999999999E-3</v>
      </c>
      <c r="L1077" s="30">
        <v>-2.8169014079999999E-4</v>
      </c>
      <c r="Q1077">
        <f t="shared" si="550"/>
        <v>-2.0019099496666669E-4</v>
      </c>
      <c r="R1077" s="100">
        <f t="shared" ref="R1077" si="580">_xlfn.STDEV.S(H1077,J1077,L1077,N1077,P1077)</f>
        <v>2.7689670127226731E-4</v>
      </c>
      <c r="AE1077" t="s">
        <v>65</v>
      </c>
      <c r="AF1077">
        <v>4.76E+18</v>
      </c>
      <c r="AG1077" s="30">
        <v>-5.0000000000000001E-4</v>
      </c>
      <c r="AH1077" s="30">
        <v>-7.7339520490000003E-5</v>
      </c>
      <c r="AI1077" s="30">
        <v>-1.6000000000000001E-3</v>
      </c>
      <c r="AJ1077" s="30">
        <v>-2.6186579379999998E-4</v>
      </c>
      <c r="AK1077" s="99">
        <f t="shared" si="554"/>
        <v>-1.6960265714499999E-4</v>
      </c>
      <c r="AL1077" s="100">
        <f t="shared" si="574"/>
        <v>9.2263136654999986E-5</v>
      </c>
      <c r="AU1077" t="s">
        <v>65</v>
      </c>
      <c r="AV1077">
        <v>4.94E+18</v>
      </c>
      <c r="AW1077" s="30">
        <v>3.0300000000000001E-3</v>
      </c>
      <c r="AX1077" s="30">
        <v>2.7706656910000001E-3</v>
      </c>
      <c r="AY1077" s="30"/>
      <c r="AZ1077" s="30"/>
      <c r="BA1077" s="30">
        <v>9.7800000000000005E-3</v>
      </c>
      <c r="BB1077" s="30">
        <v>1.0409792439999999E-2</v>
      </c>
      <c r="BC1077" s="30">
        <v>1.3799999999999999E-3</v>
      </c>
      <c r="BD1077" s="30">
        <v>1.5940857110000001E-3</v>
      </c>
      <c r="BE1077" s="30">
        <v>3.7200000000000002E-3</v>
      </c>
      <c r="BF1077" s="30">
        <v>3.8220487E-3</v>
      </c>
      <c r="BG1077">
        <f t="shared" si="558"/>
        <v>4.6491481354999998E-3</v>
      </c>
      <c r="BH1077">
        <f t="shared" si="548"/>
        <v>3.9467800796370378E-3</v>
      </c>
      <c r="BQ1077" t="s">
        <v>65</v>
      </c>
      <c r="BR1077">
        <v>4.76E+18</v>
      </c>
      <c r="BS1077" s="30">
        <v>1.2800000000000001E-3</v>
      </c>
      <c r="BT1077" s="30">
        <v>1.4755043230000001E-3</v>
      </c>
      <c r="BW1077" s="9"/>
      <c r="BX1077" s="132">
        <v>3.016704139E-5</v>
      </c>
      <c r="BY1077" s="132">
        <v>1.189848369E-4</v>
      </c>
      <c r="BZ1077" s="132">
        <v>7.8458586909999997E-5</v>
      </c>
      <c r="CB1077" s="126">
        <f t="shared" si="561"/>
        <v>7.5870155066666664E-5</v>
      </c>
      <c r="CH1077" s="133">
        <v>2.1376306370000001E-5</v>
      </c>
      <c r="CI1077" s="133">
        <v>7.2378564010000003E-5</v>
      </c>
      <c r="CJ1077" s="100">
        <f t="shared" si="563"/>
        <v>4.6877435190000002E-5</v>
      </c>
      <c r="CN1077" s="32">
        <v>7.7170792810000001E-4</v>
      </c>
      <c r="CO1077" s="32"/>
      <c r="CP1077" s="32">
        <v>2.8994184980000001E-3</v>
      </c>
      <c r="CQ1077" s="32">
        <v>4.4399747870000001E-4</v>
      </c>
      <c r="CR1077" s="32">
        <v>1.064547517E-3</v>
      </c>
      <c r="CS1077">
        <f t="shared" si="565"/>
        <v>6.0785270340000001E-4</v>
      </c>
      <c r="CW1077" s="32">
        <v>4.1096924369999997E-4</v>
      </c>
    </row>
    <row r="1078" spans="1:101" ht="15.75" thickBot="1">
      <c r="E1078" t="s">
        <v>66</v>
      </c>
      <c r="F1078">
        <v>5.09E+18</v>
      </c>
      <c r="G1078" s="19"/>
      <c r="H1078" s="19"/>
      <c r="I1078" s="19"/>
      <c r="J1078" s="30"/>
      <c r="K1078" s="19"/>
      <c r="L1078" s="19"/>
      <c r="R1078" s="100"/>
      <c r="AE1078" t="s">
        <v>66</v>
      </c>
      <c r="AF1078">
        <v>4.91E+18</v>
      </c>
      <c r="AG1078" s="30">
        <v>-1.0000000000000001E-5</v>
      </c>
      <c r="AH1078" s="30">
        <v>-1.5467904099999999E-6</v>
      </c>
      <c r="AI1078" s="30">
        <v>-3.5999999999999999E-3</v>
      </c>
      <c r="AJ1078" s="30">
        <v>-5.8919803600000005E-4</v>
      </c>
      <c r="AK1078" s="99">
        <f t="shared" si="554"/>
        <v>-2.9537241320500002E-4</v>
      </c>
      <c r="AL1078" s="100">
        <f t="shared" si="574"/>
        <v>2.9382562279500003E-4</v>
      </c>
      <c r="AU1078" t="s">
        <v>66</v>
      </c>
      <c r="AV1078">
        <v>5.09E+18</v>
      </c>
      <c r="AW1078" s="19"/>
      <c r="AX1078" s="19"/>
      <c r="AY1078" s="30"/>
      <c r="AZ1078" s="30"/>
      <c r="BA1078" s="30">
        <v>9.6399999999999993E-3</v>
      </c>
      <c r="BB1078" s="30">
        <v>1.026077701E-2</v>
      </c>
      <c r="BC1078" s="30">
        <v>1.5900000000000001E-3</v>
      </c>
      <c r="BD1078" s="30">
        <v>1.8366639709999999E-3</v>
      </c>
      <c r="BE1078" s="30">
        <v>5.0000000000000001E-3</v>
      </c>
      <c r="BF1078" s="30">
        <v>5.1371622319999997E-3</v>
      </c>
      <c r="BG1078">
        <f t="shared" si="558"/>
        <v>5.7448677376666672E-3</v>
      </c>
      <c r="BH1078">
        <f t="shared" si="548"/>
        <v>4.2448085480591017E-3</v>
      </c>
      <c r="BQ1078" t="s">
        <v>66</v>
      </c>
      <c r="BR1078">
        <v>4.91E+18</v>
      </c>
      <c r="BS1078" s="30">
        <v>1.47E-3</v>
      </c>
      <c r="BT1078" s="30">
        <v>1.694524496E-3</v>
      </c>
      <c r="BW1078" s="9"/>
      <c r="BX1078" s="134"/>
      <c r="BY1078" s="134"/>
      <c r="BZ1078" s="134"/>
      <c r="CB1078" s="126"/>
      <c r="CH1078" s="133">
        <v>4.2752612730000001E-7</v>
      </c>
      <c r="CI1078" s="133">
        <v>1.6285176900000001E-4</v>
      </c>
      <c r="CJ1078" s="100">
        <f t="shared" si="563"/>
        <v>8.163964756365001E-5</v>
      </c>
      <c r="CN1078" s="31"/>
      <c r="CO1078" s="32"/>
      <c r="CP1078" s="32">
        <v>2.8579135300000002E-3</v>
      </c>
      <c r="CQ1078" s="32">
        <v>5.1156231239999999E-4</v>
      </c>
      <c r="CR1078" s="32">
        <v>1.430843437E-3</v>
      </c>
      <c r="CS1078">
        <f t="shared" si="565"/>
        <v>5.1156231239999999E-4</v>
      </c>
      <c r="CW1078" s="32">
        <v>4.7197249080000001E-4</v>
      </c>
    </row>
    <row r="1079" spans="1:101" ht="15.75" thickBot="1">
      <c r="E1079" t="s">
        <v>67</v>
      </c>
      <c r="F1079">
        <v>5.24E+18</v>
      </c>
      <c r="G1079" s="30">
        <v>-1.1000000000000001E-3</v>
      </c>
      <c r="H1079" s="30">
        <v>-1.7019959770000001E-4</v>
      </c>
      <c r="I1079" s="30">
        <v>-4.9300000000000004E-3</v>
      </c>
      <c r="J1079" s="30">
        <v>-9.1567607729999998E-4</v>
      </c>
      <c r="K1079" s="30">
        <v>1.9300000000000001E-3</v>
      </c>
      <c r="L1079" s="30">
        <v>3.3559380979999998E-4</v>
      </c>
      <c r="Q1079">
        <f t="shared" si="550"/>
        <v>-2.5009395506666665E-4</v>
      </c>
      <c r="R1079" s="100">
        <f t="shared" ref="R1079" si="581">_xlfn.STDEV.S(H1079,J1079,L1079,N1079,P1079)</f>
        <v>6.2944929410166633E-4</v>
      </c>
      <c r="AE1079" t="s">
        <v>67</v>
      </c>
      <c r="AF1079">
        <v>5.06E+18</v>
      </c>
      <c r="AG1079" s="30">
        <v>-5.9999999999999995E-4</v>
      </c>
      <c r="AH1079" s="30">
        <v>-9.2807424589999994E-5</v>
      </c>
      <c r="AI1079" s="30">
        <v>-3.0999999999999999E-3</v>
      </c>
      <c r="AJ1079" s="30">
        <v>-5.0736497549999995E-4</v>
      </c>
      <c r="AK1079" s="99">
        <f t="shared" si="554"/>
        <v>-3.0008620004499996E-4</v>
      </c>
      <c r="AL1079" s="100">
        <f t="shared" si="574"/>
        <v>2.0727877545499999E-4</v>
      </c>
      <c r="AU1079" t="s">
        <v>67</v>
      </c>
      <c r="AV1079">
        <v>5.24E+18</v>
      </c>
      <c r="AW1079" s="30">
        <v>2.2699999999999999E-3</v>
      </c>
      <c r="AX1079" s="30">
        <v>2.0757132410000002E-3</v>
      </c>
      <c r="AY1079" s="30"/>
      <c r="AZ1079" s="30"/>
      <c r="BA1079" s="30">
        <v>1.098E-2</v>
      </c>
      <c r="BB1079" s="30">
        <v>1.1687067589999999E-2</v>
      </c>
      <c r="BC1079" s="30">
        <v>2.33E-3</v>
      </c>
      <c r="BD1079" s="30">
        <v>2.6914635559999998E-3</v>
      </c>
      <c r="BE1079" s="30">
        <v>1.9400000000000001E-3</v>
      </c>
      <c r="BF1079" s="30">
        <v>1.9932189459999998E-3</v>
      </c>
      <c r="BG1079">
        <f t="shared" si="558"/>
        <v>4.61186583325E-3</v>
      </c>
      <c r="BH1079">
        <f t="shared" si="548"/>
        <v>4.727078248293398E-3</v>
      </c>
      <c r="BQ1079" t="s">
        <v>67</v>
      </c>
      <c r="BR1079">
        <v>5.06E+18</v>
      </c>
      <c r="BS1079" s="30">
        <v>7.3999999999999999E-4</v>
      </c>
      <c r="BT1079" s="30">
        <v>8.5302593660000002E-4</v>
      </c>
      <c r="BW1079" s="9"/>
      <c r="BX1079" s="132">
        <v>4.7405350749999999E-5</v>
      </c>
      <c r="BY1079" s="132">
        <v>2.5504141140000002E-4</v>
      </c>
      <c r="BZ1079" s="132">
        <v>9.3472267120000004E-5</v>
      </c>
      <c r="CB1079" s="126">
        <f t="shared" si="561"/>
        <v>1.3197300975666666E-4</v>
      </c>
      <c r="CH1079" s="133">
        <v>2.5651567639999999E-5</v>
      </c>
      <c r="CI1079" s="133">
        <v>1.4023346779999999E-4</v>
      </c>
      <c r="CJ1079" s="100">
        <f t="shared" si="563"/>
        <v>8.2942517719999988E-5</v>
      </c>
      <c r="CN1079" s="32">
        <v>5.7814422329999996E-4</v>
      </c>
      <c r="CO1079" s="32"/>
      <c r="CP1079" s="32">
        <v>3.2551753690000002E-3</v>
      </c>
      <c r="CQ1079" s="32">
        <v>7.4964791690000003E-4</v>
      </c>
      <c r="CR1079" s="32">
        <v>5.5516725369999999E-4</v>
      </c>
      <c r="CS1079">
        <f t="shared" si="565"/>
        <v>6.638960701E-4</v>
      </c>
      <c r="CW1079" s="32">
        <v>2.3759159400000001E-4</v>
      </c>
    </row>
    <row r="1080" spans="1:101" ht="15.75" thickBot="1">
      <c r="E1080" t="s">
        <v>68</v>
      </c>
      <c r="F1080">
        <v>5.4E+18</v>
      </c>
      <c r="G1080" s="19"/>
      <c r="H1080" s="19"/>
      <c r="I1080" s="19"/>
      <c r="J1080" s="30"/>
      <c r="K1080" s="19"/>
      <c r="L1080" s="19"/>
      <c r="R1080" s="100"/>
      <c r="AE1080" t="s">
        <v>68</v>
      </c>
      <c r="AF1080">
        <v>5.21E+18</v>
      </c>
      <c r="AG1080" s="30">
        <v>6.9999999999999999E-4</v>
      </c>
      <c r="AH1080" s="30">
        <v>1.082753287E-4</v>
      </c>
      <c r="AI1080" s="30">
        <v>-6.1000000000000004E-3</v>
      </c>
      <c r="AJ1080" s="30">
        <v>-9.9836333879999993E-4</v>
      </c>
      <c r="AK1080" s="99">
        <f t="shared" si="554"/>
        <v>-4.4504400504999999E-4</v>
      </c>
      <c r="AL1080" s="100">
        <f t="shared" si="574"/>
        <v>5.5331933374999989E-4</v>
      </c>
      <c r="AU1080" t="s">
        <v>68</v>
      </c>
      <c r="AV1080">
        <v>5.4E+18</v>
      </c>
      <c r="AW1080" s="19"/>
      <c r="AX1080" s="19"/>
      <c r="AY1080" s="30"/>
      <c r="AZ1080" s="30"/>
      <c r="BA1080" s="30">
        <v>9.6600000000000002E-3</v>
      </c>
      <c r="BB1080" s="30">
        <v>1.0282064929999999E-2</v>
      </c>
      <c r="BC1080" s="30">
        <v>2.3400000000000001E-3</v>
      </c>
      <c r="BD1080" s="30">
        <v>2.703014901E-3</v>
      </c>
      <c r="BE1080" s="30">
        <v>8.0000000000000004E-4</v>
      </c>
      <c r="BF1080" s="30">
        <v>8.2194595709999998E-4</v>
      </c>
      <c r="BG1080">
        <f t="shared" si="558"/>
        <v>4.6023419293666663E-3</v>
      </c>
      <c r="BH1080">
        <f t="shared" si="548"/>
        <v>5.0078982733147391E-3</v>
      </c>
      <c r="BQ1080" t="s">
        <v>68</v>
      </c>
      <c r="BR1080">
        <v>5.21E+18</v>
      </c>
      <c r="BS1080" s="30">
        <v>6.3000000000000003E-4</v>
      </c>
      <c r="BT1080" s="30">
        <v>7.2622478389999996E-4</v>
      </c>
      <c r="BW1080" s="9"/>
      <c r="BX1080" s="134"/>
      <c r="BY1080" s="134"/>
      <c r="BZ1080" s="134"/>
      <c r="CB1080" s="126"/>
      <c r="CH1080" s="133">
        <v>2.992682891E-5</v>
      </c>
      <c r="CI1080" s="133">
        <v>2.7594327529999998E-4</v>
      </c>
      <c r="CJ1080" s="100">
        <f t="shared" si="563"/>
        <v>1.5293505210499999E-4</v>
      </c>
      <c r="CN1080" s="31"/>
      <c r="CO1080" s="32"/>
      <c r="CP1080" s="32">
        <v>2.8638428109999999E-3</v>
      </c>
      <c r="CQ1080" s="32">
        <v>7.5286528989999997E-4</v>
      </c>
      <c r="CR1080" s="32">
        <v>2.2893495E-4</v>
      </c>
      <c r="CS1080">
        <f t="shared" si="565"/>
        <v>7.5286528989999997E-4</v>
      </c>
      <c r="CW1080" s="32">
        <v>2.0227392459999999E-4</v>
      </c>
    </row>
    <row r="1081" spans="1:101" ht="15.75" thickBot="1">
      <c r="E1081" t="s">
        <v>69</v>
      </c>
      <c r="F1081">
        <v>5.55E+18</v>
      </c>
      <c r="G1081" s="30">
        <v>-1.2999999999999999E-3</v>
      </c>
      <c r="H1081" s="30">
        <v>-2.0114497909999999E-4</v>
      </c>
      <c r="I1081" s="30">
        <v>-3.5400000000000002E-3</v>
      </c>
      <c r="J1081" s="30">
        <v>-6.5750371469999996E-4</v>
      </c>
      <c r="K1081" s="30">
        <v>-4.2000000000000002E-4</v>
      </c>
      <c r="L1081" s="30">
        <v>-7.3030777259999998E-5</v>
      </c>
      <c r="Q1081">
        <f t="shared" si="550"/>
        <v>-3.1055982368666664E-4</v>
      </c>
      <c r="R1081" s="100">
        <f t="shared" ref="R1081" si="582">_xlfn.STDEV.S(H1081,J1081,L1081,N1081,P1081)</f>
        <v>3.0721468033262806E-4</v>
      </c>
      <c r="AE1081" t="s">
        <v>69</v>
      </c>
      <c r="AF1081">
        <v>5.35E+18</v>
      </c>
      <c r="AG1081" s="30">
        <v>1.1000000000000001E-3</v>
      </c>
      <c r="AH1081" s="30">
        <v>1.701469451E-4</v>
      </c>
      <c r="AI1081" s="30">
        <v>-6.1000000000000004E-3</v>
      </c>
      <c r="AJ1081" s="30">
        <v>-9.9836333879999993E-4</v>
      </c>
      <c r="AK1081" s="99">
        <f t="shared" si="554"/>
        <v>-4.1410819684999995E-4</v>
      </c>
      <c r="AL1081" s="100">
        <f t="shared" si="574"/>
        <v>5.8425514194999993E-4</v>
      </c>
      <c r="AU1081" t="s">
        <v>69</v>
      </c>
      <c r="AV1081">
        <v>5.55E+18</v>
      </c>
      <c r="AW1081" s="30">
        <v>2.9299999999999999E-3</v>
      </c>
      <c r="AX1081" s="30">
        <v>2.6792245789999999E-3</v>
      </c>
      <c r="AY1081" s="30"/>
      <c r="AZ1081" s="30"/>
      <c r="BA1081" s="30">
        <v>1.1220000000000001E-2</v>
      </c>
      <c r="BB1081" s="30">
        <v>1.194252262E-2</v>
      </c>
      <c r="BC1081" s="30">
        <v>2.99E-3</v>
      </c>
      <c r="BD1081" s="30">
        <v>3.4538523740000001E-3</v>
      </c>
      <c r="BE1081" s="30">
        <v>2.7599999999999999E-3</v>
      </c>
      <c r="BF1081" s="30">
        <v>2.8357135520000001E-3</v>
      </c>
      <c r="BG1081">
        <f t="shared" si="558"/>
        <v>5.2278282812500002E-3</v>
      </c>
      <c r="BH1081">
        <f t="shared" si="548"/>
        <v>4.4889384153851642E-3</v>
      </c>
      <c r="BQ1081" t="s">
        <v>69</v>
      </c>
      <c r="BR1081">
        <v>5.35E+18</v>
      </c>
      <c r="BS1081" s="30">
        <v>3.2799999999999999E-3</v>
      </c>
      <c r="BT1081" s="30">
        <v>3.780979827E-3</v>
      </c>
      <c r="BW1081" s="9"/>
      <c r="BX1081" s="132">
        <v>5.6024505430000002E-5</v>
      </c>
      <c r="BY1081" s="133">
        <v>1.831331838E-4</v>
      </c>
      <c r="BZ1081" s="133">
        <v>2.034111513E-5</v>
      </c>
      <c r="CA1081" s="120"/>
      <c r="CB1081" s="126">
        <f t="shared" si="561"/>
        <v>8.6499601453333331E-5</v>
      </c>
      <c r="CH1081" s="132">
        <v>4.7027874E-5</v>
      </c>
      <c r="CI1081" s="132">
        <v>2.7594327529999998E-4</v>
      </c>
      <c r="CJ1081" s="100">
        <f t="shared" si="563"/>
        <v>1.6148557465000001E-4</v>
      </c>
      <c r="CN1081" s="32">
        <v>7.4623901950000003E-4</v>
      </c>
      <c r="CO1081" s="32"/>
      <c r="CP1081" s="32">
        <v>3.3263267430000002E-3</v>
      </c>
      <c r="CQ1081" s="32">
        <v>9.6199453709999998E-4</v>
      </c>
      <c r="CR1081" s="32">
        <v>7.8982557750000004E-4</v>
      </c>
      <c r="CS1081">
        <f t="shared" si="565"/>
        <v>8.541167783E-4</v>
      </c>
      <c r="CW1081" s="32">
        <v>1.0531086869999999E-3</v>
      </c>
    </row>
  </sheetData>
  <mergeCells count="592">
    <mergeCell ref="BE1043:BF1043"/>
    <mergeCell ref="BK1043:BL1043"/>
    <mergeCell ref="BM1043:BN1043"/>
    <mergeCell ref="BS1043:BT1043"/>
    <mergeCell ref="AA1043:AB1043"/>
    <mergeCell ref="AG1043:AH1043"/>
    <mergeCell ref="AI1043:AJ1043"/>
    <mergeCell ref="AO1043:AP1043"/>
    <mergeCell ref="AQ1043:AR1043"/>
    <mergeCell ref="AW1043:AX1043"/>
    <mergeCell ref="AY1043:AZ1043"/>
    <mergeCell ref="BA1043:BB1043"/>
    <mergeCell ref="BC1043:BD1043"/>
    <mergeCell ref="C1043:D1043"/>
    <mergeCell ref="G1043:H1043"/>
    <mergeCell ref="I1043:J1043"/>
    <mergeCell ref="K1043:L1043"/>
    <mergeCell ref="M1043:N1043"/>
    <mergeCell ref="O1043:P1043"/>
    <mergeCell ref="U1043:V1043"/>
    <mergeCell ref="W1043:X1043"/>
    <mergeCell ref="Y1043:Z1043"/>
    <mergeCell ref="A1040:BT1040"/>
    <mergeCell ref="A1041:AL1041"/>
    <mergeCell ref="AM1041:BT1041"/>
    <mergeCell ref="A1042:D1042"/>
    <mergeCell ref="E1042:R1042"/>
    <mergeCell ref="S1042:AD1042"/>
    <mergeCell ref="AE1042:AL1042"/>
    <mergeCell ref="AM1042:AT1042"/>
    <mergeCell ref="AU1042:BH1042"/>
    <mergeCell ref="BI1042:BP1042"/>
    <mergeCell ref="BQ1042:BT1042"/>
    <mergeCell ref="BE986:BF986"/>
    <mergeCell ref="BK986:BL986"/>
    <mergeCell ref="BM986:BN986"/>
    <mergeCell ref="BS986:BT986"/>
    <mergeCell ref="AA986:AB986"/>
    <mergeCell ref="AG986:AH986"/>
    <mergeCell ref="AI986:AJ986"/>
    <mergeCell ref="AO986:AP986"/>
    <mergeCell ref="AQ986:AR986"/>
    <mergeCell ref="AW986:AX986"/>
    <mergeCell ref="AY986:AZ986"/>
    <mergeCell ref="BA986:BB986"/>
    <mergeCell ref="BC986:BD986"/>
    <mergeCell ref="C986:D986"/>
    <mergeCell ref="G986:H986"/>
    <mergeCell ref="I986:J986"/>
    <mergeCell ref="K986:L986"/>
    <mergeCell ref="M986:N986"/>
    <mergeCell ref="O986:P986"/>
    <mergeCell ref="U986:V986"/>
    <mergeCell ref="W986:X986"/>
    <mergeCell ref="Y986:Z986"/>
    <mergeCell ref="A983:BT983"/>
    <mergeCell ref="A984:AL984"/>
    <mergeCell ref="AM984:BT984"/>
    <mergeCell ref="A985:D985"/>
    <mergeCell ref="E985:R985"/>
    <mergeCell ref="S985:AD985"/>
    <mergeCell ref="AE985:AL985"/>
    <mergeCell ref="AM985:AT985"/>
    <mergeCell ref="AU985:BH985"/>
    <mergeCell ref="BI985:BP985"/>
    <mergeCell ref="BQ985:BT985"/>
    <mergeCell ref="BE722:BF722"/>
    <mergeCell ref="BK722:BL722"/>
    <mergeCell ref="BM722:BN722"/>
    <mergeCell ref="BS722:BT722"/>
    <mergeCell ref="AA722:AB722"/>
    <mergeCell ref="AG722:AH722"/>
    <mergeCell ref="AI722:AJ722"/>
    <mergeCell ref="AO722:AP722"/>
    <mergeCell ref="AQ722:AR722"/>
    <mergeCell ref="AW722:AX722"/>
    <mergeCell ref="AY722:AZ722"/>
    <mergeCell ref="BA722:BB722"/>
    <mergeCell ref="BC722:BD722"/>
    <mergeCell ref="C722:D722"/>
    <mergeCell ref="G722:H722"/>
    <mergeCell ref="I722:J722"/>
    <mergeCell ref="K722:L722"/>
    <mergeCell ref="M722:N722"/>
    <mergeCell ref="O722:P722"/>
    <mergeCell ref="U722:V722"/>
    <mergeCell ref="W722:X722"/>
    <mergeCell ref="Y722:Z722"/>
    <mergeCell ref="A719:BT719"/>
    <mergeCell ref="A720:AL720"/>
    <mergeCell ref="AM720:BT720"/>
    <mergeCell ref="A721:D721"/>
    <mergeCell ref="E721:R721"/>
    <mergeCell ref="S721:AD721"/>
    <mergeCell ref="AE721:AL721"/>
    <mergeCell ref="AM721:AT721"/>
    <mergeCell ref="AU721:BH721"/>
    <mergeCell ref="BI721:BP721"/>
    <mergeCell ref="BQ721:BT721"/>
    <mergeCell ref="BE475:BF475"/>
    <mergeCell ref="BK475:BL475"/>
    <mergeCell ref="BM475:BN475"/>
    <mergeCell ref="BS475:BT475"/>
    <mergeCell ref="AA475:AB475"/>
    <mergeCell ref="AG475:AH475"/>
    <mergeCell ref="AI475:AJ475"/>
    <mergeCell ref="AO475:AP475"/>
    <mergeCell ref="AQ475:AR475"/>
    <mergeCell ref="AW475:AX475"/>
    <mergeCell ref="AY475:AZ475"/>
    <mergeCell ref="BA475:BB475"/>
    <mergeCell ref="BC475:BD475"/>
    <mergeCell ref="C475:D475"/>
    <mergeCell ref="G475:H475"/>
    <mergeCell ref="I475:J475"/>
    <mergeCell ref="K475:L475"/>
    <mergeCell ref="M475:N475"/>
    <mergeCell ref="O475:P475"/>
    <mergeCell ref="U475:V475"/>
    <mergeCell ref="W475:X475"/>
    <mergeCell ref="Y475:Z475"/>
    <mergeCell ref="A472:BT472"/>
    <mergeCell ref="A473:AL473"/>
    <mergeCell ref="AM473:BT473"/>
    <mergeCell ref="A474:D474"/>
    <mergeCell ref="E474:R474"/>
    <mergeCell ref="S474:AD474"/>
    <mergeCell ref="AE474:AL474"/>
    <mergeCell ref="AM474:AT474"/>
    <mergeCell ref="AU474:BH474"/>
    <mergeCell ref="BI474:BP474"/>
    <mergeCell ref="BQ474:BT474"/>
    <mergeCell ref="BE415:BF415"/>
    <mergeCell ref="BK415:BL415"/>
    <mergeCell ref="BM415:BN415"/>
    <mergeCell ref="BS415:BT415"/>
    <mergeCell ref="AA415:AB415"/>
    <mergeCell ref="AG415:AH415"/>
    <mergeCell ref="AI415:AJ415"/>
    <mergeCell ref="AO415:AP415"/>
    <mergeCell ref="AQ415:AR415"/>
    <mergeCell ref="AW415:AX415"/>
    <mergeCell ref="AY415:AZ415"/>
    <mergeCell ref="BA415:BB415"/>
    <mergeCell ref="BC415:BD415"/>
    <mergeCell ref="C415:D415"/>
    <mergeCell ref="G415:H415"/>
    <mergeCell ref="I415:J415"/>
    <mergeCell ref="K415:L415"/>
    <mergeCell ref="M415:N415"/>
    <mergeCell ref="O415:P415"/>
    <mergeCell ref="U415:V415"/>
    <mergeCell ref="W415:X415"/>
    <mergeCell ref="Y415:Z415"/>
    <mergeCell ref="A412:BT412"/>
    <mergeCell ref="A413:AL413"/>
    <mergeCell ref="AM413:BT413"/>
    <mergeCell ref="A414:D414"/>
    <mergeCell ref="E414:R414"/>
    <mergeCell ref="S414:AD414"/>
    <mergeCell ref="AE414:AL414"/>
    <mergeCell ref="AM414:AT414"/>
    <mergeCell ref="AU414:BH414"/>
    <mergeCell ref="BI414:BP414"/>
    <mergeCell ref="BQ414:BT414"/>
    <mergeCell ref="BE356:BF356"/>
    <mergeCell ref="BK356:BL356"/>
    <mergeCell ref="BM356:BN356"/>
    <mergeCell ref="BS356:BT356"/>
    <mergeCell ref="AA356:AB356"/>
    <mergeCell ref="AG356:AH356"/>
    <mergeCell ref="AI356:AJ356"/>
    <mergeCell ref="AO356:AP356"/>
    <mergeCell ref="AQ356:AR356"/>
    <mergeCell ref="AW356:AX356"/>
    <mergeCell ref="AY356:AZ356"/>
    <mergeCell ref="BA356:BB356"/>
    <mergeCell ref="BC356:BD356"/>
    <mergeCell ref="C356:D356"/>
    <mergeCell ref="G356:H356"/>
    <mergeCell ref="I356:J356"/>
    <mergeCell ref="K356:L356"/>
    <mergeCell ref="M356:N356"/>
    <mergeCell ref="O356:P356"/>
    <mergeCell ref="U356:V356"/>
    <mergeCell ref="W356:X356"/>
    <mergeCell ref="Y356:Z356"/>
    <mergeCell ref="A353:BT353"/>
    <mergeCell ref="A354:AL354"/>
    <mergeCell ref="AM354:BT354"/>
    <mergeCell ref="A355:D355"/>
    <mergeCell ref="E355:R355"/>
    <mergeCell ref="S355:AD355"/>
    <mergeCell ref="AE355:AL355"/>
    <mergeCell ref="AM355:AT355"/>
    <mergeCell ref="AU355:BH355"/>
    <mergeCell ref="BI355:BP355"/>
    <mergeCell ref="BQ355:BT355"/>
    <mergeCell ref="BE297:BF297"/>
    <mergeCell ref="BK297:BL297"/>
    <mergeCell ref="BM297:BN297"/>
    <mergeCell ref="BS297:BT297"/>
    <mergeCell ref="AA297:AB297"/>
    <mergeCell ref="AG297:AH297"/>
    <mergeCell ref="AI297:AJ297"/>
    <mergeCell ref="AO297:AP297"/>
    <mergeCell ref="AQ297:AR297"/>
    <mergeCell ref="AW297:AX297"/>
    <mergeCell ref="AY297:AZ297"/>
    <mergeCell ref="BA297:BB297"/>
    <mergeCell ref="BC297:BD297"/>
    <mergeCell ref="C297:D297"/>
    <mergeCell ref="G297:H297"/>
    <mergeCell ref="I297:J297"/>
    <mergeCell ref="K297:L297"/>
    <mergeCell ref="M297:N297"/>
    <mergeCell ref="O297:P297"/>
    <mergeCell ref="U297:V297"/>
    <mergeCell ref="W297:X297"/>
    <mergeCell ref="Y297:Z297"/>
    <mergeCell ref="A294:BT294"/>
    <mergeCell ref="A295:AL295"/>
    <mergeCell ref="AM295:BT295"/>
    <mergeCell ref="A296:D296"/>
    <mergeCell ref="E296:R296"/>
    <mergeCell ref="S296:AD296"/>
    <mergeCell ref="AE296:AL296"/>
    <mergeCell ref="AM296:AT296"/>
    <mergeCell ref="AU296:BH296"/>
    <mergeCell ref="BI296:BP296"/>
    <mergeCell ref="BQ296:BT296"/>
    <mergeCell ref="BS238:BT238"/>
    <mergeCell ref="AQ238:AR238"/>
    <mergeCell ref="AW238:AX238"/>
    <mergeCell ref="AY238:AZ238"/>
    <mergeCell ref="BA238:BB238"/>
    <mergeCell ref="BC238:BD238"/>
    <mergeCell ref="AU237:BH237"/>
    <mergeCell ref="BI237:BP237"/>
    <mergeCell ref="BQ237:BT237"/>
    <mergeCell ref="BE238:BF238"/>
    <mergeCell ref="BK238:BL238"/>
    <mergeCell ref="BM238:BN238"/>
    <mergeCell ref="AA238:AB238"/>
    <mergeCell ref="AG238:AH238"/>
    <mergeCell ref="AI238:AJ238"/>
    <mergeCell ref="AO238:AP238"/>
    <mergeCell ref="A237:D237"/>
    <mergeCell ref="E237:R237"/>
    <mergeCell ref="S237:AD237"/>
    <mergeCell ref="AE237:AL237"/>
    <mergeCell ref="AM237:AT237"/>
    <mergeCell ref="C238:D238"/>
    <mergeCell ref="G238:H238"/>
    <mergeCell ref="I238:J238"/>
    <mergeCell ref="K238:L238"/>
    <mergeCell ref="M238:N238"/>
    <mergeCell ref="O238:P238"/>
    <mergeCell ref="U238:V238"/>
    <mergeCell ref="W238:X238"/>
    <mergeCell ref="Y238:Z238"/>
    <mergeCell ref="A236:AL236"/>
    <mergeCell ref="AM236:BT236"/>
    <mergeCell ref="AY179:AZ179"/>
    <mergeCell ref="BA179:BB179"/>
    <mergeCell ref="BC179:BD179"/>
    <mergeCell ref="BE179:BF179"/>
    <mergeCell ref="BK179:BL179"/>
    <mergeCell ref="AG179:AH179"/>
    <mergeCell ref="AI179:AJ179"/>
    <mergeCell ref="AO179:AP179"/>
    <mergeCell ref="AQ179:AR179"/>
    <mergeCell ref="AW179:AX179"/>
    <mergeCell ref="O179:P179"/>
    <mergeCell ref="U179:V179"/>
    <mergeCell ref="W179:X179"/>
    <mergeCell ref="Y179:Z179"/>
    <mergeCell ref="AA179:AB179"/>
    <mergeCell ref="C179:D179"/>
    <mergeCell ref="G179:H179"/>
    <mergeCell ref="I179:J179"/>
    <mergeCell ref="K179:L179"/>
    <mergeCell ref="BM179:BN179"/>
    <mergeCell ref="BS179:BT179"/>
    <mergeCell ref="A235:BT235"/>
    <mergeCell ref="G120:H120"/>
    <mergeCell ref="I120:J120"/>
    <mergeCell ref="K120:L120"/>
    <mergeCell ref="M120:N120"/>
    <mergeCell ref="O120:P120"/>
    <mergeCell ref="U120:V120"/>
    <mergeCell ref="W120:X120"/>
    <mergeCell ref="Y120:Z120"/>
    <mergeCell ref="AA120:AB120"/>
    <mergeCell ref="AG120:AH120"/>
    <mergeCell ref="AI120:AJ120"/>
    <mergeCell ref="AO120:AP120"/>
    <mergeCell ref="AQ120:AR120"/>
    <mergeCell ref="AW120:AX120"/>
    <mergeCell ref="BM120:BN120"/>
    <mergeCell ref="M179:N179"/>
    <mergeCell ref="A117:BT117"/>
    <mergeCell ref="A176:BT176"/>
    <mergeCell ref="A177:AL177"/>
    <mergeCell ref="AM177:BT177"/>
    <mergeCell ref="A178:D178"/>
    <mergeCell ref="E178:R178"/>
    <mergeCell ref="S178:AD178"/>
    <mergeCell ref="AE178:AL178"/>
    <mergeCell ref="AM178:AT178"/>
    <mergeCell ref="AU178:BH178"/>
    <mergeCell ref="BI178:BP178"/>
    <mergeCell ref="BQ178:BT178"/>
    <mergeCell ref="A118:AL118"/>
    <mergeCell ref="AM118:BT118"/>
    <mergeCell ref="A119:D119"/>
    <mergeCell ref="E119:R119"/>
    <mergeCell ref="S119:AD119"/>
    <mergeCell ref="AE119:AL119"/>
    <mergeCell ref="AM119:AT119"/>
    <mergeCell ref="AU119:BH119"/>
    <mergeCell ref="BI119:BP119"/>
    <mergeCell ref="BQ119:BT119"/>
    <mergeCell ref="C120:D120"/>
    <mergeCell ref="BM62:BN62"/>
    <mergeCell ref="BS62:BT62"/>
    <mergeCell ref="AY62:AZ62"/>
    <mergeCell ref="BA62:BB62"/>
    <mergeCell ref="BC62:BD62"/>
    <mergeCell ref="BE62:BF62"/>
    <mergeCell ref="BK62:BL62"/>
    <mergeCell ref="AG62:AH62"/>
    <mergeCell ref="AI62:AJ62"/>
    <mergeCell ref="AO62:AP62"/>
    <mergeCell ref="AQ62:AR62"/>
    <mergeCell ref="AW62:AX62"/>
    <mergeCell ref="O62:P62"/>
    <mergeCell ref="U62:V62"/>
    <mergeCell ref="W62:X62"/>
    <mergeCell ref="Y62:Z62"/>
    <mergeCell ref="AA62:AB62"/>
    <mergeCell ref="C62:D62"/>
    <mergeCell ref="G62:H62"/>
    <mergeCell ref="I62:J62"/>
    <mergeCell ref="K62:L62"/>
    <mergeCell ref="M62:N62"/>
    <mergeCell ref="A60:AL60"/>
    <mergeCell ref="AM60:BT60"/>
    <mergeCell ref="A61:D61"/>
    <mergeCell ref="E61:R61"/>
    <mergeCell ref="S61:AD61"/>
    <mergeCell ref="AE61:AL61"/>
    <mergeCell ref="AM61:AT61"/>
    <mergeCell ref="AU61:BH61"/>
    <mergeCell ref="BI61:BP61"/>
    <mergeCell ref="BQ61:BT61"/>
    <mergeCell ref="BM4:BN4"/>
    <mergeCell ref="BI3:BP3"/>
    <mergeCell ref="BS4:BT4"/>
    <mergeCell ref="BQ3:BT3"/>
    <mergeCell ref="O4:P4"/>
    <mergeCell ref="E3:R3"/>
    <mergeCell ref="C4:D4"/>
    <mergeCell ref="A3:D3"/>
    <mergeCell ref="G4:H4"/>
    <mergeCell ref="I4:J4"/>
    <mergeCell ref="AU3:BH3"/>
    <mergeCell ref="AG4:AH4"/>
    <mergeCell ref="AI4:AJ4"/>
    <mergeCell ref="AE3:AL3"/>
    <mergeCell ref="BS120:BT120"/>
    <mergeCell ref="AY120:AZ120"/>
    <mergeCell ref="BA120:BB120"/>
    <mergeCell ref="BC120:BD120"/>
    <mergeCell ref="BE120:BF120"/>
    <mergeCell ref="BK120:BL120"/>
    <mergeCell ref="A2:AL2"/>
    <mergeCell ref="AO4:AP4"/>
    <mergeCell ref="AQ4:AR4"/>
    <mergeCell ref="AM3:AT3"/>
    <mergeCell ref="AM2:BT2"/>
    <mergeCell ref="U4:V4"/>
    <mergeCell ref="W4:X4"/>
    <mergeCell ref="Y4:Z4"/>
    <mergeCell ref="AA4:AB4"/>
    <mergeCell ref="S3:AD3"/>
    <mergeCell ref="K4:L4"/>
    <mergeCell ref="M4:N4"/>
    <mergeCell ref="AW4:AX4"/>
    <mergeCell ref="AY4:AZ4"/>
    <mergeCell ref="BA4:BB4"/>
    <mergeCell ref="BC4:BD4"/>
    <mergeCell ref="BE4:BF4"/>
    <mergeCell ref="BK4:BL4"/>
    <mergeCell ref="A530:BT530"/>
    <mergeCell ref="A531:AL531"/>
    <mergeCell ref="AM531:BT531"/>
    <mergeCell ref="A532:D532"/>
    <mergeCell ref="E532:R532"/>
    <mergeCell ref="S532:AD532"/>
    <mergeCell ref="AE532:AL532"/>
    <mergeCell ref="AM532:AT532"/>
    <mergeCell ref="AU532:BH532"/>
    <mergeCell ref="BI532:BP532"/>
    <mergeCell ref="BQ532:BT532"/>
    <mergeCell ref="C533:D533"/>
    <mergeCell ref="G533:H533"/>
    <mergeCell ref="I533:J533"/>
    <mergeCell ref="K533:L533"/>
    <mergeCell ref="M533:N533"/>
    <mergeCell ref="O533:P533"/>
    <mergeCell ref="U533:V533"/>
    <mergeCell ref="W533:X533"/>
    <mergeCell ref="Y533:Z533"/>
    <mergeCell ref="BE533:BF533"/>
    <mergeCell ref="BK533:BL533"/>
    <mergeCell ref="BM533:BN533"/>
    <mergeCell ref="BS533:BT533"/>
    <mergeCell ref="AA533:AB533"/>
    <mergeCell ref="AG533:AH533"/>
    <mergeCell ref="AI533:AJ533"/>
    <mergeCell ref="AO533:AP533"/>
    <mergeCell ref="AQ533:AR533"/>
    <mergeCell ref="AW533:AX533"/>
    <mergeCell ref="AY533:AZ533"/>
    <mergeCell ref="BA533:BB533"/>
    <mergeCell ref="BC533:BD533"/>
    <mergeCell ref="A588:BT588"/>
    <mergeCell ref="A589:AL589"/>
    <mergeCell ref="AM589:BT589"/>
    <mergeCell ref="A590:D590"/>
    <mergeCell ref="E590:R590"/>
    <mergeCell ref="S590:AD590"/>
    <mergeCell ref="AE590:AL590"/>
    <mergeCell ref="AM590:AT590"/>
    <mergeCell ref="AU590:BH590"/>
    <mergeCell ref="BI590:BP590"/>
    <mergeCell ref="BQ590:BT590"/>
    <mergeCell ref="C591:D591"/>
    <mergeCell ref="G591:H591"/>
    <mergeCell ref="I591:J591"/>
    <mergeCell ref="K591:L591"/>
    <mergeCell ref="M591:N591"/>
    <mergeCell ref="O591:P591"/>
    <mergeCell ref="U591:V591"/>
    <mergeCell ref="W591:X591"/>
    <mergeCell ref="Y591:Z591"/>
    <mergeCell ref="BE591:BF591"/>
    <mergeCell ref="BK591:BL591"/>
    <mergeCell ref="BM591:BN591"/>
    <mergeCell ref="BS591:BT591"/>
    <mergeCell ref="AA591:AB591"/>
    <mergeCell ref="AG591:AH591"/>
    <mergeCell ref="AI591:AJ591"/>
    <mergeCell ref="AO591:AP591"/>
    <mergeCell ref="AQ591:AR591"/>
    <mergeCell ref="AW591:AX591"/>
    <mergeCell ref="AY591:AZ591"/>
    <mergeCell ref="BA591:BB591"/>
    <mergeCell ref="BC591:BD591"/>
    <mergeCell ref="A646:BT646"/>
    <mergeCell ref="A647:AL647"/>
    <mergeCell ref="AM647:BT647"/>
    <mergeCell ref="A648:D648"/>
    <mergeCell ref="E648:R648"/>
    <mergeCell ref="S648:AD648"/>
    <mergeCell ref="AE648:AL648"/>
    <mergeCell ref="AM648:AT648"/>
    <mergeCell ref="AU648:BH648"/>
    <mergeCell ref="BI648:BP648"/>
    <mergeCell ref="BQ648:BT648"/>
    <mergeCell ref="C649:D649"/>
    <mergeCell ref="G649:H649"/>
    <mergeCell ref="I649:J649"/>
    <mergeCell ref="K649:L649"/>
    <mergeCell ref="M649:N649"/>
    <mergeCell ref="O649:P649"/>
    <mergeCell ref="U649:V649"/>
    <mergeCell ref="W649:X649"/>
    <mergeCell ref="Y649:Z649"/>
    <mergeCell ref="BE649:BF649"/>
    <mergeCell ref="BK649:BL649"/>
    <mergeCell ref="BM649:BN649"/>
    <mergeCell ref="BS649:BT649"/>
    <mergeCell ref="AA649:AB649"/>
    <mergeCell ref="AG649:AH649"/>
    <mergeCell ref="AI649:AJ649"/>
    <mergeCell ref="AO649:AP649"/>
    <mergeCell ref="AQ649:AR649"/>
    <mergeCell ref="AW649:AX649"/>
    <mergeCell ref="AY649:AZ649"/>
    <mergeCell ref="BA649:BB649"/>
    <mergeCell ref="BC649:BD649"/>
    <mergeCell ref="A792:BT792"/>
    <mergeCell ref="A793:AL793"/>
    <mergeCell ref="AM793:BT793"/>
    <mergeCell ref="A794:D794"/>
    <mergeCell ref="E794:R794"/>
    <mergeCell ref="S794:AD794"/>
    <mergeCell ref="AE794:AL794"/>
    <mergeCell ref="AM794:AT794"/>
    <mergeCell ref="AU794:BH794"/>
    <mergeCell ref="BI794:BP794"/>
    <mergeCell ref="BQ794:BT794"/>
    <mergeCell ref="C795:D795"/>
    <mergeCell ref="G795:H795"/>
    <mergeCell ref="I795:J795"/>
    <mergeCell ref="K795:L795"/>
    <mergeCell ref="M795:N795"/>
    <mergeCell ref="O795:P795"/>
    <mergeCell ref="U795:V795"/>
    <mergeCell ref="W795:X795"/>
    <mergeCell ref="Y795:Z795"/>
    <mergeCell ref="BE795:BF795"/>
    <mergeCell ref="BK795:BL795"/>
    <mergeCell ref="BM795:BN795"/>
    <mergeCell ref="BS795:BT795"/>
    <mergeCell ref="AA795:AB795"/>
    <mergeCell ref="AG795:AH795"/>
    <mergeCell ref="AI795:AJ795"/>
    <mergeCell ref="AO795:AP795"/>
    <mergeCell ref="AQ795:AR795"/>
    <mergeCell ref="AW795:AX795"/>
    <mergeCell ref="AY795:AZ795"/>
    <mergeCell ref="BA795:BB795"/>
    <mergeCell ref="BC795:BD795"/>
    <mergeCell ref="A865:BT865"/>
    <mergeCell ref="A866:AL866"/>
    <mergeCell ref="AM866:BT866"/>
    <mergeCell ref="A867:D867"/>
    <mergeCell ref="E867:R867"/>
    <mergeCell ref="S867:AD867"/>
    <mergeCell ref="AE867:AL867"/>
    <mergeCell ref="AM867:AT867"/>
    <mergeCell ref="AU867:BH867"/>
    <mergeCell ref="BI867:BP867"/>
    <mergeCell ref="BQ867:BT867"/>
    <mergeCell ref="C868:D868"/>
    <mergeCell ref="G868:H868"/>
    <mergeCell ref="I868:J868"/>
    <mergeCell ref="K868:L868"/>
    <mergeCell ref="M868:N868"/>
    <mergeCell ref="O868:P868"/>
    <mergeCell ref="U868:V868"/>
    <mergeCell ref="W868:X868"/>
    <mergeCell ref="Y868:Z868"/>
    <mergeCell ref="BE868:BF868"/>
    <mergeCell ref="BK868:BL868"/>
    <mergeCell ref="BM868:BN868"/>
    <mergeCell ref="BS868:BT868"/>
    <mergeCell ref="AA868:AB868"/>
    <mergeCell ref="AG868:AH868"/>
    <mergeCell ref="AI868:AJ868"/>
    <mergeCell ref="AO868:AP868"/>
    <mergeCell ref="AQ868:AR868"/>
    <mergeCell ref="AW868:AX868"/>
    <mergeCell ref="AY868:AZ868"/>
    <mergeCell ref="BA868:BB868"/>
    <mergeCell ref="BC868:BD868"/>
    <mergeCell ref="A924:BT924"/>
    <mergeCell ref="A925:AL925"/>
    <mergeCell ref="AM925:BT925"/>
    <mergeCell ref="A926:D926"/>
    <mergeCell ref="E926:R926"/>
    <mergeCell ref="S926:AD926"/>
    <mergeCell ref="AE926:AL926"/>
    <mergeCell ref="AM926:AT926"/>
    <mergeCell ref="AU926:BH926"/>
    <mergeCell ref="BI926:BP926"/>
    <mergeCell ref="BQ926:BT926"/>
    <mergeCell ref="C927:D927"/>
    <mergeCell ref="G927:H927"/>
    <mergeCell ref="I927:J927"/>
    <mergeCell ref="K927:L927"/>
    <mergeCell ref="M927:N927"/>
    <mergeCell ref="O927:P927"/>
    <mergeCell ref="U927:V927"/>
    <mergeCell ref="W927:X927"/>
    <mergeCell ref="Y927:Z927"/>
    <mergeCell ref="BE927:BF927"/>
    <mergeCell ref="BK927:BL927"/>
    <mergeCell ref="BM927:BN927"/>
    <mergeCell ref="BS927:BT927"/>
    <mergeCell ref="AA927:AB927"/>
    <mergeCell ref="AG927:AH927"/>
    <mergeCell ref="AI927:AJ927"/>
    <mergeCell ref="AO927:AP927"/>
    <mergeCell ref="AQ927:AR927"/>
    <mergeCell ref="AW927:AX927"/>
    <mergeCell ref="AY927:AZ927"/>
    <mergeCell ref="BA927:BB927"/>
    <mergeCell ref="BC927:BD92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d="http://www.w3.org/2001/XMLSchema" xmlns:xsi="http://www.w3.org/2001/XMLSchema-instance">
  <eid>MzQ0LjV8MTA5NDAyMi8yNjUvRW50cnlQYXJ0LzIzMTg2MDY0ODh8ODc0LjU=</eid>
  <version>84</version>
  <updated-at>2025-10-01T01:33:00Z</updated-at>
</LabArchives>
</file>

<file path=customXml/itemProps1.xml><?xml version="1.0" encoding="utf-8"?>
<ds:datastoreItem xmlns:ds="http://schemas.openxmlformats.org/officeDocument/2006/customXml" ds:itemID="{D86932A4-AB7A-4A2E-B697-5416F913294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trials production plots</vt:lpstr>
      <vt:lpstr>Simultaneous_UV_and_TPD-032625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Collette Sarver</dc:creator>
  <cp:keywords/>
  <dc:description/>
  <cp:lastModifiedBy>Collette Sarver</cp:lastModifiedBy>
  <cp:revision/>
  <dcterms:created xsi:type="dcterms:W3CDTF">2015-06-05T18:17:20Z</dcterms:created>
  <dcterms:modified xsi:type="dcterms:W3CDTF">2025-10-01T01:33:08Z</dcterms:modified>
  <cp:category/>
  <cp:contentStatus/>
</cp:coreProperties>
</file>