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michaelchen/UMich/Class/F25/Aero_481/"/>
    </mc:Choice>
  </mc:AlternateContent>
  <xr:revisionPtr revIDLastSave="0" documentId="13_ncr:1_{77695BE4-0A98-4B4A-9373-E841DAE73531}" xr6:coauthVersionLast="47" xr6:coauthVersionMax="47" xr10:uidLastSave="{00000000-0000-0000-0000-000000000000}"/>
  <bookViews>
    <workbookView xWindow="0" yWindow="760" windowWidth="34560" windowHeight="20740" tabRatio="858" xr2:uid="{00000000-000D-0000-FFFF-FFFF00000000}"/>
  </bookViews>
  <sheets>
    <sheet name="General - Overall" sheetId="1" r:id="rId1"/>
    <sheet name="General - Comparison aircraft" sheetId="2" r:id="rId2"/>
    <sheet name="Weights - Overall" sheetId="3" r:id="rId3"/>
    <sheet name="Cost - COC" sheetId="4" r:id="rId4"/>
    <sheet name="Performance - Overall" sheetId="5" r:id="rId5"/>
    <sheet name="Performance - Aerodynamics" sheetId="6" r:id="rId6"/>
    <sheet name="Performance - Engine" sheetId="7" r:id="rId7"/>
    <sheet name="Performance - Launch &amp; Recovery" sheetId="12" r:id="rId8"/>
    <sheet name="Layout - Lifting surfaces" sheetId="8" r:id="rId9"/>
    <sheet name="Layout - Fuselage" sheetId="9" r:id="rId10"/>
    <sheet name="Layout - Engines" sheetId="10" r:id="rId11"/>
    <sheet name="Layout - Control surfaces" sheetId="11" r:id="rId1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7" l="1"/>
  <c r="B3" i="4"/>
  <c r="B11" i="4" s="1"/>
  <c r="B12" i="4" s="1"/>
  <c r="G8" i="3"/>
  <c r="F8" i="3"/>
  <c r="D8" i="3"/>
  <c r="C8" i="3"/>
  <c r="B8" i="3"/>
  <c r="B3" i="7"/>
  <c r="G3" i="3"/>
  <c r="F3" i="3"/>
  <c r="D3" i="3"/>
  <c r="C3" i="3"/>
  <c r="B3" i="3"/>
  <c r="B15" i="2"/>
  <c r="B11" i="2"/>
  <c r="W6" i="2"/>
  <c r="V6" i="2"/>
  <c r="U6" i="2"/>
  <c r="W5" i="2"/>
  <c r="V5" i="2"/>
  <c r="U5" i="2"/>
  <c r="W4" i="2"/>
  <c r="V4" i="2"/>
  <c r="U4" i="2"/>
  <c r="W3" i="2"/>
  <c r="V3" i="2"/>
  <c r="U3" i="2"/>
  <c r="W2" i="2"/>
  <c r="V2" i="2"/>
  <c r="U2" i="2"/>
</calcChain>
</file>

<file path=xl/sharedStrings.xml><?xml version="1.0" encoding="utf-8"?>
<sst xmlns="http://schemas.openxmlformats.org/spreadsheetml/2006/main" count="214" uniqueCount="183">
  <si>
    <t>Group number</t>
  </si>
  <si>
    <t>Team name</t>
  </si>
  <si>
    <t>Team leader</t>
  </si>
  <si>
    <t>Revised by</t>
  </si>
  <si>
    <t>Revision date</t>
  </si>
  <si>
    <t>Airplane</t>
  </si>
  <si>
    <t>MTOW [lbf]</t>
  </si>
  <si>
    <t>Empty Weight [lbf]</t>
  </si>
  <si>
    <t>Range [nmi]</t>
  </si>
  <si>
    <t>Combat Radius [nmi]</t>
  </si>
  <si>
    <t>Cruise Mach no.</t>
  </si>
  <si>
    <t>Max. Mach No. at cruise altitude</t>
  </si>
  <si>
    <t>Max. SLS Mach No.</t>
  </si>
  <si>
    <t>Carrier Approach Speed [kts]</t>
  </si>
  <si>
    <t>Takeoff Speed [kts]</t>
  </si>
  <si>
    <t>Wingspan - Unfolded [ft]</t>
  </si>
  <si>
    <t>Wingspan - Stowed [ft]</t>
  </si>
  <si>
    <t>Wing reference area [ft^2]</t>
  </si>
  <si>
    <t>Fuselage length [ft]</t>
  </si>
  <si>
    <t>Aircraft Height [ft]</t>
  </si>
  <si>
    <t>Takeoff thrust [lbf]</t>
  </si>
  <si>
    <t>Service Ceiling [kft]</t>
  </si>
  <si>
    <t>Ratio of MTOW to empty weight</t>
  </si>
  <si>
    <t>Takeoff wing loading [lbs/ft^2]</t>
  </si>
  <si>
    <t>Aspect ratio</t>
  </si>
  <si>
    <t>Comp 1</t>
  </si>
  <si>
    <t>Comp 2</t>
  </si>
  <si>
    <t>Comp 3</t>
  </si>
  <si>
    <t>Comp 4</t>
  </si>
  <si>
    <t>Comp 5</t>
  </si>
  <si>
    <t>Yours!</t>
  </si>
  <si>
    <t>Engine #1</t>
  </si>
  <si>
    <t>SLS Takeoff Thrust (jet)</t>
  </si>
  <si>
    <t>Specific Fuel Consumption</t>
  </si>
  <si>
    <t>SI units [kN, 1/s]</t>
  </si>
  <si>
    <t>English units [lbf, 1/s]</t>
  </si>
  <si>
    <t>Engine #2</t>
  </si>
  <si>
    <t>Gross Takeoff Weight</t>
  </si>
  <si>
    <t>Empty Weight</t>
  </si>
  <si>
    <t>Fuel Weight</t>
  </si>
  <si>
    <t>Crew Weight</t>
  </si>
  <si>
    <t>SI units [kg]</t>
  </si>
  <si>
    <t>English units [lb]</t>
  </si>
  <si>
    <t>Cost (target year USD)</t>
  </si>
  <si>
    <t>Auxiliary data</t>
  </si>
  <si>
    <t>Environmental, Fleet Compatibility, &amp; Weapons</t>
  </si>
  <si>
    <t>Crew</t>
  </si>
  <si>
    <t>Block time [hr]</t>
  </si>
  <si>
    <t>JDAM Price [USD]</t>
  </si>
  <si>
    <t>Avg Weapons Expenditure</t>
  </si>
  <si>
    <t>Fuel density [lb/gal]</t>
  </si>
  <si>
    <t>Missile Price [USD]</t>
  </si>
  <si>
    <t>Fuel</t>
  </si>
  <si>
    <t>Fuel price [USD/gal]</t>
  </si>
  <si>
    <t>Life Support, etc. [USD]</t>
  </si>
  <si>
    <t>Oil</t>
  </si>
  <si>
    <t>Lubricating oil density [lb/gal]</t>
  </si>
  <si>
    <t>Avionics [USD]</t>
  </si>
  <si>
    <t>Airport fees</t>
  </si>
  <si>
    <t>Lubricating oil price [USD/gal]</t>
  </si>
  <si>
    <t>Surface Treatments  [USD or USD/gal]</t>
  </si>
  <si>
    <t>tip: feel free to break down these categories further, this is just a starting point</t>
  </si>
  <si>
    <t>Navigation fees</t>
  </si>
  <si>
    <t>Labor rate [USD/hr]</t>
  </si>
  <si>
    <t>Subsystem Techologies [USD]</t>
  </si>
  <si>
    <t>Airframe maintenance</t>
  </si>
  <si>
    <t>Aircraft price [USD]</t>
  </si>
  <si>
    <t>Engine maintenance</t>
  </si>
  <si>
    <t>Engine price [USD]</t>
  </si>
  <si>
    <t>Payload [lbm]</t>
  </si>
  <si>
    <t>COC</t>
  </si>
  <si>
    <t>COC/pay-nmi</t>
  </si>
  <si>
    <t>Missiles per mission</t>
  </si>
  <si>
    <t>Fill in the following using the sizing procedure covered in class and selected values:</t>
  </si>
  <si>
    <t>Range</t>
  </si>
  <si>
    <t>Combat Radius</t>
  </si>
  <si>
    <t>Cruise altitude</t>
  </si>
  <si>
    <t>Cruise Mach number</t>
  </si>
  <si>
    <t>Takeoff  T/W (jet) or W/P (prop)</t>
  </si>
  <si>
    <t>Takeoff W/S</t>
  </si>
  <si>
    <t>SI units [km, m, m/s]</t>
  </si>
  <si>
    <t>English units [nmi, ft, ft/min]</t>
  </si>
  <si>
    <t>List the values used for the following parameters for the different climb constraints.</t>
  </si>
  <si>
    <t>Air to Air Combat</t>
  </si>
  <si>
    <t>Strike</t>
  </si>
  <si>
    <t>Climb 1</t>
  </si>
  <si>
    <t>Climb 2</t>
  </si>
  <si>
    <t>Climb 3</t>
  </si>
  <si>
    <t>T/W correction factor</t>
  </si>
  <si>
    <t>CD_0</t>
  </si>
  <si>
    <t>CL_max</t>
  </si>
  <si>
    <t>Time at Max Thrust</t>
  </si>
  <si>
    <t>Best Rate of Turnat 20kft</t>
  </si>
  <si>
    <t>Speed for Best Rate of Turn</t>
  </si>
  <si>
    <t>Launch Single Engine Rate of Climb</t>
  </si>
  <si>
    <t>SI units [s, deg/s, m/s]</t>
  </si>
  <si>
    <t>English units [s, deg/s, ft/min]</t>
  </si>
  <si>
    <t>tip: feel free to duplicate this page if you have multiple competing designs or if your design changes between missions (i.e. external fuel tanks)</t>
  </si>
  <si>
    <t>Takeoff</t>
  </si>
  <si>
    <t>Dash</t>
  </si>
  <si>
    <t>Cruise</t>
  </si>
  <si>
    <t>Landing</t>
  </si>
  <si>
    <t>(Max Thrust)</t>
  </si>
  <si>
    <t>(Intermediate Thrust)</t>
  </si>
  <si>
    <t>(Subsonic)</t>
  </si>
  <si>
    <t>CL max</t>
  </si>
  <si>
    <t>e</t>
  </si>
  <si>
    <t>CD0</t>
  </si>
  <si>
    <t>L/D</t>
  </si>
  <si>
    <t>Intermediate Thrust                (no afterburners)</t>
  </si>
  <si>
    <t>Takeoff Thrust (SLS)</t>
  </si>
  <si>
    <t>SI units (kN, 1/s)</t>
  </si>
  <si>
    <t>English units (lbf, 1/s)</t>
  </si>
  <si>
    <t>Maximum Thrust (afterburners)</t>
  </si>
  <si>
    <t>Launch/Takeoff</t>
  </si>
  <si>
    <t>End Speed [kts]</t>
  </si>
  <si>
    <t>MTOW [lbs]</t>
  </si>
  <si>
    <t>Peak Acceleration [g's]</t>
  </si>
  <si>
    <t>Arrest/Landing</t>
  </si>
  <si>
    <t>Stall Speed [kts]</t>
  </si>
  <si>
    <t>Approach Speed [kts]</t>
  </si>
  <si>
    <t>Engaging Speed [kts]</t>
  </si>
  <si>
    <t>Landing Weight [lbs]</t>
  </si>
  <si>
    <t>Hook Dead Load [lbs]</t>
  </si>
  <si>
    <t>Wing</t>
  </si>
  <si>
    <t>Horizontal stabilizer</t>
  </si>
  <si>
    <t>Vertical stabilizer</t>
  </si>
  <si>
    <t>Reference area [m^2]</t>
  </si>
  <si>
    <t>Aspect Ratio</t>
  </si>
  <si>
    <t>Root chord [m]</t>
  </si>
  <si>
    <t>Span [m]</t>
  </si>
  <si>
    <t>Taper ratio</t>
  </si>
  <si>
    <t>Leading-edge sweep [deg]</t>
  </si>
  <si>
    <t>High, mid or low</t>
  </si>
  <si>
    <t>N/A</t>
  </si>
  <si>
    <t>Airfoil(s)</t>
  </si>
  <si>
    <t>Dihedral [deg]</t>
  </si>
  <si>
    <t>Incidence [deg]</t>
  </si>
  <si>
    <t>Volume coefficient</t>
  </si>
  <si>
    <t>Internal</t>
  </si>
  <si>
    <t>External</t>
  </si>
  <si>
    <t>Length [ft]</t>
  </si>
  <si>
    <t>NA</t>
  </si>
  <si>
    <t>Maximum height [ft]</t>
  </si>
  <si>
    <t>Maximum width [ft]</t>
  </si>
  <si>
    <t>Wetted area [ft^2]</t>
  </si>
  <si>
    <t>Frontal area [ft^2]</t>
  </si>
  <si>
    <t>Weapon Volume [ft^3]</t>
  </si>
  <si>
    <t>Fuel Tank Volume [ft^3]</t>
  </si>
  <si>
    <t>N engines</t>
  </si>
  <si>
    <t>Engine type</t>
  </si>
  <si>
    <t>Intermediate thrust per engine</t>
  </si>
  <si>
    <t>Max thrust per engine</t>
  </si>
  <si>
    <t>Dry weight per engine</t>
  </si>
  <si>
    <t>Engine electrical equipment weight</t>
  </si>
  <si>
    <t>Engine bounding box dimensions</t>
  </si>
  <si>
    <t>Flaps</t>
  </si>
  <si>
    <t>Slats</t>
  </si>
  <si>
    <t>Ailerons</t>
  </si>
  <si>
    <t>Elevator</t>
  </si>
  <si>
    <t>Rudder</t>
  </si>
  <si>
    <t>Outboard fuel tanks</t>
  </si>
  <si>
    <t>Missiles</t>
  </si>
  <si>
    <t>JDAM Bombs</t>
  </si>
  <si>
    <t>Inboard span location [% of b/2]</t>
  </si>
  <si>
    <t>Outboard span location [% of b/2]</t>
  </si>
  <si>
    <t>Inboard chord fraction [% chord]</t>
  </si>
  <si>
    <t>Outboard chord fraction [% chord]</t>
  </si>
  <si>
    <t>tip: weapons and external tanks shouldn't interfere with control surfaces!</t>
  </si>
  <si>
    <t>Air to Air</t>
  </si>
  <si>
    <t>Number of Crew</t>
  </si>
  <si>
    <t>External Fuel Capacity [lbs]</t>
  </si>
  <si>
    <t>Ordnance Payload Capacity [lbs]</t>
  </si>
  <si>
    <r>
      <rPr>
        <b/>
        <sz val="11"/>
        <color rgb="FF394D7E"/>
        <rFont val="Helvetica Neue"/>
      </rPr>
      <t xml:space="preserve">tip: </t>
    </r>
    <r>
      <rPr>
        <sz val="11"/>
        <color rgb="FF394D7E"/>
        <rFont val="Helvetica Neue"/>
        <charset val="1"/>
      </rPr>
      <t xml:space="preserve">fill out each mission's weight summary so you can identify which mission is the bottleneck!           </t>
    </r>
  </si>
  <si>
    <t>Payload Weight - Ordnance</t>
  </si>
  <si>
    <t>Payload Weight - External Fuel</t>
  </si>
  <si>
    <t>Catapult End Release</t>
  </si>
  <si>
    <t>Airspeed [kts]</t>
  </si>
  <si>
    <t>Deck Lift Off w/Gear Up</t>
  </si>
  <si>
    <t>Approach w/Gear Up</t>
  </si>
  <si>
    <t>Arrestment (Gear Down)</t>
  </si>
  <si>
    <t>No Thai Grubbin</t>
  </si>
  <si>
    <t>Michael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</si>
</sst>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"/>
    <numFmt numFmtId="165" formatCode="0.000"/>
    <numFmt numFmtId="166" formatCode="0.0000"/>
    <numFmt numFmtId="167" formatCode="0.0"/>
  </numFmts>
  <fonts count="12" x14ac:knownFonts="1">
    <font>
      <sz val="11"/>
      <color rgb="FF000000"/>
      <name val="Helvetica Neue"/>
      <charset val="1"/>
    </font>
    <font>
      <sz val="11"/>
      <color rgb="FF394D7E"/>
      <name val="Helvetica Neue"/>
      <charset val="1"/>
    </font>
    <font>
      <b/>
      <sz val="11"/>
      <color rgb="FFE6E6E6"/>
      <name val="Helvetica Neue"/>
      <charset val="1"/>
    </font>
    <font>
      <sz val="11"/>
      <color rgb="FF333399"/>
      <name val="Helvetica Neue"/>
      <charset val="1"/>
    </font>
    <font>
      <b/>
      <sz val="11"/>
      <color rgb="FFFFFFFF"/>
      <name val="Helvetica Neue"/>
      <charset val="1"/>
    </font>
    <font>
      <b/>
      <sz val="11"/>
      <color rgb="FFFFFFFF"/>
      <name val="Helvetica Neue"/>
      <family val="2"/>
    </font>
    <font>
      <b/>
      <sz val="11"/>
      <color rgb="FFFFFFFF"/>
      <name val="Helvetica Neue"/>
    </font>
    <font>
      <sz val="8"/>
      <name val="Helvetica Neue"/>
      <charset val="1"/>
    </font>
    <font>
      <b/>
      <sz val="11"/>
      <color theme="0"/>
      <name val="Helvetica Neue"/>
    </font>
    <font>
      <b/>
      <sz val="11"/>
      <color rgb="FF394D7E"/>
      <name val="Helvetica Neue"/>
    </font>
    <font>
      <sz val="11"/>
      <color rgb="FF394D7E"/>
      <name val="Helvetica Neue"/>
    </font>
    <font>
      <sz val="11"/>
      <color rgb="FF333399"/>
      <name val="Helvetica Neue"/>
      <family val="2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CCFF"/>
        <bgColor rgb="FF00BAFB"/>
      </patternFill>
    </fill>
    <fill>
      <patternFill patternType="solid">
        <fgColor rgb="FF5E88B1"/>
        <bgColor rgb="FF808080"/>
      </patternFill>
    </fill>
    <fill>
      <patternFill patternType="solid">
        <fgColor rgb="FFCDDDE3"/>
        <bgColor rgb="FFE6E6E6"/>
      </patternFill>
    </fill>
    <fill>
      <patternFill patternType="solid">
        <fgColor rgb="FFBFBFBF"/>
        <bgColor rgb="FFCDDDE3"/>
      </patternFill>
    </fill>
    <fill>
      <patternFill patternType="solid">
        <fgColor rgb="FF00BAFB"/>
        <bgColor rgb="FF00CCFF"/>
      </patternFill>
    </fill>
    <fill>
      <patternFill patternType="solid">
        <fgColor rgb="FF5E88B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E6E6E6"/>
      </patternFill>
    </fill>
  </fills>
  <borders count="16">
    <border>
      <left/>
      <right/>
      <top/>
      <bottom/>
      <diagonal/>
    </border>
    <border>
      <left/>
      <right style="thin">
        <color rgb="FFE6E6E6"/>
      </right>
      <top/>
      <bottom/>
      <diagonal/>
    </border>
    <border>
      <left style="medium">
        <color rgb="FFE6E6E6"/>
      </left>
      <right/>
      <top/>
      <bottom style="medium">
        <color rgb="FFE6E6E6"/>
      </bottom>
      <diagonal/>
    </border>
    <border>
      <left style="medium">
        <color rgb="FFE6E6E6"/>
      </left>
      <right/>
      <top/>
      <bottom/>
      <diagonal/>
    </border>
    <border>
      <left style="medium">
        <color rgb="FFE6E6E6"/>
      </left>
      <right/>
      <top style="medium">
        <color rgb="FFE6E6E6"/>
      </top>
      <bottom/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FFFFFF"/>
      </bottom>
      <diagonal/>
    </border>
  </borders>
  <cellStyleXfs count="1">
    <xf numFmtId="0" fontId="0" fillId="0" borderId="0">
      <alignment vertical="top"/>
    </xf>
  </cellStyleXfs>
  <cellXfs count="63">
    <xf numFmtId="0" fontId="0" fillId="0" borderId="0" xfId="0">
      <alignment vertical="top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right" vertical="top" wrapText="1"/>
    </xf>
    <xf numFmtId="0" fontId="1" fillId="5" borderId="9" xfId="0" applyFont="1" applyFill="1" applyBorder="1" applyAlignment="1">
      <alignment horizontal="right" vertical="top" wrapText="1"/>
    </xf>
    <xf numFmtId="0" fontId="1" fillId="6" borderId="9" xfId="0" applyFont="1" applyFill="1" applyBorder="1" applyAlignment="1">
      <alignment horizontal="right" vertical="top" wrapText="1"/>
    </xf>
    <xf numFmtId="0" fontId="4" fillId="4" borderId="10" xfId="0" applyFont="1" applyFill="1" applyBorder="1" applyAlignment="1">
      <alignment horizontal="left" vertical="top" wrapText="1"/>
    </xf>
    <xf numFmtId="0" fontId="1" fillId="7" borderId="11" xfId="0" applyFont="1" applyFill="1" applyBorder="1" applyAlignment="1">
      <alignment horizontal="right" vertical="top" wrapText="1"/>
    </xf>
    <xf numFmtId="0" fontId="1" fillId="7" borderId="12" xfId="0" applyFont="1" applyFill="1" applyBorder="1" applyAlignment="1">
      <alignment horizontal="right" vertical="top" wrapText="1"/>
    </xf>
    <xf numFmtId="0" fontId="4" fillId="4" borderId="6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3" fontId="1" fillId="5" borderId="8" xfId="0" applyNumberFormat="1" applyFont="1" applyFill="1" applyBorder="1" applyAlignment="1">
      <alignment horizontal="right" vertical="top" wrapText="1"/>
    </xf>
    <xf numFmtId="3" fontId="1" fillId="5" borderId="9" xfId="0" applyNumberFormat="1" applyFont="1" applyFill="1" applyBorder="1" applyAlignment="1">
      <alignment horizontal="right" vertical="top" wrapText="1"/>
    </xf>
    <xf numFmtId="3" fontId="1" fillId="5" borderId="11" xfId="0" applyNumberFormat="1" applyFont="1" applyFill="1" applyBorder="1" applyAlignment="1">
      <alignment horizontal="right" vertical="top" wrapText="1"/>
    </xf>
    <xf numFmtId="164" fontId="1" fillId="5" borderId="11" xfId="0" applyNumberFormat="1" applyFont="1" applyFill="1" applyBorder="1" applyAlignment="1">
      <alignment vertical="top" wrapText="1"/>
    </xf>
    <xf numFmtId="2" fontId="1" fillId="5" borderId="11" xfId="0" applyNumberFormat="1" applyFont="1" applyFill="1" applyBorder="1" applyAlignment="1">
      <alignment vertical="top" wrapText="1"/>
    </xf>
    <xf numFmtId="0" fontId="4" fillId="4" borderId="8" xfId="0" applyFont="1" applyFill="1" applyBorder="1" applyAlignment="1">
      <alignment horizontal="center" vertical="top" wrapText="1"/>
    </xf>
    <xf numFmtId="2" fontId="1" fillId="5" borderId="8" xfId="0" applyNumberFormat="1" applyFont="1" applyFill="1" applyBorder="1" applyAlignment="1">
      <alignment horizontal="right" vertical="top" wrapText="1"/>
    </xf>
    <xf numFmtId="2" fontId="1" fillId="5" borderId="9" xfId="0" applyNumberFormat="1" applyFont="1" applyFill="1" applyBorder="1" applyAlignment="1">
      <alignment horizontal="right" vertical="top" wrapText="1"/>
    </xf>
    <xf numFmtId="2" fontId="1" fillId="5" borderId="11" xfId="0" applyNumberFormat="1" applyFont="1" applyFill="1" applyBorder="1" applyAlignment="1">
      <alignment horizontal="right" vertical="top" wrapText="1"/>
    </xf>
    <xf numFmtId="2" fontId="1" fillId="5" borderId="12" xfId="0" applyNumberFormat="1" applyFont="1" applyFill="1" applyBorder="1" applyAlignment="1">
      <alignment horizontal="right" vertical="top" wrapText="1"/>
    </xf>
    <xf numFmtId="165" fontId="1" fillId="5" borderId="8" xfId="0" applyNumberFormat="1" applyFont="1" applyFill="1" applyBorder="1" applyAlignment="1">
      <alignment horizontal="right" vertical="top" wrapText="1"/>
    </xf>
    <xf numFmtId="165" fontId="1" fillId="5" borderId="9" xfId="0" applyNumberFormat="1" applyFont="1" applyFill="1" applyBorder="1" applyAlignment="1">
      <alignment horizontal="right" vertical="top" wrapText="1"/>
    </xf>
    <xf numFmtId="166" fontId="1" fillId="5" borderId="8" xfId="0" applyNumberFormat="1" applyFont="1" applyFill="1" applyBorder="1" applyAlignment="1">
      <alignment horizontal="right" vertical="top" wrapText="1"/>
    </xf>
    <xf numFmtId="166" fontId="1" fillId="5" borderId="9" xfId="0" applyNumberFormat="1" applyFont="1" applyFill="1" applyBorder="1" applyAlignment="1">
      <alignment horizontal="right" vertical="top" wrapText="1"/>
    </xf>
    <xf numFmtId="167" fontId="1" fillId="5" borderId="11" xfId="0" applyNumberFormat="1" applyFont="1" applyFill="1" applyBorder="1" applyAlignment="1">
      <alignment horizontal="right" vertical="top" wrapText="1"/>
    </xf>
    <xf numFmtId="167" fontId="1" fillId="5" borderId="12" xfId="0" applyNumberFormat="1" applyFont="1" applyFill="1" applyBorder="1" applyAlignment="1">
      <alignment horizontal="right" vertical="top" wrapText="1"/>
    </xf>
    <xf numFmtId="49" fontId="1" fillId="5" borderId="8" xfId="0" applyNumberFormat="1" applyFont="1" applyFill="1" applyBorder="1" applyAlignment="1">
      <alignment horizontal="right" vertical="top" wrapText="1"/>
    </xf>
    <xf numFmtId="49" fontId="1" fillId="5" borderId="9" xfId="0" applyNumberFormat="1" applyFont="1" applyFill="1" applyBorder="1" applyAlignment="1">
      <alignment horizontal="right" vertical="top" wrapText="1"/>
    </xf>
    <xf numFmtId="0" fontId="1" fillId="5" borderId="12" xfId="0" applyFont="1" applyFill="1" applyBorder="1" applyAlignment="1">
      <alignment horizontal="right" vertical="top" wrapText="1"/>
    </xf>
    <xf numFmtId="0" fontId="1" fillId="5" borderId="11" xfId="0" applyFont="1" applyFill="1" applyBorder="1" applyAlignment="1">
      <alignment horizontal="right" vertical="top" wrapText="1"/>
    </xf>
    <xf numFmtId="0" fontId="1" fillId="5" borderId="12" xfId="0" applyFont="1" applyFill="1" applyBorder="1" applyAlignment="1">
      <alignment vertical="top" wrapText="1"/>
    </xf>
    <xf numFmtId="1" fontId="1" fillId="5" borderId="8" xfId="0" applyNumberFormat="1" applyFont="1" applyFill="1" applyBorder="1" applyAlignment="1">
      <alignment vertical="top" wrapText="1"/>
    </xf>
    <xf numFmtId="1" fontId="1" fillId="5" borderId="9" xfId="0" applyNumberFormat="1" applyFont="1" applyFill="1" applyBorder="1" applyAlignment="1">
      <alignment vertical="top" wrapText="1"/>
    </xf>
    <xf numFmtId="1" fontId="1" fillId="5" borderId="11" xfId="0" applyNumberFormat="1" applyFont="1" applyFill="1" applyBorder="1" applyAlignment="1">
      <alignment vertical="top" wrapText="1"/>
    </xf>
    <xf numFmtId="1" fontId="1" fillId="5" borderId="12" xfId="0" applyNumberFormat="1" applyFont="1" applyFill="1" applyBorder="1" applyAlignment="1">
      <alignment vertical="top" wrapText="1"/>
    </xf>
    <xf numFmtId="0" fontId="5" fillId="4" borderId="6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4" fillId="4" borderId="15" xfId="0" applyFont="1" applyFill="1" applyBorder="1" applyAlignment="1">
      <alignment horizontal="center" vertical="top" wrapText="1"/>
    </xf>
    <xf numFmtId="0" fontId="8" fillId="9" borderId="0" xfId="0" applyFont="1" applyFill="1" applyAlignment="1">
      <alignment vertical="top" wrapText="1"/>
    </xf>
    <xf numFmtId="0" fontId="4" fillId="10" borderId="6" xfId="0" applyFont="1" applyFill="1" applyBorder="1" applyAlignment="1">
      <alignment horizontal="center" vertical="top" wrapText="1"/>
    </xf>
    <xf numFmtId="3" fontId="1" fillId="11" borderId="8" xfId="0" applyNumberFormat="1" applyFont="1" applyFill="1" applyBorder="1" applyAlignment="1">
      <alignment horizontal="right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top" wrapText="1"/>
    </xf>
    <xf numFmtId="0" fontId="4" fillId="4" borderId="14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DDD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BAFB"/>
      <rgbColor rgb="FF99CC00"/>
      <rgbColor rgb="FFFFCC00"/>
      <rgbColor rgb="FFFF9900"/>
      <rgbColor rgb="FFFF6600"/>
      <rgbColor rgb="FF5E88B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94D7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E8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"/>
  <sheetViews>
    <sheetView showGridLines="0" tabSelected="1" zoomScaleNormal="100" workbookViewId="0">
      <selection activeCell="B3" sqref="B3"/>
    </sheetView>
  </sheetViews>
  <sheetFormatPr baseColWidth="10" defaultColWidth="8.6640625" defaultRowHeight="14" x14ac:dyDescent="0.15"/>
  <cols>
    <col min="1" max="1" width="15.6640625" style="1" customWidth="1"/>
    <col min="2" max="2" width="49.1640625" style="1" customWidth="1"/>
    <col min="3" max="1025" width="10.1640625" style="1" customWidth="1"/>
  </cols>
  <sheetData>
    <row r="1" spans="1:2" ht="20.25" customHeight="1" x14ac:dyDescent="0.15">
      <c r="A1" s="2" t="s">
        <v>0</v>
      </c>
      <c r="B1" s="3">
        <v>1</v>
      </c>
    </row>
    <row r="2" spans="1:2" ht="20.25" customHeight="1" x14ac:dyDescent="0.15">
      <c r="A2" s="2" t="s">
        <v>1</v>
      </c>
      <c r="B2" s="61" t="s">
        <v>181</v>
      </c>
    </row>
    <row r="3" spans="1:2" ht="20.25" customHeight="1" x14ac:dyDescent="0.15">
      <c r="A3" s="2" t="s">
        <v>2</v>
      </c>
      <c r="B3" s="62" t="s">
        <v>182</v>
      </c>
    </row>
    <row r="4" spans="1:2" ht="20.25" customHeight="1" x14ac:dyDescent="0.15">
      <c r="A4" s="2" t="s">
        <v>3</v>
      </c>
      <c r="B4" s="4"/>
    </row>
    <row r="5" spans="1:2" ht="20.25" customHeight="1" x14ac:dyDescent="0.15">
      <c r="A5" s="2" t="s">
        <v>4</v>
      </c>
      <c r="B5" s="5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8"/>
  <sheetViews>
    <sheetView showGridLines="0" zoomScaleNormal="100" workbookViewId="0">
      <selection activeCell="B12" sqref="B12"/>
    </sheetView>
  </sheetViews>
  <sheetFormatPr baseColWidth="10" defaultColWidth="8.6640625" defaultRowHeight="14" x14ac:dyDescent="0.15"/>
  <cols>
    <col min="1" max="1" width="22.5" style="1" customWidth="1"/>
    <col min="2" max="3" width="14" style="1" customWidth="1"/>
    <col min="4" max="1025" width="10.1640625" style="1" customWidth="1"/>
  </cols>
  <sheetData>
    <row r="1" spans="1:3" ht="19.25" customHeight="1" x14ac:dyDescent="0.15">
      <c r="A1" s="6"/>
      <c r="B1" s="6" t="s">
        <v>139</v>
      </c>
      <c r="C1" s="6" t="s">
        <v>140</v>
      </c>
    </row>
    <row r="2" spans="1:3" ht="20.25" customHeight="1" x14ac:dyDescent="0.15">
      <c r="A2" s="7" t="s">
        <v>141</v>
      </c>
      <c r="B2" s="23" t="s">
        <v>142</v>
      </c>
      <c r="C2" s="24"/>
    </row>
    <row r="3" spans="1:3" ht="20.25" customHeight="1" x14ac:dyDescent="0.15">
      <c r="A3" s="11" t="s">
        <v>143</v>
      </c>
      <c r="B3" s="23" t="s">
        <v>142</v>
      </c>
      <c r="C3" s="24"/>
    </row>
    <row r="4" spans="1:3" ht="20.25" customHeight="1" x14ac:dyDescent="0.15">
      <c r="A4" s="11" t="s">
        <v>144</v>
      </c>
      <c r="B4" s="23" t="s">
        <v>142</v>
      </c>
      <c r="C4" s="24"/>
    </row>
    <row r="5" spans="1:3" ht="20.25" customHeight="1" x14ac:dyDescent="0.15">
      <c r="A5" s="11" t="s">
        <v>145</v>
      </c>
      <c r="B5" s="23" t="s">
        <v>142</v>
      </c>
      <c r="C5" s="9"/>
    </row>
    <row r="6" spans="1:3" ht="20.25" customHeight="1" x14ac:dyDescent="0.15">
      <c r="A6" s="11" t="s">
        <v>146</v>
      </c>
      <c r="B6" s="25" t="s">
        <v>142</v>
      </c>
      <c r="C6" s="35"/>
    </row>
    <row r="7" spans="1:3" ht="18.5" customHeight="1" x14ac:dyDescent="0.15">
      <c r="A7" s="11" t="s">
        <v>147</v>
      </c>
      <c r="B7" s="25"/>
      <c r="C7" s="35"/>
    </row>
    <row r="8" spans="1:3" ht="19.25" customHeight="1" x14ac:dyDescent="0.15">
      <c r="A8" s="11" t="s">
        <v>148</v>
      </c>
      <c r="B8" s="25"/>
      <c r="C8" s="35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"/>
  <sheetViews>
    <sheetView showGridLines="0" zoomScaleNormal="100" workbookViewId="0">
      <selection activeCell="C2" sqref="C2"/>
    </sheetView>
  </sheetViews>
  <sheetFormatPr baseColWidth="10" defaultColWidth="8.6640625" defaultRowHeight="14" x14ac:dyDescent="0.15"/>
  <cols>
    <col min="1" max="7" width="16" style="1" customWidth="1"/>
    <col min="8" max="1024" width="10.1640625" style="1" customWidth="1"/>
  </cols>
  <sheetData>
    <row r="1" spans="1:7" ht="44" customHeight="1" x14ac:dyDescent="0.15">
      <c r="A1" s="6" t="s">
        <v>149</v>
      </c>
      <c r="B1" s="6" t="s">
        <v>150</v>
      </c>
      <c r="C1" s="6" t="s">
        <v>151</v>
      </c>
      <c r="D1" s="6" t="s">
        <v>152</v>
      </c>
      <c r="E1" s="6" t="s">
        <v>153</v>
      </c>
      <c r="F1" s="6" t="s">
        <v>154</v>
      </c>
      <c r="G1" s="6" t="s">
        <v>155</v>
      </c>
    </row>
    <row r="2" spans="1:7" ht="20.25" customHeight="1" x14ac:dyDescent="0.15">
      <c r="A2" s="7"/>
      <c r="B2" s="16"/>
      <c r="C2" s="16"/>
      <c r="D2" s="16"/>
      <c r="E2" s="16"/>
      <c r="F2" s="16"/>
      <c r="G2" s="37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showGridLines="0" zoomScaleNormal="100" workbookViewId="0">
      <selection activeCell="K4" sqref="K4"/>
    </sheetView>
  </sheetViews>
  <sheetFormatPr baseColWidth="10" defaultColWidth="8.6640625" defaultRowHeight="14" x14ac:dyDescent="0.15"/>
  <cols>
    <col min="1" max="1" width="34" style="1" customWidth="1"/>
    <col min="2" max="6" width="10.1640625" style="1" customWidth="1"/>
    <col min="7" max="7" width="18.1640625" style="1" customWidth="1"/>
    <col min="8" max="9" width="12.6640625" style="1" customWidth="1"/>
    <col min="10" max="1025" width="10.1640625" style="1" customWidth="1"/>
  </cols>
  <sheetData>
    <row r="1" spans="1:9" ht="20.25" customHeight="1" x14ac:dyDescent="0.15">
      <c r="A1" s="6"/>
      <c r="B1" s="6" t="s">
        <v>156</v>
      </c>
      <c r="C1" s="6" t="s">
        <v>157</v>
      </c>
      <c r="D1" s="6" t="s">
        <v>158</v>
      </c>
      <c r="E1" s="6" t="s">
        <v>159</v>
      </c>
      <c r="F1" s="6" t="s">
        <v>160</v>
      </c>
      <c r="G1" s="6" t="s">
        <v>161</v>
      </c>
      <c r="H1" s="6" t="s">
        <v>162</v>
      </c>
      <c r="I1" s="6" t="s">
        <v>163</v>
      </c>
    </row>
    <row r="2" spans="1:9" ht="20.25" customHeight="1" x14ac:dyDescent="0.15">
      <c r="A2" s="7" t="s">
        <v>164</v>
      </c>
      <c r="B2" s="38"/>
      <c r="C2" s="38"/>
      <c r="D2" s="38"/>
      <c r="E2" s="38"/>
      <c r="F2" s="39"/>
      <c r="G2" s="39"/>
      <c r="H2" s="39"/>
      <c r="I2" s="39"/>
    </row>
    <row r="3" spans="1:9" ht="20.25" customHeight="1" x14ac:dyDescent="0.15">
      <c r="A3" s="11" t="s">
        <v>165</v>
      </c>
      <c r="B3" s="38"/>
      <c r="C3" s="38"/>
      <c r="D3" s="38"/>
      <c r="E3" s="38"/>
      <c r="F3" s="39"/>
      <c r="G3" s="39"/>
      <c r="H3" s="39"/>
      <c r="I3" s="39"/>
    </row>
    <row r="4" spans="1:9" ht="20.25" customHeight="1" x14ac:dyDescent="0.15">
      <c r="A4" s="11" t="s">
        <v>166</v>
      </c>
      <c r="B4" s="38"/>
      <c r="C4" s="38"/>
      <c r="D4" s="38"/>
      <c r="E4" s="38"/>
      <c r="F4" s="39"/>
      <c r="G4" s="39"/>
      <c r="H4" s="39"/>
      <c r="I4" s="39"/>
    </row>
    <row r="5" spans="1:9" ht="20.25" customHeight="1" x14ac:dyDescent="0.15">
      <c r="A5" s="11" t="s">
        <v>167</v>
      </c>
      <c r="B5" s="40"/>
      <c r="C5" s="40"/>
      <c r="D5" s="40"/>
      <c r="E5" s="40"/>
      <c r="F5" s="41"/>
      <c r="G5" s="41"/>
      <c r="H5" s="41"/>
      <c r="I5" s="41"/>
    </row>
    <row r="8" spans="1:9" ht="45" x14ac:dyDescent="0.15">
      <c r="A8" s="1" t="s">
        <v>168</v>
      </c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Q15"/>
  <sheetViews>
    <sheetView showGridLines="0" zoomScale="59" zoomScaleNormal="100" workbookViewId="0">
      <selection activeCell="S2" sqref="S2"/>
    </sheetView>
  </sheetViews>
  <sheetFormatPr baseColWidth="10" defaultColWidth="8.6640625" defaultRowHeight="14" x14ac:dyDescent="0.15"/>
  <cols>
    <col min="1" max="23" width="15.6640625" style="1" customWidth="1"/>
    <col min="24" max="1031" width="10.1640625" style="1" customWidth="1"/>
  </cols>
  <sheetData>
    <row r="1" spans="1:23" ht="50" customHeight="1" x14ac:dyDescent="0.1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170</v>
      </c>
      <c r="S1" s="6" t="s">
        <v>171</v>
      </c>
      <c r="T1" s="6" t="s">
        <v>172</v>
      </c>
      <c r="U1" s="6" t="s">
        <v>22</v>
      </c>
      <c r="V1" s="6" t="s">
        <v>23</v>
      </c>
      <c r="W1" s="6" t="s">
        <v>24</v>
      </c>
    </row>
    <row r="2" spans="1:23" ht="20.25" customHeight="1" x14ac:dyDescent="0.15">
      <c r="A2" s="7" t="s">
        <v>25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10" t="e">
        <f>B2/C2</f>
        <v>#DIV/0!</v>
      </c>
      <c r="V2" s="10" t="e">
        <f>B2/M2</f>
        <v>#DIV/0!</v>
      </c>
      <c r="W2" s="10" t="e">
        <f>K2^2/M2</f>
        <v>#DIV/0!</v>
      </c>
    </row>
    <row r="3" spans="1:23" ht="20.25" customHeight="1" x14ac:dyDescent="0.15">
      <c r="A3" s="11" t="s">
        <v>26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10" t="e">
        <f>B3/C3</f>
        <v>#DIV/0!</v>
      </c>
      <c r="V3" s="10" t="e">
        <f>B3/M3</f>
        <v>#DIV/0!</v>
      </c>
      <c r="W3" s="10" t="e">
        <f>K3^2/M3</f>
        <v>#DIV/0!</v>
      </c>
    </row>
    <row r="4" spans="1:23" ht="20.25" customHeight="1" x14ac:dyDescent="0.15">
      <c r="A4" s="11" t="s">
        <v>27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  <c r="R4" s="9"/>
      <c r="S4" s="9"/>
      <c r="T4" s="9"/>
      <c r="U4" s="10" t="e">
        <f>B4/C4</f>
        <v>#DIV/0!</v>
      </c>
      <c r="V4" s="10" t="e">
        <f>B4/M4</f>
        <v>#DIV/0!</v>
      </c>
      <c r="W4" s="10" t="e">
        <f>K4^2/M4</f>
        <v>#DIV/0!</v>
      </c>
    </row>
    <row r="5" spans="1:23" ht="20.25" customHeight="1" x14ac:dyDescent="0.15">
      <c r="A5" s="11" t="s">
        <v>28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9"/>
      <c r="R5" s="9"/>
      <c r="S5" s="9"/>
      <c r="T5" s="9"/>
      <c r="U5" s="10" t="e">
        <f>B5/C5</f>
        <v>#DIV/0!</v>
      </c>
      <c r="V5" s="10" t="e">
        <f>B5/M5</f>
        <v>#DIV/0!</v>
      </c>
      <c r="W5" s="10" t="e">
        <f>K5^2/M5</f>
        <v>#DIV/0!</v>
      </c>
    </row>
    <row r="6" spans="1:23" ht="20.25" customHeight="1" x14ac:dyDescent="0.15">
      <c r="A6" s="11" t="s">
        <v>29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9"/>
      <c r="R6" s="9"/>
      <c r="S6" s="9"/>
      <c r="T6" s="9"/>
      <c r="U6" s="10" t="e">
        <f>B6/C6</f>
        <v>#DIV/0!</v>
      </c>
      <c r="V6" s="10" t="e">
        <f>B6/M6</f>
        <v>#DIV/0!</v>
      </c>
      <c r="W6" s="10" t="e">
        <f>K6^2/M6</f>
        <v>#DIV/0!</v>
      </c>
    </row>
    <row r="7" spans="1:23" ht="20.25" customHeight="1" x14ac:dyDescent="0.15">
      <c r="A7" s="11" t="s">
        <v>30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  <c r="P7" s="13"/>
      <c r="Q7" s="13"/>
      <c r="R7" s="13"/>
      <c r="S7" s="13"/>
      <c r="T7" s="13"/>
      <c r="U7" s="13"/>
      <c r="V7" s="13"/>
      <c r="W7" s="13"/>
    </row>
    <row r="9" spans="1:23" ht="30" x14ac:dyDescent="0.15">
      <c r="A9" s="6" t="s">
        <v>31</v>
      </c>
      <c r="B9" s="14" t="s">
        <v>32</v>
      </c>
      <c r="C9" s="14" t="s">
        <v>33</v>
      </c>
    </row>
    <row r="10" spans="1:23" ht="30" customHeight="1" x14ac:dyDescent="0.15">
      <c r="A10" s="11" t="s">
        <v>34</v>
      </c>
      <c r="B10" s="15"/>
      <c r="C10" s="15"/>
    </row>
    <row r="11" spans="1:23" ht="48.75" customHeight="1" x14ac:dyDescent="0.15">
      <c r="A11" s="7" t="s">
        <v>35</v>
      </c>
      <c r="B11" s="16">
        <f>224.80894*B10</f>
        <v>0</v>
      </c>
      <c r="C11" s="16"/>
    </row>
    <row r="13" spans="1:23" ht="30" x14ac:dyDescent="0.15">
      <c r="A13" s="6" t="s">
        <v>36</v>
      </c>
      <c r="B13" s="14" t="s">
        <v>32</v>
      </c>
      <c r="C13" s="14" t="s">
        <v>33</v>
      </c>
    </row>
    <row r="14" spans="1:23" ht="37.5" customHeight="1" x14ac:dyDescent="0.15">
      <c r="A14" s="11" t="s">
        <v>34</v>
      </c>
      <c r="B14" s="15"/>
      <c r="C14" s="15"/>
    </row>
    <row r="15" spans="1:23" ht="45.75" customHeight="1" x14ac:dyDescent="0.15">
      <c r="A15" s="7" t="s">
        <v>35</v>
      </c>
      <c r="B15" s="16">
        <f>224.80894*B14</f>
        <v>0</v>
      </c>
      <c r="C15" s="16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L15"/>
  <sheetViews>
    <sheetView showGridLines="0" zoomScaleNormal="100" workbookViewId="0">
      <selection activeCell="J6" sqref="J6"/>
    </sheetView>
  </sheetViews>
  <sheetFormatPr baseColWidth="10" defaultColWidth="8.6640625" defaultRowHeight="14" x14ac:dyDescent="0.15"/>
  <cols>
    <col min="1" max="1" width="17" style="1" customWidth="1"/>
    <col min="2" max="7" width="20.1640625" style="1" customWidth="1"/>
    <col min="8" max="1026" width="10.1640625" style="1" customWidth="1"/>
  </cols>
  <sheetData>
    <row r="1" spans="1:7" ht="30" x14ac:dyDescent="0.15">
      <c r="A1" s="43" t="s">
        <v>169</v>
      </c>
      <c r="B1" s="6" t="s">
        <v>37</v>
      </c>
      <c r="C1" s="6" t="s">
        <v>38</v>
      </c>
      <c r="D1" s="6" t="s">
        <v>39</v>
      </c>
      <c r="E1" s="6" t="s">
        <v>174</v>
      </c>
      <c r="F1" s="6" t="s">
        <v>175</v>
      </c>
      <c r="G1" s="6" t="s">
        <v>40</v>
      </c>
    </row>
    <row r="2" spans="1:7" ht="20.25" customHeight="1" x14ac:dyDescent="0.15">
      <c r="A2" s="11" t="s">
        <v>41</v>
      </c>
      <c r="B2" s="17"/>
      <c r="C2" s="17"/>
      <c r="D2" s="17"/>
      <c r="E2" s="17"/>
      <c r="F2" s="17"/>
      <c r="G2" s="18"/>
    </row>
    <row r="3" spans="1:7" ht="20.25" customHeight="1" x14ac:dyDescent="0.15">
      <c r="A3" s="7" t="s">
        <v>42</v>
      </c>
      <c r="B3" s="19">
        <f>2.20462*B2</f>
        <v>0</v>
      </c>
      <c r="C3" s="19">
        <f>2.20462*C2</f>
        <v>0</v>
      </c>
      <c r="D3" s="19">
        <f>2.20462*D2</f>
        <v>0</v>
      </c>
      <c r="E3" s="19"/>
      <c r="F3" s="19">
        <f>2.20462*F2</f>
        <v>0</v>
      </c>
      <c r="G3" s="19">
        <f>2.20462*G2</f>
        <v>0</v>
      </c>
    </row>
    <row r="6" spans="1:7" ht="30" x14ac:dyDescent="0.15">
      <c r="A6" s="6" t="s">
        <v>84</v>
      </c>
      <c r="B6" s="6" t="s">
        <v>37</v>
      </c>
      <c r="C6" s="6" t="s">
        <v>38</v>
      </c>
      <c r="D6" s="6" t="s">
        <v>39</v>
      </c>
      <c r="E6" s="6" t="s">
        <v>174</v>
      </c>
      <c r="F6" s="6" t="s">
        <v>175</v>
      </c>
      <c r="G6" s="6" t="s">
        <v>40</v>
      </c>
    </row>
    <row r="7" spans="1:7" ht="15" x14ac:dyDescent="0.15">
      <c r="A7" s="11" t="s">
        <v>41</v>
      </c>
      <c r="B7" s="17"/>
      <c r="C7" s="17"/>
      <c r="D7" s="17"/>
      <c r="E7" s="17"/>
      <c r="F7" s="17"/>
      <c r="G7" s="18"/>
    </row>
    <row r="8" spans="1:7" ht="15" x14ac:dyDescent="0.15">
      <c r="A8" s="7" t="s">
        <v>42</v>
      </c>
      <c r="B8" s="19">
        <f>2.20462*B7</f>
        <v>0</v>
      </c>
      <c r="C8" s="19">
        <f>2.20462*C7</f>
        <v>0</v>
      </c>
      <c r="D8" s="19">
        <f>2.20462*D7</f>
        <v>0</v>
      </c>
      <c r="E8" s="19"/>
      <c r="F8" s="19">
        <f>2.20462*F7</f>
        <v>0</v>
      </c>
      <c r="G8" s="19">
        <f>2.20462*G7</f>
        <v>0</v>
      </c>
    </row>
    <row r="14" spans="1:7" ht="24" customHeight="1" x14ac:dyDescent="0.15">
      <c r="A14" s="52" t="s">
        <v>173</v>
      </c>
      <c r="B14" s="53"/>
      <c r="C14" s="53"/>
      <c r="D14" s="53"/>
    </row>
    <row r="15" spans="1:7" ht="21.5" customHeight="1" x14ac:dyDescent="0.15"/>
  </sheetData>
  <mergeCells count="1">
    <mergeCell ref="A14:D14"/>
  </mergeCells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"/>
  <sheetViews>
    <sheetView showGridLines="0" zoomScaleNormal="100" workbookViewId="0">
      <selection activeCell="E8" sqref="E8"/>
    </sheetView>
  </sheetViews>
  <sheetFormatPr baseColWidth="10" defaultColWidth="8.6640625" defaultRowHeight="14" x14ac:dyDescent="0.15"/>
  <cols>
    <col min="1" max="1" width="22" style="1" customWidth="1"/>
    <col min="2" max="2" width="21.6640625" style="1" customWidth="1"/>
    <col min="3" max="3" width="22.6640625" style="1" customWidth="1"/>
    <col min="4" max="4" width="19.5" style="1" customWidth="1"/>
    <col min="5" max="5" width="20.6640625" style="1" customWidth="1"/>
    <col min="6" max="6" width="30.5" style="1" customWidth="1"/>
    <col min="7" max="1025" width="10.1640625" style="1" customWidth="1"/>
  </cols>
  <sheetData>
    <row r="1" spans="1:10" ht="30" x14ac:dyDescent="0.15">
      <c r="A1" s="6"/>
      <c r="B1" s="6" t="s">
        <v>43</v>
      </c>
      <c r="C1" s="6"/>
      <c r="D1" s="6" t="s">
        <v>44</v>
      </c>
      <c r="E1" s="6"/>
      <c r="F1" s="6" t="s">
        <v>45</v>
      </c>
    </row>
    <row r="2" spans="1:10" ht="20.25" customHeight="1" x14ac:dyDescent="0.15">
      <c r="A2" s="7" t="s">
        <v>46</v>
      </c>
      <c r="B2" s="20"/>
      <c r="C2" s="6" t="s">
        <v>47</v>
      </c>
      <c r="D2" s="21"/>
      <c r="E2" s="6" t="s">
        <v>48</v>
      </c>
      <c r="F2" s="21"/>
    </row>
    <row r="3" spans="1:10" ht="42.5" customHeight="1" x14ac:dyDescent="0.15">
      <c r="A3" s="7" t="s">
        <v>49</v>
      </c>
      <c r="B3" s="20">
        <f>D12*F4 + F3</f>
        <v>0</v>
      </c>
      <c r="C3" s="6" t="s">
        <v>50</v>
      </c>
      <c r="D3" s="16"/>
      <c r="E3" s="6" t="s">
        <v>51</v>
      </c>
      <c r="F3" s="16"/>
    </row>
    <row r="4" spans="1:10" ht="39" customHeight="1" x14ac:dyDescent="0.15">
      <c r="A4" s="7" t="s">
        <v>52</v>
      </c>
      <c r="B4" s="20"/>
      <c r="C4" s="6" t="s">
        <v>53</v>
      </c>
      <c r="D4" s="20"/>
      <c r="E4" s="42" t="s">
        <v>54</v>
      </c>
      <c r="F4" s="20"/>
    </row>
    <row r="5" spans="1:10" ht="33" customHeight="1" x14ac:dyDescent="0.15">
      <c r="A5" s="7" t="s">
        <v>55</v>
      </c>
      <c r="B5" s="20"/>
      <c r="C5" s="42" t="s">
        <v>56</v>
      </c>
      <c r="D5" s="20"/>
      <c r="E5" s="42" t="s">
        <v>57</v>
      </c>
      <c r="F5" s="20"/>
    </row>
    <row r="6" spans="1:10" ht="34.25" customHeight="1" x14ac:dyDescent="0.15">
      <c r="A6" s="7" t="s">
        <v>58</v>
      </c>
      <c r="B6" s="20"/>
      <c r="C6" s="42" t="s">
        <v>59</v>
      </c>
      <c r="D6" s="20"/>
      <c r="E6" s="42" t="s">
        <v>60</v>
      </c>
      <c r="F6" s="20"/>
      <c r="G6" s="54" t="s">
        <v>61</v>
      </c>
      <c r="H6" s="55"/>
      <c r="I6" s="55"/>
      <c r="J6" s="55"/>
    </row>
    <row r="7" spans="1:10" ht="30" x14ac:dyDescent="0.15">
      <c r="A7" s="7" t="s">
        <v>62</v>
      </c>
      <c r="B7" s="20"/>
      <c r="C7" s="6" t="s">
        <v>63</v>
      </c>
      <c r="D7" s="20"/>
      <c r="E7" s="6" t="s">
        <v>64</v>
      </c>
      <c r="F7" s="20"/>
    </row>
    <row r="8" spans="1:10" ht="20.25" customHeight="1" x14ac:dyDescent="0.15">
      <c r="A8" s="7" t="s">
        <v>65</v>
      </c>
      <c r="B8" s="20"/>
      <c r="C8" s="6" t="s">
        <v>66</v>
      </c>
      <c r="D8" s="20"/>
      <c r="E8" s="6"/>
      <c r="F8" s="20"/>
    </row>
    <row r="9" spans="1:10" ht="20.25" customHeight="1" x14ac:dyDescent="0.15">
      <c r="A9" s="7" t="s">
        <v>67</v>
      </c>
      <c r="B9" s="20"/>
      <c r="C9" s="6" t="s">
        <v>68</v>
      </c>
      <c r="D9" s="20"/>
      <c r="E9" s="6"/>
      <c r="F9" s="20"/>
    </row>
    <row r="10" spans="1:10" ht="20.25" customHeight="1" x14ac:dyDescent="0.15">
      <c r="A10" s="7"/>
      <c r="B10" s="20"/>
      <c r="C10" s="22" t="s">
        <v>69</v>
      </c>
      <c r="D10" s="20"/>
      <c r="E10" s="22"/>
      <c r="F10" s="20"/>
    </row>
    <row r="11" spans="1:10" ht="20.25" customHeight="1" x14ac:dyDescent="0.15">
      <c r="A11" s="7" t="s">
        <v>70</v>
      </c>
      <c r="B11" s="20">
        <f>SUM(B2:B10)</f>
        <v>0</v>
      </c>
      <c r="C11" s="6" t="s">
        <v>8</v>
      </c>
      <c r="D11" s="20"/>
      <c r="E11" s="6"/>
      <c r="F11" s="20"/>
    </row>
    <row r="12" spans="1:10" ht="20.25" customHeight="1" x14ac:dyDescent="0.15">
      <c r="A12" s="7" t="s">
        <v>71</v>
      </c>
      <c r="B12" s="16" t="e">
        <f>B11/D10/D11</f>
        <v>#DIV/0!</v>
      </c>
      <c r="C12" s="6" t="s">
        <v>72</v>
      </c>
      <c r="D12" s="20"/>
      <c r="E12" s="6"/>
      <c r="F12" s="20"/>
    </row>
  </sheetData>
  <mergeCells count="1">
    <mergeCell ref="G6:J6"/>
  </mergeCells>
  <pageMargins left="0.75" right="0.75" top="0.75" bottom="0.5" header="0.51180555555555496" footer="0.51180555555555496"/>
  <pageSetup orientation="landscape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8"/>
  <sheetViews>
    <sheetView showGridLines="0" zoomScaleNormal="100" workbookViewId="0">
      <selection activeCell="G8" sqref="G8"/>
    </sheetView>
  </sheetViews>
  <sheetFormatPr baseColWidth="10" defaultColWidth="8.6640625" defaultRowHeight="14" x14ac:dyDescent="0.15"/>
  <cols>
    <col min="1" max="6" width="22.1640625" style="1" customWidth="1"/>
    <col min="7" max="7" width="23.1640625" style="1" customWidth="1"/>
    <col min="8" max="8" width="24.6640625" style="1" customWidth="1"/>
    <col min="9" max="1025" width="10.1640625" style="1" customWidth="1"/>
  </cols>
  <sheetData>
    <row r="1" spans="1:1025" ht="30" customHeight="1" x14ac:dyDescent="0.15">
      <c r="A1" s="55" t="s">
        <v>73</v>
      </c>
      <c r="B1" s="55"/>
    </row>
    <row r="3" spans="1:1025" ht="30" x14ac:dyDescent="0.15">
      <c r="A3" s="6"/>
      <c r="B3" s="6" t="s">
        <v>74</v>
      </c>
      <c r="C3" s="6" t="s">
        <v>75</v>
      </c>
      <c r="D3" s="6" t="s">
        <v>76</v>
      </c>
      <c r="E3" s="6" t="s">
        <v>77</v>
      </c>
      <c r="F3" s="6" t="s">
        <v>78</v>
      </c>
      <c r="G3" s="6" t="s">
        <v>79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2.25" customHeight="1" x14ac:dyDescent="0.15">
      <c r="A4" s="11" t="s">
        <v>80</v>
      </c>
      <c r="B4" s="17"/>
      <c r="C4" s="17"/>
      <c r="D4" s="17"/>
      <c r="E4" s="23"/>
      <c r="F4" s="23"/>
      <c r="G4" s="2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30" x14ac:dyDescent="0.15">
      <c r="A5" s="7" t="s">
        <v>81</v>
      </c>
      <c r="B5" s="19"/>
      <c r="C5" s="19"/>
      <c r="D5" s="19"/>
      <c r="E5" s="25"/>
      <c r="F5" s="25"/>
      <c r="G5" s="26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14" customHeight="1" x14ac:dyDescent="0.15">
      <c r="A6" s="55" t="s">
        <v>82</v>
      </c>
      <c r="B6" s="55"/>
    </row>
    <row r="7" spans="1:1025" x14ac:dyDescent="0.15">
      <c r="A7" s="55"/>
      <c r="B7" s="55"/>
    </row>
    <row r="8" spans="1:1025" ht="20.25" customHeight="1" x14ac:dyDescent="0.15">
      <c r="B8" s="56" t="s">
        <v>83</v>
      </c>
      <c r="C8" s="56"/>
      <c r="D8" s="56" t="s">
        <v>84</v>
      </c>
      <c r="E8" s="56"/>
      <c r="F8" s="56"/>
      <c r="G8" s="45"/>
    </row>
    <row r="9" spans="1:1025" ht="20.25" customHeight="1" x14ac:dyDescent="0.15">
      <c r="A9" s="6"/>
      <c r="B9" s="6" t="s">
        <v>85</v>
      </c>
      <c r="C9" s="6" t="s">
        <v>86</v>
      </c>
      <c r="D9" s="6" t="s">
        <v>85</v>
      </c>
      <c r="E9" s="6" t="s">
        <v>86</v>
      </c>
      <c r="F9" s="6" t="s">
        <v>87</v>
      </c>
      <c r="G9" s="46"/>
    </row>
    <row r="10" spans="1:1025" ht="20.25" customHeight="1" x14ac:dyDescent="0.15">
      <c r="A10" s="11" t="s">
        <v>88</v>
      </c>
      <c r="B10" s="17"/>
      <c r="C10" s="17"/>
      <c r="D10" s="17"/>
      <c r="E10" s="17"/>
      <c r="F10" s="17"/>
      <c r="G10" s="47"/>
    </row>
    <row r="11" spans="1:1025" ht="20.25" customHeight="1" x14ac:dyDescent="0.15">
      <c r="A11" s="11" t="s">
        <v>89</v>
      </c>
      <c r="B11" s="17"/>
      <c r="C11" s="17"/>
      <c r="D11" s="17"/>
      <c r="E11" s="17"/>
      <c r="F11" s="17"/>
      <c r="G11" s="47"/>
    </row>
    <row r="12" spans="1:1025" ht="20.25" customHeight="1" x14ac:dyDescent="0.15">
      <c r="A12" s="11" t="s">
        <v>90</v>
      </c>
      <c r="B12" s="17"/>
      <c r="C12" s="17"/>
      <c r="D12" s="17"/>
      <c r="E12" s="17"/>
      <c r="F12" s="17"/>
      <c r="G12" s="47"/>
    </row>
    <row r="14" spans="1:1025" ht="32" customHeight="1" x14ac:dyDescent="0.15">
      <c r="A14" s="6"/>
      <c r="B14" s="6" t="s">
        <v>91</v>
      </c>
      <c r="C14" s="6" t="s">
        <v>92</v>
      </c>
      <c r="D14" s="6" t="s">
        <v>93</v>
      </c>
      <c r="E14" s="6" t="s">
        <v>94</v>
      </c>
    </row>
    <row r="15" spans="1:1025" ht="31.25" customHeight="1" x14ac:dyDescent="0.15">
      <c r="A15" s="11" t="s">
        <v>95</v>
      </c>
      <c r="B15" s="17"/>
      <c r="C15" s="17"/>
      <c r="D15" s="23"/>
      <c r="E15" s="24"/>
    </row>
    <row r="16" spans="1:1025" ht="30" x14ac:dyDescent="0.15">
      <c r="A16" s="7" t="s">
        <v>96</v>
      </c>
      <c r="B16" s="19"/>
      <c r="C16" s="19"/>
      <c r="D16" s="25"/>
      <c r="E16" s="26"/>
    </row>
    <row r="18" spans="1:2" ht="96.5" customHeight="1" x14ac:dyDescent="0.15">
      <c r="A18" s="55" t="s">
        <v>97</v>
      </c>
      <c r="B18" s="55"/>
    </row>
  </sheetData>
  <mergeCells count="5">
    <mergeCell ref="D8:F8"/>
    <mergeCell ref="A1:B1"/>
    <mergeCell ref="A18:B18"/>
    <mergeCell ref="A6:B7"/>
    <mergeCell ref="B8:C8"/>
  </mergeCells>
  <phoneticPr fontId="7" type="noConversion"/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M7"/>
  <sheetViews>
    <sheetView showGridLines="0" zoomScaleNormal="100" workbookViewId="0">
      <selection activeCell="C12" sqref="C12"/>
    </sheetView>
  </sheetViews>
  <sheetFormatPr baseColWidth="10" defaultColWidth="8.6640625" defaultRowHeight="14" x14ac:dyDescent="0.15"/>
  <cols>
    <col min="1" max="1" width="30.1640625" style="1" customWidth="1"/>
    <col min="2" max="8" width="21.6640625" style="1" customWidth="1"/>
    <col min="9" max="1027" width="10.1640625" style="1" customWidth="1"/>
  </cols>
  <sheetData>
    <row r="1" spans="1:8" ht="24" customHeight="1" x14ac:dyDescent="0.15">
      <c r="A1" s="57"/>
      <c r="B1" s="58" t="s">
        <v>98</v>
      </c>
      <c r="C1" s="58"/>
      <c r="D1" s="49" t="s">
        <v>99</v>
      </c>
      <c r="E1" s="49" t="s">
        <v>99</v>
      </c>
      <c r="F1" s="49" t="s">
        <v>100</v>
      </c>
      <c r="G1" s="58" t="s">
        <v>101</v>
      </c>
      <c r="H1" s="58"/>
    </row>
    <row r="2" spans="1:8" ht="24.5" customHeight="1" x14ac:dyDescent="0.15">
      <c r="A2" s="57"/>
      <c r="B2" s="48" t="s">
        <v>176</v>
      </c>
      <c r="C2" s="48" t="s">
        <v>178</v>
      </c>
      <c r="D2" s="48" t="s">
        <v>102</v>
      </c>
      <c r="E2" s="48" t="s">
        <v>103</v>
      </c>
      <c r="F2" s="48" t="s">
        <v>104</v>
      </c>
      <c r="G2" s="48" t="s">
        <v>179</v>
      </c>
      <c r="H2" s="48" t="s">
        <v>180</v>
      </c>
    </row>
    <row r="3" spans="1:8" ht="20.25" customHeight="1" x14ac:dyDescent="0.15">
      <c r="A3" s="50" t="s">
        <v>105</v>
      </c>
      <c r="B3" s="23"/>
      <c r="C3" s="23"/>
      <c r="D3" s="23"/>
      <c r="E3" s="23"/>
      <c r="F3" s="23"/>
      <c r="G3" s="24"/>
      <c r="H3" s="24"/>
    </row>
    <row r="4" spans="1:8" ht="20.25" customHeight="1" x14ac:dyDescent="0.15">
      <c r="A4" s="50" t="s">
        <v>106</v>
      </c>
      <c r="B4" s="27"/>
      <c r="C4" s="27"/>
      <c r="D4" s="27"/>
      <c r="E4" s="27"/>
      <c r="F4" s="27"/>
      <c r="G4" s="28"/>
      <c r="H4" s="28"/>
    </row>
    <row r="5" spans="1:8" ht="20.25" customHeight="1" x14ac:dyDescent="0.15">
      <c r="A5" s="50" t="s">
        <v>107</v>
      </c>
      <c r="B5" s="29"/>
      <c r="C5" s="29"/>
      <c r="D5" s="29"/>
      <c r="E5" s="29"/>
      <c r="F5" s="29"/>
      <c r="G5" s="30"/>
      <c r="H5" s="30"/>
    </row>
    <row r="6" spans="1:8" ht="20.25" customHeight="1" x14ac:dyDescent="0.15">
      <c r="A6" s="51" t="s">
        <v>108</v>
      </c>
      <c r="B6" s="31"/>
      <c r="C6" s="31"/>
      <c r="D6" s="31"/>
      <c r="E6" s="31"/>
      <c r="F6" s="31"/>
      <c r="G6" s="32"/>
      <c r="H6" s="32"/>
    </row>
    <row r="7" spans="1:8" ht="22.75" customHeight="1" x14ac:dyDescent="0.15">
      <c r="A7" s="51" t="s">
        <v>177</v>
      </c>
      <c r="B7" s="31"/>
      <c r="C7" s="31"/>
      <c r="D7" s="31"/>
      <c r="E7" s="31"/>
      <c r="F7" s="31"/>
      <c r="G7" s="32"/>
      <c r="H7" s="32"/>
    </row>
  </sheetData>
  <mergeCells count="3">
    <mergeCell ref="A1:A2"/>
    <mergeCell ref="B1:C1"/>
    <mergeCell ref="G1:H1"/>
  </mergeCells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showGridLines="0" zoomScaleNormal="100" workbookViewId="0">
      <selection activeCell="C2" sqref="C2"/>
    </sheetView>
  </sheetViews>
  <sheetFormatPr baseColWidth="10" defaultColWidth="8.6640625" defaultRowHeight="14" x14ac:dyDescent="0.15"/>
  <cols>
    <col min="1" max="4" width="21.1640625" style="1" customWidth="1"/>
    <col min="5" max="1025" width="10.1640625" style="1" customWidth="1"/>
  </cols>
  <sheetData>
    <row r="1" spans="1:3" ht="34.5" customHeight="1" x14ac:dyDescent="0.15">
      <c r="A1" s="6" t="s">
        <v>109</v>
      </c>
      <c r="B1" s="14" t="s">
        <v>110</v>
      </c>
      <c r="C1" s="14" t="s">
        <v>33</v>
      </c>
    </row>
    <row r="2" spans="1:3" ht="20.25" customHeight="1" x14ac:dyDescent="0.15">
      <c r="A2" s="11" t="s">
        <v>111</v>
      </c>
      <c r="B2" s="15"/>
      <c r="C2" s="15"/>
    </row>
    <row r="3" spans="1:3" ht="20.25" customHeight="1" x14ac:dyDescent="0.15">
      <c r="A3" s="7" t="s">
        <v>112</v>
      </c>
      <c r="B3" s="16">
        <f>224.80894*B2</f>
        <v>0</v>
      </c>
      <c r="C3" s="16"/>
    </row>
    <row r="6" spans="1:3" ht="30" x14ac:dyDescent="0.15">
      <c r="A6" s="6" t="s">
        <v>113</v>
      </c>
      <c r="B6" s="14" t="s">
        <v>110</v>
      </c>
      <c r="C6" s="14" t="s">
        <v>33</v>
      </c>
    </row>
    <row r="7" spans="1:3" ht="15" x14ac:dyDescent="0.15">
      <c r="A7" s="11" t="s">
        <v>111</v>
      </c>
      <c r="B7" s="15"/>
      <c r="C7" s="15"/>
    </row>
    <row r="8" spans="1:3" ht="15" x14ac:dyDescent="0.15">
      <c r="A8" s="7" t="s">
        <v>112</v>
      </c>
      <c r="B8" s="16">
        <f>224.80894*B7</f>
        <v>0</v>
      </c>
      <c r="C8" s="16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FCCE-DDB2-4941-8D92-1F7F99DC3FDB}">
  <dimension ref="A1:AMJ8"/>
  <sheetViews>
    <sheetView showGridLines="0" zoomScaleNormal="100" workbookViewId="0">
      <selection activeCell="D5" sqref="D5"/>
    </sheetView>
  </sheetViews>
  <sheetFormatPr baseColWidth="10" defaultColWidth="8.6640625" defaultRowHeight="14" x14ac:dyDescent="0.15"/>
  <cols>
    <col min="1" max="7" width="16" style="1" customWidth="1"/>
    <col min="8" max="8" width="15.5" style="1" customWidth="1"/>
    <col min="9" max="1024" width="10.1640625" style="1" customWidth="1"/>
  </cols>
  <sheetData>
    <row r="1" spans="1:5" x14ac:dyDescent="0.15">
      <c r="A1" s="59" t="s">
        <v>114</v>
      </c>
      <c r="B1" s="59"/>
      <c r="C1" s="60"/>
    </row>
    <row r="2" spans="1:5" s="1" customFormat="1" ht="44" customHeight="1" x14ac:dyDescent="0.15">
      <c r="A2" s="6" t="s">
        <v>115</v>
      </c>
      <c r="B2" s="6" t="s">
        <v>116</v>
      </c>
      <c r="C2" s="44" t="s">
        <v>117</v>
      </c>
    </row>
    <row r="3" spans="1:5" s="1" customFormat="1" ht="20.25" customHeight="1" x14ac:dyDescent="0.15">
      <c r="A3" s="16"/>
      <c r="B3" s="16"/>
      <c r="C3" s="16"/>
    </row>
    <row r="6" spans="1:5" ht="17.25" customHeight="1" x14ac:dyDescent="0.15">
      <c r="A6" s="59" t="s">
        <v>118</v>
      </c>
      <c r="B6" s="59"/>
      <c r="C6" s="59"/>
      <c r="D6" s="59"/>
      <c r="E6" s="59"/>
    </row>
    <row r="7" spans="1:5" ht="30" x14ac:dyDescent="0.15">
      <c r="A7" s="6" t="s">
        <v>119</v>
      </c>
      <c r="B7" s="6" t="s">
        <v>120</v>
      </c>
      <c r="C7" s="6" t="s">
        <v>121</v>
      </c>
      <c r="D7" s="6" t="s">
        <v>122</v>
      </c>
      <c r="E7" s="6" t="s">
        <v>123</v>
      </c>
    </row>
    <row r="8" spans="1:5" ht="19.5" customHeight="1" x14ac:dyDescent="0.15">
      <c r="A8" s="16"/>
      <c r="B8" s="16"/>
      <c r="C8" s="16"/>
      <c r="D8" s="37"/>
      <c r="E8" s="37"/>
    </row>
  </sheetData>
  <mergeCells count="2">
    <mergeCell ref="A1:C1"/>
    <mergeCell ref="A6:E6"/>
  </mergeCells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2"/>
  <sheetViews>
    <sheetView showGridLines="0" zoomScaleNormal="100" workbookViewId="0">
      <selection activeCell="C14" sqref="C14"/>
    </sheetView>
  </sheetViews>
  <sheetFormatPr baseColWidth="10" defaultColWidth="8.6640625" defaultRowHeight="14" x14ac:dyDescent="0.15"/>
  <cols>
    <col min="1" max="1" width="31.6640625" style="1" customWidth="1"/>
    <col min="2" max="4" width="17" style="1" customWidth="1"/>
    <col min="5" max="1025" width="10.1640625" style="1" customWidth="1"/>
  </cols>
  <sheetData>
    <row r="1" spans="1:4" ht="30" x14ac:dyDescent="0.15">
      <c r="A1" s="6"/>
      <c r="B1" s="6" t="s">
        <v>124</v>
      </c>
      <c r="C1" s="6" t="s">
        <v>125</v>
      </c>
      <c r="D1" s="6" t="s">
        <v>126</v>
      </c>
    </row>
    <row r="2" spans="1:4" ht="20.25" customHeight="1" x14ac:dyDescent="0.15">
      <c r="A2" s="7" t="s">
        <v>127</v>
      </c>
      <c r="B2" s="23"/>
      <c r="C2" s="23"/>
      <c r="D2" s="24"/>
    </row>
    <row r="3" spans="1:4" ht="20.25" customHeight="1" x14ac:dyDescent="0.15">
      <c r="A3" s="11" t="s">
        <v>128</v>
      </c>
      <c r="B3" s="23"/>
      <c r="C3" s="23"/>
      <c r="D3" s="24"/>
    </row>
    <row r="4" spans="1:4" ht="20.25" customHeight="1" x14ac:dyDescent="0.15">
      <c r="A4" s="11" t="s">
        <v>129</v>
      </c>
      <c r="B4" s="23"/>
      <c r="C4" s="23"/>
      <c r="D4" s="24"/>
    </row>
    <row r="5" spans="1:4" ht="20.25" customHeight="1" x14ac:dyDescent="0.15">
      <c r="A5" s="11" t="s">
        <v>130</v>
      </c>
      <c r="B5" s="23"/>
      <c r="C5" s="23"/>
      <c r="D5" s="24"/>
    </row>
    <row r="6" spans="1:4" ht="20.25" customHeight="1" x14ac:dyDescent="0.15">
      <c r="A6" s="11" t="s">
        <v>131</v>
      </c>
      <c r="B6" s="23"/>
      <c r="C6" s="23"/>
      <c r="D6" s="24"/>
    </row>
    <row r="7" spans="1:4" ht="20.25" customHeight="1" x14ac:dyDescent="0.15">
      <c r="A7" s="11" t="s">
        <v>132</v>
      </c>
      <c r="B7" s="23"/>
      <c r="C7" s="23"/>
      <c r="D7" s="24"/>
    </row>
    <row r="8" spans="1:4" ht="20.25" customHeight="1" x14ac:dyDescent="0.15">
      <c r="A8" s="11" t="s">
        <v>133</v>
      </c>
      <c r="B8" s="8"/>
      <c r="C8" s="8" t="s">
        <v>134</v>
      </c>
      <c r="D8" s="9" t="s">
        <v>134</v>
      </c>
    </row>
    <row r="9" spans="1:4" ht="20.25" customHeight="1" x14ac:dyDescent="0.15">
      <c r="A9" s="11" t="s">
        <v>135</v>
      </c>
      <c r="B9" s="33"/>
      <c r="C9" s="33"/>
      <c r="D9" s="34"/>
    </row>
    <row r="10" spans="1:4" ht="20.25" customHeight="1" x14ac:dyDescent="0.15">
      <c r="A10" s="11" t="s">
        <v>136</v>
      </c>
      <c r="B10" s="23"/>
      <c r="C10" s="8" t="s">
        <v>134</v>
      </c>
      <c r="D10" s="9" t="s">
        <v>134</v>
      </c>
    </row>
    <row r="11" spans="1:4" ht="20.25" customHeight="1" x14ac:dyDescent="0.15">
      <c r="A11" s="11" t="s">
        <v>137</v>
      </c>
      <c r="B11" s="25"/>
      <c r="C11" s="25"/>
      <c r="D11" s="35" t="s">
        <v>134</v>
      </c>
    </row>
    <row r="12" spans="1:4" ht="20.25" customHeight="1" x14ac:dyDescent="0.15">
      <c r="A12" s="11" t="s">
        <v>138</v>
      </c>
      <c r="B12" s="36" t="s">
        <v>134</v>
      </c>
      <c r="C12" s="25"/>
      <c r="D12" s="26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C128C8C70BC4E92D8177ADAE1643D" ma:contentTypeVersion="8" ma:contentTypeDescription="Create a new document." ma:contentTypeScope="" ma:versionID="ee558550afd8873a94d9202c4e65fd09">
  <xsd:schema xmlns:xsd="http://www.w3.org/2001/XMLSchema" xmlns:xs="http://www.w3.org/2001/XMLSchema" xmlns:p="http://schemas.microsoft.com/office/2006/metadata/properties" xmlns:ns2="df455a44-da03-4d16-893c-189b8c6fe773" targetNamespace="http://schemas.microsoft.com/office/2006/metadata/properties" ma:root="true" ma:fieldsID="6720eee272d10e96ce1a0f43b2268405" ns2:_="">
    <xsd:import namespace="df455a44-da03-4d16-893c-189b8c6fe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55a44-da03-4d16-893c-189b8c6fe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A2279B-89E0-49E9-92AF-5FCA1626F28C}">
  <ds:schemaRefs>
    <ds:schemaRef ds:uri="http://schemas.microsoft.com/office/2006/documentManagement/types"/>
    <ds:schemaRef ds:uri="df455a44-da03-4d16-893c-189b8c6fe773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8ED7DCF-BCB7-41E9-A19C-6C2BE5CC6D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624F01-74F8-4713-A5A0-FDC3CF70A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455a44-da03-4d16-893c-189b8c6fe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 - Overall</vt:lpstr>
      <vt:lpstr>General - Comparison aircraft</vt:lpstr>
      <vt:lpstr>Weights - Overall</vt:lpstr>
      <vt:lpstr>Cost - COC</vt:lpstr>
      <vt:lpstr>Performance - Overall</vt:lpstr>
      <vt:lpstr>Performance - Aerodynamics</vt:lpstr>
      <vt:lpstr>Performance - Engine</vt:lpstr>
      <vt:lpstr>Performance - Launch &amp; Recovery</vt:lpstr>
      <vt:lpstr>Layout - Lifting surfaces</vt:lpstr>
      <vt:lpstr>Layout - Fuselage</vt:lpstr>
      <vt:lpstr>Layout - Engines</vt:lpstr>
      <vt:lpstr>Layout - Control surfaces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tbroo_000</dc:creator>
  <cp:keywords/>
  <dc:description/>
  <cp:lastModifiedBy>Michael Chen</cp:lastModifiedBy>
  <cp:revision>1</cp:revision>
  <dcterms:created xsi:type="dcterms:W3CDTF">2009-09-25T01:08:40Z</dcterms:created>
  <dcterms:modified xsi:type="dcterms:W3CDTF">2025-08-27T23:30:11Z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0x0101005A1C128C8C70BC4E92D8177ADAE1643D</vt:lpwstr>
  </property>
</Properties>
</file>