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PUBLIC\Chemistry Folders\Technician Folders\Chris Wiken\Wikens Ridiculousness\"/>
    </mc:Choice>
  </mc:AlternateContent>
  <xr:revisionPtr revIDLastSave="0" documentId="13_ncr:1_{5D8D3909-4D1C-450E-89D6-B288B692F88E}" xr6:coauthVersionLast="47" xr6:coauthVersionMax="47" xr10:uidLastSave="{00000000-0000-0000-0000-000000000000}"/>
  <bookViews>
    <workbookView xWindow="-108" yWindow="-108" windowWidth="23256" windowHeight="13896" xr2:uid="{63570644-ECAD-4B2D-A8A1-CFF223909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C8" i="1"/>
  <c r="C9" i="1"/>
  <c r="C10" i="1" s="1"/>
  <c r="C14" i="1" l="1"/>
  <c r="C11" i="1"/>
  <c r="C12" i="1" s="1"/>
  <c r="C15" i="1"/>
  <c r="G14" i="1" s="1"/>
  <c r="G15" i="1" s="1"/>
  <c r="G16" i="1" l="1"/>
  <c r="G17" i="1" s="1"/>
  <c r="C13" i="1"/>
  <c r="C17" i="1"/>
  <c r="C16" i="1"/>
  <c r="G18" i="1" l="1"/>
  <c r="G21" i="1" s="1"/>
</calcChain>
</file>

<file path=xl/sharedStrings.xml><?xml version="1.0" encoding="utf-8"?>
<sst xmlns="http://schemas.openxmlformats.org/spreadsheetml/2006/main" count="38" uniqueCount="35">
  <si>
    <t>Var</t>
  </si>
  <si>
    <t>Line #</t>
  </si>
  <si>
    <t>Var Val</t>
  </si>
  <si>
    <t>purge_spd</t>
  </si>
  <si>
    <t>pulse_time_constant</t>
  </si>
  <si>
    <t>purge_length_maximum</t>
  </si>
  <si>
    <t>purge_length</t>
  </si>
  <si>
    <t>purge_length_modifier</t>
  </si>
  <si>
    <t>purge_length_addition</t>
  </si>
  <si>
    <t>purge_length_minimum</t>
  </si>
  <si>
    <t>blobs</t>
  </si>
  <si>
    <t>purge_per_blob</t>
  </si>
  <si>
    <t>purge_len</t>
  </si>
  <si>
    <t>retracts_per_blob</t>
  </si>
  <si>
    <t>purge_per_retract</t>
  </si>
  <si>
    <t>pulses_per_retract</t>
  </si>
  <si>
    <t>pulses_per_blob</t>
  </si>
  <si>
    <t>purge_per_pulse</t>
  </si>
  <si>
    <t>pulse_duration</t>
  </si>
  <si>
    <t>purged_this_blob</t>
  </si>
  <si>
    <t>brush_top</t>
  </si>
  <si>
    <t>clearance_z</t>
  </si>
  <si>
    <t>tray_top</t>
  </si>
  <si>
    <t>purge_start</t>
  </si>
  <si>
    <t>z_raise</t>
  </si>
  <si>
    <t>z_raise_exp</t>
  </si>
  <si>
    <t>eject_hop</t>
  </si>
  <si>
    <t>pulse</t>
  </si>
  <si>
    <t>z_last_pos</t>
  </si>
  <si>
    <t>z_pos</t>
  </si>
  <si>
    <t>z_up</t>
  </si>
  <si>
    <t>speed</t>
  </si>
  <si>
    <t>pulse_speed (mm/s)</t>
  </si>
  <si>
    <t>CONSTANT</t>
  </si>
  <si>
    <t>pulse_speed (mm/h)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</si>
</sst>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76B3-753B-4A3C-BDD7-FDB29C253CEA}">
  <dimension ref="A1:G21"/>
  <sheetViews>
    <sheetView tabSelected="1" workbookViewId="0">
      <selection activeCell="F21" sqref="F21"/>
    </sheetView>
  </sheetViews>
  <sheetFormatPr defaultRowHeight="14.4" x14ac:dyDescent="0.3"/>
  <cols>
    <col min="2" max="2" width="20.109375" bestFit="1" customWidth="1"/>
    <col min="4" max="4" width="3.44140625" customWidth="1"/>
    <col min="6" max="6" width="30.88671875" customWidth="1"/>
  </cols>
  <sheetData>
    <row r="1" spans="1:7" x14ac:dyDescent="0.3">
      <c r="A1" t="s">
        <v>1</v>
      </c>
      <c r="B1" t="s">
        <v>0</v>
      </c>
      <c r="C1" t="s">
        <v>2</v>
      </c>
      <c r="E1" t="s">
        <v>1</v>
      </c>
      <c r="F1" t="s">
        <v>0</v>
      </c>
      <c r="G1" t="s">
        <v>2</v>
      </c>
    </row>
    <row r="2" spans="1:7" x14ac:dyDescent="0.3">
      <c r="A2">
        <v>75</v>
      </c>
      <c r="B2" t="s">
        <v>3</v>
      </c>
      <c r="C2" s="1">
        <v>480</v>
      </c>
      <c r="E2">
        <v>98</v>
      </c>
      <c r="F2" t="s">
        <v>20</v>
      </c>
      <c r="G2" s="1">
        <v>20</v>
      </c>
    </row>
    <row r="3" spans="1:7" x14ac:dyDescent="0.3">
      <c r="A3">
        <v>242</v>
      </c>
      <c r="B3" t="s">
        <v>9</v>
      </c>
      <c r="C3" s="1">
        <v>35</v>
      </c>
      <c r="E3">
        <v>102</v>
      </c>
      <c r="F3" t="s">
        <v>21</v>
      </c>
      <c r="G3" s="1">
        <v>3</v>
      </c>
    </row>
    <row r="4" spans="1:7" x14ac:dyDescent="0.3">
      <c r="A4">
        <v>246</v>
      </c>
      <c r="B4" t="s">
        <v>5</v>
      </c>
      <c r="C4" s="1">
        <v>120</v>
      </c>
      <c r="E4">
        <v>157</v>
      </c>
      <c r="F4" t="s">
        <v>22</v>
      </c>
      <c r="G4" s="1">
        <v>20</v>
      </c>
    </row>
    <row r="5" spans="1:7" x14ac:dyDescent="0.3">
      <c r="A5">
        <v>250</v>
      </c>
      <c r="B5" t="s">
        <v>6</v>
      </c>
      <c r="C5" s="1">
        <v>100</v>
      </c>
      <c r="E5">
        <v>210</v>
      </c>
      <c r="F5" t="s">
        <v>23</v>
      </c>
      <c r="G5" s="1">
        <v>0.2</v>
      </c>
    </row>
    <row r="6" spans="1:7" x14ac:dyDescent="0.3">
      <c r="A6">
        <v>254</v>
      </c>
      <c r="B6" t="s">
        <v>7</v>
      </c>
      <c r="C6" s="1">
        <v>0.6</v>
      </c>
      <c r="E6">
        <v>213</v>
      </c>
      <c r="F6" t="s">
        <v>24</v>
      </c>
      <c r="G6" s="1">
        <v>10</v>
      </c>
    </row>
    <row r="7" spans="1:7" x14ac:dyDescent="0.3">
      <c r="A7">
        <v>265</v>
      </c>
      <c r="B7" t="s">
        <v>8</v>
      </c>
      <c r="C7" s="1">
        <v>30</v>
      </c>
      <c r="E7">
        <v>220</v>
      </c>
      <c r="F7" t="s">
        <v>25</v>
      </c>
      <c r="G7" s="1">
        <v>0.85</v>
      </c>
    </row>
    <row r="8" spans="1:7" x14ac:dyDescent="0.3">
      <c r="A8">
        <v>377</v>
      </c>
      <c r="B8" t="s">
        <v>12</v>
      </c>
      <c r="C8" s="2">
        <f>MAX(C3,C5)</f>
        <v>100</v>
      </c>
      <c r="E8">
        <v>223</v>
      </c>
      <c r="F8" t="s">
        <v>26</v>
      </c>
      <c r="G8" s="1">
        <v>1</v>
      </c>
    </row>
    <row r="9" spans="1:7" x14ac:dyDescent="0.3">
      <c r="A9">
        <v>433</v>
      </c>
      <c r="B9" t="s">
        <v>10</v>
      </c>
      <c r="C9">
        <f>CEILING(C5/C4,1)</f>
        <v>1</v>
      </c>
    </row>
    <row r="10" spans="1:7" x14ac:dyDescent="0.3">
      <c r="A10">
        <v>434</v>
      </c>
      <c r="B10" t="s">
        <v>11</v>
      </c>
      <c r="C10">
        <f>C5/C9</f>
        <v>100</v>
      </c>
    </row>
    <row r="11" spans="1:7" x14ac:dyDescent="0.3">
      <c r="A11">
        <v>435</v>
      </c>
      <c r="B11" t="s">
        <v>13</v>
      </c>
      <c r="C11">
        <f>CEILING(C10/40,1)</f>
        <v>3</v>
      </c>
    </row>
    <row r="12" spans="1:7" x14ac:dyDescent="0.3">
      <c r="A12">
        <v>436</v>
      </c>
      <c r="B12" t="s">
        <v>14</v>
      </c>
      <c r="C12">
        <f>TRUNC(C10/C11,0)</f>
        <v>33</v>
      </c>
    </row>
    <row r="13" spans="1:7" x14ac:dyDescent="0.3">
      <c r="A13">
        <v>437</v>
      </c>
      <c r="B13" t="s">
        <v>15</v>
      </c>
      <c r="C13">
        <f>CEILING(C10/C11/5,1)</f>
        <v>7</v>
      </c>
      <c r="E13">
        <v>459</v>
      </c>
      <c r="F13" t="s">
        <v>27</v>
      </c>
      <c r="G13" s="3">
        <v>20</v>
      </c>
    </row>
    <row r="14" spans="1:7" x14ac:dyDescent="0.3">
      <c r="A14">
        <v>438</v>
      </c>
      <c r="B14" t="s">
        <v>16</v>
      </c>
      <c r="C14">
        <f>CEILING(C10/5,1)</f>
        <v>20</v>
      </c>
      <c r="E14">
        <v>461</v>
      </c>
      <c r="F14" t="s">
        <v>19</v>
      </c>
      <c r="G14">
        <f>G13*C15</f>
        <v>100</v>
      </c>
    </row>
    <row r="15" spans="1:7" x14ac:dyDescent="0.3">
      <c r="A15">
        <v>439</v>
      </c>
      <c r="B15" t="s">
        <v>17</v>
      </c>
      <c r="C15">
        <f>C10/C14</f>
        <v>5</v>
      </c>
      <c r="E15">
        <v>462</v>
      </c>
      <c r="F15" t="s">
        <v>28</v>
      </c>
      <c r="G15">
        <f>G5+(G14/C4)^G7*G6</f>
        <v>8.7643802414064336</v>
      </c>
    </row>
    <row r="16" spans="1:7" x14ac:dyDescent="0.3">
      <c r="A16">
        <v>440</v>
      </c>
      <c r="B16" t="s">
        <v>4</v>
      </c>
      <c r="C16">
        <f>C15 * 0.95 / C2 / (C15 * 0.95 / C2 + C15 * 0.05 / 50)</f>
        <v>0.66433566433566427</v>
      </c>
      <c r="E16">
        <v>463</v>
      </c>
      <c r="F16" t="s">
        <v>29</v>
      </c>
      <c r="G16">
        <f>G5+((G14+C15)/C4)^G7*G6</f>
        <v>9.1270269333886009</v>
      </c>
    </row>
    <row r="17" spans="1:7" x14ac:dyDescent="0.3">
      <c r="A17">
        <v>441</v>
      </c>
      <c r="B17" t="s">
        <v>18</v>
      </c>
      <c r="C17">
        <f>C15/C2</f>
        <v>1.0416666666666666E-2</v>
      </c>
      <c r="E17">
        <v>464</v>
      </c>
      <c r="F17" t="s">
        <v>30</v>
      </c>
      <c r="G17">
        <f>G16-G15</f>
        <v>0.36264669198216737</v>
      </c>
    </row>
    <row r="18" spans="1:7" x14ac:dyDescent="0.3">
      <c r="E18">
        <v>465</v>
      </c>
      <c r="F18" t="s">
        <v>31</v>
      </c>
      <c r="G18">
        <f>G17/C17</f>
        <v>34.814082430288067</v>
      </c>
    </row>
    <row r="19" spans="1:7" x14ac:dyDescent="0.3">
      <c r="F19" t="s">
        <v>33</v>
      </c>
      <c r="G19">
        <v>7.4</v>
      </c>
    </row>
    <row r="20" spans="1:7" x14ac:dyDescent="0.3">
      <c r="F20" t="s">
        <v>34</v>
      </c>
      <c r="G20">
        <f>G18*G19</f>
        <v>257.62420998413171</v>
      </c>
    </row>
    <row r="21" spans="1:7" x14ac:dyDescent="0.3">
      <c r="F21" t="s">
        <v>32</v>
      </c>
      <c r="G21">
        <f>G20/60</f>
        <v>4.2937368330688619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Wiken, Christopher H.</dc:creator>
  <cp:lastModifiedBy>Wiken, Christopher H.</cp:lastModifiedBy>
  <dcterms:created xsi:type="dcterms:W3CDTF">2025-08-13T18:58:25Z</dcterms:created>
  <dcterms:modified xsi:type="dcterms:W3CDTF">2025-08-14T01:16:45Z</dcterms:modified>
</cp:coreProperties>
</file>