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ologyDrive\Documents\Projects\Mega2560 PWM Fan Controller\v1\"/>
    </mc:Choice>
  </mc:AlternateContent>
  <xr:revisionPtr revIDLastSave="0" documentId="13_ncr:1_{D8844650-B176-4505-8CCF-8A29A359B842}" xr6:coauthVersionLast="47" xr6:coauthVersionMax="47" xr10:uidLastSave="{00000000-0000-0000-0000-000000000000}"/>
  <bookViews>
    <workbookView xWindow="-120" yWindow="-21720" windowWidth="51840" windowHeight="21120" xr2:uid="{00000000-000D-0000-FFFF-FFFF00000000}"/>
  </bookViews>
  <sheets>
    <sheet name="Summary" sheetId="1" r:id="rId1"/>
    <sheet name="On-Board Components" sheetId="2" r:id="rId2"/>
    <sheet name="Off-Board Components" sheetId="4" r:id="rId3"/>
  </sheets>
  <calcPr calcId="191029"/>
</workbook>
</file>

<file path=xl/calcChain.xml><?xml version="1.0" encoding="utf-8"?>
<calcChain xmlns="http://schemas.openxmlformats.org/spreadsheetml/2006/main">
  <c r="N3" i="4" l="1"/>
  <c r="N4" i="4"/>
  <c r="O61" i="2"/>
  <c r="O60" i="2"/>
  <c r="O59" i="2"/>
  <c r="O58" i="2"/>
  <c r="O57" i="2"/>
  <c r="O16" i="2"/>
  <c r="O15" i="2"/>
  <c r="O45" i="2"/>
  <c r="O55" i="2"/>
  <c r="O51" i="2"/>
  <c r="O52" i="2"/>
  <c r="O53" i="2"/>
  <c r="O54" i="2"/>
  <c r="O56" i="2"/>
  <c r="O66" i="2"/>
  <c r="O67" i="2"/>
  <c r="O68" i="2"/>
  <c r="O23" i="2"/>
  <c r="O24" i="2"/>
  <c r="O39" i="2"/>
  <c r="O40" i="2"/>
  <c r="O41" i="2"/>
  <c r="O31" i="2"/>
  <c r="O32" i="2"/>
  <c r="O33" i="2"/>
  <c r="O34" i="2"/>
  <c r="C19" i="2"/>
  <c r="C28" i="2"/>
  <c r="O22" i="2"/>
  <c r="O25" i="2"/>
  <c r="O26" i="2"/>
  <c r="O17" i="2"/>
  <c r="A19" i="2"/>
  <c r="O10" i="2"/>
  <c r="O11" i="2"/>
  <c r="O12" i="2"/>
  <c r="O13" i="2"/>
  <c r="O4" i="2"/>
  <c r="O5" i="2"/>
  <c r="O6" i="2"/>
  <c r="A8" i="2"/>
  <c r="A63" i="2" l="1"/>
  <c r="A3" i="1" l="1"/>
  <c r="D8" i="4" l="1"/>
  <c r="B13" i="1" s="1"/>
  <c r="B14" i="1" s="1"/>
  <c r="C70" i="2"/>
  <c r="B10" i="1" s="1"/>
  <c r="C63" i="2"/>
  <c r="B9" i="1" s="1"/>
  <c r="C48" i="2"/>
  <c r="B8" i="1" s="1"/>
  <c r="C42" i="2"/>
  <c r="B7" i="1" s="1"/>
  <c r="C36" i="2"/>
  <c r="B6" i="1" s="1"/>
  <c r="B5" i="1"/>
  <c r="B4" i="1"/>
  <c r="C8" i="2"/>
  <c r="B3" i="1" s="1"/>
  <c r="A8" i="4"/>
  <c r="A13" i="1" s="1"/>
  <c r="A14" i="1" s="1"/>
  <c r="N2" i="4"/>
  <c r="N8" i="4" s="1"/>
  <c r="D13" i="1" s="1"/>
  <c r="D14" i="1" s="1"/>
  <c r="C10" i="1"/>
  <c r="O65" i="2"/>
  <c r="O70" i="2" s="1"/>
  <c r="D10" i="1" s="1"/>
  <c r="A70" i="2"/>
  <c r="A10" i="1" s="1"/>
  <c r="O50" i="2"/>
  <c r="O63" i="2" s="1"/>
  <c r="A48" i="2"/>
  <c r="O44" i="2"/>
  <c r="O48" i="2" s="1"/>
  <c r="A42" i="2"/>
  <c r="O38" i="2"/>
  <c r="O42" i="2" s="1"/>
  <c r="A36" i="2"/>
  <c r="O30" i="2"/>
  <c r="O36" i="2" s="1"/>
  <c r="A28" i="2"/>
  <c r="O21" i="2"/>
  <c r="O28" i="2" s="1"/>
  <c r="O14" i="2"/>
  <c r="O19" i="2" s="1"/>
  <c r="O3" i="2"/>
  <c r="O8" i="2" s="1"/>
  <c r="A9" i="1"/>
  <c r="B11" i="1" l="1"/>
  <c r="C9" i="1" l="1"/>
  <c r="C8" i="1"/>
  <c r="C7" i="1"/>
  <c r="C6" i="1"/>
  <c r="C5" i="1"/>
  <c r="C4" i="1"/>
  <c r="C3" i="1"/>
  <c r="D9" i="1" l="1"/>
  <c r="D8" i="1"/>
  <c r="A8" i="1"/>
  <c r="A7" i="1" l="1"/>
  <c r="A6" i="1"/>
  <c r="A5" i="1"/>
  <c r="D3" i="1" l="1"/>
  <c r="D7" i="1"/>
  <c r="A4" i="1" l="1"/>
  <c r="A11" i="1" s="1"/>
  <c r="D5" i="1"/>
  <c r="D6" i="1" l="1"/>
  <c r="D4" i="1"/>
  <c r="D11" i="1" l="1"/>
</calcChain>
</file>

<file path=xl/sharedStrings.xml><?xml version="1.0" encoding="utf-8"?>
<sst xmlns="http://schemas.openxmlformats.org/spreadsheetml/2006/main" count="535" uniqueCount="320">
  <si>
    <t>Part #</t>
  </si>
  <si>
    <t>Quantity</t>
  </si>
  <si>
    <t>Package</t>
  </si>
  <si>
    <t>Value</t>
  </si>
  <si>
    <t>Description</t>
  </si>
  <si>
    <t>Source</t>
  </si>
  <si>
    <t>Manufacturer</t>
  </si>
  <si>
    <t>Source Part #</t>
  </si>
  <si>
    <t>Cost</t>
  </si>
  <si>
    <t>Extended</t>
  </si>
  <si>
    <t>Resistors</t>
  </si>
  <si>
    <t>Capacitors</t>
  </si>
  <si>
    <t>Diodes</t>
  </si>
  <si>
    <t>Integrated Circuits</t>
  </si>
  <si>
    <t>AEC-Q200?</t>
  </si>
  <si>
    <t>Tmax (°C)</t>
  </si>
  <si>
    <t>Total</t>
  </si>
  <si>
    <t>Transistors</t>
  </si>
  <si>
    <t>RoHS?</t>
  </si>
  <si>
    <t>Inductors, Crystals, and Oscillators</t>
  </si>
  <si>
    <t>Connectors and Buttons</t>
  </si>
  <si>
    <t>Notes</t>
  </si>
  <si>
    <t>Miscellaneous</t>
  </si>
  <si>
    <t>On-Board Components</t>
  </si>
  <si>
    <t>Off-Board Components</t>
  </si>
  <si>
    <t>Green</t>
  </si>
  <si>
    <t>Unique Parts</t>
  </si>
  <si>
    <t>Parts</t>
  </si>
  <si>
    <t>Unique</t>
  </si>
  <si>
    <t>Type</t>
  </si>
  <si>
    <t>Costs</t>
  </si>
  <si>
    <t>Total (no shipping)</t>
  </si>
  <si>
    <t>No</t>
  </si>
  <si>
    <t>Auto (no)</t>
  </si>
  <si>
    <t>IPXX (no)</t>
  </si>
  <si>
    <t>Yes</t>
  </si>
  <si>
    <t>???</t>
  </si>
  <si>
    <t>Selection Options</t>
  </si>
  <si>
    <t>AEC-Q?</t>
  </si>
  <si>
    <t>Other (no)</t>
  </si>
  <si>
    <t>Mili. (no)</t>
  </si>
  <si>
    <t>Aero. (no)</t>
  </si>
  <si>
    <t>Reference Designator</t>
  </si>
  <si>
    <r>
      <t>Tmin (</t>
    </r>
    <r>
      <rPr>
        <b/>
        <sz val="11"/>
        <color theme="1"/>
        <rFont val="Calibri"/>
        <family val="2"/>
      </rPr>
      <t>°C)</t>
    </r>
  </si>
  <si>
    <t>Exempt</t>
  </si>
  <si>
    <t>ATMEGA2560-16AU</t>
  </si>
  <si>
    <t>Microchip</t>
  </si>
  <si>
    <t>FT231XS-R</t>
  </si>
  <si>
    <t>FTDI</t>
  </si>
  <si>
    <t>LME78_05-1.0</t>
  </si>
  <si>
    <t>GAPTEC</t>
  </si>
  <si>
    <t>Texas Instruments</t>
  </si>
  <si>
    <t>X1</t>
  </si>
  <si>
    <t>16MHz</t>
  </si>
  <si>
    <t>Abracon</t>
  </si>
  <si>
    <t>ABM3-16.000MHZ-D2Y-T</t>
  </si>
  <si>
    <t>U1</t>
  </si>
  <si>
    <t>U2</t>
  </si>
  <si>
    <t>U3</t>
  </si>
  <si>
    <t>U4</t>
  </si>
  <si>
    <t>BZ1</t>
  </si>
  <si>
    <t>PS1240P02BT</t>
  </si>
  <si>
    <t>NON-ISOLATED POL MODULE DC DC CO</t>
  </si>
  <si>
    <t>5V</t>
  </si>
  <si>
    <t>Digi-Key</t>
  </si>
  <si>
    <t>3182-LME78_05-1.0-ND</t>
  </si>
  <si>
    <t>TPS2113PWR</t>
  </si>
  <si>
    <t>IC OR CTRLR SRC SELECT 8TSSOP</t>
  </si>
  <si>
    <t>8-TSSOP</t>
  </si>
  <si>
    <t>3-SIP</t>
  </si>
  <si>
    <t>100-TQFP</t>
  </si>
  <si>
    <t>296-46374-1-ND</t>
  </si>
  <si>
    <t>IC USB SERIAL FULL UART 20SSOP</t>
  </si>
  <si>
    <t>20-SSOP</t>
  </si>
  <si>
    <t>768-1129-1-ND</t>
  </si>
  <si>
    <t>IC MCU 8BIT 256KB FLASH 100TQFP</t>
  </si>
  <si>
    <t>ATMEGA2560-16AU-ND</t>
  </si>
  <si>
    <t>TDK Corporation</t>
  </si>
  <si>
    <t>0.48" Dia. PTH</t>
  </si>
  <si>
    <t>BUZZER PIEZO 3V 12.2MM TH</t>
  </si>
  <si>
    <t>4kHz</t>
  </si>
  <si>
    <t>445-2525-1-ND</t>
  </si>
  <si>
    <t>CRYSTAL 16.0000MHZ 18PF SMD</t>
  </si>
  <si>
    <t>535-10638-1-ND</t>
  </si>
  <si>
    <t>18pF</t>
  </si>
  <si>
    <t>0603</t>
  </si>
  <si>
    <t>Murata</t>
  </si>
  <si>
    <t>GCM1885C2A180JA16D</t>
  </si>
  <si>
    <t>490-14762-1-ND</t>
  </si>
  <si>
    <t>47pF</t>
  </si>
  <si>
    <t>CAP CER 18PF 100V C0G/NP0 0603</t>
  </si>
  <si>
    <t>GCM1885C2A470JA16J</t>
  </si>
  <si>
    <t>CAP CER 47PF 100V C0G/NP0 0603</t>
  </si>
  <si>
    <t>490-GCM1885C2A470JA16JCT-ND</t>
  </si>
  <si>
    <t>C1</t>
  </si>
  <si>
    <t>680uF / 35V</t>
  </si>
  <si>
    <t>EEV-FK1V681Q</t>
  </si>
  <si>
    <t>Panasonic</t>
  </si>
  <si>
    <t>CAP ALUM 680UF 20% 35V SMD</t>
  </si>
  <si>
    <t>12.5mm (D) x 14mm (H)</t>
  </si>
  <si>
    <t>PCE3465CT-ND</t>
  </si>
  <si>
    <t>22uF / 16V</t>
  </si>
  <si>
    <t>1210</t>
  </si>
  <si>
    <t>C3, C4</t>
  </si>
  <si>
    <t>CL31A226MOCLNNC</t>
  </si>
  <si>
    <t>CAP CER 22UF 16V X5R 1206</t>
  </si>
  <si>
    <t>Samsung</t>
  </si>
  <si>
    <t>1276-2728-1-ND</t>
  </si>
  <si>
    <t>4.7uF / 50V</t>
  </si>
  <si>
    <t>1206</t>
  </si>
  <si>
    <t>C2, C9, C20-C29</t>
  </si>
  <si>
    <t>GRM319R61H475KA12D</t>
  </si>
  <si>
    <t>CAP CER 4.7UF 50V X5R 1206</t>
  </si>
  <si>
    <t>490-14384-1-ND</t>
  </si>
  <si>
    <t>C0603C104K5RACTU</t>
  </si>
  <si>
    <t>Kemet</t>
  </si>
  <si>
    <t>CAP CER 0.1UF 50V X7R 0603</t>
  </si>
  <si>
    <t>0.1uF / 16V+</t>
  </si>
  <si>
    <t>399-C0603C104K5RACTUCT-ND</t>
  </si>
  <si>
    <t>C5-C8, C14-C20, C30-C45</t>
  </si>
  <si>
    <t>SMBJ12A</t>
  </si>
  <si>
    <t>Littelfuse</t>
  </si>
  <si>
    <t>D1-D10</t>
  </si>
  <si>
    <t>Yellow</t>
  </si>
  <si>
    <t>Red</t>
  </si>
  <si>
    <t>TVS DIODE 12VWM 19.9VC DO214AA</t>
  </si>
  <si>
    <t>DO-214AA</t>
  </si>
  <si>
    <t>12V</t>
  </si>
  <si>
    <t>SMBJ12ALFCT-ND</t>
  </si>
  <si>
    <t>150060VS55040</t>
  </si>
  <si>
    <t>LED GREEN DIFFUSED 0603 SMD</t>
  </si>
  <si>
    <t>150060YS55040</t>
  </si>
  <si>
    <t>LED YELLOW DIFFUSED 0603 SMD</t>
  </si>
  <si>
    <t>150060SS55040</t>
  </si>
  <si>
    <t>LED RED DIFFUSED 0603 SMD</t>
  </si>
  <si>
    <t>732-12016-1-ND</t>
  </si>
  <si>
    <t>732-12018-1-ND</t>
  </si>
  <si>
    <t>732-12017-1-ND</t>
  </si>
  <si>
    <t>D31-D39</t>
  </si>
  <si>
    <t>C12-C13</t>
  </si>
  <si>
    <t>C10-C11</t>
  </si>
  <si>
    <t>D40-D48</t>
  </si>
  <si>
    <t>L2</t>
  </si>
  <si>
    <t>L1</t>
  </si>
  <si>
    <t>L3</t>
  </si>
  <si>
    <t>Laird</t>
  </si>
  <si>
    <t>MI0805K400R-10</t>
  </si>
  <si>
    <t>0805</t>
  </si>
  <si>
    <t>40 @ 100MHz</t>
  </si>
  <si>
    <t>FERRITE BEAD 40 OHM 0805 1LN</t>
  </si>
  <si>
    <t>240-2389-1-ND</t>
  </si>
  <si>
    <t>DR127-470-R</t>
  </si>
  <si>
    <t>Eaton</t>
  </si>
  <si>
    <t>FIXED IND 47UH 2.95A 71.9MOHM SM</t>
  </si>
  <si>
    <t>47uH / 2.95A</t>
  </si>
  <si>
    <t>12.5x12.5mm</t>
  </si>
  <si>
    <t>283-DR127-470-RCT-ND</t>
  </si>
  <si>
    <t>10uH</t>
  </si>
  <si>
    <t>MLZ2012N100LT000</t>
  </si>
  <si>
    <t>FIXED IND 10UH 500MA 300MOHM SMD</t>
  </si>
  <si>
    <t>Digi-key</t>
  </si>
  <si>
    <t>445-6762-1-ND</t>
  </si>
  <si>
    <t>FS1</t>
  </si>
  <si>
    <t>Fuse for FS1</t>
  </si>
  <si>
    <t>FS2-FS10</t>
  </si>
  <si>
    <t>FS11-FS18</t>
  </si>
  <si>
    <t>0ZCM0001FF2G</t>
  </si>
  <si>
    <t>Bel Fuse</t>
  </si>
  <si>
    <t>PTC RESET FUSE 60V 10MA 0603</t>
  </si>
  <si>
    <t>10mA</t>
  </si>
  <si>
    <t>5923-0ZCM0001FF2GCT-ND</t>
  </si>
  <si>
    <t>Keystone</t>
  </si>
  <si>
    <t>3544-2</t>
  </si>
  <si>
    <t>Mini (ATM)</t>
  </si>
  <si>
    <t>FUSE BLOCK BLADE 500V 20A PCB</t>
  </si>
  <si>
    <t>36-3544-2-ND</t>
  </si>
  <si>
    <t>SF1206S050-2</t>
  </si>
  <si>
    <t>Bourns</t>
  </si>
  <si>
    <t>FUSE BOARD MNT 500MA 63VDC 1206</t>
  </si>
  <si>
    <t>0.5A</t>
  </si>
  <si>
    <t>SF-1206S050-2CT-ND</t>
  </si>
  <si>
    <t>J1</t>
  </si>
  <si>
    <t>694106301002</t>
  </si>
  <si>
    <t>Wurth Elektronik</t>
  </si>
  <si>
    <t>CONN PWR JACK 2.1X5.5MM SOLDER</t>
  </si>
  <si>
    <t>5.5x2.1mm barrel, PTH RA</t>
  </si>
  <si>
    <t>24V / 5A</t>
  </si>
  <si>
    <t>732-5930-ND</t>
  </si>
  <si>
    <t>J2</t>
  </si>
  <si>
    <t>61729-0010BLF</t>
  </si>
  <si>
    <t>Amphenol</t>
  </si>
  <si>
    <t>609-1039-ND</t>
  </si>
  <si>
    <t>CONN RCPT USB2.0 TYPEB 4POS R/A</t>
  </si>
  <si>
    <t>USB 2.0</t>
  </si>
  <si>
    <t>USB-B, PTH, RA</t>
  </si>
  <si>
    <t>J3, J4</t>
  </si>
  <si>
    <t>J5</t>
  </si>
  <si>
    <t>J6</t>
  </si>
  <si>
    <t>MJ-3536NG</t>
  </si>
  <si>
    <t>CUI Devices</t>
  </si>
  <si>
    <t>CONN JACK MONO 3.5MM R/A</t>
  </si>
  <si>
    <t>3.5mm Mono, RA</t>
  </si>
  <si>
    <t>12V / 1A</t>
  </si>
  <si>
    <t>CP-3536NG-ND</t>
  </si>
  <si>
    <t>M20-9980346</t>
  </si>
  <si>
    <t>Harwin</t>
  </si>
  <si>
    <t>CONN HEADER VERT 6POS 2.54MM</t>
  </si>
  <si>
    <t>6-PTH</t>
  </si>
  <si>
    <t>8-PTH</t>
  </si>
  <si>
    <t>952-2121-ND</t>
  </si>
  <si>
    <t>M20-9980446</t>
  </si>
  <si>
    <t>952-2123-ND</t>
  </si>
  <si>
    <t>CONN HEADER VERT 8POS 2.54MM</t>
  </si>
  <si>
    <t>47053-1000</t>
  </si>
  <si>
    <t>Molex</t>
  </si>
  <si>
    <t>WM4330-ND</t>
  </si>
  <si>
    <t>CONN HEADER VERT 4POS 2.54MM</t>
  </si>
  <si>
    <t>4-SIP</t>
  </si>
  <si>
    <t>70543-0002</t>
  </si>
  <si>
    <t>CONN HEADER VERT 3POS 2.54MM</t>
  </si>
  <si>
    <t>WM4801-ND</t>
  </si>
  <si>
    <t>K1-K9</t>
  </si>
  <si>
    <t>TLP170AM(TPL,E</t>
  </si>
  <si>
    <t>SSR RELAY SPST-NO 700MA 0-60V</t>
  </si>
  <si>
    <t>6-SOP</t>
  </si>
  <si>
    <t>Toshiba</t>
  </si>
  <si>
    <t>264-TLP170AM(TPLECT-ND</t>
  </si>
  <si>
    <t>Q1-Q2</t>
  </si>
  <si>
    <t>BSS123-7-F</t>
  </si>
  <si>
    <t>Diodes Inc.</t>
  </si>
  <si>
    <t>MOSFET N-CH 100V 170MA SOT23-3</t>
  </si>
  <si>
    <t>SOT-23-3</t>
  </si>
  <si>
    <t>BSS123-FDICT-ND</t>
  </si>
  <si>
    <t>1MEG</t>
  </si>
  <si>
    <t>47k</t>
  </si>
  <si>
    <t>10k</t>
  </si>
  <si>
    <t>1k (x4)</t>
  </si>
  <si>
    <t>1.5k</t>
  </si>
  <si>
    <t>3k</t>
  </si>
  <si>
    <t>R7</t>
  </si>
  <si>
    <t>R13-R17</t>
  </si>
  <si>
    <t>R18-R20</t>
  </si>
  <si>
    <t>R23</t>
  </si>
  <si>
    <t>R9-R12, R24-R31</t>
  </si>
  <si>
    <t>DNI</t>
  </si>
  <si>
    <t>Vishay Dale</t>
  </si>
  <si>
    <t>CRCW06031M00FKEA</t>
  </si>
  <si>
    <t>541-1.00MHCT-ND</t>
  </si>
  <si>
    <t>RES SMD 1M OHM 1% 1/10W 0603</t>
  </si>
  <si>
    <t>RES SMD 47K OHM 1% 1/10W 0603</t>
  </si>
  <si>
    <t>CRCW060347K0FKEA</t>
  </si>
  <si>
    <t>541-47.0KHCT-ND</t>
  </si>
  <si>
    <t>CRCW060310K0FKEA</t>
  </si>
  <si>
    <t>RES SMD 10K OHM 1% 1/10W 0603</t>
  </si>
  <si>
    <t>541-10.0KHCT-ND</t>
  </si>
  <si>
    <t>CRCW06033K00JNEA</t>
  </si>
  <si>
    <t>RES SMD 3K OHM 5% 1/10W 0603</t>
  </si>
  <si>
    <t>541-3.0KGCT-ND</t>
  </si>
  <si>
    <t>CRCW06031K50FKEA</t>
  </si>
  <si>
    <t>RES SMD 1.5K OHM 1% 1/10W 0603</t>
  </si>
  <si>
    <t>541-1.50KHCT-ND</t>
  </si>
  <si>
    <t>CAY16-102J4LF</t>
  </si>
  <si>
    <t>RES ARRAY 4 RES 1K OHM 1206</t>
  </si>
  <si>
    <t>1206 (0603x4), Convex</t>
  </si>
  <si>
    <t>CAY16-102J4LFCT-ND</t>
  </si>
  <si>
    <t>CRCW060327R0FKEA</t>
  </si>
  <si>
    <t>541-27.0HCT-ND</t>
  </si>
  <si>
    <t>RES SMD 27 OHM 1% 1/10W 0603</t>
  </si>
  <si>
    <t>PLACEHOLDER</t>
  </si>
  <si>
    <t>---</t>
  </si>
  <si>
    <t>SW1</t>
  </si>
  <si>
    <t>MFP 106 D</t>
  </si>
  <si>
    <t>Knitter-Switch</t>
  </si>
  <si>
    <t>SWITCH SLIDE 1-POLE ON - ON</t>
  </si>
  <si>
    <t>30V / 4A</t>
  </si>
  <si>
    <t>3746-MFP106D-ND</t>
  </si>
  <si>
    <t>SW2</t>
  </si>
  <si>
    <t>TE Connectivity</t>
  </si>
  <si>
    <t>1825910-2</t>
  </si>
  <si>
    <t>450-1649-ND</t>
  </si>
  <si>
    <t>SWITCH TACTILE SPST-NO 0.05A 24V</t>
  </si>
  <si>
    <t>30V / 50mA</t>
  </si>
  <si>
    <t>4-DIP</t>
  </si>
  <si>
    <t>SW3-SW4</t>
  </si>
  <si>
    <t>219-8LPST</t>
  </si>
  <si>
    <t>CTS Electrocomponents</t>
  </si>
  <si>
    <t>SWITCH SLIDE DIP SPST 0.1A 20V</t>
  </si>
  <si>
    <t>16-SOP</t>
  </si>
  <si>
    <t>20V / 100mA</t>
  </si>
  <si>
    <t>CT2198LPST-ND</t>
  </si>
  <si>
    <t>SW5</t>
  </si>
  <si>
    <t>C&amp;K Components</t>
  </si>
  <si>
    <t>Cap for SW5</t>
  </si>
  <si>
    <t>297F02000</t>
  </si>
  <si>
    <t>CKN10707-ND</t>
  </si>
  <si>
    <t>RM SERIES CAP-TYPE B-BLK</t>
  </si>
  <si>
    <t>RM100772BCB</t>
  </si>
  <si>
    <t>CKN10691-ND</t>
  </si>
  <si>
    <t>SWITCH ROTARY 7POS 500MA 24V</t>
  </si>
  <si>
    <t>24V / 500mA</t>
  </si>
  <si>
    <t>Housings for J20-J27 Mates</t>
  </si>
  <si>
    <t>0050579403</t>
  </si>
  <si>
    <t>WM2901-ND</t>
  </si>
  <si>
    <t>Contacts for J20-J27 Mates</t>
  </si>
  <si>
    <t>0016020082</t>
  </si>
  <si>
    <t>WM9138CT-ND</t>
  </si>
  <si>
    <t>Mean Well</t>
  </si>
  <si>
    <t>GST36U12-P1J</t>
  </si>
  <si>
    <t>AC/DC WALL MOUNT ADAPTER 12V 36W</t>
  </si>
  <si>
    <t>1866-2135-ND</t>
  </si>
  <si>
    <t>0297003.WXT</t>
  </si>
  <si>
    <t>FUSE AUTOMOTIVE 3A 32VDC BLADE</t>
  </si>
  <si>
    <t>3A</t>
  </si>
  <si>
    <t>0297003.WXT-ND</t>
  </si>
  <si>
    <t>D11-D30, D49</t>
  </si>
  <si>
    <t>R1-R6, R22, R32-R49, R84-R90</t>
  </si>
  <si>
    <t>R8, R21, R50-83</t>
  </si>
  <si>
    <t>J11-J19</t>
  </si>
  <si>
    <t>J21-J28</t>
  </si>
  <si>
    <t>R91-R94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</si>
</sst>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3" borderId="0" xfId="2" applyFont="1" applyAlignment="1">
      <alignment horizontal="center"/>
    </xf>
    <xf numFmtId="0" fontId="4" fillId="4" borderId="0" xfId="3" applyAlignment="1">
      <alignment horizontal="center"/>
    </xf>
    <xf numFmtId="0" fontId="6" fillId="6" borderId="0" xfId="5" applyAlignment="1">
      <alignment horizontal="center"/>
    </xf>
    <xf numFmtId="0" fontId="5" fillId="5" borderId="0" xfId="4" applyAlignment="1">
      <alignment horizontal="center"/>
    </xf>
    <xf numFmtId="49" fontId="1" fillId="3" borderId="0" xfId="2" applyNumberFormat="1" applyFont="1" applyAlignment="1">
      <alignment horizontal="center"/>
    </xf>
    <xf numFmtId="164" fontId="1" fillId="3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2" borderId="0" xfId="1" applyFont="1" applyAlignment="1">
      <alignment horizontal="center"/>
    </xf>
    <xf numFmtId="0" fontId="0" fillId="0" borderId="0" xfId="0"/>
    <xf numFmtId="0" fontId="1" fillId="2" borderId="0" xfId="1" applyFont="1" applyAlignment="1">
      <alignment horizontal="left"/>
    </xf>
  </cellXfs>
  <cellStyles count="6">
    <cellStyle name="20% - Accent1" xfId="1" builtinId="30"/>
    <cellStyle name="40% - Accent1" xfId="2" builtinId="31"/>
    <cellStyle name="Bad" xfId="4" builtinId="27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5"/>
  <sheetViews>
    <sheetView tabSelected="1" zoomScaleNormal="100" workbookViewId="0">
      <selection activeCell="C24" sqref="C24"/>
    </sheetView>
  </sheetViews>
  <sheetFormatPr defaultRowHeight="15" x14ac:dyDescent="0.25"/>
  <cols>
    <col min="1" max="2" width="10.7109375" customWidth="1"/>
    <col min="3" max="3" width="42.42578125" customWidth="1"/>
    <col min="4" max="4" width="10.85546875" customWidth="1"/>
    <col min="5" max="5" width="12.5703125" style="1" customWidth="1"/>
    <col min="6" max="6" width="29" customWidth="1"/>
    <col min="7" max="7" width="17" customWidth="1"/>
    <col min="8" max="8" width="22.5703125" style="1" customWidth="1"/>
    <col min="9" max="10" width="10.42578125" style="3" customWidth="1"/>
    <col min="11" max="12" width="10.42578125" customWidth="1"/>
    <col min="13" max="13" width="10" customWidth="1"/>
    <col min="14" max="14" width="27.140625" customWidth="1"/>
    <col min="15" max="16" width="9.140625" style="4"/>
  </cols>
  <sheetData>
    <row r="1" spans="1:16" x14ac:dyDescent="0.25">
      <c r="A1" s="6" t="s">
        <v>27</v>
      </c>
      <c r="B1" s="6" t="s">
        <v>28</v>
      </c>
      <c r="C1" s="6" t="s">
        <v>29</v>
      </c>
      <c r="D1" s="6" t="s">
        <v>30</v>
      </c>
    </row>
    <row r="2" spans="1:16" x14ac:dyDescent="0.25">
      <c r="A2" s="21" t="s">
        <v>23</v>
      </c>
      <c r="B2" s="21"/>
      <c r="C2" s="21"/>
      <c r="D2" s="21"/>
      <c r="E2"/>
      <c r="H2"/>
      <c r="I2"/>
      <c r="J2"/>
      <c r="O2"/>
      <c r="P2"/>
    </row>
    <row r="3" spans="1:16" x14ac:dyDescent="0.25">
      <c r="A3">
        <f>'On-Board Components'!A8</f>
        <v>4</v>
      </c>
      <c r="B3">
        <f>'On-Board Components'!C8</f>
        <v>4</v>
      </c>
      <c r="C3" t="str">
        <f>'On-Board Components'!A2</f>
        <v>Integrated Circuits</v>
      </c>
      <c r="D3" s="4">
        <f>'On-Board Components'!O8</f>
        <v>26.39</v>
      </c>
      <c r="E3"/>
      <c r="H3"/>
      <c r="I3"/>
      <c r="J3"/>
      <c r="O3"/>
    </row>
    <row r="4" spans="1:16" x14ac:dyDescent="0.25">
      <c r="A4">
        <f>'On-Board Components'!A19</f>
        <v>90</v>
      </c>
      <c r="B4">
        <f>'On-Board Components'!C19</f>
        <v>7</v>
      </c>
      <c r="C4" t="str">
        <f>'On-Board Components'!A9</f>
        <v>Resistors</v>
      </c>
      <c r="D4" s="4">
        <f>'On-Board Components'!O19</f>
        <v>3.4079999999999995</v>
      </c>
      <c r="E4"/>
      <c r="H4"/>
      <c r="I4"/>
      <c r="J4"/>
      <c r="O4"/>
    </row>
    <row r="5" spans="1:16" x14ac:dyDescent="0.25">
      <c r="A5">
        <f>'On-Board Components'!A28</f>
        <v>45</v>
      </c>
      <c r="B5">
        <f>'On-Board Components'!C28</f>
        <v>6</v>
      </c>
      <c r="C5" t="str">
        <f>'On-Board Components'!A20</f>
        <v>Capacitors</v>
      </c>
      <c r="D5" s="4">
        <f>'On-Board Components'!O28</f>
        <v>4.2160000000000002</v>
      </c>
      <c r="E5"/>
      <c r="H5"/>
      <c r="I5"/>
      <c r="J5"/>
      <c r="O5"/>
    </row>
    <row r="6" spans="1:16" x14ac:dyDescent="0.25">
      <c r="A6">
        <f>'On-Board Components'!A36</f>
        <v>5</v>
      </c>
      <c r="B6">
        <f>'On-Board Components'!C36</f>
        <v>5</v>
      </c>
      <c r="C6" t="str">
        <f>'On-Board Components'!A29</f>
        <v>Inductors, Crystals, and Oscillators</v>
      </c>
      <c r="D6" s="4">
        <f>'On-Board Components'!O36</f>
        <v>2.2300000000000004</v>
      </c>
      <c r="E6"/>
      <c r="H6"/>
      <c r="I6"/>
      <c r="J6"/>
      <c r="O6"/>
    </row>
    <row r="7" spans="1:16" x14ac:dyDescent="0.25">
      <c r="A7">
        <f>'On-Board Components'!A42</f>
        <v>49</v>
      </c>
      <c r="B7">
        <f>'On-Board Components'!C42</f>
        <v>4</v>
      </c>
      <c r="C7" t="str">
        <f>'On-Board Components'!A37</f>
        <v>Diodes</v>
      </c>
      <c r="D7" s="4">
        <f>'On-Board Components'!O42</f>
        <v>8.8970000000000002</v>
      </c>
      <c r="E7"/>
      <c r="H7"/>
      <c r="I7"/>
      <c r="J7"/>
      <c r="O7"/>
    </row>
    <row r="8" spans="1:16" x14ac:dyDescent="0.25">
      <c r="A8">
        <f>'On-Board Components'!A48</f>
        <v>11</v>
      </c>
      <c r="B8">
        <f>'On-Board Components'!C48</f>
        <v>2</v>
      </c>
      <c r="C8" t="str">
        <f>'On-Board Components'!A43</f>
        <v>Transistors</v>
      </c>
      <c r="D8" s="4">
        <f>'On-Board Components'!O48</f>
        <v>11.027000000000001</v>
      </c>
      <c r="E8"/>
      <c r="H8"/>
      <c r="I8"/>
      <c r="J8"/>
      <c r="O8"/>
    </row>
    <row r="9" spans="1:16" x14ac:dyDescent="0.25">
      <c r="A9">
        <f>'On-Board Components'!A63</f>
        <v>27</v>
      </c>
      <c r="B9">
        <f>'On-Board Components'!C63</f>
        <v>10</v>
      </c>
      <c r="C9" t="str">
        <f>'On-Board Components'!A49</f>
        <v>Connectors and Buttons</v>
      </c>
      <c r="D9" s="4">
        <f>'On-Board Components'!O63</f>
        <v>26.745000000000001</v>
      </c>
      <c r="E9"/>
      <c r="H9"/>
      <c r="I9"/>
      <c r="J9"/>
      <c r="O9"/>
    </row>
    <row r="10" spans="1:16" x14ac:dyDescent="0.25">
      <c r="A10">
        <f>'On-Board Components'!A70</f>
        <v>19</v>
      </c>
      <c r="B10">
        <f>'On-Board Components'!C70</f>
        <v>4</v>
      </c>
      <c r="C10" t="str">
        <f>'On-Board Components'!A64</f>
        <v>Miscellaneous</v>
      </c>
      <c r="D10" s="4">
        <f>'On-Board Components'!O70</f>
        <v>7.1450000000000005</v>
      </c>
      <c r="E10"/>
      <c r="H10"/>
      <c r="I10"/>
      <c r="J10"/>
      <c r="O10"/>
    </row>
    <row r="11" spans="1:16" x14ac:dyDescent="0.25">
      <c r="A11" s="2">
        <f>SUM(A3:A10)</f>
        <v>250</v>
      </c>
      <c r="B11" s="2">
        <f>SUM(B3:B10)</f>
        <v>42</v>
      </c>
      <c r="C11" s="2" t="s">
        <v>31</v>
      </c>
      <c r="D11" s="5">
        <f>SUM(D3:D10)</f>
        <v>90.057999999999993</v>
      </c>
      <c r="E11"/>
      <c r="H11"/>
      <c r="I11"/>
      <c r="J11"/>
      <c r="O11"/>
    </row>
    <row r="12" spans="1:16" x14ac:dyDescent="0.25">
      <c r="A12" s="21" t="s">
        <v>24</v>
      </c>
      <c r="B12" s="21"/>
      <c r="C12" s="21"/>
      <c r="D12" s="21"/>
      <c r="E12"/>
      <c r="H12"/>
      <c r="I12"/>
      <c r="J12"/>
      <c r="O12"/>
      <c r="P12"/>
    </row>
    <row r="13" spans="1:16" x14ac:dyDescent="0.25">
      <c r="A13">
        <f>'Off-Board Components'!A8</f>
        <v>33</v>
      </c>
      <c r="B13">
        <f>'Off-Board Components'!D8</f>
        <v>3</v>
      </c>
      <c r="C13" t="s">
        <v>24</v>
      </c>
      <c r="D13" s="4">
        <f>'Off-Board Components'!N8</f>
        <v>21.042400000000001</v>
      </c>
    </row>
    <row r="14" spans="1:16" x14ac:dyDescent="0.25">
      <c r="A14" s="2">
        <f>A13</f>
        <v>33</v>
      </c>
      <c r="B14" s="2">
        <f>B13</f>
        <v>3</v>
      </c>
      <c r="C14" s="2" t="s">
        <v>31</v>
      </c>
      <c r="D14" s="5">
        <f>D13</f>
        <v>21.042400000000001</v>
      </c>
      <c r="E14"/>
      <c r="H14"/>
      <c r="I14"/>
      <c r="J14"/>
      <c r="O14"/>
      <c r="P14"/>
    </row>
    <row r="23" ht="15" customHeight="1" x14ac:dyDescent="0.25"/>
    <row r="24" ht="15" customHeight="1" x14ac:dyDescent="0.25"/>
    <row r="62" spans="1:16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x14ac:dyDescent="0.25">
      <c r="H63"/>
      <c r="I63"/>
      <c r="J63"/>
      <c r="O63"/>
      <c r="P63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86" ht="15" customHeight="1" x14ac:dyDescent="0.25"/>
    <row r="87" ht="15" customHeight="1" x14ac:dyDescent="0.25"/>
    <row r="88" ht="15" customHeight="1" x14ac:dyDescent="0.25"/>
    <row r="94" ht="15" customHeight="1" x14ac:dyDescent="0.25"/>
    <row r="95" ht="30" customHeight="1" x14ac:dyDescent="0.25"/>
    <row r="96" ht="15" customHeight="1" x14ac:dyDescent="0.25"/>
    <row r="107" ht="30" customHeight="1" x14ac:dyDescent="0.25"/>
    <row r="116" spans="5:16" x14ac:dyDescent="0.25">
      <c r="H116"/>
      <c r="I116"/>
      <c r="J116"/>
      <c r="O116"/>
      <c r="P116"/>
    </row>
    <row r="117" spans="5:16" x14ac:dyDescent="0.25">
      <c r="H117"/>
      <c r="I117"/>
      <c r="J117"/>
      <c r="O117"/>
      <c r="P117"/>
    </row>
    <row r="118" spans="5:16" x14ac:dyDescent="0.25">
      <c r="H118"/>
      <c r="I118"/>
      <c r="J118"/>
      <c r="O118"/>
      <c r="P118"/>
    </row>
    <row r="119" spans="5:16" x14ac:dyDescent="0.25">
      <c r="H119"/>
      <c r="I119"/>
      <c r="J119"/>
      <c r="O119"/>
      <c r="P119"/>
    </row>
    <row r="120" spans="5:16" x14ac:dyDescent="0.25">
      <c r="E120"/>
      <c r="H120"/>
      <c r="I120"/>
      <c r="J120"/>
      <c r="O120"/>
      <c r="P120"/>
    </row>
    <row r="121" spans="5:16" x14ac:dyDescent="0.25">
      <c r="E121"/>
      <c r="H121"/>
      <c r="I121"/>
      <c r="J121"/>
      <c r="O121"/>
      <c r="P121"/>
    </row>
    <row r="122" spans="5:16" x14ac:dyDescent="0.25">
      <c r="E122"/>
      <c r="H122"/>
      <c r="I122"/>
      <c r="J122"/>
      <c r="O122"/>
      <c r="P122"/>
    </row>
    <row r="123" spans="5:16" x14ac:dyDescent="0.25">
      <c r="E123"/>
      <c r="H123"/>
      <c r="I123"/>
      <c r="J123"/>
      <c r="O123"/>
      <c r="P123"/>
    </row>
    <row r="124" spans="5:16" x14ac:dyDescent="0.25">
      <c r="E124"/>
      <c r="H124"/>
      <c r="I124"/>
      <c r="J124"/>
      <c r="O124"/>
      <c r="P124"/>
    </row>
    <row r="125" spans="5:16" x14ac:dyDescent="0.25">
      <c r="E125"/>
      <c r="H125"/>
      <c r="I125"/>
      <c r="J125"/>
      <c r="O125"/>
      <c r="P125"/>
    </row>
  </sheetData>
  <mergeCells count="3">
    <mergeCell ref="A12:D12"/>
    <mergeCell ref="A62:P62"/>
    <mergeCell ref="A2: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"/>
  <sheetViews>
    <sheetView zoomScaleNormal="100" workbookViewId="0">
      <pane ySplit="600" activePane="bottomLeft"/>
      <selection activeCell="P1" sqref="P1:P1048576"/>
      <selection pane="bottomLeft" activeCell="A17" sqref="A17"/>
    </sheetView>
  </sheetViews>
  <sheetFormatPr defaultRowHeight="15" x14ac:dyDescent="0.25"/>
  <cols>
    <col min="1" max="1" width="10.7109375" style="3" customWidth="1"/>
    <col min="2" max="2" width="20.7109375" style="3" customWidth="1"/>
    <col min="3" max="4" width="15.7109375" style="3" customWidth="1"/>
    <col min="5" max="5" width="30.7109375" style="3" customWidth="1"/>
    <col min="6" max="6" width="20.7109375" style="3" customWidth="1"/>
    <col min="7" max="7" width="25.7109375" style="3" customWidth="1"/>
    <col min="8" max="11" width="10.7109375" style="3" customWidth="1"/>
    <col min="12" max="12" width="15.7109375" style="3" customWidth="1"/>
    <col min="13" max="13" width="25.7109375" style="3" customWidth="1"/>
    <col min="14" max="15" width="10.7109375" customWidth="1"/>
    <col min="16" max="16" width="50.7109375" customWidth="1"/>
  </cols>
  <sheetData>
    <row r="1" spans="1:16" s="12" customFormat="1" x14ac:dyDescent="0.25">
      <c r="A1" s="6" t="s">
        <v>1</v>
      </c>
      <c r="B1" s="6" t="s">
        <v>42</v>
      </c>
      <c r="C1" s="6" t="s">
        <v>3</v>
      </c>
      <c r="D1" s="10" t="s">
        <v>2</v>
      </c>
      <c r="E1" s="6" t="s">
        <v>4</v>
      </c>
      <c r="F1" s="6" t="s">
        <v>6</v>
      </c>
      <c r="G1" s="10" t="s">
        <v>0</v>
      </c>
      <c r="H1" s="6" t="s">
        <v>38</v>
      </c>
      <c r="I1" s="6" t="s">
        <v>18</v>
      </c>
      <c r="J1" s="6" t="s">
        <v>43</v>
      </c>
      <c r="K1" s="6" t="s">
        <v>15</v>
      </c>
      <c r="L1" s="6" t="s">
        <v>5</v>
      </c>
      <c r="M1" s="6" t="s">
        <v>7</v>
      </c>
      <c r="N1" s="11" t="s">
        <v>8</v>
      </c>
      <c r="O1" s="11" t="s">
        <v>9</v>
      </c>
      <c r="P1" s="11" t="s">
        <v>21</v>
      </c>
    </row>
    <row r="2" spans="1:16" x14ac:dyDescent="0.25">
      <c r="A2" s="23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30" x14ac:dyDescent="0.25">
      <c r="A3" s="3">
        <v>1</v>
      </c>
      <c r="B3" s="3" t="s">
        <v>56</v>
      </c>
      <c r="C3" s="3" t="s">
        <v>63</v>
      </c>
      <c r="D3" s="3" t="s">
        <v>69</v>
      </c>
      <c r="E3" s="16" t="s">
        <v>62</v>
      </c>
      <c r="F3" s="3" t="s">
        <v>50</v>
      </c>
      <c r="G3" s="3" t="s">
        <v>49</v>
      </c>
      <c r="H3" s="8" t="s">
        <v>39</v>
      </c>
      <c r="I3" s="7" t="s">
        <v>35</v>
      </c>
      <c r="J3" s="3">
        <v>-40</v>
      </c>
      <c r="K3" s="3">
        <v>85</v>
      </c>
      <c r="L3" s="3" t="s">
        <v>64</v>
      </c>
      <c r="M3" s="3" t="s">
        <v>65</v>
      </c>
      <c r="N3" s="4">
        <v>4.1100000000000003</v>
      </c>
      <c r="O3" s="4">
        <f>N3*A3</f>
        <v>4.1100000000000003</v>
      </c>
    </row>
    <row r="4" spans="1:16" x14ac:dyDescent="0.25">
      <c r="A4" s="3">
        <v>1</v>
      </c>
      <c r="B4" s="3" t="s">
        <v>57</v>
      </c>
      <c r="D4" s="3" t="s">
        <v>68</v>
      </c>
      <c r="E4" s="16" t="s">
        <v>67</v>
      </c>
      <c r="F4" s="3" t="s">
        <v>51</v>
      </c>
      <c r="G4" s="3" t="s">
        <v>66</v>
      </c>
      <c r="H4" s="9" t="s">
        <v>32</v>
      </c>
      <c r="I4" s="7" t="s">
        <v>35</v>
      </c>
      <c r="J4" s="3">
        <v>-40</v>
      </c>
      <c r="K4" s="3">
        <v>85</v>
      </c>
      <c r="L4" s="3" t="s">
        <v>64</v>
      </c>
      <c r="M4" s="3" t="s">
        <v>71</v>
      </c>
      <c r="N4" s="4">
        <v>2.64</v>
      </c>
      <c r="O4" s="4">
        <f t="shared" ref="O4:O6" si="0">N4*A4</f>
        <v>2.64</v>
      </c>
    </row>
    <row r="5" spans="1:16" x14ac:dyDescent="0.25">
      <c r="A5" s="3">
        <v>1</v>
      </c>
      <c r="B5" s="3" t="s">
        <v>58</v>
      </c>
      <c r="D5" s="3" t="s">
        <v>73</v>
      </c>
      <c r="E5" s="3" t="s">
        <v>72</v>
      </c>
      <c r="F5" s="3" t="s">
        <v>48</v>
      </c>
      <c r="G5" s="3" t="s">
        <v>47</v>
      </c>
      <c r="H5" s="9" t="s">
        <v>32</v>
      </c>
      <c r="I5" s="7" t="s">
        <v>35</v>
      </c>
      <c r="J5" s="3">
        <v>-40</v>
      </c>
      <c r="K5" s="3">
        <v>85</v>
      </c>
      <c r="L5" s="3" t="s">
        <v>64</v>
      </c>
      <c r="M5" s="3" t="s">
        <v>74</v>
      </c>
      <c r="N5" s="4">
        <v>2.34</v>
      </c>
      <c r="O5" s="4">
        <f t="shared" si="0"/>
        <v>2.34</v>
      </c>
    </row>
    <row r="6" spans="1:16" ht="30" x14ac:dyDescent="0.25">
      <c r="A6" s="3">
        <v>1</v>
      </c>
      <c r="B6" s="3" t="s">
        <v>59</v>
      </c>
      <c r="D6" s="3" t="s">
        <v>70</v>
      </c>
      <c r="E6" s="16" t="s">
        <v>75</v>
      </c>
      <c r="F6" s="3" t="s">
        <v>46</v>
      </c>
      <c r="G6" s="3" t="s">
        <v>45</v>
      </c>
      <c r="H6" s="9" t="s">
        <v>32</v>
      </c>
      <c r="I6" s="7" t="s">
        <v>35</v>
      </c>
      <c r="J6" s="3">
        <v>-40</v>
      </c>
      <c r="K6" s="3">
        <v>85</v>
      </c>
      <c r="L6" s="3" t="s">
        <v>64</v>
      </c>
      <c r="M6" s="3" t="s">
        <v>76</v>
      </c>
      <c r="N6" s="4">
        <v>17.3</v>
      </c>
      <c r="O6" s="4">
        <f t="shared" si="0"/>
        <v>17.3</v>
      </c>
    </row>
    <row r="7" spans="1:16" x14ac:dyDescent="0.25">
      <c r="N7" s="4"/>
      <c r="O7" s="4"/>
    </row>
    <row r="8" spans="1:16" x14ac:dyDescent="0.25">
      <c r="A8" s="12">
        <f>SUM(A3:A7)</f>
        <v>4</v>
      </c>
      <c r="B8" s="12" t="s">
        <v>16</v>
      </c>
      <c r="C8" s="12">
        <f>COUNTA(A3:A7)-COUNTIF(A3:A7,"=0")</f>
        <v>4</v>
      </c>
      <c r="D8" s="13" t="s">
        <v>26</v>
      </c>
      <c r="G8" s="14"/>
      <c r="N8" s="4"/>
      <c r="O8" s="5">
        <f>SUM(O3:O7)</f>
        <v>26.39</v>
      </c>
    </row>
    <row r="9" spans="1:16" x14ac:dyDescent="0.25">
      <c r="A9" s="23" t="s">
        <v>10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5">
      <c r="A10" s="3">
        <v>1</v>
      </c>
      <c r="B10" s="3" t="s">
        <v>242</v>
      </c>
      <c r="C10" s="3" t="s">
        <v>233</v>
      </c>
      <c r="D10" s="20" t="s">
        <v>85</v>
      </c>
      <c r="E10" s="3" t="s">
        <v>248</v>
      </c>
      <c r="F10" s="3" t="s">
        <v>245</v>
      </c>
      <c r="G10" s="3" t="s">
        <v>246</v>
      </c>
      <c r="H10" s="7">
        <v>200</v>
      </c>
      <c r="I10" s="7" t="s">
        <v>35</v>
      </c>
      <c r="J10" s="3">
        <v>-55</v>
      </c>
      <c r="K10" s="3">
        <v>155</v>
      </c>
      <c r="L10" s="3" t="s">
        <v>64</v>
      </c>
      <c r="M10" s="3" t="s">
        <v>247</v>
      </c>
      <c r="N10" s="4">
        <v>0.1</v>
      </c>
      <c r="O10" s="4">
        <f t="shared" ref="O10:O13" si="1">N10*A10</f>
        <v>0.1</v>
      </c>
    </row>
    <row r="11" spans="1:16" x14ac:dyDescent="0.25">
      <c r="A11" s="3">
        <v>1</v>
      </c>
      <c r="B11" s="3" t="s">
        <v>239</v>
      </c>
      <c r="C11" s="3" t="s">
        <v>234</v>
      </c>
      <c r="D11" s="20" t="s">
        <v>85</v>
      </c>
      <c r="E11" s="3" t="s">
        <v>249</v>
      </c>
      <c r="F11" s="3" t="s">
        <v>245</v>
      </c>
      <c r="G11" s="3" t="s">
        <v>250</v>
      </c>
      <c r="H11" s="7">
        <v>200</v>
      </c>
      <c r="I11" s="7" t="s">
        <v>35</v>
      </c>
      <c r="J11" s="3">
        <v>-55</v>
      </c>
      <c r="K11" s="3">
        <v>155</v>
      </c>
      <c r="L11" s="3" t="s">
        <v>64</v>
      </c>
      <c r="M11" s="3" t="s">
        <v>251</v>
      </c>
      <c r="N11" s="4">
        <v>0.1</v>
      </c>
      <c r="O11" s="4">
        <f t="shared" si="1"/>
        <v>0.1</v>
      </c>
    </row>
    <row r="12" spans="1:16" ht="30" x14ac:dyDescent="0.25">
      <c r="A12" s="3">
        <v>32</v>
      </c>
      <c r="B12" s="16" t="s">
        <v>315</v>
      </c>
      <c r="C12" s="3" t="s">
        <v>235</v>
      </c>
      <c r="D12" s="20" t="s">
        <v>85</v>
      </c>
      <c r="E12" s="3" t="s">
        <v>253</v>
      </c>
      <c r="F12" s="3" t="s">
        <v>245</v>
      </c>
      <c r="G12" s="3" t="s">
        <v>252</v>
      </c>
      <c r="H12" s="7">
        <v>200</v>
      </c>
      <c r="I12" s="7" t="s">
        <v>35</v>
      </c>
      <c r="J12" s="3">
        <v>-55</v>
      </c>
      <c r="K12" s="3">
        <v>155</v>
      </c>
      <c r="L12" s="3" t="s">
        <v>64</v>
      </c>
      <c r="M12" s="15" t="s">
        <v>254</v>
      </c>
      <c r="N12" s="4">
        <v>3.1E-2</v>
      </c>
      <c r="O12" s="4">
        <f t="shared" si="1"/>
        <v>0.99199999999999999</v>
      </c>
    </row>
    <row r="13" spans="1:16" x14ac:dyDescent="0.25">
      <c r="A13" s="3">
        <v>36</v>
      </c>
      <c r="B13" s="16" t="s">
        <v>316</v>
      </c>
      <c r="C13" s="3" t="s">
        <v>238</v>
      </c>
      <c r="D13" s="20" t="s">
        <v>85</v>
      </c>
      <c r="E13" s="3" t="s">
        <v>256</v>
      </c>
      <c r="F13" s="3" t="s">
        <v>245</v>
      </c>
      <c r="G13" s="3" t="s">
        <v>255</v>
      </c>
      <c r="H13" s="7">
        <v>200</v>
      </c>
      <c r="I13" s="7" t="s">
        <v>35</v>
      </c>
      <c r="J13" s="3">
        <v>-55</v>
      </c>
      <c r="K13" s="3">
        <v>155</v>
      </c>
      <c r="L13" s="3" t="s">
        <v>64</v>
      </c>
      <c r="M13" s="15" t="s">
        <v>257</v>
      </c>
      <c r="N13" s="4">
        <v>2.9000000000000001E-2</v>
      </c>
      <c r="O13" s="4">
        <f t="shared" si="1"/>
        <v>1.044</v>
      </c>
    </row>
    <row r="14" spans="1:16" x14ac:dyDescent="0.25">
      <c r="A14" s="3">
        <v>12</v>
      </c>
      <c r="B14" s="3" t="s">
        <v>243</v>
      </c>
      <c r="C14" s="3" t="s">
        <v>237</v>
      </c>
      <c r="D14" s="20" t="s">
        <v>85</v>
      </c>
      <c r="E14" s="3" t="s">
        <v>259</v>
      </c>
      <c r="F14" s="3" t="s">
        <v>245</v>
      </c>
      <c r="G14" s="3" t="s">
        <v>258</v>
      </c>
      <c r="H14" s="7">
        <v>200</v>
      </c>
      <c r="I14" s="7" t="s">
        <v>35</v>
      </c>
      <c r="J14" s="3">
        <v>-55</v>
      </c>
      <c r="K14" s="3">
        <v>155</v>
      </c>
      <c r="L14" s="3" t="s">
        <v>64</v>
      </c>
      <c r="M14" s="15" t="s">
        <v>260</v>
      </c>
      <c r="N14" s="4">
        <v>3.1E-2</v>
      </c>
      <c r="O14" s="4">
        <f>N14*A14</f>
        <v>0.372</v>
      </c>
    </row>
    <row r="15" spans="1:16" ht="30" x14ac:dyDescent="0.25">
      <c r="A15" s="3">
        <v>3</v>
      </c>
      <c r="B15" s="3" t="s">
        <v>241</v>
      </c>
      <c r="C15" s="3" t="s">
        <v>236</v>
      </c>
      <c r="D15" s="20" t="s">
        <v>263</v>
      </c>
      <c r="E15" s="3" t="s">
        <v>262</v>
      </c>
      <c r="F15" s="3" t="s">
        <v>177</v>
      </c>
      <c r="G15" s="3" t="s">
        <v>261</v>
      </c>
      <c r="H15" s="9" t="s">
        <v>32</v>
      </c>
      <c r="I15" s="7" t="s">
        <v>35</v>
      </c>
      <c r="J15" s="3">
        <v>-55</v>
      </c>
      <c r="K15" s="3">
        <v>125</v>
      </c>
      <c r="L15" s="3" t="s">
        <v>64</v>
      </c>
      <c r="M15" s="15" t="s">
        <v>264</v>
      </c>
      <c r="N15" s="4">
        <v>0.1</v>
      </c>
      <c r="O15" s="4">
        <f>N15*A15</f>
        <v>0.30000000000000004</v>
      </c>
    </row>
    <row r="16" spans="1:16" x14ac:dyDescent="0.25">
      <c r="A16" s="3">
        <v>5</v>
      </c>
      <c r="B16" s="3" t="s">
        <v>240</v>
      </c>
      <c r="C16" s="3">
        <v>27</v>
      </c>
      <c r="D16" s="20" t="s">
        <v>85</v>
      </c>
      <c r="E16" s="3" t="s">
        <v>267</v>
      </c>
      <c r="F16" s="3" t="s">
        <v>245</v>
      </c>
      <c r="G16" s="3" t="s">
        <v>265</v>
      </c>
      <c r="H16" s="7">
        <v>200</v>
      </c>
      <c r="I16" s="7" t="s">
        <v>35</v>
      </c>
      <c r="J16" s="3">
        <v>-55</v>
      </c>
      <c r="K16" s="3">
        <v>155</v>
      </c>
      <c r="L16" s="3" t="s">
        <v>64</v>
      </c>
      <c r="M16" s="15" t="s">
        <v>266</v>
      </c>
      <c r="N16" s="4">
        <v>0.1</v>
      </c>
      <c r="O16" s="4">
        <f>N16*A16</f>
        <v>0.5</v>
      </c>
    </row>
    <row r="17" spans="1:16" x14ac:dyDescent="0.25">
      <c r="A17" s="3">
        <v>0</v>
      </c>
      <c r="B17" s="3" t="s">
        <v>319</v>
      </c>
      <c r="C17" s="3" t="s">
        <v>244</v>
      </c>
      <c r="D17" s="17" t="s">
        <v>85</v>
      </c>
      <c r="E17" s="3" t="s">
        <v>268</v>
      </c>
      <c r="F17" s="17" t="s">
        <v>269</v>
      </c>
      <c r="G17" s="17" t="s">
        <v>269</v>
      </c>
      <c r="H17" s="17" t="s">
        <v>269</v>
      </c>
      <c r="I17" s="17" t="s">
        <v>269</v>
      </c>
      <c r="J17" s="17" t="s">
        <v>269</v>
      </c>
      <c r="K17" s="17" t="s">
        <v>269</v>
      </c>
      <c r="L17" s="17" t="s">
        <v>269</v>
      </c>
      <c r="M17" s="17" t="s">
        <v>269</v>
      </c>
      <c r="N17" s="4">
        <v>0</v>
      </c>
      <c r="O17" s="4">
        <f>N17*A17</f>
        <v>0</v>
      </c>
    </row>
    <row r="18" spans="1:16" x14ac:dyDescent="0.25">
      <c r="M18" s="15"/>
      <c r="N18" s="4"/>
      <c r="O18" s="4"/>
    </row>
    <row r="19" spans="1:16" x14ac:dyDescent="0.25">
      <c r="A19" s="12">
        <f>SUM(A10:A18)</f>
        <v>90</v>
      </c>
      <c r="B19" s="12" t="s">
        <v>16</v>
      </c>
      <c r="C19" s="12">
        <f>COUNTA(A10:A18)-COUNTIF(A10:A18,"=0")</f>
        <v>7</v>
      </c>
      <c r="D19" s="13" t="s">
        <v>26</v>
      </c>
      <c r="G19" s="14"/>
      <c r="N19" s="4"/>
      <c r="O19" s="5">
        <f>SUM(O10:O18)</f>
        <v>3.4079999999999995</v>
      </c>
    </row>
    <row r="20" spans="1:16" x14ac:dyDescent="0.25">
      <c r="A20" s="23" t="s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ht="30" x14ac:dyDescent="0.25">
      <c r="A21" s="3">
        <v>1</v>
      </c>
      <c r="B21" s="3" t="s">
        <v>94</v>
      </c>
      <c r="C21" s="3" t="s">
        <v>95</v>
      </c>
      <c r="D21" s="16" t="s">
        <v>99</v>
      </c>
      <c r="E21" s="3" t="s">
        <v>98</v>
      </c>
      <c r="F21" s="3" t="s">
        <v>97</v>
      </c>
      <c r="G21" s="3" t="s">
        <v>96</v>
      </c>
      <c r="H21" s="7">
        <v>200</v>
      </c>
      <c r="I21" s="7" t="s">
        <v>35</v>
      </c>
      <c r="J21" s="3">
        <v>-55</v>
      </c>
      <c r="K21" s="3">
        <v>105</v>
      </c>
      <c r="L21" s="3" t="s">
        <v>64</v>
      </c>
      <c r="M21" s="3" t="s">
        <v>100</v>
      </c>
      <c r="N21" s="4">
        <v>1.45</v>
      </c>
      <c r="O21" s="4">
        <f>N21*A21</f>
        <v>1.45</v>
      </c>
    </row>
    <row r="22" spans="1:16" x14ac:dyDescent="0.25">
      <c r="A22" s="3">
        <v>2</v>
      </c>
      <c r="B22" s="3" t="s">
        <v>103</v>
      </c>
      <c r="C22" s="3" t="s">
        <v>101</v>
      </c>
      <c r="D22" s="17" t="s">
        <v>102</v>
      </c>
      <c r="E22" s="3" t="s">
        <v>105</v>
      </c>
      <c r="F22" s="3" t="s">
        <v>106</v>
      </c>
      <c r="G22" s="3" t="s">
        <v>104</v>
      </c>
      <c r="H22" s="9" t="s">
        <v>32</v>
      </c>
      <c r="I22" s="7" t="s">
        <v>35</v>
      </c>
      <c r="J22" s="3">
        <v>-55</v>
      </c>
      <c r="K22" s="3">
        <v>85</v>
      </c>
      <c r="L22" s="3" t="s">
        <v>64</v>
      </c>
      <c r="M22" s="3" t="s">
        <v>107</v>
      </c>
      <c r="N22" s="4">
        <v>0.23</v>
      </c>
      <c r="O22" s="4">
        <f t="shared" ref="O22:O26" si="2">N22*A22</f>
        <v>0.46</v>
      </c>
    </row>
    <row r="23" spans="1:16" x14ac:dyDescent="0.25">
      <c r="A23" s="3">
        <v>11</v>
      </c>
      <c r="B23" s="3" t="s">
        <v>110</v>
      </c>
      <c r="C23" s="3" t="s">
        <v>108</v>
      </c>
      <c r="D23" s="17" t="s">
        <v>109</v>
      </c>
      <c r="E23" s="3" t="s">
        <v>112</v>
      </c>
      <c r="F23" s="3" t="s">
        <v>86</v>
      </c>
      <c r="G23" s="3" t="s">
        <v>111</v>
      </c>
      <c r="H23" s="9" t="s">
        <v>32</v>
      </c>
      <c r="I23" s="7" t="s">
        <v>35</v>
      </c>
      <c r="J23" s="3">
        <v>-55</v>
      </c>
      <c r="K23" s="3">
        <v>85</v>
      </c>
      <c r="L23" s="3" t="s">
        <v>64</v>
      </c>
      <c r="M23" s="15" t="s">
        <v>113</v>
      </c>
      <c r="N23" s="4">
        <v>0.13400000000000001</v>
      </c>
      <c r="O23" s="4">
        <f t="shared" si="2"/>
        <v>1.4740000000000002</v>
      </c>
    </row>
    <row r="24" spans="1:16" ht="30" x14ac:dyDescent="0.25">
      <c r="A24" s="3">
        <v>27</v>
      </c>
      <c r="B24" s="16" t="s">
        <v>119</v>
      </c>
      <c r="C24" s="3" t="s">
        <v>117</v>
      </c>
      <c r="D24" s="17" t="s">
        <v>85</v>
      </c>
      <c r="E24" s="3" t="s">
        <v>116</v>
      </c>
      <c r="F24" s="3" t="s">
        <v>115</v>
      </c>
      <c r="G24" s="3" t="s">
        <v>114</v>
      </c>
      <c r="H24" s="9" t="s">
        <v>32</v>
      </c>
      <c r="I24" s="7" t="s">
        <v>35</v>
      </c>
      <c r="J24" s="3">
        <v>-55</v>
      </c>
      <c r="K24" s="3">
        <v>125</v>
      </c>
      <c r="L24" s="3" t="s">
        <v>64</v>
      </c>
      <c r="M24" s="15" t="s">
        <v>118</v>
      </c>
      <c r="N24" s="4">
        <v>1.6E-2</v>
      </c>
      <c r="O24" s="4">
        <f t="shared" si="2"/>
        <v>0.432</v>
      </c>
    </row>
    <row r="25" spans="1:16" x14ac:dyDescent="0.25">
      <c r="A25" s="3">
        <v>2</v>
      </c>
      <c r="B25" s="3" t="s">
        <v>139</v>
      </c>
      <c r="C25" s="3" t="s">
        <v>84</v>
      </c>
      <c r="D25" s="17" t="s">
        <v>85</v>
      </c>
      <c r="E25" s="3" t="s">
        <v>90</v>
      </c>
      <c r="F25" s="3" t="s">
        <v>86</v>
      </c>
      <c r="G25" s="3" t="s">
        <v>87</v>
      </c>
      <c r="H25" s="7">
        <v>200</v>
      </c>
      <c r="I25" s="7" t="s">
        <v>35</v>
      </c>
      <c r="J25" s="3">
        <v>-55</v>
      </c>
      <c r="K25" s="3">
        <v>125</v>
      </c>
      <c r="L25" s="3" t="s">
        <v>64</v>
      </c>
      <c r="M25" s="15" t="s">
        <v>88</v>
      </c>
      <c r="N25" s="4">
        <v>0.1</v>
      </c>
      <c r="O25" s="4">
        <f t="shared" si="2"/>
        <v>0.2</v>
      </c>
    </row>
    <row r="26" spans="1:16" x14ac:dyDescent="0.25">
      <c r="A26" s="3">
        <v>2</v>
      </c>
      <c r="B26" s="3" t="s">
        <v>140</v>
      </c>
      <c r="C26" s="3" t="s">
        <v>89</v>
      </c>
      <c r="D26" s="17" t="s">
        <v>85</v>
      </c>
      <c r="E26" s="3" t="s">
        <v>92</v>
      </c>
      <c r="F26" s="3" t="s">
        <v>86</v>
      </c>
      <c r="G26" s="3" t="s">
        <v>91</v>
      </c>
      <c r="H26" s="7">
        <v>200</v>
      </c>
      <c r="I26" s="7" t="s">
        <v>35</v>
      </c>
      <c r="J26" s="3">
        <v>-55</v>
      </c>
      <c r="K26" s="3">
        <v>125</v>
      </c>
      <c r="L26" s="3" t="s">
        <v>64</v>
      </c>
      <c r="M26" s="15" t="s">
        <v>93</v>
      </c>
      <c r="N26" s="4">
        <v>0.1</v>
      </c>
      <c r="O26" s="4">
        <f t="shared" si="2"/>
        <v>0.2</v>
      </c>
    </row>
    <row r="27" spans="1:16" x14ac:dyDescent="0.25">
      <c r="N27" s="4"/>
      <c r="O27" s="4"/>
    </row>
    <row r="28" spans="1:16" x14ac:dyDescent="0.25">
      <c r="A28" s="12">
        <f>SUM(A21:A27)</f>
        <v>45</v>
      </c>
      <c r="B28" s="12" t="s">
        <v>16</v>
      </c>
      <c r="C28" s="12">
        <f>COUNTA(A21:A27)-COUNTIF(A21:A27,"=0")</f>
        <v>6</v>
      </c>
      <c r="D28" s="13" t="s">
        <v>26</v>
      </c>
      <c r="G28" s="14"/>
      <c r="N28" s="4"/>
      <c r="O28" s="5">
        <f>SUM(O21:O27)</f>
        <v>4.2160000000000002</v>
      </c>
    </row>
    <row r="29" spans="1:16" x14ac:dyDescent="0.25">
      <c r="A29" s="23" t="s">
        <v>19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25">
      <c r="A30" s="3">
        <v>1</v>
      </c>
      <c r="B30" s="3" t="s">
        <v>60</v>
      </c>
      <c r="C30" s="3" t="s">
        <v>80</v>
      </c>
      <c r="D30" s="3" t="s">
        <v>78</v>
      </c>
      <c r="E30" s="3" t="s">
        <v>79</v>
      </c>
      <c r="F30" s="3" t="s">
        <v>77</v>
      </c>
      <c r="G30" s="3" t="s">
        <v>61</v>
      </c>
      <c r="H30" s="9" t="s">
        <v>32</v>
      </c>
      <c r="I30" s="7" t="s">
        <v>35</v>
      </c>
      <c r="J30" s="3">
        <v>-10</v>
      </c>
      <c r="K30" s="3">
        <v>70</v>
      </c>
      <c r="L30" s="3" t="s">
        <v>64</v>
      </c>
      <c r="M30" s="3" t="s">
        <v>81</v>
      </c>
      <c r="N30" s="4">
        <v>0.55000000000000004</v>
      </c>
      <c r="O30" s="4">
        <f>N30*A30</f>
        <v>0.55000000000000004</v>
      </c>
    </row>
    <row r="31" spans="1:16" ht="30" x14ac:dyDescent="0.25">
      <c r="A31" s="3">
        <v>1</v>
      </c>
      <c r="B31" s="3" t="s">
        <v>143</v>
      </c>
      <c r="C31" s="3" t="s">
        <v>154</v>
      </c>
      <c r="D31" s="3" t="s">
        <v>155</v>
      </c>
      <c r="E31" s="16" t="s">
        <v>153</v>
      </c>
      <c r="F31" s="3" t="s">
        <v>152</v>
      </c>
      <c r="G31" s="3" t="s">
        <v>151</v>
      </c>
      <c r="H31" s="9" t="s">
        <v>32</v>
      </c>
      <c r="I31" s="7" t="s">
        <v>35</v>
      </c>
      <c r="J31" s="3">
        <v>-40</v>
      </c>
      <c r="K31" s="3">
        <v>125</v>
      </c>
      <c r="L31" s="3" t="s">
        <v>64</v>
      </c>
      <c r="M31" s="3" t="s">
        <v>156</v>
      </c>
      <c r="N31" s="4">
        <v>0.82</v>
      </c>
      <c r="O31" s="4">
        <f t="shared" ref="O31:O34" si="3">N31*A31</f>
        <v>0.82</v>
      </c>
    </row>
    <row r="32" spans="1:16" x14ac:dyDescent="0.25">
      <c r="A32" s="3">
        <v>1</v>
      </c>
      <c r="B32" s="3" t="s">
        <v>142</v>
      </c>
      <c r="C32" s="3" t="s">
        <v>148</v>
      </c>
      <c r="D32" s="17" t="s">
        <v>147</v>
      </c>
      <c r="E32" s="3" t="s">
        <v>149</v>
      </c>
      <c r="F32" s="3" t="s">
        <v>145</v>
      </c>
      <c r="G32" s="3" t="s">
        <v>146</v>
      </c>
      <c r="H32" s="9" t="s">
        <v>32</v>
      </c>
      <c r="I32" s="7" t="s">
        <v>35</v>
      </c>
      <c r="J32" s="3">
        <v>-40</v>
      </c>
      <c r="K32" s="3">
        <v>125</v>
      </c>
      <c r="L32" s="3" t="s">
        <v>64</v>
      </c>
      <c r="M32" s="3" t="s">
        <v>150</v>
      </c>
      <c r="N32" s="4">
        <v>0.2</v>
      </c>
      <c r="O32" s="4">
        <f t="shared" si="3"/>
        <v>0.2</v>
      </c>
    </row>
    <row r="33" spans="1:16" x14ac:dyDescent="0.25">
      <c r="A33" s="3">
        <v>1</v>
      </c>
      <c r="B33" s="3" t="s">
        <v>144</v>
      </c>
      <c r="C33" s="3" t="s">
        <v>157</v>
      </c>
      <c r="D33" s="17" t="s">
        <v>147</v>
      </c>
      <c r="E33" s="3" t="s">
        <v>159</v>
      </c>
      <c r="F33" s="3" t="s">
        <v>77</v>
      </c>
      <c r="G33" s="3" t="s">
        <v>158</v>
      </c>
      <c r="H33" s="9" t="s">
        <v>32</v>
      </c>
      <c r="I33" s="7" t="s">
        <v>35</v>
      </c>
      <c r="J33" s="3">
        <v>-55</v>
      </c>
      <c r="K33" s="3">
        <v>125</v>
      </c>
      <c r="L33" s="3" t="s">
        <v>160</v>
      </c>
      <c r="M33" s="3" t="s">
        <v>161</v>
      </c>
      <c r="N33" s="4">
        <v>0.1</v>
      </c>
      <c r="O33" s="4">
        <f t="shared" si="3"/>
        <v>0.1</v>
      </c>
    </row>
    <row r="34" spans="1:16" x14ac:dyDescent="0.25">
      <c r="A34" s="3">
        <v>1</v>
      </c>
      <c r="B34" s="3" t="s">
        <v>52</v>
      </c>
      <c r="C34" s="3" t="s">
        <v>53</v>
      </c>
      <c r="E34" s="3" t="s">
        <v>82</v>
      </c>
      <c r="F34" s="3" t="s">
        <v>54</v>
      </c>
      <c r="G34" s="3" t="s">
        <v>55</v>
      </c>
      <c r="H34" s="9" t="s">
        <v>32</v>
      </c>
      <c r="I34" s="7" t="s">
        <v>35</v>
      </c>
      <c r="J34" s="3">
        <v>-40</v>
      </c>
      <c r="K34" s="3">
        <v>85</v>
      </c>
      <c r="L34" s="3" t="s">
        <v>64</v>
      </c>
      <c r="M34" s="3" t="s">
        <v>83</v>
      </c>
      <c r="N34" s="4">
        <v>0.56000000000000005</v>
      </c>
      <c r="O34" s="4">
        <f t="shared" si="3"/>
        <v>0.56000000000000005</v>
      </c>
    </row>
    <row r="35" spans="1:16" x14ac:dyDescent="0.25">
      <c r="N35" s="4"/>
      <c r="O35" s="4"/>
    </row>
    <row r="36" spans="1:16" x14ac:dyDescent="0.25">
      <c r="A36" s="12">
        <f>SUM(A30:A35)</f>
        <v>5</v>
      </c>
      <c r="B36" s="12" t="s">
        <v>16</v>
      </c>
      <c r="C36" s="12">
        <f>COUNTA(A30:A35)-COUNTIF(A30:A35,"=0")</f>
        <v>5</v>
      </c>
      <c r="D36" s="13" t="s">
        <v>26</v>
      </c>
      <c r="G36" s="14"/>
      <c r="N36" s="4"/>
      <c r="O36" s="5">
        <f>SUM(O30:O35)</f>
        <v>2.2300000000000004</v>
      </c>
    </row>
    <row r="37" spans="1:16" x14ac:dyDescent="0.25">
      <c r="A37" s="23" t="s">
        <v>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ht="30" x14ac:dyDescent="0.25">
      <c r="A38" s="3">
        <v>10</v>
      </c>
      <c r="B38" s="3" t="s">
        <v>122</v>
      </c>
      <c r="C38" s="3" t="s">
        <v>127</v>
      </c>
      <c r="D38" s="3" t="s">
        <v>126</v>
      </c>
      <c r="E38" s="16" t="s">
        <v>125</v>
      </c>
      <c r="F38" s="3" t="s">
        <v>121</v>
      </c>
      <c r="G38" s="3" t="s">
        <v>120</v>
      </c>
      <c r="H38" s="9" t="s">
        <v>32</v>
      </c>
      <c r="I38" s="7" t="s">
        <v>35</v>
      </c>
      <c r="J38" s="3">
        <v>-65</v>
      </c>
      <c r="K38" s="3">
        <v>150</v>
      </c>
      <c r="L38" s="3" t="s">
        <v>64</v>
      </c>
      <c r="M38" s="3" t="s">
        <v>128</v>
      </c>
      <c r="N38" s="4">
        <v>0.215</v>
      </c>
      <c r="O38" s="4">
        <f>N38*A38</f>
        <v>2.15</v>
      </c>
    </row>
    <row r="39" spans="1:16" x14ac:dyDescent="0.25">
      <c r="A39" s="3">
        <v>21</v>
      </c>
      <c r="B39" s="3" t="s">
        <v>314</v>
      </c>
      <c r="C39" s="3" t="s">
        <v>25</v>
      </c>
      <c r="D39" s="17" t="s">
        <v>85</v>
      </c>
      <c r="E39" s="3" t="s">
        <v>130</v>
      </c>
      <c r="F39" s="3" t="s">
        <v>183</v>
      </c>
      <c r="G39" s="3" t="s">
        <v>129</v>
      </c>
      <c r="H39" s="9" t="s">
        <v>32</v>
      </c>
      <c r="I39" s="7" t="s">
        <v>35</v>
      </c>
      <c r="J39" s="3">
        <v>-40</v>
      </c>
      <c r="K39" s="3">
        <v>85</v>
      </c>
      <c r="L39" s="3" t="s">
        <v>64</v>
      </c>
      <c r="M39" s="3" t="s">
        <v>137</v>
      </c>
      <c r="N39" s="4">
        <v>0.17299999999999999</v>
      </c>
      <c r="O39" s="4">
        <f t="shared" ref="O39:O41" si="4">N39*A39</f>
        <v>3.6329999999999996</v>
      </c>
    </row>
    <row r="40" spans="1:16" x14ac:dyDescent="0.25">
      <c r="A40" s="3">
        <v>9</v>
      </c>
      <c r="B40" s="3" t="s">
        <v>138</v>
      </c>
      <c r="C40" s="3" t="s">
        <v>123</v>
      </c>
      <c r="D40" s="17" t="s">
        <v>85</v>
      </c>
      <c r="E40" s="3" t="s">
        <v>132</v>
      </c>
      <c r="F40" s="3" t="s">
        <v>183</v>
      </c>
      <c r="G40" s="3" t="s">
        <v>131</v>
      </c>
      <c r="H40" s="9" t="s">
        <v>32</v>
      </c>
      <c r="I40" s="7" t="s">
        <v>35</v>
      </c>
      <c r="J40" s="3">
        <v>-40</v>
      </c>
      <c r="K40" s="3">
        <v>85</v>
      </c>
      <c r="L40" s="3" t="s">
        <v>64</v>
      </c>
      <c r="M40" s="3" t="s">
        <v>136</v>
      </c>
      <c r="N40" s="4">
        <v>0.17299999999999999</v>
      </c>
      <c r="O40" s="4">
        <f t="shared" si="4"/>
        <v>1.5569999999999999</v>
      </c>
    </row>
    <row r="41" spans="1:16" x14ac:dyDescent="0.25">
      <c r="A41" s="3">
        <v>9</v>
      </c>
      <c r="B41" s="3" t="s">
        <v>141</v>
      </c>
      <c r="C41" s="3" t="s">
        <v>124</v>
      </c>
      <c r="D41" s="17" t="s">
        <v>85</v>
      </c>
      <c r="E41" s="3" t="s">
        <v>134</v>
      </c>
      <c r="F41" s="3" t="s">
        <v>183</v>
      </c>
      <c r="G41" s="3" t="s">
        <v>133</v>
      </c>
      <c r="H41" s="9" t="s">
        <v>32</v>
      </c>
      <c r="I41" s="7" t="s">
        <v>35</v>
      </c>
      <c r="J41" s="3">
        <v>-40</v>
      </c>
      <c r="K41" s="3">
        <v>85</v>
      </c>
      <c r="L41" s="3" t="s">
        <v>64</v>
      </c>
      <c r="M41" s="3" t="s">
        <v>135</v>
      </c>
      <c r="N41" s="4">
        <v>0.17299999999999999</v>
      </c>
      <c r="O41" s="4">
        <f t="shared" si="4"/>
        <v>1.5569999999999999</v>
      </c>
    </row>
    <row r="42" spans="1:16" x14ac:dyDescent="0.25">
      <c r="A42" s="12">
        <f>SUM(A38:A41)</f>
        <v>49</v>
      </c>
      <c r="B42" s="12" t="s">
        <v>16</v>
      </c>
      <c r="C42" s="12">
        <f>COUNTA(A38:A41)-COUNTIF(A38:A41,"=0")</f>
        <v>4</v>
      </c>
      <c r="D42" s="13" t="s">
        <v>26</v>
      </c>
      <c r="G42" s="14"/>
      <c r="N42" s="4"/>
      <c r="O42" s="5">
        <f>SUM(O38:O41)</f>
        <v>8.8970000000000002</v>
      </c>
    </row>
    <row r="43" spans="1:16" x14ac:dyDescent="0.25">
      <c r="A43" s="23" t="s">
        <v>17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5">
      <c r="A44" s="3">
        <v>9</v>
      </c>
      <c r="B44" s="3" t="s">
        <v>221</v>
      </c>
      <c r="D44" s="3" t="s">
        <v>224</v>
      </c>
      <c r="E44" s="3" t="s">
        <v>223</v>
      </c>
      <c r="F44" s="3" t="s">
        <v>225</v>
      </c>
      <c r="G44" s="3" t="s">
        <v>222</v>
      </c>
      <c r="H44" s="9" t="s">
        <v>32</v>
      </c>
      <c r="I44" s="7" t="s">
        <v>35</v>
      </c>
      <c r="J44" s="3">
        <v>-40</v>
      </c>
      <c r="K44" s="3">
        <v>85</v>
      </c>
      <c r="L44" s="3" t="s">
        <v>160</v>
      </c>
      <c r="M44" s="3" t="s">
        <v>226</v>
      </c>
      <c r="N44" s="4">
        <v>1.1830000000000001</v>
      </c>
      <c r="O44" s="4">
        <f>N44*A44</f>
        <v>10.647</v>
      </c>
    </row>
    <row r="45" spans="1:16" x14ac:dyDescent="0.25">
      <c r="A45" s="3">
        <v>2</v>
      </c>
      <c r="B45" s="3" t="s">
        <v>227</v>
      </c>
      <c r="D45" s="3" t="s">
        <v>231</v>
      </c>
      <c r="E45" s="3" t="s">
        <v>230</v>
      </c>
      <c r="F45" s="3" t="s">
        <v>229</v>
      </c>
      <c r="G45" s="3" t="s">
        <v>228</v>
      </c>
      <c r="H45" s="9" t="s">
        <v>32</v>
      </c>
      <c r="I45" s="7" t="s">
        <v>35</v>
      </c>
      <c r="J45" s="3">
        <v>-55</v>
      </c>
      <c r="K45" s="3">
        <v>150</v>
      </c>
      <c r="L45" s="3" t="s">
        <v>64</v>
      </c>
      <c r="M45" s="3" t="s">
        <v>232</v>
      </c>
      <c r="N45" s="4">
        <v>0.19</v>
      </c>
      <c r="O45" s="4">
        <f>N45*A45</f>
        <v>0.38</v>
      </c>
    </row>
    <row r="46" spans="1:16" x14ac:dyDescent="0.25">
      <c r="N46" s="4"/>
      <c r="O46" s="4"/>
    </row>
    <row r="47" spans="1:16" x14ac:dyDescent="0.25">
      <c r="N47" s="4"/>
      <c r="O47" s="4"/>
    </row>
    <row r="48" spans="1:16" x14ac:dyDescent="0.25">
      <c r="A48" s="12">
        <f>SUM(A44:A47)</f>
        <v>11</v>
      </c>
      <c r="B48" s="12" t="s">
        <v>16</v>
      </c>
      <c r="C48" s="12">
        <f>COUNTA(A44:A47)-COUNTIF(A44:A47,"=0")</f>
        <v>2</v>
      </c>
      <c r="D48" s="13" t="s">
        <v>26</v>
      </c>
      <c r="G48" s="14"/>
      <c r="N48" s="4"/>
      <c r="O48" s="5">
        <f>SUM(O44:O47)</f>
        <v>11.027000000000001</v>
      </c>
    </row>
    <row r="49" spans="1:16" x14ac:dyDescent="0.25">
      <c r="A49" s="23" t="s">
        <v>20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30" x14ac:dyDescent="0.25">
      <c r="A50" s="3">
        <v>1</v>
      </c>
      <c r="B50" s="3" t="s">
        <v>181</v>
      </c>
      <c r="C50" s="3" t="s">
        <v>186</v>
      </c>
      <c r="D50" s="19" t="s">
        <v>185</v>
      </c>
      <c r="E50" s="16" t="s">
        <v>184</v>
      </c>
      <c r="F50" s="3" t="s">
        <v>183</v>
      </c>
      <c r="G50" s="14" t="s">
        <v>182</v>
      </c>
      <c r="H50" s="9" t="s">
        <v>32</v>
      </c>
      <c r="I50" s="7" t="s">
        <v>35</v>
      </c>
      <c r="J50" s="3">
        <v>-40</v>
      </c>
      <c r="K50" s="3">
        <v>85</v>
      </c>
      <c r="L50" s="3" t="s">
        <v>64</v>
      </c>
      <c r="M50" s="3" t="s">
        <v>187</v>
      </c>
      <c r="N50" s="4">
        <v>0.92</v>
      </c>
      <c r="O50" s="4">
        <f>N50*A50</f>
        <v>0.92</v>
      </c>
    </row>
    <row r="51" spans="1:16" x14ac:dyDescent="0.25">
      <c r="A51" s="3">
        <v>1</v>
      </c>
      <c r="B51" s="3" t="s">
        <v>188</v>
      </c>
      <c r="C51" s="3" t="s">
        <v>193</v>
      </c>
      <c r="D51" s="14" t="s">
        <v>194</v>
      </c>
      <c r="E51" s="3" t="s">
        <v>192</v>
      </c>
      <c r="F51" s="3" t="s">
        <v>190</v>
      </c>
      <c r="G51" s="14" t="s">
        <v>189</v>
      </c>
      <c r="H51" s="9" t="s">
        <v>32</v>
      </c>
      <c r="I51" s="7" t="s">
        <v>35</v>
      </c>
      <c r="J51" s="3">
        <v>-55</v>
      </c>
      <c r="K51" s="3">
        <v>85</v>
      </c>
      <c r="L51" s="3" t="s">
        <v>64</v>
      </c>
      <c r="M51" s="3" t="s">
        <v>191</v>
      </c>
      <c r="N51" s="4">
        <v>1.1200000000000001</v>
      </c>
      <c r="O51" s="4">
        <f t="shared" ref="O51:O61" si="5">N51*A51</f>
        <v>1.1200000000000001</v>
      </c>
    </row>
    <row r="52" spans="1:16" x14ac:dyDescent="0.25">
      <c r="A52" s="3">
        <v>2</v>
      </c>
      <c r="B52" s="3" t="s">
        <v>195</v>
      </c>
      <c r="C52" s="3" t="s">
        <v>202</v>
      </c>
      <c r="D52" s="14" t="s">
        <v>201</v>
      </c>
      <c r="E52" s="3" t="s">
        <v>200</v>
      </c>
      <c r="F52" s="3" t="s">
        <v>199</v>
      </c>
      <c r="G52" s="14" t="s">
        <v>198</v>
      </c>
      <c r="H52" s="9" t="s">
        <v>32</v>
      </c>
      <c r="I52" s="7" t="s">
        <v>35</v>
      </c>
      <c r="J52" s="3">
        <v>-40</v>
      </c>
      <c r="K52" s="3">
        <v>85</v>
      </c>
      <c r="L52" s="3" t="s">
        <v>64</v>
      </c>
      <c r="M52" s="3" t="s">
        <v>203</v>
      </c>
      <c r="N52" s="4">
        <v>1.27</v>
      </c>
      <c r="O52" s="4">
        <f t="shared" si="5"/>
        <v>2.54</v>
      </c>
    </row>
    <row r="53" spans="1:16" x14ac:dyDescent="0.25">
      <c r="A53" s="3">
        <v>0</v>
      </c>
      <c r="B53" s="3" t="s">
        <v>196</v>
      </c>
      <c r="D53" s="14" t="s">
        <v>207</v>
      </c>
      <c r="E53" s="3" t="s">
        <v>206</v>
      </c>
      <c r="F53" s="3" t="s">
        <v>205</v>
      </c>
      <c r="G53" s="14" t="s">
        <v>204</v>
      </c>
      <c r="H53" s="9" t="s">
        <v>32</v>
      </c>
      <c r="I53" s="7" t="s">
        <v>35</v>
      </c>
      <c r="J53" s="3">
        <v>-40</v>
      </c>
      <c r="K53" s="3">
        <v>105</v>
      </c>
      <c r="L53" s="3" t="s">
        <v>64</v>
      </c>
      <c r="M53" s="3" t="s">
        <v>209</v>
      </c>
      <c r="N53" s="4">
        <v>0.24</v>
      </c>
      <c r="O53" s="4">
        <f t="shared" si="5"/>
        <v>0</v>
      </c>
    </row>
    <row r="54" spans="1:16" x14ac:dyDescent="0.25">
      <c r="A54" s="3">
        <v>0</v>
      </c>
      <c r="B54" s="3" t="s">
        <v>197</v>
      </c>
      <c r="D54" s="14" t="s">
        <v>208</v>
      </c>
      <c r="E54" s="3" t="s">
        <v>212</v>
      </c>
      <c r="F54" s="3" t="s">
        <v>205</v>
      </c>
      <c r="G54" s="14" t="s">
        <v>210</v>
      </c>
      <c r="H54" s="9" t="s">
        <v>32</v>
      </c>
      <c r="I54" s="7" t="s">
        <v>35</v>
      </c>
      <c r="J54" s="3">
        <v>-40</v>
      </c>
      <c r="K54" s="3">
        <v>105</v>
      </c>
      <c r="L54" s="3" t="s">
        <v>64</v>
      </c>
      <c r="M54" s="3" t="s">
        <v>211</v>
      </c>
      <c r="N54" s="4">
        <v>0.31</v>
      </c>
      <c r="O54" s="4">
        <f t="shared" si="5"/>
        <v>0</v>
      </c>
    </row>
    <row r="55" spans="1:16" x14ac:dyDescent="0.25">
      <c r="A55" s="3">
        <v>9</v>
      </c>
      <c r="B55" s="3" t="s">
        <v>317</v>
      </c>
      <c r="D55" s="14" t="s">
        <v>217</v>
      </c>
      <c r="E55" s="3" t="s">
        <v>216</v>
      </c>
      <c r="F55" s="3" t="s">
        <v>214</v>
      </c>
      <c r="G55" s="14" t="s">
        <v>213</v>
      </c>
      <c r="H55" s="9" t="s">
        <v>32</v>
      </c>
      <c r="I55" s="7" t="s">
        <v>35</v>
      </c>
      <c r="L55" s="3" t="s">
        <v>64</v>
      </c>
      <c r="M55" s="3" t="s">
        <v>215</v>
      </c>
      <c r="N55" s="4">
        <v>0.41499999999999998</v>
      </c>
      <c r="O55" s="4">
        <f t="shared" si="5"/>
        <v>3.7349999999999999</v>
      </c>
    </row>
    <row r="56" spans="1:16" x14ac:dyDescent="0.25">
      <c r="A56" s="3">
        <v>8</v>
      </c>
      <c r="B56" s="3" t="s">
        <v>318</v>
      </c>
      <c r="D56" s="14" t="s">
        <v>69</v>
      </c>
      <c r="E56" s="3" t="s">
        <v>219</v>
      </c>
      <c r="F56" s="3" t="s">
        <v>214</v>
      </c>
      <c r="G56" s="14" t="s">
        <v>218</v>
      </c>
      <c r="H56" s="9" t="s">
        <v>32</v>
      </c>
      <c r="I56" s="7" t="s">
        <v>35</v>
      </c>
      <c r="J56" s="3">
        <v>-40</v>
      </c>
      <c r="K56" s="3">
        <v>105</v>
      </c>
      <c r="L56" s="3" t="s">
        <v>64</v>
      </c>
      <c r="M56" s="3" t="s">
        <v>220</v>
      </c>
      <c r="N56" s="4">
        <v>0.93</v>
      </c>
      <c r="O56" s="4">
        <f t="shared" si="5"/>
        <v>7.44</v>
      </c>
    </row>
    <row r="57" spans="1:16" x14ac:dyDescent="0.25">
      <c r="A57" s="3">
        <v>1</v>
      </c>
      <c r="B57" s="3" t="s">
        <v>270</v>
      </c>
      <c r="C57" s="3" t="s">
        <v>274</v>
      </c>
      <c r="D57" s="14" t="s">
        <v>69</v>
      </c>
      <c r="E57" s="3" t="s">
        <v>273</v>
      </c>
      <c r="F57" s="3" t="s">
        <v>272</v>
      </c>
      <c r="G57" s="14" t="s">
        <v>271</v>
      </c>
      <c r="H57" s="9" t="s">
        <v>32</v>
      </c>
      <c r="I57" s="7" t="s">
        <v>35</v>
      </c>
      <c r="J57" s="3">
        <v>-10</v>
      </c>
      <c r="K57" s="3">
        <v>60</v>
      </c>
      <c r="L57" s="3" t="s">
        <v>64</v>
      </c>
      <c r="M57" s="3" t="s">
        <v>275</v>
      </c>
      <c r="N57" s="4">
        <v>3.3</v>
      </c>
      <c r="O57" s="4">
        <f t="shared" si="5"/>
        <v>3.3</v>
      </c>
    </row>
    <row r="58" spans="1:16" ht="30" x14ac:dyDescent="0.25">
      <c r="A58" s="3">
        <v>1</v>
      </c>
      <c r="B58" s="3" t="s">
        <v>276</v>
      </c>
      <c r="C58" s="3" t="s">
        <v>281</v>
      </c>
      <c r="D58" s="14" t="s">
        <v>282</v>
      </c>
      <c r="E58" s="16" t="s">
        <v>280</v>
      </c>
      <c r="F58" s="3" t="s">
        <v>277</v>
      </c>
      <c r="G58" s="14" t="s">
        <v>278</v>
      </c>
      <c r="H58" s="9" t="s">
        <v>32</v>
      </c>
      <c r="I58" s="7" t="s">
        <v>35</v>
      </c>
      <c r="J58" s="3">
        <v>-35</v>
      </c>
      <c r="K58" s="3">
        <v>85</v>
      </c>
      <c r="L58" s="3" t="s">
        <v>64</v>
      </c>
      <c r="M58" s="3" t="s">
        <v>279</v>
      </c>
      <c r="N58" s="4">
        <v>0.15</v>
      </c>
      <c r="O58" s="4">
        <f t="shared" si="5"/>
        <v>0.15</v>
      </c>
    </row>
    <row r="59" spans="1:16" x14ac:dyDescent="0.25">
      <c r="A59" s="3">
        <v>2</v>
      </c>
      <c r="B59" s="3" t="s">
        <v>283</v>
      </c>
      <c r="C59" s="3" t="s">
        <v>288</v>
      </c>
      <c r="D59" s="14" t="s">
        <v>287</v>
      </c>
      <c r="E59" s="3" t="s">
        <v>286</v>
      </c>
      <c r="F59" s="3" t="s">
        <v>285</v>
      </c>
      <c r="G59" s="14" t="s">
        <v>284</v>
      </c>
      <c r="H59" s="9" t="s">
        <v>32</v>
      </c>
      <c r="I59" s="7" t="s">
        <v>35</v>
      </c>
      <c r="J59" s="3">
        <v>-55</v>
      </c>
      <c r="K59" s="3">
        <v>85</v>
      </c>
      <c r="L59" s="3" t="s">
        <v>64</v>
      </c>
      <c r="M59" s="3" t="s">
        <v>289</v>
      </c>
      <c r="N59" s="4">
        <v>1</v>
      </c>
      <c r="O59" s="4">
        <f t="shared" si="5"/>
        <v>2</v>
      </c>
    </row>
    <row r="60" spans="1:16" x14ac:dyDescent="0.25">
      <c r="A60" s="3">
        <v>1</v>
      </c>
      <c r="B60" s="3" t="s">
        <v>290</v>
      </c>
      <c r="C60" s="3" t="s">
        <v>299</v>
      </c>
      <c r="D60" s="14"/>
      <c r="E60" s="3" t="s">
        <v>298</v>
      </c>
      <c r="F60" s="3" t="s">
        <v>291</v>
      </c>
      <c r="G60" s="14" t="s">
        <v>296</v>
      </c>
      <c r="H60" s="9" t="s">
        <v>32</v>
      </c>
      <c r="I60" s="7" t="s">
        <v>35</v>
      </c>
      <c r="J60" s="3">
        <v>-40</v>
      </c>
      <c r="K60" s="3">
        <v>85</v>
      </c>
      <c r="L60" s="3" t="s">
        <v>64</v>
      </c>
      <c r="M60" s="3" t="s">
        <v>297</v>
      </c>
      <c r="N60" s="4">
        <v>4.62</v>
      </c>
      <c r="O60" s="4">
        <f t="shared" si="5"/>
        <v>4.62</v>
      </c>
    </row>
    <row r="61" spans="1:16" x14ac:dyDescent="0.25">
      <c r="A61" s="3">
        <v>1</v>
      </c>
      <c r="B61" s="3" t="s">
        <v>292</v>
      </c>
      <c r="D61" s="14"/>
      <c r="E61" s="3" t="s">
        <v>295</v>
      </c>
      <c r="F61" s="3" t="s">
        <v>291</v>
      </c>
      <c r="G61" s="14" t="s">
        <v>293</v>
      </c>
      <c r="H61" s="9" t="s">
        <v>32</v>
      </c>
      <c r="I61" s="7" t="s">
        <v>35</v>
      </c>
      <c r="J61" s="3">
        <v>-40</v>
      </c>
      <c r="K61" s="3">
        <v>85</v>
      </c>
      <c r="L61" s="3" t="s">
        <v>64</v>
      </c>
      <c r="M61" s="3" t="s">
        <v>294</v>
      </c>
      <c r="N61" s="4">
        <v>0.92</v>
      </c>
      <c r="O61" s="4">
        <f t="shared" si="5"/>
        <v>0.92</v>
      </c>
    </row>
    <row r="62" spans="1:16" x14ac:dyDescent="0.25">
      <c r="D62" s="14"/>
      <c r="G62" s="14"/>
      <c r="N62" s="4"/>
      <c r="O62" s="4"/>
    </row>
    <row r="63" spans="1:16" x14ac:dyDescent="0.25">
      <c r="A63" s="12">
        <f>SUM(A50:A62)</f>
        <v>27</v>
      </c>
      <c r="B63" s="12" t="s">
        <v>16</v>
      </c>
      <c r="C63" s="12">
        <f>COUNTA(A50:A62)-COUNTIF(A50:A62,"=0")</f>
        <v>10</v>
      </c>
      <c r="D63" s="13" t="s">
        <v>26</v>
      </c>
      <c r="G63" s="14"/>
      <c r="N63" s="4"/>
      <c r="O63" s="5">
        <f>SUM(O50:O62)</f>
        <v>26.745000000000001</v>
      </c>
    </row>
    <row r="64" spans="1:16" x14ac:dyDescent="0.25">
      <c r="A64" s="23" t="s">
        <v>22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25">
      <c r="A65" s="3">
        <v>1</v>
      </c>
      <c r="B65" s="3" t="s">
        <v>162</v>
      </c>
      <c r="D65" s="14" t="s">
        <v>173</v>
      </c>
      <c r="E65" s="3" t="s">
        <v>174</v>
      </c>
      <c r="F65" s="3" t="s">
        <v>171</v>
      </c>
      <c r="G65" s="14" t="s">
        <v>172</v>
      </c>
      <c r="H65" s="9" t="s">
        <v>32</v>
      </c>
      <c r="I65" s="7" t="s">
        <v>35</v>
      </c>
      <c r="J65" s="3">
        <v>-55</v>
      </c>
      <c r="K65" s="3">
        <v>145</v>
      </c>
      <c r="L65" s="3" t="s">
        <v>64</v>
      </c>
      <c r="M65" s="3" t="s">
        <v>175</v>
      </c>
      <c r="N65" s="4">
        <v>0.8</v>
      </c>
      <c r="O65" s="4">
        <f>N65*A65</f>
        <v>0.8</v>
      </c>
    </row>
    <row r="66" spans="1:16" x14ac:dyDescent="0.25">
      <c r="A66" s="3">
        <v>1</v>
      </c>
      <c r="B66" s="3" t="s">
        <v>163</v>
      </c>
      <c r="C66" s="3" t="s">
        <v>312</v>
      </c>
      <c r="D66" s="14" t="s">
        <v>173</v>
      </c>
      <c r="E66" s="3" t="s">
        <v>311</v>
      </c>
      <c r="F66" s="3" t="s">
        <v>121</v>
      </c>
      <c r="G66" s="14" t="s">
        <v>310</v>
      </c>
      <c r="H66" s="8" t="s">
        <v>33</v>
      </c>
      <c r="I66" s="7" t="s">
        <v>35</v>
      </c>
      <c r="J66" s="3">
        <v>-40</v>
      </c>
      <c r="K66" s="3">
        <v>125</v>
      </c>
      <c r="L66" s="3" t="s">
        <v>64</v>
      </c>
      <c r="M66" s="3" t="s">
        <v>313</v>
      </c>
      <c r="N66" s="4">
        <v>0.32</v>
      </c>
      <c r="O66" s="4">
        <f t="shared" ref="O66:O68" si="6">N66*A66</f>
        <v>0.32</v>
      </c>
    </row>
    <row r="67" spans="1:16" ht="30" x14ac:dyDescent="0.25">
      <c r="A67" s="3">
        <v>9</v>
      </c>
      <c r="B67" s="3" t="s">
        <v>164</v>
      </c>
      <c r="C67" s="3" t="s">
        <v>179</v>
      </c>
      <c r="D67" s="18" t="s">
        <v>109</v>
      </c>
      <c r="E67" s="16" t="s">
        <v>178</v>
      </c>
      <c r="F67" s="3" t="s">
        <v>177</v>
      </c>
      <c r="G67" s="14" t="s">
        <v>176</v>
      </c>
      <c r="H67" s="9" t="s">
        <v>32</v>
      </c>
      <c r="I67" s="7" t="s">
        <v>35</v>
      </c>
      <c r="J67" s="3">
        <v>-20</v>
      </c>
      <c r="K67" s="3">
        <v>105</v>
      </c>
      <c r="L67" s="3" t="s">
        <v>64</v>
      </c>
      <c r="M67" s="3" t="s">
        <v>180</v>
      </c>
      <c r="N67" s="4">
        <v>0.46500000000000002</v>
      </c>
      <c r="O67" s="4">
        <f t="shared" si="6"/>
        <v>4.1850000000000005</v>
      </c>
    </row>
    <row r="68" spans="1:16" x14ac:dyDescent="0.25">
      <c r="A68" s="3">
        <v>8</v>
      </c>
      <c r="B68" s="3" t="s">
        <v>165</v>
      </c>
      <c r="C68" s="3" t="s">
        <v>169</v>
      </c>
      <c r="D68" s="18" t="s">
        <v>85</v>
      </c>
      <c r="E68" s="3" t="s">
        <v>168</v>
      </c>
      <c r="F68" s="3" t="s">
        <v>167</v>
      </c>
      <c r="G68" s="14" t="s">
        <v>166</v>
      </c>
      <c r="H68" s="7">
        <v>200</v>
      </c>
      <c r="I68" s="7" t="s">
        <v>35</v>
      </c>
      <c r="J68" s="3">
        <v>-40</v>
      </c>
      <c r="K68" s="3">
        <v>85</v>
      </c>
      <c r="L68" s="3" t="s">
        <v>64</v>
      </c>
      <c r="M68" s="3" t="s">
        <v>170</v>
      </c>
      <c r="N68" s="4">
        <v>0.23</v>
      </c>
      <c r="O68" s="4">
        <f t="shared" si="6"/>
        <v>1.84</v>
      </c>
    </row>
    <row r="69" spans="1:16" x14ac:dyDescent="0.25">
      <c r="D69" s="14"/>
      <c r="G69" s="14"/>
      <c r="N69" s="4"/>
      <c r="O69" s="4"/>
    </row>
    <row r="70" spans="1:16" x14ac:dyDescent="0.25">
      <c r="A70" s="12">
        <f>SUM(A65:A69)</f>
        <v>19</v>
      </c>
      <c r="B70" s="12" t="s">
        <v>16</v>
      </c>
      <c r="C70" s="12">
        <f>COUNTA(A65:A69)-COUNTIF(A65:A69,"=0")</f>
        <v>4</v>
      </c>
      <c r="D70" s="13" t="s">
        <v>26</v>
      </c>
      <c r="G70" s="14"/>
      <c r="N70" s="4"/>
      <c r="O70" s="5">
        <f>SUM(O65:O69)</f>
        <v>7.1450000000000005</v>
      </c>
    </row>
    <row r="71" spans="1:16" x14ac:dyDescent="0.25">
      <c r="A71" s="23" t="s">
        <v>37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25">
      <c r="H72" s="7">
        <v>100</v>
      </c>
      <c r="I72" s="7" t="s">
        <v>35</v>
      </c>
    </row>
    <row r="73" spans="1:16" x14ac:dyDescent="0.25">
      <c r="H73" s="7">
        <v>101</v>
      </c>
      <c r="I73" s="8" t="s">
        <v>44</v>
      </c>
    </row>
    <row r="74" spans="1:16" x14ac:dyDescent="0.25">
      <c r="H74" s="7">
        <v>200</v>
      </c>
      <c r="I74" s="8" t="s">
        <v>36</v>
      </c>
    </row>
    <row r="75" spans="1:16" x14ac:dyDescent="0.25">
      <c r="H75" s="8" t="s">
        <v>41</v>
      </c>
      <c r="I75" s="9" t="s">
        <v>32</v>
      </c>
    </row>
    <row r="76" spans="1:16" x14ac:dyDescent="0.25">
      <c r="H76" s="8" t="s">
        <v>33</v>
      </c>
    </row>
    <row r="77" spans="1:16" x14ac:dyDescent="0.25">
      <c r="H77" s="8" t="s">
        <v>34</v>
      </c>
    </row>
    <row r="78" spans="1:16" x14ac:dyDescent="0.25">
      <c r="H78" s="8" t="s">
        <v>40</v>
      </c>
    </row>
    <row r="79" spans="1:16" x14ac:dyDescent="0.25">
      <c r="H79" s="8" t="s">
        <v>39</v>
      </c>
    </row>
    <row r="80" spans="1:16" x14ac:dyDescent="0.25">
      <c r="H80" s="9" t="s">
        <v>32</v>
      </c>
    </row>
  </sheetData>
  <mergeCells count="9">
    <mergeCell ref="A64:P64"/>
    <mergeCell ref="A71:P71"/>
    <mergeCell ref="A2:P2"/>
    <mergeCell ref="A9:P9"/>
    <mergeCell ref="A20:P20"/>
    <mergeCell ref="A29:P29"/>
    <mergeCell ref="A37:P37"/>
    <mergeCell ref="A43:P43"/>
    <mergeCell ref="A49:P4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>
      <selection activeCell="F18" sqref="F18"/>
    </sheetView>
  </sheetViews>
  <sheetFormatPr defaultRowHeight="15" x14ac:dyDescent="0.25"/>
  <cols>
    <col min="1" max="2" width="10.7109375" style="3" customWidth="1"/>
    <col min="3" max="3" width="15.7109375" style="3" customWidth="1"/>
    <col min="4" max="4" width="30.7109375" style="3" customWidth="1"/>
    <col min="5" max="5" width="20.7109375" style="3" customWidth="1"/>
    <col min="6" max="6" width="25.7109375" style="3" customWidth="1"/>
    <col min="7" max="10" width="10.7109375" style="3" customWidth="1"/>
    <col min="11" max="11" width="15.7109375" style="3" customWidth="1"/>
    <col min="12" max="12" width="25.7109375" style="3" customWidth="1"/>
    <col min="13" max="14" width="10.7109375" customWidth="1"/>
  </cols>
  <sheetData>
    <row r="1" spans="1:16" s="12" customFormat="1" x14ac:dyDescent="0.25">
      <c r="A1" s="6" t="s">
        <v>1</v>
      </c>
      <c r="B1" s="6" t="s">
        <v>3</v>
      </c>
      <c r="C1" s="6" t="s">
        <v>2</v>
      </c>
      <c r="D1" s="6" t="s">
        <v>4</v>
      </c>
      <c r="E1" s="6" t="s">
        <v>6</v>
      </c>
      <c r="F1" s="10" t="s">
        <v>0</v>
      </c>
      <c r="G1" s="6" t="s">
        <v>14</v>
      </c>
      <c r="H1" s="6" t="s">
        <v>18</v>
      </c>
      <c r="I1" s="6" t="s">
        <v>43</v>
      </c>
      <c r="J1" s="6" t="s">
        <v>15</v>
      </c>
      <c r="K1" s="6" t="s">
        <v>5</v>
      </c>
      <c r="L1" s="6" t="s">
        <v>7</v>
      </c>
      <c r="M1" s="11" t="s">
        <v>8</v>
      </c>
      <c r="N1" s="11" t="s">
        <v>9</v>
      </c>
    </row>
    <row r="2" spans="1:16" ht="30" x14ac:dyDescent="0.25">
      <c r="A2" s="3">
        <v>1</v>
      </c>
      <c r="D2" s="16" t="s">
        <v>308</v>
      </c>
      <c r="E2" s="3" t="s">
        <v>306</v>
      </c>
      <c r="F2" s="14" t="s">
        <v>307</v>
      </c>
      <c r="G2" s="9" t="s">
        <v>32</v>
      </c>
      <c r="H2" s="7" t="s">
        <v>35</v>
      </c>
      <c r="I2" s="3">
        <v>-30</v>
      </c>
      <c r="J2" s="3">
        <v>70</v>
      </c>
      <c r="K2" s="3" t="s">
        <v>64</v>
      </c>
      <c r="L2" s="3" t="s">
        <v>309</v>
      </c>
      <c r="M2" s="4">
        <v>17.02</v>
      </c>
      <c r="N2" s="4">
        <f>M2*A2</f>
        <v>17.02</v>
      </c>
    </row>
    <row r="3" spans="1:16" x14ac:dyDescent="0.25">
      <c r="A3" s="3">
        <v>8</v>
      </c>
      <c r="D3" s="3" t="s">
        <v>300</v>
      </c>
      <c r="E3" s="3" t="s">
        <v>214</v>
      </c>
      <c r="F3" s="14" t="s">
        <v>301</v>
      </c>
      <c r="G3" s="9" t="s">
        <v>32</v>
      </c>
      <c r="H3" s="7" t="s">
        <v>35</v>
      </c>
      <c r="I3" s="3">
        <v>-40</v>
      </c>
      <c r="J3" s="3">
        <v>105</v>
      </c>
      <c r="K3" s="3" t="s">
        <v>64</v>
      </c>
      <c r="L3" s="3" t="s">
        <v>302</v>
      </c>
      <c r="M3" s="4">
        <v>0.21</v>
      </c>
      <c r="N3" s="4">
        <f t="shared" ref="N3:N4" si="0">M3*A3</f>
        <v>1.68</v>
      </c>
    </row>
    <row r="4" spans="1:16" x14ac:dyDescent="0.25">
      <c r="A4" s="3">
        <v>24</v>
      </c>
      <c r="D4" s="3" t="s">
        <v>303</v>
      </c>
      <c r="E4" s="3" t="s">
        <v>214</v>
      </c>
      <c r="F4" s="14" t="s">
        <v>304</v>
      </c>
      <c r="G4" s="9" t="s">
        <v>32</v>
      </c>
      <c r="H4" s="7" t="s">
        <v>35</v>
      </c>
      <c r="I4" s="3">
        <v>-40</v>
      </c>
      <c r="J4" s="3">
        <v>105</v>
      </c>
      <c r="K4" s="3" t="s">
        <v>64</v>
      </c>
      <c r="L4" s="3" t="s">
        <v>305</v>
      </c>
      <c r="M4" s="4">
        <v>9.7600000000000006E-2</v>
      </c>
      <c r="N4" s="4">
        <f t="shared" si="0"/>
        <v>2.3424</v>
      </c>
    </row>
    <row r="5" spans="1:16" x14ac:dyDescent="0.25">
      <c r="F5" s="14"/>
      <c r="M5" s="4"/>
      <c r="N5" s="4"/>
    </row>
    <row r="6" spans="1:16" x14ac:dyDescent="0.25">
      <c r="F6" s="14"/>
      <c r="M6" s="4"/>
      <c r="N6" s="4"/>
    </row>
    <row r="7" spans="1:16" x14ac:dyDescent="0.25">
      <c r="F7" s="14"/>
      <c r="M7" s="4"/>
      <c r="N7" s="4"/>
    </row>
    <row r="8" spans="1:16" x14ac:dyDescent="0.25">
      <c r="A8" s="12">
        <f>SUM(A2:A7)</f>
        <v>33</v>
      </c>
      <c r="B8" s="12" t="s">
        <v>16</v>
      </c>
      <c r="C8" s="12"/>
      <c r="D8" s="12">
        <f>COUNTA(A2:A7)-COUNTIF(A2:A7,"=0")</f>
        <v>3</v>
      </c>
      <c r="E8" s="12" t="s">
        <v>26</v>
      </c>
      <c r="F8" s="14"/>
      <c r="M8" s="4"/>
      <c r="N8" s="5">
        <f>SUM(N2:N7)</f>
        <v>21.042400000000001</v>
      </c>
    </row>
    <row r="9" spans="1:16" x14ac:dyDescent="0.25">
      <c r="A9" s="23" t="s">
        <v>37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25">
      <c r="G10" s="7">
        <v>100</v>
      </c>
      <c r="H10" s="7" t="s">
        <v>35</v>
      </c>
    </row>
    <row r="11" spans="1:16" x14ac:dyDescent="0.25">
      <c r="G11" s="7">
        <v>101</v>
      </c>
      <c r="H11" s="8" t="s">
        <v>44</v>
      </c>
    </row>
    <row r="12" spans="1:16" x14ac:dyDescent="0.25">
      <c r="G12" s="7">
        <v>200</v>
      </c>
      <c r="H12" s="8" t="s">
        <v>36</v>
      </c>
    </row>
    <row r="13" spans="1:16" x14ac:dyDescent="0.25">
      <c r="G13" s="8" t="s">
        <v>41</v>
      </c>
      <c r="H13" s="9" t="s">
        <v>32</v>
      </c>
    </row>
    <row r="14" spans="1:16" x14ac:dyDescent="0.25">
      <c r="G14" s="8" t="s">
        <v>33</v>
      </c>
    </row>
    <row r="15" spans="1:16" x14ac:dyDescent="0.25">
      <c r="G15" s="8" t="s">
        <v>34</v>
      </c>
    </row>
    <row r="16" spans="1:16" x14ac:dyDescent="0.25">
      <c r="G16" s="8" t="s">
        <v>40</v>
      </c>
    </row>
    <row r="17" spans="7:7" x14ac:dyDescent="0.25">
      <c r="G17" s="8" t="s">
        <v>39</v>
      </c>
    </row>
    <row r="18" spans="7:7" x14ac:dyDescent="0.25">
      <c r="G18" s="9" t="s">
        <v>32</v>
      </c>
    </row>
  </sheetData>
  <mergeCells count="1">
    <mergeCell ref="A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On-Board Components</vt:lpstr>
      <vt:lpstr>Off-Board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William Neeley</cp:lastModifiedBy>
  <dcterms:created xsi:type="dcterms:W3CDTF">2017-03-07T20:44:31Z</dcterms:created>
  <dcterms:modified xsi:type="dcterms:W3CDTF">2025-05-13T06:05:00Z</dcterms:modified>
</cp:coreProperties>
</file>