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ilio%" sheetId="2" r:id="rId1"/>
    <sheet name="Hoja1" sheetId="1" r:id="rId2"/>
  </sheets>
  <calcPr calcId="152511"/>
</workbook>
</file>

<file path=xl/calcChain.xml><?xml version="1.0" encoding="utf-8"?>
<calcChain xmlns="http://schemas.openxmlformats.org/spreadsheetml/2006/main">
  <c r="F72" i="2" l="1"/>
  <c r="C66" i="2"/>
  <c r="F16" i="2"/>
  <c r="B6" i="2"/>
  <c r="D3" i="2"/>
  <c r="D5" i="2" s="1"/>
  <c r="B7" i="2" l="1"/>
  <c r="E12" i="2"/>
  <c r="E13" i="2" s="1"/>
  <c r="E14" i="2" s="1"/>
  <c r="D6" i="2"/>
  <c r="F18" i="2" s="1"/>
  <c r="F19" i="2" s="1"/>
  <c r="F3" i="2"/>
  <c r="B15" i="2" s="1"/>
  <c r="B18" i="2" s="1"/>
  <c r="B19" i="2" s="1"/>
  <c r="E15" i="2" l="1"/>
  <c r="F5" i="2"/>
  <c r="B16" i="2"/>
  <c r="C15" i="2"/>
  <c r="C11" i="2"/>
  <c r="D7" i="2"/>
  <c r="D11" i="2" s="1"/>
  <c r="F7" i="2"/>
  <c r="D15" i="2" l="1"/>
  <c r="G15" i="2" s="1"/>
  <c r="D14" i="2"/>
  <c r="G14" i="2" s="1"/>
  <c r="D13" i="2"/>
  <c r="G13" i="2" s="1"/>
  <c r="D12" i="2"/>
  <c r="C13" i="2"/>
  <c r="C14" i="2"/>
  <c r="C12" i="2"/>
  <c r="C16" i="2" s="1"/>
  <c r="C18" i="2" s="1"/>
  <c r="C19" i="2" s="1"/>
  <c r="D16" i="2" l="1"/>
  <c r="D18" i="2" s="1"/>
  <c r="D19" i="2" s="1"/>
  <c r="G12" i="2"/>
  <c r="G16" i="2" s="1"/>
</calcChain>
</file>

<file path=xl/comments1.xml><?xml version="1.0" encoding="utf-8"?>
<comments xmlns="http://schemas.openxmlformats.org/spreadsheetml/2006/main">
  <authors>
    <author>Autor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3 DECIMALES PARA REDONDEO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3 DECIMALES PARA REDONDEO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= SI($F$3&gt;=H15;$F$5;0)</t>
        </r>
      </text>
    </comment>
  </commentList>
</comments>
</file>

<file path=xl/sharedStrings.xml><?xml version="1.0" encoding="utf-8"?>
<sst xmlns="http://schemas.openxmlformats.org/spreadsheetml/2006/main" count="28" uniqueCount="27">
  <si>
    <t>Muestra bajo estudio, Contrato apartado numero 142, Roc 377, 380,385</t>
  </si>
  <si>
    <t>campos verdes, son editables</t>
  </si>
  <si>
    <t>INTERES DEL EMPEÑO</t>
  </si>
  <si>
    <t>PRECIO LIQUIDACION</t>
  </si>
  <si>
    <t>N° DE CUOTAS</t>
  </si>
  <si>
    <t>% UTILIDAD APARTADO</t>
  </si>
  <si>
    <t>EMPEÑO</t>
  </si>
  <si>
    <t>MONTO APARTADO</t>
  </si>
  <si>
    <t>VALOR CUOTA</t>
  </si>
  <si>
    <t>VALOR DEL EMPEÑO</t>
  </si>
  <si>
    <t>UTILIDAD  TOTAL APARTADO</t>
  </si>
  <si>
    <t>PORCENTAJES  SISTEMA COSTO</t>
  </si>
  <si>
    <t>PORCENTAJE SISTEMA UTILIDAD</t>
  </si>
  <si>
    <t>MONTO PAGADO EN SISTEMA</t>
  </si>
  <si>
    <t>PARCIAL PARA VALORADO</t>
  </si>
  <si>
    <t>UTILIDAD POR CUOTA</t>
  </si>
  <si>
    <t>SALDO</t>
  </si>
  <si>
    <t>VALIDACION SISTEMA DE UTILIDAD</t>
  </si>
  <si>
    <t>DIFERENCIA EXCEL VS EMPRESA</t>
  </si>
  <si>
    <t>PAGO1</t>
  </si>
  <si>
    <t>PAGO2</t>
  </si>
  <si>
    <t>PAGO3</t>
  </si>
  <si>
    <t>PAGO4</t>
  </si>
  <si>
    <t>VALIDACION</t>
  </si>
  <si>
    <t>OBSERVACIONES DE LA VALIDACION</t>
  </si>
  <si>
    <r>
      <t xml:space="preserve">CUANDO SON </t>
    </r>
    <r>
      <rPr>
        <b/>
        <sz val="12"/>
        <color theme="1"/>
        <rFont val="Calibri"/>
        <family val="2"/>
        <scheme val="minor"/>
      </rPr>
      <t>VARIOS ARTICULOS</t>
    </r>
    <r>
      <rPr>
        <sz val="11"/>
        <color theme="1"/>
        <rFont val="Calibri"/>
        <family val="2"/>
        <scheme val="minor"/>
      </rPr>
      <t xml:space="preserve"> EN UN MISMO CONTRATO DE SISTEMA DE APARTADO LAS UTILIDADES </t>
    </r>
    <r>
      <rPr>
        <b/>
        <sz val="11"/>
        <color theme="1"/>
        <rFont val="Calibri"/>
        <family val="2"/>
        <scheme val="minor"/>
      </rPr>
      <t>NO PEGAN</t>
    </r>
  </si>
  <si>
    <t>UTILIDAD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</si>
</sst>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%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2" fillId="0" borderId="0" xfId="0" applyFont="1"/>
    <xf numFmtId="9" fontId="0" fillId="3" borderId="0" xfId="1" applyFont="1" applyFill="1"/>
    <xf numFmtId="1" fontId="0" fillId="4" borderId="0" xfId="0" applyNumberFormat="1" applyFill="1" applyAlignment="1">
      <alignment horizontal="center" vertical="center"/>
    </xf>
    <xf numFmtId="164" fontId="0" fillId="3" borderId="0" xfId="1" applyNumberFormat="1" applyFont="1" applyFill="1"/>
    <xf numFmtId="165" fontId="0" fillId="4" borderId="0" xfId="0" applyNumberFormat="1" applyFill="1"/>
    <xf numFmtId="2" fontId="0" fillId="4" borderId="0" xfId="0" applyNumberFormat="1" applyFill="1" applyAlignment="1">
      <alignment horizontal="center" vertical="center"/>
    </xf>
    <xf numFmtId="2" fontId="2" fillId="0" borderId="0" xfId="0" applyNumberFormat="1" applyFont="1"/>
    <xf numFmtId="165" fontId="0" fillId="5" borderId="0" xfId="0" applyNumberFormat="1" applyFill="1"/>
    <xf numFmtId="166" fontId="2" fillId="6" borderId="0" xfId="1" applyNumberFormat="1" applyFont="1" applyFill="1"/>
    <xf numFmtId="166" fontId="2" fillId="6" borderId="0" xfId="0" applyNumberFormat="1" applyFont="1" applyFill="1"/>
    <xf numFmtId="9" fontId="2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0" fontId="2" fillId="0" borderId="2" xfId="0" applyFont="1" applyBorder="1"/>
    <xf numFmtId="165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0" fontId="0" fillId="2" borderId="2" xfId="0" applyFill="1" applyBorder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167" fontId="0" fillId="0" borderId="0" xfId="0" applyNumberFormat="1"/>
    <xf numFmtId="0" fontId="4" fillId="10" borderId="0" xfId="0" applyFont="1" applyFill="1" applyAlignment="1">
      <alignment horizontal="left"/>
    </xf>
    <xf numFmtId="2" fontId="2" fillId="4" borderId="0" xfId="0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2" fontId="2" fillId="1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</xdr:row>
          <xdr:rowOff>28575</xdr:rowOff>
        </xdr:from>
        <xdr:to>
          <xdr:col>1</xdr:col>
          <xdr:colOff>1590675</xdr:colOff>
          <xdr:row>2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REINICIAR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723773</xdr:colOff>
      <xdr:row>2</xdr:row>
      <xdr:rowOff>144668</xdr:rowOff>
    </xdr:from>
    <xdr:to>
      <xdr:col>3</xdr:col>
      <xdr:colOff>833442</xdr:colOff>
      <xdr:row>4</xdr:row>
      <xdr:rowOff>164696</xdr:rowOff>
    </xdr:to>
    <xdr:sp macro="" textlink="">
      <xdr:nvSpPr>
        <xdr:cNvPr id="3" name="Flecha derecha 2"/>
        <xdr:cNvSpPr/>
      </xdr:nvSpPr>
      <xdr:spPr>
        <a:xfrm rot="2716401">
          <a:off x="6516931" y="685635"/>
          <a:ext cx="410553" cy="10966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1276958</xdr:colOff>
      <xdr:row>4</xdr:row>
      <xdr:rowOff>164155</xdr:rowOff>
    </xdr:from>
    <xdr:to>
      <xdr:col>1</xdr:col>
      <xdr:colOff>1413503</xdr:colOff>
      <xdr:row>6</xdr:row>
      <xdr:rowOff>126294</xdr:rowOff>
    </xdr:to>
    <xdr:sp macro="" textlink="">
      <xdr:nvSpPr>
        <xdr:cNvPr id="4" name="Flecha derecha 3"/>
        <xdr:cNvSpPr/>
      </xdr:nvSpPr>
      <xdr:spPr>
        <a:xfrm rot="2716401">
          <a:off x="3154861" y="1048502"/>
          <a:ext cx="343139" cy="13654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572256</xdr:colOff>
      <xdr:row>10</xdr:row>
      <xdr:rowOff>74201</xdr:rowOff>
    </xdr:from>
    <xdr:to>
      <xdr:col>2</xdr:col>
      <xdr:colOff>700554</xdr:colOff>
      <xdr:row>11</xdr:row>
      <xdr:rowOff>143553</xdr:rowOff>
    </xdr:to>
    <xdr:sp macro="" textlink="">
      <xdr:nvSpPr>
        <xdr:cNvPr id="5" name="Flecha derecha 4"/>
        <xdr:cNvSpPr/>
      </xdr:nvSpPr>
      <xdr:spPr>
        <a:xfrm rot="2716401">
          <a:off x="4459354" y="231167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267456</xdr:colOff>
      <xdr:row>10</xdr:row>
      <xdr:rowOff>121826</xdr:rowOff>
    </xdr:from>
    <xdr:to>
      <xdr:col>3</xdr:col>
      <xdr:colOff>395754</xdr:colOff>
      <xdr:row>12</xdr:row>
      <xdr:rowOff>678</xdr:rowOff>
    </xdr:to>
    <xdr:sp macro="" textlink="">
      <xdr:nvSpPr>
        <xdr:cNvPr id="6" name="Flecha derecha 5"/>
        <xdr:cNvSpPr/>
      </xdr:nvSpPr>
      <xdr:spPr>
        <a:xfrm rot="2716401">
          <a:off x="6145279" y="235930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562731</xdr:colOff>
      <xdr:row>11</xdr:row>
      <xdr:rowOff>102776</xdr:rowOff>
    </xdr:from>
    <xdr:to>
      <xdr:col>2</xdr:col>
      <xdr:colOff>691029</xdr:colOff>
      <xdr:row>12</xdr:row>
      <xdr:rowOff>172128</xdr:rowOff>
    </xdr:to>
    <xdr:sp macro="" textlink="">
      <xdr:nvSpPr>
        <xdr:cNvPr id="7" name="Flecha derecha 6"/>
        <xdr:cNvSpPr/>
      </xdr:nvSpPr>
      <xdr:spPr>
        <a:xfrm rot="2716401">
          <a:off x="4449829" y="253075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257931</xdr:colOff>
      <xdr:row>11</xdr:row>
      <xdr:rowOff>150401</xdr:rowOff>
    </xdr:from>
    <xdr:to>
      <xdr:col>3</xdr:col>
      <xdr:colOff>386229</xdr:colOff>
      <xdr:row>13</xdr:row>
      <xdr:rowOff>29253</xdr:rowOff>
    </xdr:to>
    <xdr:sp macro="" textlink="">
      <xdr:nvSpPr>
        <xdr:cNvPr id="8" name="Flecha derecha 7"/>
        <xdr:cNvSpPr/>
      </xdr:nvSpPr>
      <xdr:spPr>
        <a:xfrm rot="2716401">
          <a:off x="6135754" y="257837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562731</xdr:colOff>
      <xdr:row>12</xdr:row>
      <xdr:rowOff>102776</xdr:rowOff>
    </xdr:from>
    <xdr:to>
      <xdr:col>2</xdr:col>
      <xdr:colOff>691029</xdr:colOff>
      <xdr:row>13</xdr:row>
      <xdr:rowOff>172128</xdr:rowOff>
    </xdr:to>
    <xdr:sp macro="" textlink="">
      <xdr:nvSpPr>
        <xdr:cNvPr id="9" name="Flecha derecha 8"/>
        <xdr:cNvSpPr/>
      </xdr:nvSpPr>
      <xdr:spPr>
        <a:xfrm rot="2716401">
          <a:off x="4449829" y="2721253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257931</xdr:colOff>
      <xdr:row>12</xdr:row>
      <xdr:rowOff>150401</xdr:rowOff>
    </xdr:from>
    <xdr:to>
      <xdr:col>3</xdr:col>
      <xdr:colOff>386229</xdr:colOff>
      <xdr:row>14</xdr:row>
      <xdr:rowOff>29253</xdr:rowOff>
    </xdr:to>
    <xdr:sp macro="" textlink="">
      <xdr:nvSpPr>
        <xdr:cNvPr id="10" name="Flecha derecha 9"/>
        <xdr:cNvSpPr/>
      </xdr:nvSpPr>
      <xdr:spPr>
        <a:xfrm rot="2716401">
          <a:off x="6135754" y="2768878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553206</xdr:colOff>
      <xdr:row>13</xdr:row>
      <xdr:rowOff>83725</xdr:rowOff>
    </xdr:from>
    <xdr:to>
      <xdr:col>2</xdr:col>
      <xdr:colOff>681504</xdr:colOff>
      <xdr:row>14</xdr:row>
      <xdr:rowOff>153077</xdr:rowOff>
    </xdr:to>
    <xdr:sp macro="" textlink="">
      <xdr:nvSpPr>
        <xdr:cNvPr id="11" name="Flecha derecha 10"/>
        <xdr:cNvSpPr/>
      </xdr:nvSpPr>
      <xdr:spPr>
        <a:xfrm rot="2716401">
          <a:off x="4440304" y="2892702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248406</xdr:colOff>
      <xdr:row>13</xdr:row>
      <xdr:rowOff>131350</xdr:rowOff>
    </xdr:from>
    <xdr:to>
      <xdr:col>3</xdr:col>
      <xdr:colOff>376704</xdr:colOff>
      <xdr:row>15</xdr:row>
      <xdr:rowOff>10202</xdr:rowOff>
    </xdr:to>
    <xdr:sp macro="" textlink="">
      <xdr:nvSpPr>
        <xdr:cNvPr id="12" name="Flecha derecha 11"/>
        <xdr:cNvSpPr/>
      </xdr:nvSpPr>
      <xdr:spPr>
        <a:xfrm rot="2716401">
          <a:off x="6126229" y="2940327"/>
          <a:ext cx="259852" cy="12829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66675</xdr:colOff>
      <xdr:row>23</xdr:row>
      <xdr:rowOff>142875</xdr:rowOff>
    </xdr:from>
    <xdr:to>
      <xdr:col>6</xdr:col>
      <xdr:colOff>552449</xdr:colOff>
      <xdr:row>36</xdr:row>
      <xdr:rowOff>20561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105400"/>
          <a:ext cx="9810749" cy="2354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85725</xdr:colOff>
      <xdr:row>23</xdr:row>
      <xdr:rowOff>38099</xdr:rowOff>
    </xdr:from>
    <xdr:to>
      <xdr:col>11</xdr:col>
      <xdr:colOff>390525</xdr:colOff>
      <xdr:row>31</xdr:row>
      <xdr:rowOff>76200</xdr:rowOff>
    </xdr:to>
    <xdr:sp macro="" textlink="">
      <xdr:nvSpPr>
        <xdr:cNvPr id="14" name="Rectángulo 13"/>
        <xdr:cNvSpPr/>
      </xdr:nvSpPr>
      <xdr:spPr>
        <a:xfrm>
          <a:off x="10515600" y="5000624"/>
          <a:ext cx="2505075" cy="15621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Reporte</a:t>
          </a:r>
          <a:r>
            <a:rPr lang="es-MX" sz="1100" b="1" baseline="0">
              <a:solidFill>
                <a:sysClr val="windowText" lastClr="000000"/>
              </a:solidFill>
            </a:rPr>
            <a:t> fue recortado para mejor visualizacion.</a:t>
          </a:r>
        </a:p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1) Mejorar la Columna de saldos.</a:t>
          </a:r>
        </a:p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ahora la llamaremos</a:t>
          </a:r>
        </a:p>
        <a:p>
          <a:pPr algn="ctr"/>
          <a:endParaRPr lang="es-MX" sz="1100" b="1" baseline="0">
            <a:solidFill>
              <a:sysClr val="windowText" lastClr="00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N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SALDO AP $: 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Monto Ap $ -  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</a:t>
          </a:r>
          <a:r>
            <a:rPr lang="es-NI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Monto Pagado $</a:t>
          </a:r>
          <a:endParaRPr lang="es-MX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504825</xdr:colOff>
      <xdr:row>28</xdr:row>
      <xdr:rowOff>66675</xdr:rowOff>
    </xdr:from>
    <xdr:to>
      <xdr:col>7</xdr:col>
      <xdr:colOff>104777</xdr:colOff>
      <xdr:row>32</xdr:row>
      <xdr:rowOff>104775</xdr:rowOff>
    </xdr:to>
    <xdr:cxnSp macro="">
      <xdr:nvCxnSpPr>
        <xdr:cNvPr id="15" name="Conector recto de flecha 14"/>
        <xdr:cNvCxnSpPr/>
      </xdr:nvCxnSpPr>
      <xdr:spPr>
        <a:xfrm flipH="1">
          <a:off x="9829800" y="5981700"/>
          <a:ext cx="704852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138115</xdr:colOff>
      <xdr:row>16</xdr:row>
      <xdr:rowOff>42863</xdr:rowOff>
    </xdr:from>
    <xdr:to>
      <xdr:col>5</xdr:col>
      <xdr:colOff>19054</xdr:colOff>
      <xdr:row>16</xdr:row>
      <xdr:rowOff>180975</xdr:rowOff>
    </xdr:to>
    <xdr:sp macro="" textlink="">
      <xdr:nvSpPr>
        <xdr:cNvPr id="16" name="Abrir llave 15"/>
        <xdr:cNvSpPr/>
      </xdr:nvSpPr>
      <xdr:spPr>
        <a:xfrm rot="16200000">
          <a:off x="7753354" y="3038474"/>
          <a:ext cx="138112" cy="77628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533400</xdr:colOff>
      <xdr:row>17</xdr:row>
      <xdr:rowOff>19050</xdr:rowOff>
    </xdr:from>
    <xdr:to>
      <xdr:col>4</xdr:col>
      <xdr:colOff>542925</xdr:colOff>
      <xdr:row>23</xdr:row>
      <xdr:rowOff>142875</xdr:rowOff>
    </xdr:to>
    <xdr:cxnSp macro="">
      <xdr:nvCxnSpPr>
        <xdr:cNvPr id="17" name="Conector recto de flecha 16"/>
        <xdr:cNvCxnSpPr/>
      </xdr:nvCxnSpPr>
      <xdr:spPr>
        <a:xfrm>
          <a:off x="7829550" y="3524250"/>
          <a:ext cx="9525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23</xdr:row>
      <xdr:rowOff>133350</xdr:rowOff>
    </xdr:from>
    <xdr:to>
      <xdr:col>7</xdr:col>
      <xdr:colOff>133350</xdr:colOff>
      <xdr:row>24</xdr:row>
      <xdr:rowOff>47625</xdr:rowOff>
    </xdr:to>
    <xdr:cxnSp macro="">
      <xdr:nvCxnSpPr>
        <xdr:cNvPr id="18" name="Conector recto de flecha 17"/>
        <xdr:cNvCxnSpPr/>
      </xdr:nvCxnSpPr>
      <xdr:spPr>
        <a:xfrm>
          <a:off x="7867650" y="5095875"/>
          <a:ext cx="26955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66676</xdr:colOff>
      <xdr:row>4</xdr:row>
      <xdr:rowOff>57150</xdr:rowOff>
    </xdr:from>
    <xdr:to>
      <xdr:col>9</xdr:col>
      <xdr:colOff>752475</xdr:colOff>
      <xdr:row>8</xdr:row>
      <xdr:rowOff>85725</xdr:rowOff>
    </xdr:to>
    <xdr:sp macro="" textlink="">
      <xdr:nvSpPr>
        <xdr:cNvPr id="19" name="Rectángulo 18"/>
        <xdr:cNvSpPr/>
      </xdr:nvSpPr>
      <xdr:spPr>
        <a:xfrm>
          <a:off x="10496551" y="838200"/>
          <a:ext cx="1362074" cy="7905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Flechas con relleno grises, indica donde se debe de reondear a  3  decimales</a:t>
          </a: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438151</xdr:colOff>
      <xdr:row>5</xdr:row>
      <xdr:rowOff>95250</xdr:rowOff>
    </xdr:from>
    <xdr:to>
      <xdr:col>6</xdr:col>
      <xdr:colOff>1095375</xdr:colOff>
      <xdr:row>10</xdr:row>
      <xdr:rowOff>123825</xdr:rowOff>
    </xdr:to>
    <xdr:cxnSp macro="">
      <xdr:nvCxnSpPr>
        <xdr:cNvPr id="20" name="Conector recto de flecha 19"/>
        <xdr:cNvCxnSpPr/>
      </xdr:nvCxnSpPr>
      <xdr:spPr>
        <a:xfrm flipH="1">
          <a:off x="6381751" y="1066800"/>
          <a:ext cx="4038599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238126</xdr:colOff>
      <xdr:row>11</xdr:row>
      <xdr:rowOff>28575</xdr:rowOff>
    </xdr:from>
    <xdr:to>
      <xdr:col>10</xdr:col>
      <xdr:colOff>190501</xdr:colOff>
      <xdr:row>15</xdr:row>
      <xdr:rowOff>19050</xdr:rowOff>
    </xdr:to>
    <xdr:sp macro="" textlink="">
      <xdr:nvSpPr>
        <xdr:cNvPr id="21" name="Rectángulo 20"/>
        <xdr:cNvSpPr/>
      </xdr:nvSpPr>
      <xdr:spPr>
        <a:xfrm>
          <a:off x="10668001" y="2390775"/>
          <a:ext cx="1390650" cy="752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 baseline="0">
              <a:solidFill>
                <a:sysClr val="windowText" lastClr="000000"/>
              </a:solidFill>
            </a:rPr>
            <a:t>valores del sistema</a:t>
          </a:r>
        </a:p>
        <a:p>
          <a:pPr algn="ctr"/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866777</xdr:colOff>
      <xdr:row>12</xdr:row>
      <xdr:rowOff>95251</xdr:rowOff>
    </xdr:from>
    <xdr:to>
      <xdr:col>7</xdr:col>
      <xdr:colOff>238126</xdr:colOff>
      <xdr:row>13</xdr:row>
      <xdr:rowOff>23813</xdr:rowOff>
    </xdr:to>
    <xdr:cxnSp macro="">
      <xdr:nvCxnSpPr>
        <xdr:cNvPr id="22" name="Conector recto de flecha 21"/>
        <xdr:cNvCxnSpPr>
          <a:stCxn id="21" idx="1"/>
        </xdr:cNvCxnSpPr>
      </xdr:nvCxnSpPr>
      <xdr:spPr>
        <a:xfrm flipH="1" flipV="1">
          <a:off x="9058277" y="2647951"/>
          <a:ext cx="1609724" cy="119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12</xdr:row>
      <xdr:rowOff>152400</xdr:rowOff>
    </xdr:from>
    <xdr:to>
      <xdr:col>5</xdr:col>
      <xdr:colOff>314325</xdr:colOff>
      <xdr:row>31</xdr:row>
      <xdr:rowOff>66675</xdr:rowOff>
    </xdr:to>
    <xdr:cxnSp macro="">
      <xdr:nvCxnSpPr>
        <xdr:cNvPr id="23" name="Conector recto de flecha 22"/>
        <xdr:cNvCxnSpPr/>
      </xdr:nvCxnSpPr>
      <xdr:spPr>
        <a:xfrm flipH="1">
          <a:off x="7934325" y="2705100"/>
          <a:ext cx="571500" cy="384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42</xdr:row>
      <xdr:rowOff>95250</xdr:rowOff>
    </xdr:from>
    <xdr:to>
      <xdr:col>7</xdr:col>
      <xdr:colOff>28574</xdr:colOff>
      <xdr:row>60</xdr:row>
      <xdr:rowOff>183858</xdr:rowOff>
    </xdr:to>
    <xdr:pic>
      <xdr:nvPicPr>
        <xdr:cNvPr id="24" name="Imagen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"/>
          <a:ext cx="10458449" cy="3517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1438275</xdr:colOff>
      <xdr:row>65</xdr:row>
      <xdr:rowOff>142875</xdr:rowOff>
    </xdr:from>
    <xdr:to>
      <xdr:col>5</xdr:col>
      <xdr:colOff>400050</xdr:colOff>
      <xdr:row>71</xdr:row>
      <xdr:rowOff>133350</xdr:rowOff>
    </xdr:to>
    <xdr:cxnSp macro="">
      <xdr:nvCxnSpPr>
        <xdr:cNvPr id="25" name="Conector recto de flecha 24"/>
        <xdr:cNvCxnSpPr/>
      </xdr:nvCxnSpPr>
      <xdr:spPr>
        <a:xfrm flipH="1" flipV="1">
          <a:off x="5391150" y="12992100"/>
          <a:ext cx="320040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68</xdr:row>
      <xdr:rowOff>142875</xdr:rowOff>
    </xdr:from>
    <xdr:to>
      <xdr:col>4</xdr:col>
      <xdr:colOff>19050</xdr:colOff>
      <xdr:row>72</xdr:row>
      <xdr:rowOff>0</xdr:rowOff>
    </xdr:to>
    <xdr:sp macro="" textlink="">
      <xdr:nvSpPr>
        <xdr:cNvPr id="26" name="CuadroTexto 25"/>
        <xdr:cNvSpPr txBox="1"/>
      </xdr:nvSpPr>
      <xdr:spPr>
        <a:xfrm>
          <a:off x="6067425" y="13573125"/>
          <a:ext cx="12477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VALORES SON DISTINTOS</a:t>
          </a:r>
        </a:p>
      </xdr:txBody>
    </xdr:sp>
    <xdr:clientData/>
  </xdr:twoCellAnchor>
  <xdr:twoCellAnchor>
    <xdr:from>
      <xdr:col>7</xdr:col>
      <xdr:colOff>76200</xdr:colOff>
      <xdr:row>0</xdr:row>
      <xdr:rowOff>28575</xdr:rowOff>
    </xdr:from>
    <xdr:to>
      <xdr:col>10</xdr:col>
      <xdr:colOff>19050</xdr:colOff>
      <xdr:row>3</xdr:row>
      <xdr:rowOff>142875</xdr:rowOff>
    </xdr:to>
    <xdr:sp macro="" textlink="">
      <xdr:nvSpPr>
        <xdr:cNvPr id="27" name="Rectángulo 26"/>
        <xdr:cNvSpPr/>
      </xdr:nvSpPr>
      <xdr:spPr>
        <a:xfrm>
          <a:off x="10506075" y="28575"/>
          <a:ext cx="1381125" cy="695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COLORES EN VERDE SON CAMPOS</a:t>
          </a:r>
          <a:r>
            <a:rPr lang="es-MX" sz="1100" b="1" baseline="0">
              <a:solidFill>
                <a:sysClr val="windowText" lastClr="000000"/>
              </a:solidFill>
            </a:rPr>
            <a:t> EDITABLES</a:t>
          </a:r>
          <a:endParaRPr lang="es-MX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47626</xdr:colOff>
      <xdr:row>1</xdr:row>
      <xdr:rowOff>28575</xdr:rowOff>
    </xdr:from>
    <xdr:to>
      <xdr:col>7</xdr:col>
      <xdr:colOff>66675</xdr:colOff>
      <xdr:row>1</xdr:row>
      <xdr:rowOff>133351</xdr:rowOff>
    </xdr:to>
    <xdr:cxnSp macro="">
      <xdr:nvCxnSpPr>
        <xdr:cNvPr id="28" name="Conector recto de flecha 27"/>
        <xdr:cNvCxnSpPr/>
      </xdr:nvCxnSpPr>
      <xdr:spPr>
        <a:xfrm flipH="1">
          <a:off x="7343776" y="228600"/>
          <a:ext cx="3152774" cy="104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N11" sqref="N11"/>
    </sheetView>
  </sheetViews>
  <sheetFormatPr baseColWidth="10" defaultRowHeight="15" x14ac:dyDescent="0.25"/>
  <cols>
    <col min="1" max="1" width="29.7109375" customWidth="1"/>
    <col min="2" max="2" width="29.5703125" customWidth="1"/>
    <col min="3" max="3" width="29.85546875" customWidth="1"/>
    <col min="4" max="4" width="20.28515625" bestFit="1" customWidth="1"/>
    <col min="5" max="5" width="13.42578125" customWidth="1"/>
    <col min="6" max="6" width="17" customWidth="1"/>
    <col min="7" max="7" width="16.5703125" customWidth="1"/>
    <col min="8" max="8" width="5.28515625" customWidth="1"/>
    <col min="9" max="9" width="4.85546875" customWidth="1"/>
  </cols>
  <sheetData>
    <row r="1" spans="1:8" ht="15.75" x14ac:dyDescent="0.25">
      <c r="A1" s="42" t="s">
        <v>0</v>
      </c>
      <c r="B1" s="42"/>
      <c r="C1" s="42"/>
      <c r="D1" s="42"/>
      <c r="E1" s="42"/>
      <c r="F1" s="1"/>
    </row>
    <row r="2" spans="1:8" x14ac:dyDescent="0.25">
      <c r="A2" s="2" t="s">
        <v>1</v>
      </c>
      <c r="C2" s="3" t="s">
        <v>2</v>
      </c>
      <c r="D2" s="4">
        <v>0.15</v>
      </c>
      <c r="F2" s="1"/>
    </row>
    <row r="3" spans="1:8" x14ac:dyDescent="0.25">
      <c r="C3" s="3" t="s">
        <v>3</v>
      </c>
      <c r="D3">
        <f>(B5*D2*2)+B5</f>
        <v>26</v>
      </c>
      <c r="E3" s="3" t="s">
        <v>4</v>
      </c>
      <c r="F3" s="5">
        <f>IF(D5&gt;=60,4,     (IF(D5&gt;=31,3,   (IF(D5&gt;=0,2, "N/A"))              ))     )</f>
        <v>3</v>
      </c>
    </row>
    <row r="4" spans="1:8" ht="15.75" customHeight="1" x14ac:dyDescent="0.25">
      <c r="C4" s="3" t="s">
        <v>5</v>
      </c>
      <c r="D4" s="6">
        <v>0.72489999999999999</v>
      </c>
      <c r="E4" s="3"/>
      <c r="F4" s="1"/>
    </row>
    <row r="5" spans="1:8" x14ac:dyDescent="0.25">
      <c r="A5" s="3" t="s">
        <v>6</v>
      </c>
      <c r="B5" s="2">
        <v>20</v>
      </c>
      <c r="C5" s="3" t="s">
        <v>7</v>
      </c>
      <c r="D5" s="7">
        <f>ROUND((D3*(1+D4)),3)</f>
        <v>44.847000000000001</v>
      </c>
      <c r="E5" s="3" t="s">
        <v>8</v>
      </c>
      <c r="F5" s="8">
        <f>+D5/F3</f>
        <v>14.949</v>
      </c>
    </row>
    <row r="6" spans="1:8" x14ac:dyDescent="0.25">
      <c r="A6" s="3" t="s">
        <v>9</v>
      </c>
      <c r="B6">
        <f>+B5</f>
        <v>20</v>
      </c>
      <c r="C6" s="9" t="s">
        <v>10</v>
      </c>
      <c r="D6" s="10">
        <f>+D5-B5</f>
        <v>24.847000000000001</v>
      </c>
      <c r="F6" s="1"/>
    </row>
    <row r="7" spans="1:8" x14ac:dyDescent="0.25">
      <c r="A7" s="3" t="s">
        <v>11</v>
      </c>
      <c r="B7" s="11">
        <f>ROUND((   (B6*100%)/D5),3)</f>
        <v>0.44600000000000001</v>
      </c>
      <c r="C7" s="3" t="s">
        <v>12</v>
      </c>
      <c r="D7" s="12">
        <f>1-B7</f>
        <v>0.55400000000000005</v>
      </c>
      <c r="F7" s="13">
        <f>+B7+D7</f>
        <v>1</v>
      </c>
    </row>
    <row r="8" spans="1:8" x14ac:dyDescent="0.25">
      <c r="F8" s="1"/>
    </row>
    <row r="9" spans="1:8" x14ac:dyDescent="0.25">
      <c r="C9" s="14">
        <v>3</v>
      </c>
      <c r="D9" s="14">
        <v>3</v>
      </c>
      <c r="F9" s="1"/>
    </row>
    <row r="10" spans="1:8" ht="34.5" customHeight="1" x14ac:dyDescent="0.25">
      <c r="B10" s="43" t="s">
        <v>13</v>
      </c>
      <c r="C10" s="15" t="s">
        <v>14</v>
      </c>
      <c r="D10" s="15" t="s">
        <v>15</v>
      </c>
      <c r="E10" s="16" t="s">
        <v>16</v>
      </c>
      <c r="F10" s="43" t="s">
        <v>17</v>
      </c>
      <c r="G10" s="43" t="s">
        <v>18</v>
      </c>
    </row>
    <row r="11" spans="1:8" x14ac:dyDescent="0.25">
      <c r="B11" s="44"/>
      <c r="C11" s="17">
        <f>+B7</f>
        <v>0.44600000000000001</v>
      </c>
      <c r="D11" s="17">
        <f>+D7</f>
        <v>0.55400000000000005</v>
      </c>
      <c r="F11" s="44"/>
      <c r="G11" s="44"/>
    </row>
    <row r="12" spans="1:8" x14ac:dyDescent="0.25">
      <c r="A12" s="18" t="s">
        <v>19</v>
      </c>
      <c r="B12" s="19">
        <v>14.96</v>
      </c>
      <c r="C12" s="20">
        <f>ROUND((B12*$C$11),$C$9)</f>
        <v>6.6719999999999997</v>
      </c>
      <c r="D12" s="20">
        <f>ROUND(($D$11*B12),$D$9)</f>
        <v>8.2880000000000003</v>
      </c>
      <c r="E12" s="21">
        <f>+$D$5-B12</f>
        <v>29.887</v>
      </c>
      <c r="F12" s="22">
        <v>8.23</v>
      </c>
      <c r="G12" s="23">
        <f>+D12-F12</f>
        <v>5.7999999999999829E-2</v>
      </c>
      <c r="H12" s="3">
        <v>1</v>
      </c>
    </row>
    <row r="13" spans="1:8" x14ac:dyDescent="0.25">
      <c r="A13" s="18" t="s">
        <v>20</v>
      </c>
      <c r="B13" s="19">
        <v>14.96</v>
      </c>
      <c r="C13" s="20">
        <f t="shared" ref="C13:C15" si="0">ROUND((B13*$C$11),$C$9)</f>
        <v>6.6719999999999997</v>
      </c>
      <c r="D13" s="20">
        <f t="shared" ref="D13:D15" si="1">ROUND(($D$11*B13),$D$9)</f>
        <v>8.2880000000000003</v>
      </c>
      <c r="E13" s="21">
        <f>+E12-B13</f>
        <v>14.927</v>
      </c>
      <c r="F13" s="22">
        <v>8.23</v>
      </c>
      <c r="G13" s="23">
        <f>+D13-F13</f>
        <v>5.7999999999999829E-2</v>
      </c>
      <c r="H13" s="3">
        <v>2</v>
      </c>
    </row>
    <row r="14" spans="1:8" x14ac:dyDescent="0.25">
      <c r="A14" s="18" t="s">
        <v>21</v>
      </c>
      <c r="B14" s="19">
        <v>14.93</v>
      </c>
      <c r="C14" s="20">
        <f t="shared" si="0"/>
        <v>6.6589999999999998</v>
      </c>
      <c r="D14" s="20">
        <f t="shared" si="1"/>
        <v>8.2710000000000008</v>
      </c>
      <c r="E14" s="21">
        <f t="shared" ref="E14:E15" si="2">+E13-B14</f>
        <v>-3.0000000000001137E-3</v>
      </c>
      <c r="F14" s="22">
        <v>8.2100000000000009</v>
      </c>
      <c r="G14" s="23">
        <f>+D14-F14</f>
        <v>6.0999999999999943E-2</v>
      </c>
      <c r="H14" s="3">
        <v>3</v>
      </c>
    </row>
    <row r="15" spans="1:8" x14ac:dyDescent="0.25">
      <c r="A15" s="18" t="s">
        <v>22</v>
      </c>
      <c r="B15" s="19">
        <f xml:space="preserve"> IF($F$3&gt;=H15,$F$5,0)</f>
        <v>0</v>
      </c>
      <c r="C15" s="20">
        <f t="shared" si="0"/>
        <v>0</v>
      </c>
      <c r="D15" s="20">
        <f t="shared" si="1"/>
        <v>0</v>
      </c>
      <c r="E15" s="21">
        <f t="shared" si="2"/>
        <v>-3.0000000000001137E-3</v>
      </c>
      <c r="F15" s="22"/>
      <c r="G15" s="23">
        <f>+D15-F15</f>
        <v>0</v>
      </c>
      <c r="H15" s="3">
        <v>4</v>
      </c>
    </row>
    <row r="16" spans="1:8" x14ac:dyDescent="0.25">
      <c r="B16" s="24">
        <f>SUM(B12:B15)</f>
        <v>44.85</v>
      </c>
      <c r="C16" s="20">
        <f t="shared" ref="C16:D16" si="3">SUM(C12:C15)</f>
        <v>20.003</v>
      </c>
      <c r="D16" s="20">
        <f t="shared" si="3"/>
        <v>24.847000000000001</v>
      </c>
      <c r="E16" s="25"/>
      <c r="F16" s="24">
        <f>SUM(F12:F15)</f>
        <v>24.67</v>
      </c>
      <c r="G16" s="24">
        <f>SUM(G12:G15)</f>
        <v>0.1769999999999996</v>
      </c>
    </row>
    <row r="17" spans="1:7" x14ac:dyDescent="0.25">
      <c r="C17" s="26"/>
      <c r="D17" s="26"/>
      <c r="G17" s="27"/>
    </row>
    <row r="18" spans="1:7" ht="15.75" x14ac:dyDescent="0.25">
      <c r="A18" s="28" t="s">
        <v>23</v>
      </c>
      <c r="B18" s="29">
        <f>+SUM(B12:B15)-D5</f>
        <v>3.0000000000001137E-3</v>
      </c>
      <c r="C18" s="30">
        <f>+B5-C16</f>
        <v>-3.0000000000001137E-3</v>
      </c>
      <c r="D18" s="31">
        <f>D16-D6</f>
        <v>0</v>
      </c>
      <c r="F18" s="32">
        <f>+D6-F16</f>
        <v>0.1769999999999996</v>
      </c>
    </row>
    <row r="19" spans="1:7" ht="29.25" customHeight="1" x14ac:dyDescent="0.25">
      <c r="A19" s="45" t="s">
        <v>24</v>
      </c>
      <c r="B19" s="46" t="str">
        <f>"CALCULOS SON DISTINTO AL OBJETIVO POR "&amp;B18</f>
        <v>CALCULOS SON DISTINTO AL OBJETIVO POR 0.00300000000000011</v>
      </c>
      <c r="C19" s="47" t="str">
        <f>"CALCULOS SON DISTINTO AL OBJETIVO POR "&amp;C18</f>
        <v>CALCULOS SON DISTINTO AL OBJETIVO POR -0.00300000000000011</v>
      </c>
      <c r="D19" s="48" t="str">
        <f>"CALCULOS SON DISTINTO AL OBJETIVO POR "&amp;D18</f>
        <v>CALCULOS SON DISTINTO AL OBJETIVO POR 0</v>
      </c>
      <c r="F19" s="46" t="str">
        <f>"CALCULOS SON DISTINTO AL OBJETIVO POR           "&amp;F18</f>
        <v>CALCULOS SON DISTINTO AL OBJETIVO POR           0.177</v>
      </c>
    </row>
    <row r="20" spans="1:7" ht="29.25" customHeight="1" x14ac:dyDescent="0.25">
      <c r="A20" s="45"/>
      <c r="B20" s="46"/>
      <c r="C20" s="47"/>
      <c r="D20" s="48"/>
      <c r="F20" s="46"/>
    </row>
    <row r="21" spans="1:7" ht="8.25" customHeight="1" x14ac:dyDescent="0.25">
      <c r="A21" s="45"/>
      <c r="B21" s="46"/>
      <c r="C21" s="47"/>
      <c r="D21" s="48"/>
      <c r="F21" s="46"/>
    </row>
    <row r="22" spans="1:7" ht="17.25" customHeight="1" x14ac:dyDescent="0.25"/>
    <row r="25" spans="1:7" x14ac:dyDescent="0.25">
      <c r="A25" s="40"/>
      <c r="B25" s="40"/>
      <c r="C25" s="40"/>
      <c r="D25" s="40"/>
      <c r="E25" s="40"/>
      <c r="F25" s="40"/>
      <c r="G25" s="40"/>
    </row>
    <row r="38" spans="1:13" ht="4.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40" spans="1:13" ht="15.75" x14ac:dyDescent="0.25">
      <c r="A40" s="41" t="s">
        <v>25</v>
      </c>
      <c r="B40" s="41"/>
      <c r="C40" s="41"/>
      <c r="D40" s="41"/>
      <c r="E40" s="41"/>
      <c r="F40" s="41"/>
    </row>
    <row r="63" spans="3:6" x14ac:dyDescent="0.25">
      <c r="C63" s="14" t="s">
        <v>26</v>
      </c>
      <c r="F63" s="3" t="s">
        <v>15</v>
      </c>
    </row>
    <row r="64" spans="3:6" x14ac:dyDescent="0.25">
      <c r="C64" s="1">
        <v>24.75</v>
      </c>
      <c r="F64" s="34">
        <v>7.54</v>
      </c>
    </row>
    <row r="65" spans="3:7" ht="15.75" thickBot="1" x14ac:dyDescent="0.3">
      <c r="C65" s="35">
        <v>5.6</v>
      </c>
      <c r="F65" s="34">
        <v>8.23</v>
      </c>
    </row>
    <row r="66" spans="3:7" ht="15.75" thickTop="1" x14ac:dyDescent="0.25">
      <c r="C66" s="36">
        <f>SUM(C64:C65)</f>
        <v>30.35</v>
      </c>
      <c r="F66" s="34">
        <v>7.54</v>
      </c>
    </row>
    <row r="67" spans="3:7" x14ac:dyDescent="0.25">
      <c r="F67" s="34">
        <v>8.2200000000000006</v>
      </c>
    </row>
    <row r="68" spans="3:7" x14ac:dyDescent="0.25">
      <c r="F68" s="34">
        <v>7.53</v>
      </c>
    </row>
    <row r="69" spans="3:7" x14ac:dyDescent="0.25">
      <c r="F69" s="34">
        <v>8.2200000000000006</v>
      </c>
    </row>
    <row r="70" spans="3:7" x14ac:dyDescent="0.25">
      <c r="F70" s="34">
        <v>7.2</v>
      </c>
    </row>
    <row r="71" spans="3:7" ht="15.75" thickBot="1" x14ac:dyDescent="0.3">
      <c r="F71" s="37">
        <v>7.86</v>
      </c>
      <c r="G71" s="38"/>
    </row>
    <row r="72" spans="3:7" ht="15.75" thickTop="1" x14ac:dyDescent="0.25">
      <c r="F72" s="39">
        <f>SUM(F64:F71)</f>
        <v>62.34</v>
      </c>
    </row>
  </sheetData>
  <mergeCells count="11">
    <mergeCell ref="A25:G25"/>
    <mergeCell ref="A40:F40"/>
    <mergeCell ref="A1:E1"/>
    <mergeCell ref="B10:B11"/>
    <mergeCell ref="F10:F11"/>
    <mergeCell ref="G10:G11"/>
    <mergeCell ref="A19:A21"/>
    <mergeCell ref="B19:B21"/>
    <mergeCell ref="C19:C21"/>
    <mergeCell ref="D19:D21"/>
    <mergeCell ref="F19:F2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EINICIO">
                <anchor moveWithCells="1" sizeWithCells="1">
                  <from>
                    <xdr:col>1</xdr:col>
                    <xdr:colOff>28575</xdr:colOff>
                    <xdr:row>1</xdr:row>
                    <xdr:rowOff>28575</xdr:rowOff>
                  </from>
                  <to>
                    <xdr:col>1</xdr:col>
                    <xdr:colOff>1590675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Adilio%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2020-12-03T20:51:20Z</dcterms:modified>
</cp:coreProperties>
</file>