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NCENTRO $" sheetId="2" r:id="rId1"/>
    <sheet name="Hoja1" sheetId="1" r:id="rId2"/>
  </sheets>
  <calcPr calcId="152511"/>
</workbook>
</file>

<file path=xl/calcChain.xml><?xml version="1.0" encoding="utf-8"?>
<calcChain xmlns="http://schemas.openxmlformats.org/spreadsheetml/2006/main">
  <c r="K376" i="2" l="1"/>
  <c r="K374" i="2"/>
  <c r="K372" i="2"/>
  <c r="K370" i="2"/>
  <c r="K368" i="2"/>
  <c r="K366" i="2"/>
  <c r="K364" i="2"/>
  <c r="K362" i="2"/>
  <c r="K360" i="2"/>
  <c r="K358" i="2"/>
  <c r="K356" i="2"/>
  <c r="K354" i="2"/>
  <c r="K352" i="2"/>
  <c r="K350" i="2"/>
  <c r="K348" i="2"/>
  <c r="K346" i="2"/>
  <c r="K344" i="2"/>
  <c r="K342" i="2"/>
  <c r="K340" i="2"/>
  <c r="K338" i="2"/>
  <c r="K336" i="2"/>
  <c r="K334" i="2"/>
  <c r="K332" i="2"/>
  <c r="K330" i="2"/>
  <c r="K328" i="2"/>
  <c r="K327" i="2"/>
  <c r="K329" i="2" s="1"/>
  <c r="K331" i="2" s="1"/>
  <c r="K333" i="2" s="1"/>
  <c r="K335" i="2" s="1"/>
  <c r="K337" i="2" s="1"/>
  <c r="K339" i="2" s="1"/>
  <c r="K341" i="2" s="1"/>
  <c r="K343" i="2" s="1"/>
  <c r="K345" i="2" s="1"/>
  <c r="K347" i="2" s="1"/>
  <c r="K349" i="2" s="1"/>
  <c r="K351" i="2" s="1"/>
  <c r="K353" i="2" s="1"/>
  <c r="K355" i="2" s="1"/>
  <c r="K357" i="2" s="1"/>
  <c r="K359" i="2" s="1"/>
  <c r="K361" i="2" s="1"/>
  <c r="K363" i="2" s="1"/>
  <c r="K365" i="2" s="1"/>
  <c r="K367" i="2" s="1"/>
  <c r="K369" i="2" s="1"/>
  <c r="K371" i="2" s="1"/>
  <c r="K373" i="2" s="1"/>
  <c r="K375" i="2" s="1"/>
  <c r="K377" i="2" s="1"/>
  <c r="K326" i="2"/>
  <c r="K321" i="2"/>
  <c r="K319" i="2"/>
  <c r="K317" i="2"/>
  <c r="K315" i="2"/>
  <c r="K313" i="2"/>
  <c r="K311" i="2"/>
  <c r="K309" i="2"/>
  <c r="K307" i="2"/>
  <c r="K305" i="2"/>
  <c r="K303" i="2"/>
  <c r="K301" i="2"/>
  <c r="K299" i="2"/>
  <c r="K297" i="2"/>
  <c r="K295" i="2"/>
  <c r="K293" i="2"/>
  <c r="K291" i="2"/>
  <c r="K289" i="2"/>
  <c r="K287" i="2"/>
  <c r="K285" i="2"/>
  <c r="K283" i="2"/>
  <c r="L282" i="2"/>
  <c r="K281" i="2"/>
  <c r="K279" i="2"/>
  <c r="K277" i="2"/>
  <c r="K275" i="2"/>
  <c r="K273" i="2"/>
  <c r="K271" i="2"/>
  <c r="K269" i="2"/>
  <c r="K267" i="2"/>
  <c r="L265" i="2"/>
  <c r="K265" i="2"/>
  <c r="K263" i="2"/>
  <c r="K261" i="2"/>
  <c r="K259" i="2"/>
  <c r="K257" i="2"/>
  <c r="L256" i="2"/>
  <c r="K255" i="2"/>
  <c r="K253" i="2"/>
  <c r="K251" i="2"/>
  <c r="K250" i="2"/>
  <c r="K252" i="2" s="1"/>
  <c r="K254" i="2" s="1"/>
  <c r="K256" i="2" s="1"/>
  <c r="K258" i="2" s="1"/>
  <c r="K260" i="2" s="1"/>
  <c r="K262" i="2" s="1"/>
  <c r="K264" i="2" s="1"/>
  <c r="K266" i="2" s="1"/>
  <c r="K268" i="2" s="1"/>
  <c r="K270" i="2" s="1"/>
  <c r="K272" i="2" s="1"/>
  <c r="K274" i="2" s="1"/>
  <c r="K276" i="2" s="1"/>
  <c r="K278" i="2" s="1"/>
  <c r="K280" i="2" s="1"/>
  <c r="K282" i="2" s="1"/>
  <c r="K284" i="2" s="1"/>
  <c r="K286" i="2" s="1"/>
  <c r="K288" i="2" s="1"/>
  <c r="K290" i="2" s="1"/>
  <c r="K292" i="2" s="1"/>
  <c r="K294" i="2" s="1"/>
  <c r="K296" i="2" s="1"/>
  <c r="K298" i="2" s="1"/>
  <c r="K300" i="2" s="1"/>
  <c r="K302" i="2" s="1"/>
  <c r="K304" i="2" s="1"/>
  <c r="K306" i="2" s="1"/>
  <c r="K308" i="2" s="1"/>
  <c r="K310" i="2" s="1"/>
  <c r="K312" i="2" s="1"/>
  <c r="K314" i="2" s="1"/>
  <c r="K316" i="2" s="1"/>
  <c r="K318" i="2" s="1"/>
  <c r="K320" i="2" s="1"/>
  <c r="K322" i="2" s="1"/>
  <c r="L249" i="2"/>
  <c r="K249" i="2"/>
  <c r="L245" i="2"/>
  <c r="K244" i="2"/>
  <c r="K242" i="2"/>
  <c r="K240" i="2"/>
  <c r="K238" i="2"/>
  <c r="K236" i="2"/>
  <c r="K234" i="2"/>
  <c r="K232" i="2"/>
  <c r="K230" i="2"/>
  <c r="K228" i="2"/>
  <c r="K226" i="2"/>
  <c r="K224" i="2"/>
  <c r="K222" i="2"/>
  <c r="L221" i="2"/>
  <c r="K220" i="2"/>
  <c r="K218" i="2"/>
  <c r="L216" i="2"/>
  <c r="K216" i="2"/>
  <c r="K214" i="2"/>
  <c r="K212" i="2"/>
  <c r="K210" i="2"/>
  <c r="K208" i="2"/>
  <c r="K206" i="2"/>
  <c r="K204" i="2"/>
  <c r="K202" i="2"/>
  <c r="K200" i="2"/>
  <c r="K198" i="2"/>
  <c r="K196" i="2"/>
  <c r="K194" i="2"/>
  <c r="K192" i="2"/>
  <c r="K190" i="2"/>
  <c r="K188" i="2"/>
  <c r="K186" i="2"/>
  <c r="K184" i="2"/>
  <c r="K182" i="2"/>
  <c r="K180" i="2"/>
  <c r="L179" i="2"/>
  <c r="K178" i="2"/>
  <c r="K176" i="2"/>
  <c r="K174" i="2"/>
  <c r="K169" i="2"/>
  <c r="K167" i="2"/>
  <c r="K165" i="2"/>
  <c r="K163" i="2"/>
  <c r="K161" i="2"/>
  <c r="K159" i="2"/>
  <c r="K157" i="2"/>
  <c r="K155" i="2"/>
  <c r="K153" i="2"/>
  <c r="K151" i="2"/>
  <c r="K149" i="2"/>
  <c r="K147" i="2"/>
  <c r="K145" i="2"/>
  <c r="K143" i="2"/>
  <c r="K141" i="2"/>
  <c r="K139" i="2"/>
  <c r="K137" i="2"/>
  <c r="K135" i="2"/>
  <c r="K133" i="2"/>
  <c r="K131" i="2"/>
  <c r="K129" i="2"/>
  <c r="K127" i="2"/>
  <c r="K125" i="2"/>
  <c r="K123" i="2"/>
  <c r="K121" i="2"/>
  <c r="K119" i="2"/>
  <c r="K117" i="2"/>
  <c r="K115" i="2"/>
  <c r="K113" i="2"/>
  <c r="K111" i="2"/>
  <c r="K109" i="2"/>
  <c r="K107" i="2"/>
  <c r="K105" i="2"/>
  <c r="L104" i="2"/>
  <c r="K103" i="2"/>
  <c r="L102" i="2"/>
  <c r="K101" i="2"/>
  <c r="L100" i="2"/>
  <c r="K99" i="2"/>
  <c r="K97" i="2"/>
  <c r="L96" i="2"/>
  <c r="K95" i="2"/>
  <c r="K94" i="2"/>
  <c r="K96" i="2" s="1"/>
  <c r="K98" i="2" s="1"/>
  <c r="K100" i="2" s="1"/>
  <c r="K102" i="2" s="1"/>
  <c r="K104" i="2" s="1"/>
  <c r="K106" i="2" s="1"/>
  <c r="K108" i="2" s="1"/>
  <c r="K110" i="2" s="1"/>
  <c r="K112" i="2" s="1"/>
  <c r="K114" i="2" s="1"/>
  <c r="K116" i="2" s="1"/>
  <c r="K118" i="2" s="1"/>
  <c r="K120" i="2" s="1"/>
  <c r="K122" i="2" s="1"/>
  <c r="K124" i="2" s="1"/>
  <c r="K126" i="2" s="1"/>
  <c r="K128" i="2" s="1"/>
  <c r="K130" i="2" s="1"/>
  <c r="K132" i="2" s="1"/>
  <c r="K134" i="2" s="1"/>
  <c r="K136" i="2" s="1"/>
  <c r="K138" i="2" s="1"/>
  <c r="K140" i="2" s="1"/>
  <c r="K142" i="2" s="1"/>
  <c r="K144" i="2" s="1"/>
  <c r="K146" i="2" s="1"/>
  <c r="K148" i="2" s="1"/>
  <c r="K150" i="2" s="1"/>
  <c r="K152" i="2" s="1"/>
  <c r="K154" i="2" s="1"/>
  <c r="K156" i="2" s="1"/>
  <c r="K158" i="2" s="1"/>
  <c r="K160" i="2" s="1"/>
  <c r="K162" i="2" s="1"/>
  <c r="K164" i="2" s="1"/>
  <c r="K166" i="2" s="1"/>
  <c r="K168" i="2" s="1"/>
  <c r="K170" i="2" s="1"/>
  <c r="K175" i="2" s="1"/>
  <c r="K177" i="2" s="1"/>
  <c r="K179" i="2" s="1"/>
  <c r="K181" i="2" s="1"/>
  <c r="K183" i="2" s="1"/>
  <c r="K185" i="2" s="1"/>
  <c r="K187" i="2" s="1"/>
  <c r="K189" i="2" s="1"/>
  <c r="K191" i="2" s="1"/>
  <c r="K193" i="2" s="1"/>
  <c r="K195" i="2" s="1"/>
  <c r="K197" i="2" s="1"/>
  <c r="K199" i="2" s="1"/>
  <c r="K201" i="2" s="1"/>
  <c r="K203" i="2" s="1"/>
  <c r="K205" i="2" s="1"/>
  <c r="K207" i="2" s="1"/>
  <c r="K209" i="2" s="1"/>
  <c r="K211" i="2" s="1"/>
  <c r="K213" i="2" s="1"/>
  <c r="K215" i="2" s="1"/>
  <c r="K217" i="2" s="1"/>
  <c r="K219" i="2" s="1"/>
  <c r="K221" i="2" s="1"/>
  <c r="K223" i="2" s="1"/>
  <c r="K225" i="2" s="1"/>
  <c r="K227" i="2" s="1"/>
  <c r="K229" i="2" s="1"/>
  <c r="K231" i="2" s="1"/>
  <c r="K233" i="2" s="1"/>
  <c r="K235" i="2" s="1"/>
  <c r="K237" i="2" s="1"/>
  <c r="K239" i="2" s="1"/>
  <c r="K241" i="2" s="1"/>
  <c r="K243" i="2" s="1"/>
  <c r="K245" i="2" s="1"/>
  <c r="K93" i="2"/>
  <c r="L92" i="2"/>
  <c r="K92" i="2"/>
  <c r="K91" i="2"/>
  <c r="K86" i="2"/>
  <c r="K84" i="2"/>
  <c r="K82" i="2"/>
  <c r="K80" i="2"/>
  <c r="K78" i="2"/>
  <c r="K76" i="2"/>
  <c r="K74" i="2"/>
  <c r="K72" i="2"/>
  <c r="K70" i="2"/>
  <c r="K68" i="2"/>
  <c r="K66" i="2"/>
  <c r="K64" i="2"/>
  <c r="K62" i="2"/>
  <c r="K60" i="2"/>
  <c r="K58" i="2"/>
  <c r="K56" i="2"/>
  <c r="K54" i="2"/>
  <c r="K52" i="2"/>
  <c r="K50" i="2"/>
  <c r="K48" i="2"/>
  <c r="K46" i="2"/>
  <c r="K44" i="2"/>
  <c r="K42" i="2"/>
  <c r="K40" i="2"/>
  <c r="K38" i="2"/>
  <c r="K33" i="2"/>
  <c r="K31" i="2"/>
  <c r="K29" i="2"/>
  <c r="K27" i="2"/>
  <c r="K25" i="2"/>
  <c r="K23" i="2"/>
  <c r="K21" i="2"/>
  <c r="K19" i="2"/>
  <c r="K17" i="2"/>
  <c r="K15" i="2"/>
  <c r="K13" i="2"/>
  <c r="K11" i="2"/>
  <c r="K9" i="2"/>
  <c r="K7" i="2"/>
  <c r="K6" i="2"/>
  <c r="K8" i="2" s="1"/>
  <c r="K10" i="2" s="1"/>
  <c r="K12" i="2" s="1"/>
  <c r="K14" i="2" s="1"/>
  <c r="K16" i="2" s="1"/>
  <c r="K18" i="2" s="1"/>
  <c r="K20" i="2" s="1"/>
  <c r="K22" i="2" s="1"/>
  <c r="K24" i="2" s="1"/>
  <c r="K26" i="2" s="1"/>
  <c r="K28" i="2" s="1"/>
  <c r="K30" i="2" s="1"/>
  <c r="K32" i="2" s="1"/>
  <c r="K34" i="2" s="1"/>
  <c r="K39" i="2" s="1"/>
  <c r="K41" i="2" s="1"/>
  <c r="K43" i="2" s="1"/>
  <c r="K45" i="2" s="1"/>
  <c r="K47" i="2" s="1"/>
  <c r="K49" i="2" s="1"/>
  <c r="K51" i="2" s="1"/>
  <c r="K53" i="2" s="1"/>
  <c r="K55" i="2" s="1"/>
  <c r="K57" i="2" s="1"/>
  <c r="K59" i="2" s="1"/>
  <c r="K61" i="2" s="1"/>
  <c r="K63" i="2" s="1"/>
  <c r="K65" i="2" s="1"/>
  <c r="K67" i="2" s="1"/>
  <c r="K69" i="2" s="1"/>
  <c r="K71" i="2" s="1"/>
  <c r="K73" i="2" s="1"/>
  <c r="K75" i="2" s="1"/>
  <c r="K77" i="2" s="1"/>
  <c r="K79" i="2" s="1"/>
  <c r="K81" i="2" s="1"/>
  <c r="K83" i="2" s="1"/>
  <c r="K85" i="2" s="1"/>
  <c r="K87" i="2" s="1"/>
  <c r="K5" i="2"/>
</calcChain>
</file>

<file path=xl/comments1.xml><?xml version="1.0" encoding="utf-8"?>
<comments xmlns="http://schemas.openxmlformats.org/spreadsheetml/2006/main">
  <authors>
    <author>Autor</author>
  </authors>
  <commentList>
    <comment ref="C333" authorId="0" shapeId="0">
      <text>
        <r>
          <rPr>
            <b/>
            <sz val="9"/>
            <color indexed="81"/>
            <rFont val="Tahoma"/>
            <family val="2"/>
          </rPr>
          <t>SE REALIXO UN SOLO SOPORTE POR AMBOS ENVIOS EL DE $:88.00+0.94 EN TOTAL :88.94</t>
        </r>
      </text>
    </comment>
  </commentList>
</comments>
</file>

<file path=xl/sharedStrings.xml><?xml version="1.0" encoding="utf-8"?>
<sst xmlns="http://schemas.openxmlformats.org/spreadsheetml/2006/main" count="628" uniqueCount="332">
  <si>
    <t>NUMERO</t>
  </si>
  <si>
    <t>FECHA</t>
  </si>
  <si>
    <t>CHEQUE PAGADERO A/</t>
  </si>
  <si>
    <t>(-)</t>
  </si>
  <si>
    <t>T</t>
  </si>
  <si>
    <t>(+)</t>
  </si>
  <si>
    <t xml:space="preserve">SALDO </t>
  </si>
  <si>
    <t>O DESCRIPCION DEL MOVIMIENTO  ( BANCENTRO )</t>
  </si>
  <si>
    <t xml:space="preserve">DEBITOS </t>
  </si>
  <si>
    <t xml:space="preserve">CREDITOS </t>
  </si>
  <si>
    <t xml:space="preserve"> </t>
  </si>
  <si>
    <t>31101946</t>
  </si>
  <si>
    <t>11/JUL/2019</t>
  </si>
  <si>
    <t xml:space="preserve">Deposito </t>
  </si>
  <si>
    <t>Envio al banco, deposito de apertura de cuenta dolares en banco lafise bancentro .$:250.00 t/c:33.59 C$:8,397.50</t>
  </si>
  <si>
    <t>27739207</t>
  </si>
  <si>
    <t>16/JUL/2019</t>
  </si>
  <si>
    <t xml:space="preserve">debito del  banco </t>
  </si>
  <si>
    <t xml:space="preserve">por adquisiscion de tarjeta para juan villavicencio  cuenta dolares </t>
  </si>
  <si>
    <t xml:space="preserve">debito del banco </t>
  </si>
  <si>
    <t xml:space="preserve">por adquisiscion de tarjeta para Adilio Aguirre  cuenta dolares </t>
  </si>
  <si>
    <t>31107633</t>
  </si>
  <si>
    <t>17/JUL/2019</t>
  </si>
  <si>
    <t xml:space="preserve">deposito </t>
  </si>
  <si>
    <t>Envio al banco en julio 2019 ( empresa) $:50.00 t/c:33.59 C$:1,679.50</t>
  </si>
  <si>
    <t>14896150</t>
  </si>
  <si>
    <t>18/JUL/2019</t>
  </si>
  <si>
    <t xml:space="preserve">chequera de 24 cheques dolares,  secuencia 1 al 24 </t>
  </si>
  <si>
    <t>22194047</t>
  </si>
  <si>
    <t xml:space="preserve">reversion del banco </t>
  </si>
  <si>
    <t xml:space="preserve">deposito del banco por tarjetas </t>
  </si>
  <si>
    <t xml:space="preserve">deposito del banco  por tarjetas  </t>
  </si>
  <si>
    <t>30300882</t>
  </si>
  <si>
    <t>deposito de Invesor Jairo Martin Gomez Palacios contrato Nª26 $:82.79 t/c:33.59 C$:2,780.92</t>
  </si>
  <si>
    <t>30300888</t>
  </si>
  <si>
    <t>deposito de Invesor Bruna Yunieth Martinez Umaña contrato Nª19 $:230.00 t/c:33.59 C$:7,725.70</t>
  </si>
  <si>
    <t>30301203</t>
  </si>
  <si>
    <t>20/JUL/2019</t>
  </si>
  <si>
    <t>deposito de Invesor Claudia Azucena Garcia Solorzano contrato Nª18 $:261.00 t/c:33.59 C$:8,766.99</t>
  </si>
  <si>
    <t>13178202</t>
  </si>
  <si>
    <t>24/JUL/2019</t>
  </si>
  <si>
    <t>Envio al banco, pago de cuota de contrato 2379 Lucia Karina Acevedo Garcia $:80.00 t/c:33.60 C$:2,688.00</t>
  </si>
  <si>
    <t>30303657</t>
  </si>
  <si>
    <t>26/JUL/2019</t>
  </si>
  <si>
    <t>Envio al banco en julio 2019 ( empresa) $:310.00 t/c:33.60 C$:10,416.00</t>
  </si>
  <si>
    <t>30303659</t>
  </si>
  <si>
    <t xml:space="preserve">Retiro con Tarjeta </t>
  </si>
  <si>
    <r>
      <t xml:space="preserve">pago de interes de invesor, bruna yunieth martinez umaña  </t>
    </r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Nª19 $:99.21 T/C:33.60 C$:3,333.46 </t>
    </r>
  </si>
  <si>
    <t>30303663</t>
  </si>
  <si>
    <t xml:space="preserve">retiro con tarjeta </t>
  </si>
  <si>
    <t>ingreso a caja general en  julio 2019 $:200.00 t/c:33.60 C$:6,720.00</t>
  </si>
  <si>
    <t>31107698</t>
  </si>
  <si>
    <t>31/JUL/2019</t>
  </si>
  <si>
    <t>ingreso a caja general en julio 2019 ( empresa) $:600.00 t/c:33.60  C$:20,172.00</t>
  </si>
  <si>
    <t>03/AGO/2019</t>
  </si>
  <si>
    <t>Envio al banco, en agosto 2019 (empresa) $:150.00 t/c:33.62 C$:5,043.00</t>
  </si>
  <si>
    <t>05/AGO/2019</t>
  </si>
  <si>
    <t xml:space="preserve">Maritza Del Socorro Bonilla Mendieta </t>
  </si>
  <si>
    <t>Pago de interes de invesor, maritza del socorro bonilla mendieta contrato nª32  $:75.00  t/c:33.62  C$:2,521.50</t>
  </si>
  <si>
    <t>Elieser David Urtecho Bonilla</t>
  </si>
  <si>
    <t>pago de interes de invesor Eliser David Urtecho Bonilla contrato Nª31 $:60.00 T/C:33.62 C$:2,017.20</t>
  </si>
  <si>
    <t>06/AGO/2019</t>
  </si>
  <si>
    <t>Envio al banco, pago de cuota de contrato 2379, Lucia Karina Acevedo Garcia $:124.00 t/c:33.62 C$:4,168.88</t>
  </si>
  <si>
    <t>07/AGO/2019</t>
  </si>
  <si>
    <t>deposito de invesor, Bruna Yunieth Martinez Umaña contrato Nª.19, $:480.00  t/c:33.62  C$:16,137.60</t>
  </si>
  <si>
    <t>09/AGO/2019</t>
  </si>
  <si>
    <t xml:space="preserve">juan jose villavicencio navarro </t>
  </si>
  <si>
    <t>pago de interes ($:101.07)  y retiro de capital ($:198.93) de invesor moises david urtecho cuadra contrato Nª34 $:300.00 t/c:33.62 C$:10,086.00</t>
  </si>
  <si>
    <t>10/AGO/2019</t>
  </si>
  <si>
    <t xml:space="preserve">Oscar Mauricio Hernandez Medina </t>
  </si>
  <si>
    <t>pago de honorarios  por certificasion de demanda judicial civil  a la señora silvia jaqueline garcia dinarte contrato Nª790  $:60.00 T/C: 33.62 C$:2,017.20</t>
  </si>
  <si>
    <t>12/AGO/2019</t>
  </si>
  <si>
    <t xml:space="preserve">jose adilio aguirre jarquin </t>
  </si>
  <si>
    <t>pago de interes de invesor rosa esmeralda navarro perez contrato nª25 $:314.59 t/c:33.62 C$:10,576.52</t>
  </si>
  <si>
    <t xml:space="preserve">Envio al banco, pago de cuota de contrato 2985, Bismarck antonio Baltodano Gonzalez $:80.00 T/C:33.62 C$:2,689.60 </t>
  </si>
  <si>
    <t>15/AGO/2019</t>
  </si>
  <si>
    <t>Envio al banco, en agosto 2019 (empresa) $:400.00 t/c:33.62 C$:13,448.00</t>
  </si>
  <si>
    <t>30304204</t>
  </si>
  <si>
    <t>16/AGO/2019</t>
  </si>
  <si>
    <t>envio al banco en agosto 2019 (empresa) $:220.00 t/c:33.62 C$:7,396.40</t>
  </si>
  <si>
    <t>pago de interes de inversor, claudia azucena garcia solorzano contrato Nª18 $:900.79 t/c:33.62 C$:30,284.56</t>
  </si>
  <si>
    <t>Envio al banco, en agosto 2019 (empresa)  $:900.79 t/c:33.62 C$:30,284.56</t>
  </si>
  <si>
    <r>
      <t>pago de interes de inversor Ernesto alberto barrios megia contrato Nª27</t>
    </r>
    <r>
      <rPr>
        <b/>
        <sz val="11"/>
        <color theme="1"/>
        <rFont val="Calibri"/>
        <family val="2"/>
        <scheme val="minor"/>
      </rPr>
      <t xml:space="preserve"> $:180</t>
    </r>
    <r>
      <rPr>
        <sz val="11"/>
        <color theme="1"/>
        <rFont val="Calibri"/>
        <family val="2"/>
        <scheme val="minor"/>
      </rPr>
      <t xml:space="preserve"> T/C:33.62 C$:6051.60 //// Pago de interes de invesor Otilia bermudez contrato Nª28 </t>
    </r>
    <r>
      <rPr>
        <b/>
        <sz val="11"/>
        <color theme="1"/>
        <rFont val="Calibri"/>
        <family val="2"/>
        <scheme val="minor"/>
      </rPr>
      <t>$:20.00</t>
    </r>
    <r>
      <rPr>
        <sz val="11"/>
        <color theme="1"/>
        <rFont val="Calibri"/>
        <family val="2"/>
        <scheme val="minor"/>
      </rPr>
      <t xml:space="preserve"> T/C:33.62 C$:672.40////Pago de interes de invesor jose manuel ramos cardenas contrato Nª29 </t>
    </r>
    <r>
      <rPr>
        <b/>
        <sz val="11"/>
        <color theme="1"/>
        <rFont val="Calibri"/>
        <family val="2"/>
        <scheme val="minor"/>
      </rPr>
      <t>$:61.26</t>
    </r>
    <r>
      <rPr>
        <sz val="11"/>
        <color theme="1"/>
        <rFont val="Calibri"/>
        <family val="2"/>
        <scheme val="minor"/>
      </rPr>
      <t xml:space="preserve"> T/C:33.62 C$:2059.56////  Pago de interes de invesor jairo martin gomez palacios contrato Nª26 </t>
    </r>
    <r>
      <rPr>
        <b/>
        <sz val="11"/>
        <color theme="1"/>
        <rFont val="Calibri"/>
        <family val="2"/>
        <scheme val="minor"/>
      </rPr>
      <t>$:86.86</t>
    </r>
    <r>
      <rPr>
        <sz val="11"/>
        <color theme="1"/>
        <rFont val="Calibri"/>
        <family val="2"/>
        <scheme val="minor"/>
      </rPr>
      <t xml:space="preserve"> T/C:33.62 C$:2920.24//// RETIRO  de capital de invesor claudia azucena garcia solorzano contrato Nª18</t>
    </r>
    <r>
      <rPr>
        <b/>
        <sz val="11"/>
        <color theme="1"/>
        <rFont val="Calibri"/>
        <family val="2"/>
        <scheme val="minor"/>
      </rPr>
      <t xml:space="preserve"> $:400.00</t>
    </r>
    <r>
      <rPr>
        <sz val="11"/>
        <color theme="1"/>
        <rFont val="Calibri"/>
        <family val="2"/>
        <scheme val="minor"/>
      </rPr>
      <t xml:space="preserve"> T/C:33.62 C$:13,448.00 (Un total en $:748.12 t/c:33.62 C$:25,151.80.</t>
    </r>
  </si>
  <si>
    <t>deposito de invesor jairo Martin Gomez Palacios contrato Nª26 $:86.86 t/c:33.62 C$:2,920.24</t>
  </si>
  <si>
    <t>pago de arrendamiento correspondiente al mes de agosto 2019 $:61.00  t/c:33.62  C$:2,050.82</t>
  </si>
  <si>
    <t>21/AGO/2019</t>
  </si>
  <si>
    <t>envio al banco en agosto 2019 (empresa) $:440.00 t/c:33.62 C$:14,792.80</t>
  </si>
  <si>
    <t>Retiro de Capital de Invesor Claudia Azucena Garcia Solorzano, contrato Nº 18 $:400.00  t/c:33.62  C$:13,448.00</t>
  </si>
  <si>
    <t>23/AGO/2019</t>
  </si>
  <si>
    <t>Envio al banco en agosto 2019 ( empresa) $:410.00 t/c:33.62 C$:13,784.20</t>
  </si>
  <si>
    <t xml:space="preserve">Retiro con tarjeta </t>
  </si>
  <si>
    <t>retiro de capital de invesor claudia Azucena Garcia Solorzano, contrato Nº 18 $:200.00   t/c:33.62  C$:6,724.00</t>
  </si>
  <si>
    <t>retiro de capital de invesor bruna yunieth martinez umaña contrato Nº 19 $:140.00 T/C:33.62 C$:4,706.80</t>
  </si>
  <si>
    <t xml:space="preserve">pago de interes de invesor bismarck villavicencio mendieta contrato nº23 $:120.00 t/c:33.62 C$:4,034.40 </t>
  </si>
  <si>
    <t>24/AGO/2019</t>
  </si>
  <si>
    <t xml:space="preserve">Felix Ronaldo Vanegas Rojas </t>
  </si>
  <si>
    <t>Pago de interes de inversor , Felix Ronaldo Vanegas Rojas contarto Nª13, $:90.00 T/C:33.62 C$:3,025.80</t>
  </si>
  <si>
    <t>26/AGO/2019</t>
  </si>
  <si>
    <t>Envio al banco, en agosto 2019 ( empresa) $:200.00 t/c:33.62 C$:6,724.00</t>
  </si>
  <si>
    <t xml:space="preserve">anulado </t>
  </si>
  <si>
    <t xml:space="preserve">error ingreso de datos </t>
  </si>
  <si>
    <t>30301484</t>
  </si>
  <si>
    <t>02/SET/2019</t>
  </si>
  <si>
    <t>Envio al banco, en septiembre 2019 ( empresa) $:301.00 t/c:33.62 C$:10,119.62</t>
  </si>
  <si>
    <t>30301486</t>
  </si>
  <si>
    <r>
      <t>pago de interes de invesor, luis inez martinez espinoza contrato Nª21</t>
    </r>
    <r>
      <rPr>
        <b/>
        <sz val="11"/>
        <color theme="1"/>
        <rFont val="Calibri"/>
        <family val="2"/>
        <scheme val="minor"/>
      </rPr>
      <t xml:space="preserve"> $:84.00</t>
    </r>
    <r>
      <rPr>
        <sz val="11"/>
        <color theme="1"/>
        <rFont val="Calibri"/>
        <family val="2"/>
        <scheme val="minor"/>
      </rPr>
      <t xml:space="preserve"> t/c:33.62 C$:2,824.08///Retiro de capital de invesor bruna yunieth martinez umaña contrato Nª19</t>
    </r>
    <r>
      <rPr>
        <b/>
        <sz val="11"/>
        <color theme="1"/>
        <rFont val="Calibri"/>
        <family val="2"/>
        <scheme val="minor"/>
      </rPr>
      <t xml:space="preserve"> $:280.00</t>
    </r>
    <r>
      <rPr>
        <sz val="11"/>
        <color theme="1"/>
        <rFont val="Calibri"/>
        <family val="2"/>
        <scheme val="minor"/>
      </rPr>
      <t xml:space="preserve"> T/C:33.62 C$:9,413.60 SE PAGO UN TOTAL DE $:364.00 T/C:33.62 C$:12,237.68</t>
    </r>
  </si>
  <si>
    <t>30301489</t>
  </si>
  <si>
    <t>Envio al banco en septiembre 2019 (empresa) $:84.00 t/c:33.62 C$:2,824.08</t>
  </si>
  <si>
    <t>31108976</t>
  </si>
  <si>
    <t>04/SET/2019</t>
  </si>
  <si>
    <t>deposito de invesor bruna Yunieth Martinez Umaña contrato Nª19 $:350.00 t/c:33.65 C$:11,777.50</t>
  </si>
  <si>
    <t>31108980</t>
  </si>
  <si>
    <t>Envio al banco, en septiembre 2019 (empresa) $:130.00 t/c:33.65 C$:4,374.50</t>
  </si>
  <si>
    <t>31108985</t>
  </si>
  <si>
    <t>Retiros con tarjeta</t>
  </si>
  <si>
    <r>
      <t xml:space="preserve">pago de interes ($:269.00)  y retiro de capital ($:100.00) de invesor juan carlos arrieta estrada contrato Nª35 </t>
    </r>
    <r>
      <rPr>
        <b/>
        <sz val="11"/>
        <color theme="1"/>
        <rFont val="Calibri"/>
        <family val="2"/>
        <scheme val="minor"/>
      </rPr>
      <t xml:space="preserve">$:369.00 </t>
    </r>
    <r>
      <rPr>
        <sz val="11"/>
        <color theme="1"/>
        <rFont val="Calibri"/>
        <family val="2"/>
        <scheme val="minor"/>
      </rPr>
      <t xml:space="preserve">t/c:33.65 C$:12,416.85 ////pago de interes de invesor maritza del socorro bonilla mendieta contrato Nª32 </t>
    </r>
    <r>
      <rPr>
        <b/>
        <sz val="11"/>
        <color theme="1"/>
        <rFont val="Calibri"/>
        <family val="2"/>
        <scheme val="minor"/>
      </rPr>
      <t xml:space="preserve"> $:75.00</t>
    </r>
    <r>
      <rPr>
        <sz val="11"/>
        <color theme="1"/>
        <rFont val="Calibri"/>
        <family val="2"/>
        <scheme val="minor"/>
      </rPr>
      <t xml:space="preserve">  T/C:2,523.75 ///Pago de interes de invesor eliser david urtecho  bonilla contrato Nª31</t>
    </r>
    <r>
      <rPr>
        <b/>
        <sz val="11"/>
        <color theme="1"/>
        <rFont val="Calibri"/>
        <family val="2"/>
        <scheme val="minor"/>
      </rPr>
      <t xml:space="preserve"> $:60</t>
    </r>
    <r>
      <rPr>
        <sz val="11"/>
        <color theme="1"/>
        <rFont val="Calibri"/>
        <family val="2"/>
        <scheme val="minor"/>
      </rPr>
      <t>. T/C:33.65 C$:2,019.00////Pago de interes de inversor Luis Aquiles martinez umaña contrato Nª33</t>
    </r>
    <r>
      <rPr>
        <b/>
        <sz val="11"/>
        <color theme="1"/>
        <rFont val="Calibri"/>
        <family val="2"/>
        <scheme val="minor"/>
      </rPr>
      <t xml:space="preserve"> $:251.09</t>
    </r>
    <r>
      <rPr>
        <sz val="11"/>
        <color theme="1"/>
        <rFont val="Calibri"/>
        <family val="2"/>
        <scheme val="minor"/>
      </rPr>
      <t xml:space="preserve"> T/C:33.65 C$:8,449.18 SE PAGO UN TOTAL DE $:755.09 T/C:33.65 c$:25,408.78</t>
    </r>
  </si>
  <si>
    <t>31108994</t>
  </si>
  <si>
    <t>deposito de invesor, luis aquiles martinez umaña contrato Nª33 $:195.56 T/C:33.65 C$:6,580.59</t>
  </si>
  <si>
    <t>30305199</t>
  </si>
  <si>
    <t>07/SET/2019</t>
  </si>
  <si>
    <t>envio al banco, en septiembre 2019(empresa) $:652.00 t/c:33.68 C$:21,959.36</t>
  </si>
  <si>
    <t>30305206</t>
  </si>
  <si>
    <t>Retiro de capital de invesor claudia azucena garcia solorzano contrato Nª18 $:250.00 t/c:33.68 C$:8,420.00</t>
  </si>
  <si>
    <t>30305208</t>
  </si>
  <si>
    <t>Retiro de capital de invesor bruna yunieth martinez umaña contrato Nº 19 $:180.00 T/C:33.68 C$:6,062.40</t>
  </si>
  <si>
    <t>16368038</t>
  </si>
  <si>
    <t>08/SET/2019</t>
  </si>
  <si>
    <t>Retirio de capital de invesor bruna yunieth martinez umaña contrato Nª19 $200.00 T/C:33.68  C$:6,736.00</t>
  </si>
  <si>
    <t>16367312</t>
  </si>
  <si>
    <t xml:space="preserve">COMIS X RETIRO ATM LAFISE ( comision por retiro en cajeros lafise )                                </t>
  </si>
  <si>
    <t>30305769</t>
  </si>
  <si>
    <t>09/SET/2019</t>
  </si>
  <si>
    <t>Envio al banco en septiembre 2019 ( empresa) $:320.00 t/c:33.68 C$:10,777.60</t>
  </si>
  <si>
    <t>30305772</t>
  </si>
  <si>
    <t xml:space="preserve">pago de interes ($:95.10) y retiro de capital ($:221.90) de invesor moises david urtecho cuadra contrato Nª34 $:317.00 T/C:33.68 C$:10,676.56 </t>
  </si>
  <si>
    <t>30307839</t>
  </si>
  <si>
    <t>12/SET/2019</t>
  </si>
  <si>
    <t>Envio al banco, en septiembre 2019 (empresa) $:700.00 t/c:33.68 C$:23,576.00</t>
  </si>
  <si>
    <t>30307842</t>
  </si>
  <si>
    <t>pago de interes de invesor rosa esmeralda navarro perez contrato nª25 $:314.59 t/c:33.68 C$:10,595.39</t>
  </si>
  <si>
    <t>30307843</t>
  </si>
  <si>
    <t>pago de arrendamiento a  Rosa Esmeralda Navarro Perez correspondiente al mes de septiembre  2019 $:61.00  t/c:33.68 C$:2,054.48</t>
  </si>
  <si>
    <t>30307845</t>
  </si>
  <si>
    <t>Retiro de capital de invesor claudia Azucena Garcia Solorzano contrato Nª18 $:400.00 t/c:33.68 C$:13,472.00</t>
  </si>
  <si>
    <t>30307848</t>
  </si>
  <si>
    <t>Envio al banco, en septiembre 2019 (empresa) $:60.00 t/c:33.68 C$:2,020.80</t>
  </si>
  <si>
    <t>30309564</t>
  </si>
  <si>
    <t>18/SET/2019</t>
  </si>
  <si>
    <t>Envio al banco, en septiembre 2019  (empresa)  $650.00  t/c:33.68  C$:21,892.00</t>
  </si>
  <si>
    <t>30309568</t>
  </si>
  <si>
    <t xml:space="preserve">pago de interes de invesor claudia azucena garcia solorzano contarto Nª 18 $:852.43 T/C:33.68 C$:28,709.84 </t>
  </si>
  <si>
    <t>30309569</t>
  </si>
  <si>
    <t>Envio al banco, en septiembre 2019 (empresa) $467.00 t/c:33.68 C$:15,728.56</t>
  </si>
  <si>
    <t>30309575</t>
  </si>
  <si>
    <t xml:space="preserve">pago de interes de invesor jairo martin gomez palacios contrato Nª. 26 $:89.10 T/C:33.68 C$:3,000.89 </t>
  </si>
  <si>
    <t>30309582</t>
  </si>
  <si>
    <t>deposito de invesor, jairo martin gomez palacios contrato Nº 26 $:89.10 t/c:33.68 C$:3,000.89</t>
  </si>
  <si>
    <t>30309585</t>
  </si>
  <si>
    <t>pago de interes de invesor, Ernesto Alberto Barrios Megia contrato Nª27 $:180.00 T/C:33.68 C$:6,062.40</t>
  </si>
  <si>
    <t>30309587</t>
  </si>
  <si>
    <t>pago de interes de invesor, Jose Manuel Ramos Cardenas contrato Nª:29  $:61.26  t/c:33.68  C$:2,063.24</t>
  </si>
  <si>
    <t>30301543</t>
  </si>
  <si>
    <t>21/SET/2019</t>
  </si>
  <si>
    <t>Envio al banco, en septiembre 2019 (empresa) $:300.00 t/c:33.70 C$:10,110.00</t>
  </si>
  <si>
    <t>30301546</t>
  </si>
  <si>
    <t>Retiro de capital de Invesor Claudia Azucena Garcia Solorzano contrato Nª18 $:300.00 T/C:33.70 C$:10,110.00</t>
  </si>
  <si>
    <t>30302355</t>
  </si>
  <si>
    <t>23/SET/2019</t>
  </si>
  <si>
    <t>Envio al banco, en septiembre 2019  (Empresa)  $:120.00  t/c:33.70  C$:4,044.00</t>
  </si>
  <si>
    <t>30302358</t>
  </si>
  <si>
    <t>pago de interes de invesor Bismarck villavicencio navarro contrato  nº 23 $:120.00 t/c:33.70 C$:4,044.00</t>
  </si>
  <si>
    <t>pago de interes de invesor felix ronaldo vanegas rojas, contrato nº 13 $:90.00 t/c:33.68 C$:3,031.20</t>
  </si>
  <si>
    <t>30303135</t>
  </si>
  <si>
    <t>25/SET/2019</t>
  </si>
  <si>
    <t>Envio al banco, en septiembre 2019 (empresa) $:150.00 t/c:33.70 C$:5,055.00</t>
  </si>
  <si>
    <t>30303136</t>
  </si>
  <si>
    <t>Retiro de capital de invesor, claudia azucena garcia solorzano contrato Nª18 $:150.00 T/C:33.70 C$:5,055.00</t>
  </si>
  <si>
    <t>31106916</t>
  </si>
  <si>
    <t>26/SET/2019</t>
  </si>
  <si>
    <t>Envio al banco, en septiembre 2019 (empresa) $:200.00 t/c:33.70 C$:6,740.00</t>
  </si>
  <si>
    <t>15</t>
  </si>
  <si>
    <t xml:space="preserve">Bruna Yunieth Martinez Umaña </t>
  </si>
  <si>
    <t>pago de interes de invesor bruna yunieth martinez umaña contrato Nª19 $:131.52 T/C:33.70  C$:4,432.22</t>
  </si>
  <si>
    <t>30305447</t>
  </si>
  <si>
    <t>30/SET/2019</t>
  </si>
  <si>
    <t>Envio al banco en septiembre 2019 (empresa) $:400.00 t/c:33.75 C$:13,500.00</t>
  </si>
  <si>
    <t xml:space="preserve">ANULADO </t>
  </si>
  <si>
    <t xml:space="preserve">Error ingreso de datos </t>
  </si>
  <si>
    <t>30306241</t>
  </si>
  <si>
    <t>01/OCT/2019</t>
  </si>
  <si>
    <t>Retiro de capital de invesor, bruna yunieth martinez umaña contrato Nª19 $:203.00 t/c:33.75 C$:6,851.25 ///Pago de interes de invesor Eliser david urtecho bonilla contrato Nª 31 $:60.00 T/C:33.75 C$:2,025.00 //// Pago de interes de invesor maritza del socorro bonilla mendieta contrato Nª75.00 t/c:33.75 C$:2,531.25</t>
  </si>
  <si>
    <t>04/OCT/2019</t>
  </si>
  <si>
    <t>Envio al banco, en octubre 2019  (empresa)  $:200.90  t/c:33.82  C$:6794.44</t>
  </si>
  <si>
    <t xml:space="preserve">Maynor Antonio Martinez Umaña </t>
  </si>
  <si>
    <t>pago de interes de invesor, Luis Aquiles Martinez Umaña contrato Nª 33 $:255.95 t/c:33.82 C$:8,656.23</t>
  </si>
  <si>
    <t>Retiro de capital de invesor, Bruna Yunieth Martinez Umaña contrato Nº19 $:100.00 T/C:33.82 C$:3,382.00</t>
  </si>
  <si>
    <t>Deposito de invesor, luis aquiles martinez umaña contrato Nª33 $:355.95 T/C:33.82  C$:12,038.23</t>
  </si>
  <si>
    <t>Pago de interes ($:265.80) y retiro de capital ($:100.00) de invesor Juan Carlos Arrieta Estrada contrato Nª35 $:365.80 t/c:33.82 C$:12,371.36</t>
  </si>
  <si>
    <t>07/OCT/2019</t>
  </si>
  <si>
    <t>Envio al banco, cancelacion de contrato nª2985 Bismarck Antonio Baltodano Gonzales $: 67.12 t/c:33.82 C$:2,270.00</t>
  </si>
  <si>
    <t>Envio al banco pago de cuota de contrato Nª2831 Karen Veronica Ortega Cruz $:100.00 t/c:33.82 C$:3,382.00</t>
  </si>
  <si>
    <t>08/OCT/2019</t>
  </si>
  <si>
    <t xml:space="preserve">Retiro de capital de invesor Claudia Azucena Garcia Solorzano contrato Nª 18  $:120.00  T/C:33.84  C$:4,060.80 </t>
  </si>
  <si>
    <t>Envio al banco, en septiembre 2019 ( empresa) $:120.00 t/c:33.84  C$:4,060.80</t>
  </si>
  <si>
    <t>09/OCT/2019</t>
  </si>
  <si>
    <t>Envio al banco, en octubre 2019 (empresa) $:300.00 t/c:33.84 C$:10,152.00</t>
  </si>
  <si>
    <t>Pago de interes ($:88.44) y retiro de capital ($:211.56) de invesor, Moises David Urtecho Cuadra Contrato Nª 34 $:300.00 t/c: 33.84 C$:10,152.00</t>
  </si>
  <si>
    <t>11/OCT/2019</t>
  </si>
  <si>
    <t>Envio al banco, pago de cuota de contrato Nª 2959 Yokabel Del Socorro Blas Mercado $:24.00 T/C:33.84 C$:812.16</t>
  </si>
  <si>
    <t>12/OCT/2019</t>
  </si>
  <si>
    <t xml:space="preserve">Envio al banco,en septiembre 2019 (empresa) $:150.00 t/c:33.84 C$:5,076.00 </t>
  </si>
  <si>
    <t>Retiro de capital de invesor, Claudia Azucena Garcia Solorzano contrato Nª18 $:250.00 T/C:33.84 C$:8,460.00</t>
  </si>
  <si>
    <t>15/OCT/2019</t>
  </si>
  <si>
    <t>Envio al banco, en octubre 2019 (empresa) $:651.80  t/c:33.84  C$:22,056.91</t>
  </si>
  <si>
    <t>Pago de interes de invesor, Rosa Esmeralda Navarro Perez Contrato Nª25 $:314.59 t/c:33.84 C$:10,645.73</t>
  </si>
  <si>
    <t>16/OCT/2019</t>
  </si>
  <si>
    <t>deposito de invesor, jairo martin gomez palacios contrato Nº 26 $:2,000.00 t/c:33.84 C$:67,680.00</t>
  </si>
  <si>
    <r>
      <t xml:space="preserve">ingreso a caja chica en octubre 2019 </t>
    </r>
    <r>
      <rPr>
        <b/>
        <sz val="11"/>
        <color theme="1"/>
        <rFont val="Calibri"/>
        <family val="2"/>
        <scheme val="minor"/>
      </rPr>
      <t>$:100.00</t>
    </r>
    <r>
      <rPr>
        <sz val="11"/>
        <color theme="1"/>
        <rFont val="Calibri"/>
        <family val="2"/>
        <scheme val="minor"/>
      </rPr>
      <t xml:space="preserve"> t/c:33.84 C$:3,384.00/// Pago de interes de invesor jose manuel ramos cardenas </t>
    </r>
    <r>
      <rPr>
        <b/>
        <sz val="11"/>
        <color theme="1"/>
        <rFont val="Calibri"/>
        <family val="2"/>
        <scheme val="minor"/>
      </rPr>
      <t>$:61.26</t>
    </r>
    <r>
      <rPr>
        <sz val="11"/>
        <color theme="1"/>
        <rFont val="Calibri"/>
        <family val="2"/>
        <scheme val="minor"/>
      </rPr>
      <t xml:space="preserve"> t/c:33.84 C$:2,073.04/// Jairo martin gomez palacios </t>
    </r>
    <r>
      <rPr>
        <b/>
        <sz val="11"/>
        <color theme="1"/>
        <rFont val="Calibri"/>
        <family val="2"/>
        <scheme val="minor"/>
      </rPr>
      <t>$:89.10</t>
    </r>
    <r>
      <rPr>
        <sz val="11"/>
        <color theme="1"/>
        <rFont val="Calibri"/>
        <family val="2"/>
        <scheme val="minor"/>
      </rPr>
      <t xml:space="preserve"> t/c:33.84 C$:3,015.14/// Otilia Bermudez</t>
    </r>
    <r>
      <rPr>
        <b/>
        <sz val="11"/>
        <color theme="1"/>
        <rFont val="Calibri"/>
        <family val="2"/>
        <scheme val="minor"/>
      </rPr>
      <t xml:space="preserve"> $20.00</t>
    </r>
    <r>
      <rPr>
        <sz val="11"/>
        <color theme="1"/>
        <rFont val="Calibri"/>
        <family val="2"/>
        <scheme val="minor"/>
      </rPr>
      <t xml:space="preserve"> T/C:33.84 C$:676.80  /// Claudia Azucena Garcia Solorzano </t>
    </r>
    <r>
      <rPr>
        <b/>
        <sz val="11"/>
        <color theme="1"/>
        <rFont val="Calibri"/>
        <family val="2"/>
        <scheme val="minor"/>
      </rPr>
      <t>$:638.87</t>
    </r>
    <r>
      <rPr>
        <sz val="11"/>
        <color theme="1"/>
        <rFont val="Calibri"/>
        <family val="2"/>
        <scheme val="minor"/>
      </rPr>
      <t xml:space="preserve"> t/c:33.84 C$:21,619.36/// Ernesto Alberto Barrios Megia $:</t>
    </r>
    <r>
      <rPr>
        <b/>
        <sz val="11"/>
        <color theme="1"/>
        <rFont val="Calibri"/>
        <family val="2"/>
        <scheme val="minor"/>
      </rPr>
      <t>180.00</t>
    </r>
    <r>
      <rPr>
        <sz val="11"/>
        <color theme="1"/>
        <rFont val="Calibri"/>
        <family val="2"/>
        <scheme val="minor"/>
      </rPr>
      <t xml:space="preserve"> t/c:33.84 C$:6,091.20  PARA UN TOTAL DE $1089.23 T/C:33.84 C$: 36,859.54                                                                                 </t>
    </r>
  </si>
  <si>
    <t>deposito de invesor, jairo martin gomez palacios contrato Nª26 , $:89.10 T/C:33.84 C$:3,015.14</t>
  </si>
  <si>
    <t>17/OCT/2019</t>
  </si>
  <si>
    <t>envio al banco, Pago de cuota de contrato nª 4265 Lucia Karina Acevedo Garcia $:200.00 t/c:33.84 C$:6,768.00</t>
  </si>
  <si>
    <t>pago de arrendamiento a  Rosa Esmeralda Navarro Perez correspondiente al mes de octubre  2019 $:61.00  t/c:33.84  C$:2,064.24</t>
  </si>
  <si>
    <t>22/OCT/2019</t>
  </si>
  <si>
    <t xml:space="preserve">Retiro  con tarjeta </t>
  </si>
  <si>
    <t>Ingreso a caja chica en octubre 2019 $:100.00  t/c:33.84  C$:3,384.00</t>
  </si>
  <si>
    <t xml:space="preserve">Debito del banco </t>
  </si>
  <si>
    <t xml:space="preserve">COMIS X RETIRO ATM LAFISE ( RETIROS EN CAJEROS) $:0.03 t/c:33.84 C$:1.02                      </t>
  </si>
  <si>
    <t>23/OCT/2019</t>
  </si>
  <si>
    <t>pago de interes de invesor, bismarck villavicencio mendieta  contrato nª23 $:120.00 t/c:33.84 C$:4,060.80</t>
  </si>
  <si>
    <t xml:space="preserve">COMIS X RETIRO ATM LAFISE ( por retiro con tarjeta ) $:0.03 t/c:33.84 C$:1.02                                  </t>
  </si>
  <si>
    <t>25/OCT/2019</t>
  </si>
  <si>
    <t>Retiro de capital de invesor, Claudia Azucena Garcia Solorzano Cotrato Nª18 $:260.00 T/C:33.84 C$:8,798.40</t>
  </si>
  <si>
    <t xml:space="preserve">COMIS X RETIRO ATM LAFISE  (por retiro en cajero) $:0.03 t/c:33.84 C$:1.02                                 </t>
  </si>
  <si>
    <t>Envio al banco, en octubre 2019 (empresa) $:655 t/c:33.84 C$:22,165.20</t>
  </si>
  <si>
    <t>26/OCT/2019</t>
  </si>
  <si>
    <t>pago de interes de invesor, Felix Ronaldo Vanegas Rojas, contrato Nª13 $:90.00 T/C:33.84 C$:3,045.60</t>
  </si>
  <si>
    <t>Ingreso a caja general en octubre 2019 $:300.00 t/c:33.84 C$:10,152.00</t>
  </si>
  <si>
    <t xml:space="preserve">COMIS X RETIRO ATM LAFISE  (por retiro en cajero ) $:0.03 t/c:33.84 C$: 1.02                               </t>
  </si>
  <si>
    <t>28/OCT/2019</t>
  </si>
  <si>
    <t>pago de interes de invesor, Bruna Yunieth Martinez Umaña contrato nº19 $:87.52 T/C:33.84 C$:2,961.68</t>
  </si>
  <si>
    <t>ingreso a caja general en octubre 2019 $:300.00 t/c:33.84 C$:10,152.00</t>
  </si>
  <si>
    <t>29/OCT/2019</t>
  </si>
  <si>
    <t>ingreso a caja general en octubre 2019 $:500.00 t/c:33.84 C$:16,920.00</t>
  </si>
  <si>
    <t xml:space="preserve">COMIS X RETIRO ATM LAFISE  (por retiro en cajero) $:0.03  t/c:33.84  C$:1.02                        </t>
  </si>
  <si>
    <t>01/NOV/2019</t>
  </si>
  <si>
    <t>Deposito de inversor, Elieser David Urtecho Bonilla, contarto Nª31 $:3,000.00 T/C:33.92 C$:101,760.00</t>
  </si>
  <si>
    <r>
      <t xml:space="preserve">pago de interes de inversor, Maritza del Socorro Bonilla Mendieta contrato nª32 </t>
    </r>
    <r>
      <rPr>
        <b/>
        <sz val="11"/>
        <color theme="1"/>
        <rFont val="Calibri"/>
        <family val="2"/>
        <scheme val="minor"/>
      </rPr>
      <t xml:space="preserve"> $:50.00 </t>
    </r>
    <r>
      <rPr>
        <sz val="11"/>
        <color theme="1"/>
        <rFont val="Calibri"/>
        <family val="2"/>
        <scheme val="minor"/>
      </rPr>
      <t xml:space="preserve"> t/c:33.92   C$:1,696.00 ///pago de interes de inversor , Elieser David Urtecho Bonilla contrato Nº 31</t>
    </r>
    <r>
      <rPr>
        <b/>
        <sz val="11"/>
        <color theme="1"/>
        <rFont val="Calibri"/>
        <family val="2"/>
        <scheme val="minor"/>
      </rPr>
      <t xml:space="preserve"> $:40.00 </t>
    </r>
    <r>
      <rPr>
        <sz val="11"/>
        <color theme="1"/>
        <rFont val="Calibri"/>
        <family val="2"/>
        <scheme val="minor"/>
      </rPr>
      <t>T/C:33.92 C$:1,356.80</t>
    </r>
  </si>
  <si>
    <t>ingreso a caja general, en octubre 2019 $:500.00 t/c:33.92 C$:16,960.00</t>
  </si>
  <si>
    <t xml:space="preserve">COMIS X RETIRO ATM LAFISE (por retiro en cajeros ) $:0.03 t/c: 33.92 C$:1.02                                </t>
  </si>
  <si>
    <t>04/NOV/2019</t>
  </si>
  <si>
    <r>
      <t>pago de interes ($:175.20) y retiro de capital ($:360.00) de invesor, Juan carlos arrieta estrada, contrato Nª35</t>
    </r>
    <r>
      <rPr>
        <b/>
        <sz val="11"/>
        <color theme="1"/>
        <rFont val="Calibri"/>
        <family val="2"/>
        <scheme val="minor"/>
      </rPr>
      <t xml:space="preserve"> $: 535.20</t>
    </r>
    <r>
      <rPr>
        <sz val="11"/>
        <color theme="1"/>
        <rFont val="Calibri"/>
        <family val="2"/>
        <scheme val="minor"/>
      </rPr>
      <t xml:space="preserve"> t/c:33.95 C$:18,170.04/// Pago de interes de invesor, luis aquiles martinez umaña contrato Nª33</t>
    </r>
    <r>
      <rPr>
        <b/>
        <sz val="11"/>
        <color theme="1"/>
        <rFont val="Calibri"/>
        <family val="2"/>
        <scheme val="minor"/>
      </rPr>
      <t xml:space="preserve"> $:177.75</t>
    </r>
    <r>
      <rPr>
        <sz val="11"/>
        <color theme="1"/>
        <rFont val="Calibri"/>
        <family val="2"/>
        <scheme val="minor"/>
      </rPr>
      <t xml:space="preserve">  T/C:33.95 C$:6,034.61</t>
    </r>
  </si>
  <si>
    <t>deposito de invesor, luis aquiles martinez umaña contrato nª. 33 $:260.08 t/c:33.95 C$:8,829.72</t>
  </si>
  <si>
    <t xml:space="preserve">CARGO POR IMPRESION DE CHEQUERA   Nº 25 al 48  $:6 t/c:33.95 C$:203.70                      </t>
  </si>
  <si>
    <t>05/NOV/2019</t>
  </si>
  <si>
    <t>Retiro de capital de invesor, claudia azucena garcia solorzano, contrato nª18 $:100.00 t/c:33.95 C$:3,395.00</t>
  </si>
  <si>
    <t xml:space="preserve">COMIS X RETIRO ATM LAFISE (por retiro en cajeros ) $:0.03 t/c: 33.95 C$:1.03                                </t>
  </si>
  <si>
    <t xml:space="preserve">Jose Manuel Ramos Cardenas </t>
  </si>
  <si>
    <t>Retiro  de capital de invesor, Jose Manuel Ramos Cardenas CONTRATO Nº29 $:1,000.00 t/c:33.95 C$:33,950.00</t>
  </si>
  <si>
    <t>07/NOV/2019</t>
  </si>
  <si>
    <t>Envio al banco pago de cuota de contrato 2959, yokabel del socorro blas mercado $:21.00 t/c:33.95 C$:712.95</t>
  </si>
  <si>
    <t>Pago de interes ($:10.00) y retiro de capital ($:150.00) de invesor inelda del carmen aguirre jarquin contrato Nª:160.00 T/C:33.95 C$:5,432.00</t>
  </si>
  <si>
    <t>Retiro de capital de invesor, luis aquiles martinez umaña, contrato nª 33 $:100.00 T/C:33.95 C$:3,395.00</t>
  </si>
  <si>
    <t>08/NOV/2019</t>
  </si>
  <si>
    <t xml:space="preserve">retro de capital de inversor Feliz Ronaldo Vanega Rojas, contrato 13, $518, T/C 33.95,  C$ 17586.10                                </t>
  </si>
  <si>
    <t xml:space="preserve">pago de interès $54.73 màs pago e retiro de capital $245.27 del inversor Moises David Urtecho Cuadra, contrato 34, total $300.00  T/C 33.95 ,  C4 10,185.00                    </t>
  </si>
  <si>
    <t>dèbito del banco</t>
  </si>
  <si>
    <t xml:space="preserve">COMIS X RETIRO ATM LAFISE ( Por retiro en cajero)    C$ 1.01                                </t>
  </si>
  <si>
    <t xml:space="preserve">INGRESO A CAJA CHICA EN NOVIEMBRE2019  $:100  T/C:33.95, C$:3,395                          </t>
  </si>
  <si>
    <t>DÉBITO DEL BANCO</t>
  </si>
  <si>
    <t xml:space="preserve">COMIS X RETIRO ATM LAFISE ( por retiro en cajeros )      C$ 1.01                      </t>
  </si>
  <si>
    <t>11/NOV/2019</t>
  </si>
  <si>
    <t xml:space="preserve">DÈPOSITO </t>
  </si>
  <si>
    <t xml:space="preserve">DEPÒSITO DE INVERSOR MARITZA BONILLA, CONTRATO Nº 32, $:500  T/C:33.95 C$:16,975.00                                            </t>
  </si>
  <si>
    <t>12/NOV/2019</t>
  </si>
  <si>
    <t xml:space="preserve">RETIRO DE CAPITAL DE INVERSOR CLAUDIA SOLORZANO, CONTRATO Nº 18, $:120, T/C:33.95, C$:4,074.00                             </t>
  </si>
  <si>
    <t xml:space="preserve">COMIS X RETIRO ATM LAFISE    C$ 1.01                               </t>
  </si>
  <si>
    <t xml:space="preserve">DEPÒSITO </t>
  </si>
  <si>
    <t xml:space="preserve">ENVÌO AL BANCO DE CAJA GENERAL EN OCTUBRE 2019  (EMPRESA)  $:1000.00  T/C: 33.95  C$: 33,950.00                                     </t>
  </si>
  <si>
    <t>15/NOV/2019</t>
  </si>
  <si>
    <t>DEPÒSITO</t>
  </si>
  <si>
    <t>Envio De caja general a banco, $350.00, t/c 33.95, C$ 11882.50</t>
  </si>
  <si>
    <r>
      <t xml:space="preserve">pago de interes de invesor Rosa Esmeralda Navarro, contrato Nª25 $: 235.94,t/c 33.95, </t>
    </r>
    <r>
      <rPr>
        <b/>
        <sz val="11"/>
        <color theme="1"/>
        <rFont val="Calibri"/>
        <family val="2"/>
        <scheme val="minor"/>
      </rPr>
      <t>C$:8010.16</t>
    </r>
    <r>
      <rPr>
        <sz val="11"/>
        <color theme="1"/>
        <rFont val="Calibri"/>
        <family val="2"/>
        <scheme val="minor"/>
      </rPr>
      <t xml:space="preserve">. /// pago de arrendamiento a Rosa Esmeralda  Navarro: $61.00, t/c 33.95, </t>
    </r>
    <r>
      <rPr>
        <b/>
        <sz val="11"/>
        <color theme="1"/>
        <rFont val="Calibri"/>
        <family val="2"/>
        <scheme val="minor"/>
      </rPr>
      <t xml:space="preserve">C$ 2070.95 </t>
    </r>
    <r>
      <rPr>
        <sz val="11"/>
        <color theme="1"/>
        <rFont val="Calibri"/>
        <family val="2"/>
        <scheme val="minor"/>
      </rPr>
      <t>se pago un  total de $:296.94 T/C:33.95 c$:10,081.11</t>
    </r>
  </si>
  <si>
    <t>16/NOV/2019</t>
  </si>
  <si>
    <t xml:space="preserve">depósito </t>
  </si>
  <si>
    <t>Envío al banco, en noviembre 2019 ( empresa)  $:450.00  t/c: 33.95, C$: 15277.50</t>
  </si>
  <si>
    <t>pago de utilidad de inversores en el mes de noviembre:Ernesto: $120.00 t/c 33.95, C$4074.00. José Rámos: $34.20, t/c 33.95, C$ 1161.09. Otilia Bermúdez: $15.00, t/c 33.95, C$ 509.25. Claudia Solórzano: $ 633.91, t/c 33.95, C$ 21,521.24.  JAIRO GOMEZ: $ 156.17, T/C 33.95, C$ 5301.97</t>
  </si>
  <si>
    <t>DEPÓSITO DE INVERSOR JAIRO GÓMEZ, CONTRATO 26, $ 156.17, T/C 33.95,  C$ 5301.97</t>
  </si>
  <si>
    <t>18/NOV/2019</t>
  </si>
  <si>
    <t>Retiro de capital de invesor Felix Ronaldo Vanegas Rojas contrato Nª.13 $:500.00 T/C:33.95 c$:16,975.00</t>
  </si>
  <si>
    <t>Retiro de capital de invesor, Claudia Azucena Garcia Solorzano, contrato nª18 $:300.00 t/c:33.95 C$:10,185.00</t>
  </si>
  <si>
    <t xml:space="preserve">COMIS X RETIRO ATM LAFISE ( por retiro en cajero)                                    </t>
  </si>
  <si>
    <t>19/NOV/2019</t>
  </si>
  <si>
    <t>deposito de invesor, Jose Manuel Ramos Cardenas contrato Nª29 $:34.20 T/C:33.95 C$:1,161.09</t>
  </si>
  <si>
    <t>25/NOV/2019</t>
  </si>
  <si>
    <t>Envio al banco, pago de cuota de contrato 4514,  Arturo Eduardo perez rocha $:65.00 T/C:33.95 C$:2,206.75</t>
  </si>
  <si>
    <t>26/NOV/2019</t>
  </si>
  <si>
    <t>Envio al banco, en noviembre 2019 (emprtesa) $:300.00 t/c:33.95 C$:10,185.00</t>
  </si>
  <si>
    <t>pago de interes ($:92.30) y retiro de capital ($:600.00) de invesor bruna yunieth martinez umaña, contrato Nª19 $:692.30 t/c:33.95 C$:23,503.58</t>
  </si>
  <si>
    <t>27/NOV/2019</t>
  </si>
  <si>
    <t>pago de interes de invesor, felix Ronaldo Vanegas Rojas, contrato Nª13 $:57.50 T/C:33.95 C$:1,952.13</t>
  </si>
  <si>
    <t>29/NOV/2019</t>
  </si>
  <si>
    <t>ENVIADO AL BANCO $800.00, T/C 33.95, C$ 27,160.00</t>
  </si>
  <si>
    <t>PAGO DE UTILIDAD DE INVERSOR BISMARK VILLAVICENCIO, CONTRATO NÙMERO 23.   $ 90.00, T/C 33.95,  C$ 3,055.50</t>
  </si>
  <si>
    <t>02/DIC/2019</t>
  </si>
  <si>
    <t>Envio al banco en diciembre 2019, (EMPRESA)  $:1,400.00 T/C:33.95 C$:47,530.00</t>
  </si>
  <si>
    <r>
      <t>pago de interes de invesor, Luis Inez Martinez Espinoza contarto Nª 21</t>
    </r>
    <r>
      <rPr>
        <b/>
        <sz val="11"/>
        <color theme="1"/>
        <rFont val="Calibri"/>
        <family val="2"/>
        <scheme val="minor"/>
      </rPr>
      <t xml:space="preserve"> $:51.00 </t>
    </r>
    <r>
      <rPr>
        <sz val="11"/>
        <color theme="1"/>
        <rFont val="Calibri"/>
        <family val="2"/>
        <scheme val="minor"/>
      </rPr>
      <t xml:space="preserve">t/c:33.95 C$:1731.45 /// pago de interes de invesor Marotza del socorro Bonilla Mendieta, contrato Nª32 </t>
    </r>
    <r>
      <rPr>
        <b/>
        <sz val="11"/>
        <color theme="1"/>
        <rFont val="Calibri"/>
        <family val="2"/>
        <scheme val="minor"/>
      </rPr>
      <t>$:56.67</t>
    </r>
    <r>
      <rPr>
        <sz val="11"/>
        <color theme="1"/>
        <rFont val="Calibri"/>
        <family val="2"/>
        <scheme val="minor"/>
      </rPr>
      <t xml:space="preserve"> T/C:33.95 C$:1,92395 //// Retiro de capital de invesor, Bruna Yunieth Martinez Umaña contrato Nº 19 </t>
    </r>
    <r>
      <rPr>
        <b/>
        <sz val="11"/>
        <color theme="1"/>
        <rFont val="Calibri"/>
        <family val="2"/>
        <scheme val="minor"/>
      </rPr>
      <t>$:600.00</t>
    </r>
    <r>
      <rPr>
        <sz val="11"/>
        <color theme="1"/>
        <rFont val="Calibri"/>
        <family val="2"/>
        <scheme val="minor"/>
      </rPr>
      <t xml:space="preserve"> t/c:33.95 C$:20,370.00 /// Pago de interes de invesor Elieser David Urtecho Bonilla, contarto Nª31 </t>
    </r>
    <r>
      <rPr>
        <b/>
        <sz val="11"/>
        <color theme="1"/>
        <rFont val="Calibri"/>
        <family val="2"/>
        <scheme val="minor"/>
      </rPr>
      <t>$:100.00</t>
    </r>
    <r>
      <rPr>
        <sz val="11"/>
        <color theme="1"/>
        <rFont val="Calibri"/>
        <family val="2"/>
        <scheme val="minor"/>
      </rPr>
      <t xml:space="preserve"> t/c:33.95 C$:3,395.00 </t>
    </r>
  </si>
  <si>
    <t>Ingreso a caja chica, en diciembre 2019 (Empresa) $:200.00 t/c:33.95  C$:6,790.00</t>
  </si>
  <si>
    <t>03/DIC/2019</t>
  </si>
  <si>
    <t>Envio al banco, pago de cuota de contrato 4554, Bismarck Antonio Baltodano Gonzalez $:88.00 t/c:33.95 C$:2,987.60</t>
  </si>
  <si>
    <t>Envio al banco, pago de cuota de contrato 4554, Bismarck Antonio Baltodano Gonzalez $:0.94 t/c:33.95 C$:31.91</t>
  </si>
  <si>
    <t>04/DIC/2019</t>
  </si>
  <si>
    <r>
      <t xml:space="preserve">pago de interes ( $:182.95 ) y retiro de capital ($:500.00) de invesor Luis Aquiles Martinez Umaña contrato Nª 33 </t>
    </r>
    <r>
      <rPr>
        <b/>
        <sz val="11"/>
        <color theme="1"/>
        <rFont val="Calibri"/>
        <family val="2"/>
        <scheme val="minor"/>
      </rPr>
      <t xml:space="preserve">$:682.95 </t>
    </r>
    <r>
      <rPr>
        <sz val="11"/>
        <color theme="1"/>
        <rFont val="Calibri"/>
        <family val="2"/>
        <scheme val="minor"/>
      </rPr>
      <t>T/C:33.95 C$:23,186.15 /// Pago de interes ($:168.00 ) y retiro de capital ($:500.00) de invesor Juan Carlos Arrieta Estarda contrato Nª35</t>
    </r>
    <r>
      <rPr>
        <b/>
        <sz val="11"/>
        <color theme="1"/>
        <rFont val="Calibri"/>
        <family val="2"/>
        <scheme val="minor"/>
      </rPr>
      <t xml:space="preserve"> $:668.00 </t>
    </r>
    <r>
      <rPr>
        <sz val="11"/>
        <color theme="1"/>
        <rFont val="Calibri"/>
        <family val="2"/>
        <scheme val="minor"/>
      </rPr>
      <t xml:space="preserve">T/C:33.95 C$:22,678.60 </t>
    </r>
  </si>
  <si>
    <t>Envio al banco, en diciembre 2019  (EMPRESA)  $:1,350.95  t/c:33.95  C$:45,864.75</t>
  </si>
  <si>
    <t>05/DIC/2019</t>
  </si>
  <si>
    <t>deposito de invesor, Eliser David Urtecho Bonilla, contrato Nª 31 $:500.00 T/C:33.95 C$:16,975.00</t>
  </si>
  <si>
    <t>06/DIC/2019</t>
  </si>
  <si>
    <t>Retiro de capital de invesor, bruna yunieth martinez umaña, contarto Nª19, $:500.00 t/c:33.95 16,975.00</t>
  </si>
  <si>
    <t xml:space="preserve">COMIS X RETIRO ATM LAFISE  ( por retiro en cajeros )    $:0.03 t/c:33.95 C$:1.02                              </t>
  </si>
  <si>
    <t>10/DIC/2019</t>
  </si>
  <si>
    <t>Pago de  interes ($:49.82) y retiro de capital ( $:250.18 )   de inversor Moises David Urtecho Cuadra, contrato Nª34, $:300.00 T/C:33.95 C$:10,185.00</t>
  </si>
  <si>
    <t xml:space="preserve">COMIS X RETIRO ATM LAFISE   (Por retiro en cajero) $:0.03 t/c:33.395 C$:1.02                               </t>
  </si>
  <si>
    <t>11/DIC/2019</t>
  </si>
  <si>
    <t>Envio al banco, pago de cuota de contrato 2831 karen veronica ortega cruz  $:60.00  t/c:33.95  C$:2,037.00</t>
  </si>
  <si>
    <t>12/DIC/2019</t>
  </si>
  <si>
    <t>pago de interes de invesor, Rosa Esmeralda Navarro Perez Contrato Nª25 $:235.94 t/c:33.95 C$:8,010.16</t>
  </si>
  <si>
    <t>17/DIC/2019</t>
  </si>
  <si>
    <r>
      <t>Pago de interes(</t>
    </r>
    <r>
      <rPr>
        <b/>
        <sz val="11"/>
        <color theme="1"/>
        <rFont val="Calibri"/>
        <family val="2"/>
        <scheme val="minor"/>
      </rPr>
      <t>$:577.81</t>
    </r>
    <r>
      <rPr>
        <sz val="11"/>
        <color theme="1"/>
        <rFont val="Calibri"/>
        <family val="2"/>
        <scheme val="minor"/>
      </rPr>
      <t>) y retiro de capital (</t>
    </r>
    <r>
      <rPr>
        <b/>
        <sz val="11"/>
        <color theme="1"/>
        <rFont val="Calibri"/>
        <family val="2"/>
        <scheme val="minor"/>
      </rPr>
      <t>$:120.00</t>
    </r>
    <r>
      <rPr>
        <sz val="11"/>
        <color theme="1"/>
        <rFont val="Calibri"/>
        <family val="2"/>
        <scheme val="minor"/>
      </rPr>
      <t xml:space="preserve"> ) de invesor  claudia azucena garcia solorzano contarto Nª 18 $:697.81 T/C:33.95 C$:23,690.65 // pago de interes de invesor jairo martin gomez palacios contrato Nª26, </t>
    </r>
    <r>
      <rPr>
        <b/>
        <sz val="11"/>
        <color theme="1"/>
        <rFont val="Calibri"/>
        <family val="2"/>
        <scheme val="minor"/>
      </rPr>
      <t xml:space="preserve">$:77.96 </t>
    </r>
    <r>
      <rPr>
        <sz val="11"/>
        <color theme="1"/>
        <rFont val="Calibri"/>
        <family val="2"/>
        <scheme val="minor"/>
      </rPr>
      <t xml:space="preserve">t/c:33.95 C$:2,646.74 /// Pago de interes de invesor ernesto alberto barrios megia contrato Nª 27 </t>
    </r>
    <r>
      <rPr>
        <b/>
        <sz val="11"/>
        <color theme="1"/>
        <rFont val="Calibri"/>
        <family val="2"/>
        <scheme val="minor"/>
      </rPr>
      <t xml:space="preserve">$:120.00 </t>
    </r>
    <r>
      <rPr>
        <sz val="11"/>
        <color theme="1"/>
        <rFont val="Calibri"/>
        <family val="2"/>
        <scheme val="minor"/>
      </rPr>
      <t xml:space="preserve">T/C:33.95 C$:+4,074.00 /// Pago de interes de invesor otilia bermudez contarto Nª28, </t>
    </r>
    <r>
      <rPr>
        <b/>
        <sz val="11"/>
        <color theme="1"/>
        <rFont val="Calibri"/>
        <family val="2"/>
        <scheme val="minor"/>
      </rPr>
      <t xml:space="preserve">$:15.00 </t>
    </r>
    <r>
      <rPr>
        <sz val="11"/>
        <color theme="1"/>
        <rFont val="Calibri"/>
        <family val="2"/>
        <scheme val="minor"/>
      </rPr>
      <t>T/C:33.95 C$:509.25</t>
    </r>
  </si>
  <si>
    <t>deposito de invesor, jairo martin gomez palacios, contrato Nª26  $:77.96  T/C:33.95 C$:2,646.74</t>
  </si>
  <si>
    <t>Envio al banco, en diciembre 2019  (EMPRESA)  $:500.00 t/c:33.95  C$:16,975.00</t>
  </si>
  <si>
    <t xml:space="preserve">Pago de Arrendamiento  a Rosa Esmeralda Navarro Perez , correspondiente al mes de diciembre 2019  $:61.00  t/c:33.95  C$:2,070.95 </t>
  </si>
  <si>
    <t>23/DIC/2019</t>
  </si>
  <si>
    <t xml:space="preserve">JOSE AGUIRRE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</si>
</sst>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C$&quot;* #,##0.00_-;\-&quot;C$&quot;* #,##0.00_-;_-&quot;C$&quot;* &quot;-&quot;??_-;_-@_-"/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[$C$-4C0A]\ * #,##0.00_ ;_-[$C$-4C0A]\ * \-#,##0.00\ ;_-[$C$-4C0A]\ * &quot;-&quot;??_ ;_-@_ "/>
    <numFmt numFmtId="166" formatCode="_-* #,##0.00\ _€_-;\-* #,##0.00\ _€_-;_-* &quot;-&quot;??\ _€_-;_-@_-"/>
    <numFmt numFmtId="167" formatCode="&quot;C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9"/>
      </left>
      <right/>
      <top style="medium">
        <color indexed="64"/>
      </top>
      <bottom/>
      <diagonal/>
    </border>
    <border>
      <left style="thin">
        <color indexed="9"/>
      </left>
      <right/>
      <top/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/>
      <diagonal/>
    </border>
    <border>
      <left style="thin">
        <color indexed="9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45">
    <xf numFmtId="0" fontId="0" fillId="0" borderId="0" xfId="0"/>
    <xf numFmtId="17" fontId="5" fillId="4" borderId="4" xfId="0" applyNumberFormat="1" applyFont="1" applyFill="1" applyBorder="1" applyAlignment="1">
      <alignment vertical="center"/>
    </xf>
    <xf numFmtId="17" fontId="5" fillId="4" borderId="5" xfId="0" applyNumberFormat="1" applyFont="1" applyFill="1" applyBorder="1" applyAlignment="1">
      <alignment vertical="center"/>
    </xf>
    <xf numFmtId="0" fontId="0" fillId="4" borderId="17" xfId="0" applyFill="1" applyBorder="1" applyAlignment="1">
      <alignment horizontal="center" vertical="center"/>
    </xf>
    <xf numFmtId="165" fontId="3" fillId="3" borderId="18" xfId="1" applyNumberFormat="1" applyFont="1" applyFill="1" applyBorder="1"/>
    <xf numFmtId="165" fontId="0" fillId="4" borderId="22" xfId="2" applyNumberFormat="1" applyFont="1" applyFill="1" applyBorder="1"/>
    <xf numFmtId="165" fontId="0" fillId="3" borderId="22" xfId="2" applyNumberFormat="1" applyFont="1" applyFill="1" applyBorder="1"/>
    <xf numFmtId="167" fontId="0" fillId="0" borderId="0" xfId="0" applyNumberFormat="1"/>
    <xf numFmtId="165" fontId="0" fillId="7" borderId="22" xfId="2" applyNumberFormat="1" applyFont="1" applyFill="1" applyBorder="1"/>
    <xf numFmtId="17" fontId="5" fillId="4" borderId="25" xfId="0" applyNumberFormat="1" applyFont="1" applyFill="1" applyBorder="1" applyAlignment="1">
      <alignment vertical="center"/>
    </xf>
    <xf numFmtId="165" fontId="3" fillId="8" borderId="18" xfId="1" applyNumberFormat="1" applyFont="1" applyFill="1" applyBorder="1"/>
    <xf numFmtId="44" fontId="0" fillId="0" borderId="0" xfId="0" applyNumberFormat="1"/>
    <xf numFmtId="0" fontId="0" fillId="4" borderId="23" xfId="0" applyFill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0" fontId="0" fillId="5" borderId="17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14" fontId="0" fillId="5" borderId="17" xfId="0" applyNumberFormat="1" applyFill="1" applyBorder="1" applyAlignment="1">
      <alignment horizontal="center" vertical="center"/>
    </xf>
    <xf numFmtId="14" fontId="0" fillId="5" borderId="2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66" fontId="0" fillId="4" borderId="3" xfId="2" applyFont="1" applyFill="1" applyBorder="1" applyAlignment="1">
      <alignment horizontal="center" vertical="center"/>
    </xf>
    <xf numFmtId="166" fontId="0" fillId="4" borderId="5" xfId="2" applyFont="1" applyFill="1" applyBorder="1" applyAlignment="1">
      <alignment horizontal="center" vertical="center"/>
    </xf>
    <xf numFmtId="166" fontId="0" fillId="4" borderId="10" xfId="2" applyFont="1" applyFill="1" applyBorder="1" applyAlignment="1">
      <alignment horizontal="center" vertical="center"/>
    </xf>
    <xf numFmtId="166" fontId="0" fillId="4" borderId="12" xfId="2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166" fontId="0" fillId="4" borderId="21" xfId="2" applyFont="1" applyFill="1" applyBorder="1" applyAlignment="1">
      <alignment horizontal="center" vertical="center"/>
    </xf>
    <xf numFmtId="166" fontId="0" fillId="4" borderId="24" xfId="2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8" fillId="5" borderId="29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5" borderId="30" xfId="0" applyNumberFormat="1" applyFont="1" applyFill="1" applyBorder="1" applyAlignment="1" applyProtection="1">
      <alignment horizontal="center" vertical="center" wrapText="1" readingOrder="1"/>
      <protection locked="0"/>
    </xf>
    <xf numFmtId="0" fontId="0" fillId="11" borderId="17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14" fontId="0" fillId="6" borderId="17" xfId="0" applyNumberFormat="1" applyFill="1" applyBorder="1" applyAlignment="1">
      <alignment horizontal="center" vertical="center"/>
    </xf>
    <xf numFmtId="14" fontId="0" fillId="6" borderId="2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14" fontId="0" fillId="6" borderId="26" xfId="0" applyNumberForma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166" fontId="0" fillId="4" borderId="19" xfId="2" applyFont="1" applyFill="1" applyBorder="1" applyAlignment="1">
      <alignment horizontal="center" vertical="center"/>
    </xf>
    <xf numFmtId="166" fontId="0" fillId="4" borderId="20" xfId="2" applyFont="1" applyFill="1" applyBorder="1" applyAlignment="1">
      <alignment horizontal="center" vertical="center"/>
    </xf>
    <xf numFmtId="0" fontId="8" fillId="5" borderId="27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5" borderId="2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2" xfId="0" applyFont="1" applyFill="1" applyBorder="1" applyAlignment="1">
      <alignment horizontal="center"/>
    </xf>
    <xf numFmtId="17" fontId="4" fillId="3" borderId="10" xfId="0" applyNumberFormat="1" applyFont="1" applyFill="1" applyBorder="1" applyAlignment="1">
      <alignment horizontal="left" vertical="center"/>
    </xf>
    <xf numFmtId="17" fontId="4" fillId="3" borderId="11" xfId="0" applyNumberFormat="1" applyFont="1" applyFill="1" applyBorder="1" applyAlignment="1">
      <alignment horizontal="left" vertical="center"/>
    </xf>
    <xf numFmtId="17" fontId="4" fillId="3" borderId="12" xfId="0" applyNumberFormat="1" applyFont="1" applyFill="1" applyBorder="1" applyAlignment="1">
      <alignment horizontal="left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3" fontId="0" fillId="4" borderId="15" xfId="0" applyNumberFormat="1" applyFill="1" applyBorder="1" applyAlignment="1">
      <alignment horizontal="center" vertical="center"/>
    </xf>
    <xf numFmtId="3" fontId="0" fillId="4" borderId="16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8" fillId="0" borderId="27" xfId="0" applyNumberFormat="1" applyFont="1" applyBorder="1" applyAlignment="1" applyProtection="1">
      <alignment horizontal="center" vertical="center" wrapText="1" readingOrder="1"/>
      <protection locked="0"/>
    </xf>
    <xf numFmtId="0" fontId="8" fillId="0" borderId="28" xfId="0" applyNumberFormat="1" applyFont="1" applyBorder="1" applyAlignment="1" applyProtection="1">
      <alignment horizontal="center" vertical="center" wrapText="1" readingOrder="1"/>
      <protection locked="0"/>
    </xf>
    <xf numFmtId="0" fontId="0" fillId="9" borderId="3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166" fontId="2" fillId="4" borderId="3" xfId="2" applyFont="1" applyFill="1" applyBorder="1" applyAlignment="1">
      <alignment horizontal="center" vertical="center"/>
    </xf>
    <xf numFmtId="166" fontId="2" fillId="4" borderId="5" xfId="2" applyFont="1" applyFill="1" applyBorder="1" applyAlignment="1">
      <alignment horizontal="center" vertical="center"/>
    </xf>
    <xf numFmtId="166" fontId="2" fillId="4" borderId="10" xfId="2" applyFont="1" applyFill="1" applyBorder="1" applyAlignment="1">
      <alignment horizontal="center" vertical="center"/>
    </xf>
    <xf numFmtId="166" fontId="2" fillId="4" borderId="12" xfId="2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166" fontId="7" fillId="4" borderId="3" xfId="2" applyFont="1" applyFill="1" applyBorder="1" applyAlignment="1">
      <alignment horizontal="center" vertical="center"/>
    </xf>
    <xf numFmtId="166" fontId="7" fillId="4" borderId="21" xfId="2" applyFont="1" applyFill="1" applyBorder="1" applyAlignment="1">
      <alignment horizontal="center" vertical="center"/>
    </xf>
    <xf numFmtId="166" fontId="7" fillId="4" borderId="10" xfId="2" applyFont="1" applyFill="1" applyBorder="1" applyAlignment="1">
      <alignment horizontal="center" vertical="center"/>
    </xf>
    <xf numFmtId="166" fontId="7" fillId="4" borderId="24" xfId="2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166" fontId="7" fillId="4" borderId="19" xfId="2" applyFont="1" applyFill="1" applyBorder="1" applyAlignment="1">
      <alignment horizontal="center" vertical="center"/>
    </xf>
    <xf numFmtId="166" fontId="7" fillId="4" borderId="20" xfId="2" applyFont="1" applyFill="1" applyBorder="1" applyAlignment="1">
      <alignment horizontal="center" vertical="center"/>
    </xf>
    <xf numFmtId="166" fontId="7" fillId="4" borderId="12" xfId="2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0" fillId="5" borderId="19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166" fontId="0" fillId="5" borderId="19" xfId="2" applyFont="1" applyFill="1" applyBorder="1" applyAlignment="1">
      <alignment horizontal="center" vertical="center"/>
    </xf>
    <xf numFmtId="166" fontId="0" fillId="5" borderId="20" xfId="2" applyFont="1" applyFill="1" applyBorder="1" applyAlignment="1">
      <alignment horizontal="center" vertical="center"/>
    </xf>
    <xf numFmtId="166" fontId="0" fillId="5" borderId="10" xfId="2" applyFont="1" applyFill="1" applyBorder="1" applyAlignment="1">
      <alignment horizontal="center" vertical="center"/>
    </xf>
    <xf numFmtId="166" fontId="0" fillId="5" borderId="12" xfId="2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166" fontId="0" fillId="5" borderId="3" xfId="2" applyFont="1" applyFill="1" applyBorder="1" applyAlignment="1">
      <alignment horizontal="center" vertical="center"/>
    </xf>
    <xf numFmtId="166" fontId="0" fillId="5" borderId="5" xfId="2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4" borderId="3" xfId="2" applyNumberFormat="1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9" borderId="3" xfId="0" applyNumberFormat="1" applyFill="1" applyBorder="1" applyAlignment="1">
      <alignment horizontal="center" vertical="center"/>
    </xf>
    <xf numFmtId="0" fontId="0" fillId="4" borderId="19" xfId="2" applyNumberFormat="1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5" borderId="3" xfId="0" applyNumberFormat="1" applyFill="1" applyBorder="1" applyAlignment="1">
      <alignment horizontal="center" vertical="center"/>
    </xf>
    <xf numFmtId="0" fontId="0" fillId="9" borderId="17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2" fontId="0" fillId="4" borderId="3" xfId="2" applyNumberFormat="1" applyFont="1" applyFill="1" applyBorder="1" applyAlignment="1">
      <alignment horizontal="center" vertical="center"/>
    </xf>
    <xf numFmtId="2" fontId="0" fillId="4" borderId="21" xfId="2" applyNumberFormat="1" applyFont="1" applyFill="1" applyBorder="1" applyAlignment="1">
      <alignment horizontal="center" vertical="center"/>
    </xf>
    <xf numFmtId="2" fontId="0" fillId="4" borderId="10" xfId="2" applyNumberFormat="1" applyFont="1" applyFill="1" applyBorder="1" applyAlignment="1">
      <alignment horizontal="center" vertical="center"/>
    </xf>
    <xf numFmtId="2" fontId="0" fillId="4" borderId="24" xfId="2" applyNumberFormat="1" applyFont="1" applyFill="1" applyBorder="1" applyAlignment="1">
      <alignment horizontal="center" vertical="center"/>
    </xf>
    <xf numFmtId="0" fontId="0" fillId="5" borderId="3" xfId="2" applyNumberFormat="1" applyFont="1" applyFill="1" applyBorder="1" applyAlignment="1">
      <alignment horizontal="center" vertical="center"/>
    </xf>
    <xf numFmtId="2" fontId="0" fillId="5" borderId="21" xfId="2" applyNumberFormat="1" applyFont="1" applyFill="1" applyBorder="1" applyAlignment="1">
      <alignment horizontal="center" vertical="center"/>
    </xf>
    <xf numFmtId="2" fontId="0" fillId="5" borderId="10" xfId="2" applyNumberFormat="1" applyFont="1" applyFill="1" applyBorder="1" applyAlignment="1">
      <alignment horizontal="center" vertical="center"/>
    </xf>
    <xf numFmtId="2" fontId="0" fillId="5" borderId="24" xfId="2" applyNumberFormat="1" applyFont="1" applyFill="1" applyBorder="1" applyAlignment="1">
      <alignment horizontal="center" vertical="center"/>
    </xf>
  </cellXfs>
  <cellStyles count="3">
    <cellStyle name="Millares 2" xfId="2"/>
    <cellStyle name="Moneda 2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L377"/>
  <sheetViews>
    <sheetView showGridLines="0" tabSelected="1" topLeftCell="A37" zoomScale="110" zoomScaleNormal="110" workbookViewId="0">
      <selection activeCell="H1" sqref="H1:H1048576"/>
    </sheetView>
  </sheetViews>
  <sheetFormatPr baseColWidth="10" defaultRowHeight="15" x14ac:dyDescent="0.25"/>
  <cols>
    <col min="1" max="1" width="15" customWidth="1"/>
    <col min="2" max="2" width="13.42578125" customWidth="1"/>
    <col min="3" max="3" width="16.140625" customWidth="1"/>
    <col min="4" max="4" width="22.140625" customWidth="1"/>
    <col min="5" max="5" width="103.42578125" customWidth="1"/>
    <col min="6" max="6" width="7.140625" customWidth="1"/>
    <col min="7" max="7" width="9.42578125" customWidth="1"/>
    <col min="8" max="8" width="7" customWidth="1"/>
    <col min="9" max="9" width="10" customWidth="1"/>
    <col min="10" max="10" width="3.42578125" customWidth="1"/>
    <col min="11" max="11" width="15.42578125" customWidth="1"/>
    <col min="12" max="12" width="12.85546875" bestFit="1" customWidth="1"/>
  </cols>
  <sheetData>
    <row r="1" spans="1:11" ht="15.75" thickBot="1" x14ac:dyDescent="0.3"/>
    <row r="2" spans="1:11" x14ac:dyDescent="0.25">
      <c r="A2" s="62" t="s">
        <v>0</v>
      </c>
      <c r="B2" s="64" t="s">
        <v>1</v>
      </c>
      <c r="C2" s="66" t="s">
        <v>2</v>
      </c>
      <c r="D2" s="67"/>
      <c r="E2" s="68"/>
      <c r="F2" s="66" t="s">
        <v>3</v>
      </c>
      <c r="G2" s="69"/>
      <c r="H2" s="70" t="s">
        <v>4</v>
      </c>
      <c r="I2" s="66" t="s">
        <v>5</v>
      </c>
      <c r="J2" s="69"/>
      <c r="K2" s="49" t="s">
        <v>6</v>
      </c>
    </row>
    <row r="3" spans="1:11" ht="15.75" thickBot="1" x14ac:dyDescent="0.3">
      <c r="A3" s="63"/>
      <c r="B3" s="65"/>
      <c r="C3" s="51" t="s">
        <v>7</v>
      </c>
      <c r="D3" s="52"/>
      <c r="E3" s="53"/>
      <c r="F3" s="51" t="s">
        <v>8</v>
      </c>
      <c r="G3" s="54"/>
      <c r="H3" s="71"/>
      <c r="I3" s="51" t="s">
        <v>9</v>
      </c>
      <c r="J3" s="54"/>
      <c r="K3" s="50"/>
    </row>
    <row r="4" spans="1:11" ht="19.5" thickBot="1" x14ac:dyDescent="0.3">
      <c r="A4" s="55">
        <v>42927</v>
      </c>
      <c r="B4" s="56"/>
      <c r="C4" s="57"/>
      <c r="D4" s="1" t="s">
        <v>10</v>
      </c>
      <c r="E4" s="2"/>
      <c r="F4" s="58"/>
      <c r="G4" s="59"/>
      <c r="H4" s="3"/>
      <c r="I4" s="60"/>
      <c r="J4" s="61"/>
      <c r="K4" s="4">
        <v>0</v>
      </c>
    </row>
    <row r="5" spans="1:11" x14ac:dyDescent="0.25">
      <c r="A5" s="39" t="s">
        <v>11</v>
      </c>
      <c r="B5" s="37" t="s">
        <v>12</v>
      </c>
      <c r="C5" s="19" t="s">
        <v>13</v>
      </c>
      <c r="D5" s="20"/>
      <c r="E5" s="21"/>
      <c r="F5" s="45"/>
      <c r="G5" s="46"/>
      <c r="H5" s="26"/>
      <c r="I5" s="137">
        <v>250</v>
      </c>
      <c r="J5" s="138"/>
      <c r="K5" s="5">
        <f t="shared" ref="K5" si="0">F5+I5</f>
        <v>250</v>
      </c>
    </row>
    <row r="6" spans="1:11" ht="15.75" thickBot="1" x14ac:dyDescent="0.3">
      <c r="A6" s="40"/>
      <c r="B6" s="38"/>
      <c r="C6" s="30" t="s">
        <v>14</v>
      </c>
      <c r="D6" s="31"/>
      <c r="E6" s="32"/>
      <c r="F6" s="24"/>
      <c r="G6" s="25"/>
      <c r="H6" s="27"/>
      <c r="I6" s="139"/>
      <c r="J6" s="140"/>
      <c r="K6" s="6">
        <f t="shared" ref="K6" si="1">K4+I5-F5</f>
        <v>250</v>
      </c>
    </row>
    <row r="7" spans="1:11" x14ac:dyDescent="0.25">
      <c r="A7" s="15" t="s">
        <v>15</v>
      </c>
      <c r="B7" s="37" t="s">
        <v>16</v>
      </c>
      <c r="C7" s="19" t="s">
        <v>17</v>
      </c>
      <c r="D7" s="20"/>
      <c r="E7" s="21"/>
      <c r="F7" s="120">
        <v>3.04</v>
      </c>
      <c r="G7" s="23"/>
      <c r="H7" s="26"/>
      <c r="I7" s="137"/>
      <c r="J7" s="138"/>
      <c r="K7" s="5">
        <f t="shared" ref="K7" si="2">F7+I7</f>
        <v>3.04</v>
      </c>
    </row>
    <row r="8" spans="1:11" ht="15.75" thickBot="1" x14ac:dyDescent="0.3">
      <c r="A8" s="16"/>
      <c r="B8" s="38"/>
      <c r="C8" s="30" t="s">
        <v>18</v>
      </c>
      <c r="D8" s="31"/>
      <c r="E8" s="32"/>
      <c r="F8" s="24"/>
      <c r="G8" s="25"/>
      <c r="H8" s="27"/>
      <c r="I8" s="139"/>
      <c r="J8" s="140"/>
      <c r="K8" s="6">
        <f t="shared" ref="K8" si="3">K6+I7-F7</f>
        <v>246.96</v>
      </c>
    </row>
    <row r="9" spans="1:11" x14ac:dyDescent="0.25">
      <c r="A9" s="39" t="s">
        <v>15</v>
      </c>
      <c r="B9" s="37" t="s">
        <v>16</v>
      </c>
      <c r="C9" s="19" t="s">
        <v>19</v>
      </c>
      <c r="D9" s="20"/>
      <c r="E9" s="21"/>
      <c r="F9" s="129">
        <v>3.04</v>
      </c>
      <c r="G9" s="46"/>
      <c r="H9" s="26"/>
      <c r="I9" s="137"/>
      <c r="J9" s="138"/>
      <c r="K9" s="5">
        <f t="shared" ref="K9" si="4">F9+I9</f>
        <v>3.04</v>
      </c>
    </row>
    <row r="10" spans="1:11" ht="15.75" thickBot="1" x14ac:dyDescent="0.3">
      <c r="A10" s="40"/>
      <c r="B10" s="38"/>
      <c r="C10" s="30" t="s">
        <v>20</v>
      </c>
      <c r="D10" s="31"/>
      <c r="E10" s="32"/>
      <c r="F10" s="24"/>
      <c r="G10" s="25"/>
      <c r="H10" s="27"/>
      <c r="I10" s="139"/>
      <c r="J10" s="140"/>
      <c r="K10" s="6">
        <f t="shared" ref="K10" si="5">K8+I9-F9</f>
        <v>243.92000000000002</v>
      </c>
    </row>
    <row r="11" spans="1:11" x14ac:dyDescent="0.25">
      <c r="A11" s="39" t="s">
        <v>21</v>
      </c>
      <c r="B11" s="37" t="s">
        <v>22</v>
      </c>
      <c r="C11" s="19" t="s">
        <v>23</v>
      </c>
      <c r="D11" s="20"/>
      <c r="E11" s="21"/>
      <c r="F11" s="45"/>
      <c r="G11" s="46"/>
      <c r="H11" s="26"/>
      <c r="I11" s="120">
        <v>50</v>
      </c>
      <c r="J11" s="138"/>
      <c r="K11" s="5">
        <f t="shared" ref="K11" si="6">F11+I11</f>
        <v>50</v>
      </c>
    </row>
    <row r="12" spans="1:11" ht="15.75" thickBot="1" x14ac:dyDescent="0.3">
      <c r="A12" s="40"/>
      <c r="B12" s="38"/>
      <c r="C12" s="30" t="s">
        <v>24</v>
      </c>
      <c r="D12" s="31"/>
      <c r="E12" s="32"/>
      <c r="F12" s="24"/>
      <c r="G12" s="25"/>
      <c r="H12" s="27"/>
      <c r="I12" s="139"/>
      <c r="J12" s="140"/>
      <c r="K12" s="6">
        <f t="shared" ref="K12" si="7">K10+I11-F11</f>
        <v>293.92</v>
      </c>
    </row>
    <row r="13" spans="1:11" x14ac:dyDescent="0.25">
      <c r="A13" s="15" t="s">
        <v>25</v>
      </c>
      <c r="B13" s="37" t="s">
        <v>26</v>
      </c>
      <c r="C13" s="19" t="s">
        <v>19</v>
      </c>
      <c r="D13" s="20"/>
      <c r="E13" s="21"/>
      <c r="F13" s="120">
        <v>6</v>
      </c>
      <c r="G13" s="23"/>
      <c r="H13" s="26"/>
      <c r="I13" s="137"/>
      <c r="J13" s="138"/>
      <c r="K13" s="5">
        <f t="shared" ref="K13" si="8">F13+I13</f>
        <v>6</v>
      </c>
    </row>
    <row r="14" spans="1:11" ht="15.75" thickBot="1" x14ac:dyDescent="0.3">
      <c r="A14" s="16"/>
      <c r="B14" s="38"/>
      <c r="C14" s="30" t="s">
        <v>27</v>
      </c>
      <c r="D14" s="31"/>
      <c r="E14" s="32"/>
      <c r="F14" s="24"/>
      <c r="G14" s="25"/>
      <c r="H14" s="27"/>
      <c r="I14" s="139"/>
      <c r="J14" s="140"/>
      <c r="K14" s="6">
        <f t="shared" ref="K14" si="9">K12+I13-F13</f>
        <v>287.92</v>
      </c>
    </row>
    <row r="15" spans="1:11" x14ac:dyDescent="0.25">
      <c r="A15" s="39" t="s">
        <v>28</v>
      </c>
      <c r="B15" s="37" t="s">
        <v>26</v>
      </c>
      <c r="C15" s="19" t="s">
        <v>29</v>
      </c>
      <c r="D15" s="20"/>
      <c r="E15" s="21"/>
      <c r="F15" s="45"/>
      <c r="G15" s="46"/>
      <c r="H15" s="26"/>
      <c r="I15" s="120">
        <v>3.04</v>
      </c>
      <c r="J15" s="138"/>
      <c r="K15" s="5">
        <f t="shared" ref="K15" si="10">F15+I15</f>
        <v>3.04</v>
      </c>
    </row>
    <row r="16" spans="1:11" ht="15.75" thickBot="1" x14ac:dyDescent="0.3">
      <c r="A16" s="40"/>
      <c r="B16" s="38"/>
      <c r="C16" s="30" t="s">
        <v>30</v>
      </c>
      <c r="D16" s="31"/>
      <c r="E16" s="32"/>
      <c r="F16" s="24"/>
      <c r="G16" s="25"/>
      <c r="H16" s="27"/>
      <c r="I16" s="139"/>
      <c r="J16" s="140"/>
      <c r="K16" s="6">
        <f t="shared" ref="K16" si="11">K14+I15-F15</f>
        <v>290.96000000000004</v>
      </c>
    </row>
    <row r="17" spans="1:12" x14ac:dyDescent="0.25">
      <c r="A17" s="39" t="s">
        <v>28</v>
      </c>
      <c r="B17" s="37" t="s">
        <v>26</v>
      </c>
      <c r="C17" s="19" t="s">
        <v>29</v>
      </c>
      <c r="D17" s="20"/>
      <c r="E17" s="21"/>
      <c r="F17" s="45"/>
      <c r="G17" s="46"/>
      <c r="H17" s="26"/>
      <c r="I17" s="141">
        <v>3.04</v>
      </c>
      <c r="J17" s="142"/>
      <c r="K17" s="5">
        <f t="shared" ref="K17" si="12">F17+I17</f>
        <v>3.04</v>
      </c>
    </row>
    <row r="18" spans="1:12" ht="15.75" thickBot="1" x14ac:dyDescent="0.3">
      <c r="A18" s="40"/>
      <c r="B18" s="38"/>
      <c r="C18" s="30" t="s">
        <v>31</v>
      </c>
      <c r="D18" s="31"/>
      <c r="E18" s="32"/>
      <c r="F18" s="24"/>
      <c r="G18" s="25"/>
      <c r="H18" s="27"/>
      <c r="I18" s="143"/>
      <c r="J18" s="144"/>
      <c r="K18" s="6">
        <f t="shared" ref="K18" si="13">K16+I17-F17</f>
        <v>294.00000000000006</v>
      </c>
      <c r="L18" s="7"/>
    </row>
    <row r="19" spans="1:12" x14ac:dyDescent="0.25">
      <c r="A19" s="15" t="s">
        <v>32</v>
      </c>
      <c r="B19" s="37" t="s">
        <v>26</v>
      </c>
      <c r="C19" s="111" t="s">
        <v>13</v>
      </c>
      <c r="D19" s="112"/>
      <c r="E19" s="113"/>
      <c r="F19" s="22"/>
      <c r="G19" s="23"/>
      <c r="H19" s="26"/>
      <c r="I19" s="141">
        <v>82.79</v>
      </c>
      <c r="J19" s="142"/>
      <c r="K19" s="5">
        <f t="shared" ref="K19" si="14">F19+I19</f>
        <v>82.79</v>
      </c>
    </row>
    <row r="20" spans="1:12" ht="15.75" thickBot="1" x14ac:dyDescent="0.3">
      <c r="A20" s="16"/>
      <c r="B20" s="38"/>
      <c r="C20" s="108" t="s">
        <v>33</v>
      </c>
      <c r="D20" s="109"/>
      <c r="E20" s="110"/>
      <c r="F20" s="24"/>
      <c r="G20" s="25"/>
      <c r="H20" s="27"/>
      <c r="I20" s="143"/>
      <c r="J20" s="144"/>
      <c r="K20" s="6">
        <f t="shared" ref="K20" si="15">K18+I19-F19</f>
        <v>376.79000000000008</v>
      </c>
    </row>
    <row r="21" spans="1:12" x14ac:dyDescent="0.25">
      <c r="A21" s="39" t="s">
        <v>34</v>
      </c>
      <c r="B21" s="37" t="s">
        <v>26</v>
      </c>
      <c r="C21" s="111" t="s">
        <v>13</v>
      </c>
      <c r="D21" s="112"/>
      <c r="E21" s="113"/>
      <c r="F21" s="45"/>
      <c r="G21" s="46"/>
      <c r="H21" s="26"/>
      <c r="I21" s="141">
        <v>230</v>
      </c>
      <c r="J21" s="142"/>
      <c r="K21" s="5">
        <f t="shared" ref="K21" si="16">F21+I21</f>
        <v>230</v>
      </c>
    </row>
    <row r="22" spans="1:12" ht="15.75" thickBot="1" x14ac:dyDescent="0.3">
      <c r="A22" s="40"/>
      <c r="B22" s="38"/>
      <c r="C22" s="108" t="s">
        <v>35</v>
      </c>
      <c r="D22" s="109"/>
      <c r="E22" s="110"/>
      <c r="F22" s="24"/>
      <c r="G22" s="25"/>
      <c r="H22" s="27"/>
      <c r="I22" s="143"/>
      <c r="J22" s="144"/>
      <c r="K22" s="6">
        <f t="shared" ref="K22" si="17">K20+I21-F21</f>
        <v>606.79000000000008</v>
      </c>
    </row>
    <row r="23" spans="1:12" x14ac:dyDescent="0.25">
      <c r="A23" s="39" t="s">
        <v>36</v>
      </c>
      <c r="B23" s="37" t="s">
        <v>37</v>
      </c>
      <c r="C23" s="111" t="s">
        <v>13</v>
      </c>
      <c r="D23" s="112"/>
      <c r="E23" s="113"/>
      <c r="F23" s="45"/>
      <c r="G23" s="46"/>
      <c r="H23" s="26"/>
      <c r="I23" s="141">
        <v>261</v>
      </c>
      <c r="J23" s="142"/>
      <c r="K23" s="5">
        <f t="shared" ref="K23" si="18">F23+I23</f>
        <v>261</v>
      </c>
    </row>
    <row r="24" spans="1:12" ht="15.75" thickBot="1" x14ac:dyDescent="0.3">
      <c r="A24" s="40"/>
      <c r="B24" s="38"/>
      <c r="C24" s="108" t="s">
        <v>38</v>
      </c>
      <c r="D24" s="109"/>
      <c r="E24" s="110"/>
      <c r="F24" s="24"/>
      <c r="G24" s="25"/>
      <c r="H24" s="27"/>
      <c r="I24" s="143"/>
      <c r="J24" s="144"/>
      <c r="K24" s="6">
        <f t="shared" ref="K24" si="19">K22+I23-F23</f>
        <v>867.79000000000008</v>
      </c>
    </row>
    <row r="25" spans="1:12" x14ac:dyDescent="0.25">
      <c r="A25" s="15" t="s">
        <v>39</v>
      </c>
      <c r="B25" s="37" t="s">
        <v>40</v>
      </c>
      <c r="C25" s="111" t="s">
        <v>13</v>
      </c>
      <c r="D25" s="112"/>
      <c r="E25" s="113"/>
      <c r="F25" s="22"/>
      <c r="G25" s="23"/>
      <c r="H25" s="26"/>
      <c r="I25" s="141">
        <v>80</v>
      </c>
      <c r="J25" s="142"/>
      <c r="K25" s="5">
        <f t="shared" ref="K25" si="20">F25+I25</f>
        <v>80</v>
      </c>
    </row>
    <row r="26" spans="1:12" ht="15.75" thickBot="1" x14ac:dyDescent="0.3">
      <c r="A26" s="16"/>
      <c r="B26" s="38"/>
      <c r="C26" s="108" t="s">
        <v>41</v>
      </c>
      <c r="D26" s="109"/>
      <c r="E26" s="110"/>
      <c r="F26" s="24"/>
      <c r="G26" s="25"/>
      <c r="H26" s="27"/>
      <c r="I26" s="143"/>
      <c r="J26" s="144"/>
      <c r="K26" s="6">
        <f t="shared" ref="K26" si="21">K24+I25-F25</f>
        <v>947.79000000000008</v>
      </c>
    </row>
    <row r="27" spans="1:12" x14ac:dyDescent="0.25">
      <c r="A27" s="39" t="s">
        <v>42</v>
      </c>
      <c r="B27" s="37" t="s">
        <v>43</v>
      </c>
      <c r="C27" s="19" t="s">
        <v>13</v>
      </c>
      <c r="D27" s="20"/>
      <c r="E27" s="21"/>
      <c r="F27" s="45"/>
      <c r="G27" s="46"/>
      <c r="H27" s="26"/>
      <c r="I27" s="120">
        <v>310</v>
      </c>
      <c r="J27" s="138"/>
      <c r="K27" s="5">
        <f t="shared" ref="K27" si="22">F27+I27</f>
        <v>310</v>
      </c>
    </row>
    <row r="28" spans="1:12" ht="15.75" thickBot="1" x14ac:dyDescent="0.3">
      <c r="A28" s="40"/>
      <c r="B28" s="38"/>
      <c r="C28" s="30" t="s">
        <v>44</v>
      </c>
      <c r="D28" s="31"/>
      <c r="E28" s="32"/>
      <c r="F28" s="24"/>
      <c r="G28" s="25"/>
      <c r="H28" s="27"/>
      <c r="I28" s="139"/>
      <c r="J28" s="140"/>
      <c r="K28" s="6">
        <f t="shared" ref="K28" si="23">K26+I27-F27</f>
        <v>1257.79</v>
      </c>
    </row>
    <row r="29" spans="1:12" x14ac:dyDescent="0.25">
      <c r="A29" s="39" t="s">
        <v>45</v>
      </c>
      <c r="B29" s="37" t="s">
        <v>43</v>
      </c>
      <c r="C29" s="19" t="s">
        <v>46</v>
      </c>
      <c r="D29" s="20"/>
      <c r="E29" s="21"/>
      <c r="F29" s="129">
        <v>99.21</v>
      </c>
      <c r="G29" s="46"/>
      <c r="H29" s="26"/>
      <c r="I29" s="137"/>
      <c r="J29" s="138"/>
      <c r="K29" s="5">
        <f t="shared" ref="K29" si="24">F29+I29</f>
        <v>99.21</v>
      </c>
    </row>
    <row r="30" spans="1:12" ht="15.75" thickBot="1" x14ac:dyDescent="0.3">
      <c r="A30" s="40"/>
      <c r="B30" s="38"/>
      <c r="C30" s="30" t="s">
        <v>47</v>
      </c>
      <c r="D30" s="31"/>
      <c r="E30" s="32"/>
      <c r="F30" s="24"/>
      <c r="G30" s="25"/>
      <c r="H30" s="27"/>
      <c r="I30" s="139"/>
      <c r="J30" s="140"/>
      <c r="K30" s="6">
        <f t="shared" ref="K30" si="25">K28+I29-F29</f>
        <v>1158.58</v>
      </c>
    </row>
    <row r="31" spans="1:12" x14ac:dyDescent="0.25">
      <c r="A31" s="15" t="s">
        <v>48</v>
      </c>
      <c r="B31" s="37" t="s">
        <v>43</v>
      </c>
      <c r="C31" s="19" t="s">
        <v>49</v>
      </c>
      <c r="D31" s="20"/>
      <c r="E31" s="21"/>
      <c r="F31" s="120">
        <v>200</v>
      </c>
      <c r="G31" s="23"/>
      <c r="H31" s="26"/>
      <c r="I31" s="137"/>
      <c r="J31" s="138"/>
      <c r="K31" s="5">
        <f t="shared" ref="K31" si="26">F31+I31</f>
        <v>200</v>
      </c>
    </row>
    <row r="32" spans="1:12" ht="15.75" thickBot="1" x14ac:dyDescent="0.3">
      <c r="A32" s="16"/>
      <c r="B32" s="38"/>
      <c r="C32" s="30" t="s">
        <v>50</v>
      </c>
      <c r="D32" s="31"/>
      <c r="E32" s="32"/>
      <c r="F32" s="24"/>
      <c r="G32" s="25"/>
      <c r="H32" s="27"/>
      <c r="I32" s="139"/>
      <c r="J32" s="140"/>
      <c r="K32" s="6">
        <f t="shared" ref="K32" si="27">K30+I31-F31</f>
        <v>958.57999999999993</v>
      </c>
    </row>
    <row r="33" spans="1:11" x14ac:dyDescent="0.25">
      <c r="A33" s="39" t="s">
        <v>51</v>
      </c>
      <c r="B33" s="135" t="s">
        <v>52</v>
      </c>
      <c r="C33" s="19" t="s">
        <v>49</v>
      </c>
      <c r="D33" s="20"/>
      <c r="E33" s="21"/>
      <c r="F33" s="129">
        <v>600</v>
      </c>
      <c r="G33" s="46"/>
      <c r="H33" s="26"/>
      <c r="I33" s="137"/>
      <c r="J33" s="138"/>
      <c r="K33" s="5">
        <f t="shared" ref="K33" si="28">F33+I33</f>
        <v>600</v>
      </c>
    </row>
    <row r="34" spans="1:11" ht="15.75" thickBot="1" x14ac:dyDescent="0.3">
      <c r="A34" s="40"/>
      <c r="B34" s="136"/>
      <c r="C34" s="30" t="s">
        <v>53</v>
      </c>
      <c r="D34" s="31"/>
      <c r="E34" s="32"/>
      <c r="F34" s="24"/>
      <c r="G34" s="25"/>
      <c r="H34" s="27"/>
      <c r="I34" s="139"/>
      <c r="J34" s="140"/>
      <c r="K34" s="8">
        <f t="shared" ref="K34" si="29">K32+I33-F33</f>
        <v>358.57999999999993</v>
      </c>
    </row>
    <row r="35" spans="1:11" x14ac:dyDescent="0.25">
      <c r="A35" s="62" t="s">
        <v>0</v>
      </c>
      <c r="B35" s="64" t="s">
        <v>1</v>
      </c>
      <c r="C35" s="66" t="s">
        <v>2</v>
      </c>
      <c r="D35" s="67"/>
      <c r="E35" s="68"/>
      <c r="F35" s="66" t="s">
        <v>3</v>
      </c>
      <c r="G35" s="69"/>
      <c r="H35" s="70" t="s">
        <v>4</v>
      </c>
      <c r="I35" s="66" t="s">
        <v>5</v>
      </c>
      <c r="J35" s="69"/>
      <c r="K35" s="49" t="s">
        <v>6</v>
      </c>
    </row>
    <row r="36" spans="1:11" ht="15.75" thickBot="1" x14ac:dyDescent="0.3">
      <c r="A36" s="63"/>
      <c r="B36" s="65"/>
      <c r="C36" s="51" t="s">
        <v>7</v>
      </c>
      <c r="D36" s="52"/>
      <c r="E36" s="53"/>
      <c r="F36" s="51" t="s">
        <v>8</v>
      </c>
      <c r="G36" s="54"/>
      <c r="H36" s="71"/>
      <c r="I36" s="51" t="s">
        <v>9</v>
      </c>
      <c r="J36" s="54"/>
      <c r="K36" s="50"/>
    </row>
    <row r="37" spans="1:11" ht="19.5" thickBot="1" x14ac:dyDescent="0.3">
      <c r="A37" s="55">
        <v>42948</v>
      </c>
      <c r="B37" s="56"/>
      <c r="C37" s="57"/>
      <c r="D37" s="9" t="s">
        <v>10</v>
      </c>
      <c r="E37" s="9"/>
      <c r="F37" s="58"/>
      <c r="G37" s="59"/>
      <c r="H37" s="3"/>
      <c r="I37" s="60"/>
      <c r="J37" s="61"/>
      <c r="K37" s="10">
        <v>358.58</v>
      </c>
    </row>
    <row r="38" spans="1:11" ht="15.75" thickBot="1" x14ac:dyDescent="0.3">
      <c r="A38" s="133">
        <v>30307010</v>
      </c>
      <c r="B38" s="37" t="s">
        <v>54</v>
      </c>
      <c r="C38" s="30" t="s">
        <v>13</v>
      </c>
      <c r="D38" s="31"/>
      <c r="E38" s="32"/>
      <c r="F38" s="22"/>
      <c r="G38" s="23"/>
      <c r="H38" s="26"/>
      <c r="I38" s="120">
        <v>150</v>
      </c>
      <c r="J38" s="23"/>
      <c r="K38" s="5">
        <f>F38+I38</f>
        <v>150</v>
      </c>
    </row>
    <row r="39" spans="1:11" ht="15.75" thickBot="1" x14ac:dyDescent="0.3">
      <c r="A39" s="40"/>
      <c r="B39" s="38"/>
      <c r="C39" s="30" t="s">
        <v>55</v>
      </c>
      <c r="D39" s="31"/>
      <c r="E39" s="32"/>
      <c r="F39" s="24"/>
      <c r="G39" s="25"/>
      <c r="H39" s="27"/>
      <c r="I39" s="24"/>
      <c r="J39" s="25"/>
      <c r="K39" s="6">
        <f>K34+I38-F38</f>
        <v>508.57999999999993</v>
      </c>
    </row>
    <row r="40" spans="1:11" x14ac:dyDescent="0.25">
      <c r="A40" s="134">
        <v>1</v>
      </c>
      <c r="B40" s="37" t="s">
        <v>56</v>
      </c>
      <c r="C40" s="19" t="s">
        <v>57</v>
      </c>
      <c r="D40" s="20"/>
      <c r="E40" s="21"/>
      <c r="F40" s="120">
        <v>75</v>
      </c>
      <c r="G40" s="23"/>
      <c r="H40" s="26"/>
      <c r="I40" s="22"/>
      <c r="J40" s="28"/>
      <c r="K40" s="5">
        <f t="shared" ref="K40" si="30">F40+I40</f>
        <v>75</v>
      </c>
    </row>
    <row r="41" spans="1:11" ht="15.75" thickBot="1" x14ac:dyDescent="0.3">
      <c r="A41" s="119"/>
      <c r="B41" s="38"/>
      <c r="C41" s="30" t="s">
        <v>58</v>
      </c>
      <c r="D41" s="31"/>
      <c r="E41" s="32"/>
      <c r="F41" s="24"/>
      <c r="G41" s="25"/>
      <c r="H41" s="27"/>
      <c r="I41" s="24"/>
      <c r="J41" s="29"/>
      <c r="K41" s="6">
        <f t="shared" ref="K41" si="31">K39+I40-F40</f>
        <v>433.57999999999993</v>
      </c>
    </row>
    <row r="42" spans="1:11" x14ac:dyDescent="0.25">
      <c r="A42" s="128">
        <v>2</v>
      </c>
      <c r="B42" s="37" t="s">
        <v>56</v>
      </c>
      <c r="C42" s="19" t="s">
        <v>59</v>
      </c>
      <c r="D42" s="20"/>
      <c r="E42" s="21"/>
      <c r="F42" s="129">
        <v>60</v>
      </c>
      <c r="G42" s="46"/>
      <c r="H42" s="26"/>
      <c r="I42" s="22"/>
      <c r="J42" s="28"/>
      <c r="K42" s="5">
        <f t="shared" ref="K42" si="32">F42+I42</f>
        <v>60</v>
      </c>
    </row>
    <row r="43" spans="1:11" ht="15.75" thickBot="1" x14ac:dyDescent="0.3">
      <c r="A43" s="75"/>
      <c r="B43" s="38"/>
      <c r="C43" s="30" t="s">
        <v>60</v>
      </c>
      <c r="D43" s="31"/>
      <c r="E43" s="32"/>
      <c r="F43" s="24"/>
      <c r="G43" s="25"/>
      <c r="H43" s="27"/>
      <c r="I43" s="24"/>
      <c r="J43" s="29"/>
      <c r="K43" s="6">
        <f>K41+I42-F42</f>
        <v>373.57999999999993</v>
      </c>
    </row>
    <row r="44" spans="1:11" x14ac:dyDescent="0.25">
      <c r="A44" s="133">
        <v>769728</v>
      </c>
      <c r="B44" s="37" t="s">
        <v>61</v>
      </c>
      <c r="C44" s="19" t="s">
        <v>23</v>
      </c>
      <c r="D44" s="20"/>
      <c r="E44" s="21"/>
      <c r="F44" s="45"/>
      <c r="G44" s="46"/>
      <c r="H44" s="26"/>
      <c r="I44" s="120">
        <v>124</v>
      </c>
      <c r="J44" s="28"/>
      <c r="K44" s="5">
        <f t="shared" ref="K44" si="33">F44+I44</f>
        <v>124</v>
      </c>
    </row>
    <row r="45" spans="1:11" ht="15.75" thickBot="1" x14ac:dyDescent="0.3">
      <c r="A45" s="40"/>
      <c r="B45" s="38"/>
      <c r="C45" s="30" t="s">
        <v>62</v>
      </c>
      <c r="D45" s="31"/>
      <c r="E45" s="32"/>
      <c r="F45" s="24"/>
      <c r="G45" s="25"/>
      <c r="H45" s="27"/>
      <c r="I45" s="24"/>
      <c r="J45" s="29"/>
      <c r="K45" s="6">
        <f t="shared" ref="K45" si="34">K43+I44-F44</f>
        <v>497.57999999999993</v>
      </c>
    </row>
    <row r="46" spans="1:11" x14ac:dyDescent="0.25">
      <c r="A46" s="15">
        <v>31105300</v>
      </c>
      <c r="B46" s="37" t="s">
        <v>63</v>
      </c>
      <c r="C46" s="19" t="s">
        <v>13</v>
      </c>
      <c r="D46" s="20"/>
      <c r="E46" s="21"/>
      <c r="F46" s="22"/>
      <c r="G46" s="23"/>
      <c r="H46" s="26"/>
      <c r="I46" s="22">
        <v>480</v>
      </c>
      <c r="J46" s="23"/>
      <c r="K46" s="5">
        <f t="shared" ref="K46" si="35">F46+I46</f>
        <v>480</v>
      </c>
    </row>
    <row r="47" spans="1:11" ht="15.75" thickBot="1" x14ac:dyDescent="0.3">
      <c r="A47" s="16"/>
      <c r="B47" s="38"/>
      <c r="C47" s="130" t="s">
        <v>64</v>
      </c>
      <c r="D47" s="131"/>
      <c r="E47" s="132"/>
      <c r="F47" s="24"/>
      <c r="G47" s="25"/>
      <c r="H47" s="27"/>
      <c r="I47" s="24"/>
      <c r="J47" s="25"/>
      <c r="K47" s="6">
        <f t="shared" ref="K47" si="36">K45+I46-F46</f>
        <v>977.57999999999993</v>
      </c>
    </row>
    <row r="48" spans="1:11" x14ac:dyDescent="0.25">
      <c r="A48" s="128">
        <v>3</v>
      </c>
      <c r="B48" s="37" t="s">
        <v>65</v>
      </c>
      <c r="C48" s="19" t="s">
        <v>66</v>
      </c>
      <c r="D48" s="20"/>
      <c r="E48" s="21"/>
      <c r="F48" s="129">
        <v>300</v>
      </c>
      <c r="G48" s="46"/>
      <c r="H48" s="26"/>
      <c r="I48" s="22"/>
      <c r="J48" s="28"/>
      <c r="K48" s="5">
        <f t="shared" ref="K48" si="37">F48+I48</f>
        <v>300</v>
      </c>
    </row>
    <row r="49" spans="1:11" ht="15.75" thickBot="1" x14ac:dyDescent="0.3">
      <c r="A49" s="75"/>
      <c r="B49" s="38"/>
      <c r="C49" s="30" t="s">
        <v>67</v>
      </c>
      <c r="D49" s="31"/>
      <c r="E49" s="32"/>
      <c r="F49" s="24"/>
      <c r="G49" s="25"/>
      <c r="H49" s="27"/>
      <c r="I49" s="24"/>
      <c r="J49" s="29"/>
      <c r="K49" s="6">
        <f t="shared" ref="K49" si="38">K47+I48-F48</f>
        <v>677.57999999999993</v>
      </c>
    </row>
    <row r="50" spans="1:11" x14ac:dyDescent="0.25">
      <c r="A50" s="128">
        <v>5</v>
      </c>
      <c r="B50" s="37" t="s">
        <v>68</v>
      </c>
      <c r="C50" s="19" t="s">
        <v>69</v>
      </c>
      <c r="D50" s="20"/>
      <c r="E50" s="21"/>
      <c r="F50" s="129">
        <v>60</v>
      </c>
      <c r="G50" s="46"/>
      <c r="H50" s="26"/>
      <c r="I50" s="22"/>
      <c r="J50" s="28"/>
      <c r="K50" s="5">
        <f t="shared" ref="K50" si="39">F50+I50</f>
        <v>60</v>
      </c>
    </row>
    <row r="51" spans="1:11" ht="15.75" thickBot="1" x14ac:dyDescent="0.3">
      <c r="A51" s="75"/>
      <c r="B51" s="38"/>
      <c r="C51" s="30" t="s">
        <v>70</v>
      </c>
      <c r="D51" s="31"/>
      <c r="E51" s="32"/>
      <c r="F51" s="24"/>
      <c r="G51" s="25"/>
      <c r="H51" s="27"/>
      <c r="I51" s="24"/>
      <c r="J51" s="29"/>
      <c r="K51" s="6">
        <f t="shared" ref="K51" si="40">K49+I50-F50</f>
        <v>617.57999999999993</v>
      </c>
    </row>
    <row r="52" spans="1:11" x14ac:dyDescent="0.25">
      <c r="A52" s="118">
        <v>6</v>
      </c>
      <c r="B52" s="37" t="s">
        <v>71</v>
      </c>
      <c r="C52" s="19" t="s">
        <v>72</v>
      </c>
      <c r="D52" s="20"/>
      <c r="E52" s="21"/>
      <c r="F52" s="22">
        <v>314.58999999999997</v>
      </c>
      <c r="G52" s="23"/>
      <c r="H52" s="26"/>
      <c r="I52" s="22"/>
      <c r="J52" s="28"/>
      <c r="K52" s="5">
        <f t="shared" ref="K52" si="41">F52+I52</f>
        <v>314.58999999999997</v>
      </c>
    </row>
    <row r="53" spans="1:11" ht="15.75" thickBot="1" x14ac:dyDescent="0.3">
      <c r="A53" s="119"/>
      <c r="B53" s="38"/>
      <c r="C53" s="30" t="s">
        <v>73</v>
      </c>
      <c r="D53" s="31"/>
      <c r="E53" s="32"/>
      <c r="F53" s="24"/>
      <c r="G53" s="25"/>
      <c r="H53" s="27"/>
      <c r="I53" s="24"/>
      <c r="J53" s="29"/>
      <c r="K53" s="6">
        <f t="shared" ref="K53" si="42">K51+I52-F52</f>
        <v>302.98999999999995</v>
      </c>
    </row>
    <row r="54" spans="1:11" x14ac:dyDescent="0.25">
      <c r="A54" s="39">
        <v>21501833</v>
      </c>
      <c r="B54" s="37" t="s">
        <v>71</v>
      </c>
      <c r="C54" s="19" t="s">
        <v>13</v>
      </c>
      <c r="D54" s="20"/>
      <c r="E54" s="21"/>
      <c r="F54" s="45"/>
      <c r="G54" s="46"/>
      <c r="H54" s="26"/>
      <c r="I54" s="120">
        <v>80</v>
      </c>
      <c r="J54" s="28"/>
      <c r="K54" s="5">
        <f>F54+I54</f>
        <v>80</v>
      </c>
    </row>
    <row r="55" spans="1:11" ht="15.75" thickBot="1" x14ac:dyDescent="0.3">
      <c r="A55" s="40"/>
      <c r="B55" s="38"/>
      <c r="C55" s="30" t="s">
        <v>74</v>
      </c>
      <c r="D55" s="31"/>
      <c r="E55" s="32"/>
      <c r="F55" s="24"/>
      <c r="G55" s="25"/>
      <c r="H55" s="27"/>
      <c r="I55" s="24"/>
      <c r="J55" s="29"/>
      <c r="K55" s="6">
        <f>K53+I54-F54</f>
        <v>382.98999999999995</v>
      </c>
    </row>
    <row r="56" spans="1:11" x14ac:dyDescent="0.25">
      <c r="A56" s="39">
        <v>30303665</v>
      </c>
      <c r="B56" s="37" t="s">
        <v>75</v>
      </c>
      <c r="C56" s="19" t="s">
        <v>23</v>
      </c>
      <c r="D56" s="20"/>
      <c r="E56" s="21"/>
      <c r="F56" s="45"/>
      <c r="G56" s="46"/>
      <c r="H56" s="26"/>
      <c r="I56" s="22">
        <v>400</v>
      </c>
      <c r="J56" s="28"/>
      <c r="K56" s="5">
        <f t="shared" ref="K56" si="43">F56+I56</f>
        <v>400</v>
      </c>
    </row>
    <row r="57" spans="1:11" ht="15.75" thickBot="1" x14ac:dyDescent="0.3">
      <c r="A57" s="40"/>
      <c r="B57" s="38"/>
      <c r="C57" s="30" t="s">
        <v>76</v>
      </c>
      <c r="D57" s="31"/>
      <c r="E57" s="32"/>
      <c r="F57" s="24"/>
      <c r="G57" s="25"/>
      <c r="H57" s="27"/>
      <c r="I57" s="24"/>
      <c r="J57" s="29"/>
      <c r="K57" s="6">
        <f t="shared" ref="K57" si="44">K55+I56-F56</f>
        <v>782.99</v>
      </c>
    </row>
    <row r="58" spans="1:11" x14ac:dyDescent="0.25">
      <c r="A58" s="15" t="s">
        <v>77</v>
      </c>
      <c r="B58" s="37" t="s">
        <v>78</v>
      </c>
      <c r="C58" s="19" t="s">
        <v>13</v>
      </c>
      <c r="D58" s="20"/>
      <c r="E58" s="21"/>
      <c r="F58" s="22"/>
      <c r="G58" s="23"/>
      <c r="H58" s="26"/>
      <c r="I58" s="22">
        <v>220</v>
      </c>
      <c r="J58" s="28"/>
      <c r="K58" s="5">
        <f t="shared" ref="K58" si="45">F58+I58</f>
        <v>220</v>
      </c>
    </row>
    <row r="59" spans="1:11" ht="15.75" thickBot="1" x14ac:dyDescent="0.3">
      <c r="A59" s="16"/>
      <c r="B59" s="38"/>
      <c r="C59" s="30" t="s">
        <v>79</v>
      </c>
      <c r="D59" s="31"/>
      <c r="E59" s="32"/>
      <c r="F59" s="24"/>
      <c r="G59" s="25"/>
      <c r="H59" s="27"/>
      <c r="I59" s="24"/>
      <c r="J59" s="29"/>
      <c r="K59" s="6">
        <f>K57+I58-F58</f>
        <v>1002.99</v>
      </c>
    </row>
    <row r="60" spans="1:11" x14ac:dyDescent="0.25">
      <c r="A60" s="39">
        <v>30304208</v>
      </c>
      <c r="B60" s="37" t="s">
        <v>78</v>
      </c>
      <c r="C60" s="19" t="s">
        <v>46</v>
      </c>
      <c r="D60" s="20"/>
      <c r="E60" s="21"/>
      <c r="F60" s="45">
        <v>900.79</v>
      </c>
      <c r="G60" s="46"/>
      <c r="H60" s="26"/>
      <c r="I60" s="22"/>
      <c r="J60" s="28"/>
      <c r="K60" s="5">
        <f t="shared" ref="K60" si="46">F60+I60</f>
        <v>900.79</v>
      </c>
    </row>
    <row r="61" spans="1:11" ht="15.75" thickBot="1" x14ac:dyDescent="0.3">
      <c r="A61" s="40"/>
      <c r="B61" s="38"/>
      <c r="C61" s="30" t="s">
        <v>80</v>
      </c>
      <c r="D61" s="31"/>
      <c r="E61" s="32"/>
      <c r="F61" s="24"/>
      <c r="G61" s="25"/>
      <c r="H61" s="27"/>
      <c r="I61" s="24"/>
      <c r="J61" s="29"/>
      <c r="K61" s="6">
        <f t="shared" ref="K61" si="47">K59+I60-F60</f>
        <v>102.20000000000005</v>
      </c>
    </row>
    <row r="62" spans="1:11" x14ac:dyDescent="0.25">
      <c r="A62" s="39">
        <v>30304212</v>
      </c>
      <c r="B62" s="37" t="s">
        <v>78</v>
      </c>
      <c r="C62" s="19" t="s">
        <v>23</v>
      </c>
      <c r="D62" s="20"/>
      <c r="E62" s="21"/>
      <c r="F62" s="45"/>
      <c r="G62" s="46"/>
      <c r="H62" s="26"/>
      <c r="I62" s="22">
        <v>900.79</v>
      </c>
      <c r="J62" s="28"/>
      <c r="K62" s="5">
        <f t="shared" ref="K62" si="48">F62+I62</f>
        <v>900.79</v>
      </c>
    </row>
    <row r="63" spans="1:11" ht="15.75" thickBot="1" x14ac:dyDescent="0.3">
      <c r="A63" s="40"/>
      <c r="B63" s="38"/>
      <c r="C63" s="30" t="s">
        <v>81</v>
      </c>
      <c r="D63" s="31"/>
      <c r="E63" s="32"/>
      <c r="F63" s="24"/>
      <c r="G63" s="25"/>
      <c r="H63" s="27"/>
      <c r="I63" s="24"/>
      <c r="J63" s="29"/>
      <c r="K63" s="6">
        <f t="shared" ref="K63" si="49">K61+I62-F62</f>
        <v>1002.99</v>
      </c>
    </row>
    <row r="64" spans="1:11" x14ac:dyDescent="0.25">
      <c r="A64" s="15">
        <v>30304213</v>
      </c>
      <c r="B64" s="37" t="s">
        <v>78</v>
      </c>
      <c r="C64" s="19" t="s">
        <v>46</v>
      </c>
      <c r="D64" s="20"/>
      <c r="E64" s="21"/>
      <c r="F64" s="22">
        <v>748.12</v>
      </c>
      <c r="G64" s="23"/>
      <c r="H64" s="26"/>
      <c r="I64" s="22"/>
      <c r="J64" s="28"/>
      <c r="K64" s="5">
        <f t="shared" ref="K64" si="50">F64+I64</f>
        <v>748.12</v>
      </c>
    </row>
    <row r="65" spans="1:12" ht="15.75" thickBot="1" x14ac:dyDescent="0.3">
      <c r="A65" s="16"/>
      <c r="B65" s="38"/>
      <c r="C65" s="30" t="s">
        <v>82</v>
      </c>
      <c r="D65" s="31"/>
      <c r="E65" s="32"/>
      <c r="F65" s="24"/>
      <c r="G65" s="25"/>
      <c r="H65" s="27"/>
      <c r="I65" s="24"/>
      <c r="J65" s="29"/>
      <c r="K65" s="6">
        <f t="shared" ref="K65" si="51">K63+I64-F64</f>
        <v>254.87</v>
      </c>
    </row>
    <row r="66" spans="1:12" x14ac:dyDescent="0.25">
      <c r="A66" s="39">
        <v>30304216</v>
      </c>
      <c r="B66" s="37" t="s">
        <v>78</v>
      </c>
      <c r="C66" s="19" t="s">
        <v>13</v>
      </c>
      <c r="D66" s="20"/>
      <c r="E66" s="21"/>
      <c r="F66" s="45"/>
      <c r="G66" s="46"/>
      <c r="H66" s="26"/>
      <c r="I66" s="22">
        <v>86.86</v>
      </c>
      <c r="J66" s="28"/>
      <c r="K66" s="5">
        <f t="shared" ref="K66" si="52">F66+I66</f>
        <v>86.86</v>
      </c>
    </row>
    <row r="67" spans="1:12" ht="15.75" thickBot="1" x14ac:dyDescent="0.3">
      <c r="A67" s="40"/>
      <c r="B67" s="38"/>
      <c r="C67" s="108" t="s">
        <v>83</v>
      </c>
      <c r="D67" s="109"/>
      <c r="E67" s="110"/>
      <c r="F67" s="24"/>
      <c r="G67" s="25"/>
      <c r="H67" s="27"/>
      <c r="I67" s="24"/>
      <c r="J67" s="29"/>
      <c r="K67" s="6">
        <f t="shared" ref="K67" si="53">K65+I66-F66</f>
        <v>341.73</v>
      </c>
    </row>
    <row r="68" spans="1:12" x14ac:dyDescent="0.25">
      <c r="A68" s="74">
        <v>7</v>
      </c>
      <c r="B68" s="37" t="s">
        <v>78</v>
      </c>
      <c r="C68" s="19" t="s">
        <v>66</v>
      </c>
      <c r="D68" s="20"/>
      <c r="E68" s="21"/>
      <c r="F68" s="45">
        <v>61</v>
      </c>
      <c r="G68" s="46"/>
      <c r="H68" s="26"/>
      <c r="I68" s="22"/>
      <c r="J68" s="28"/>
      <c r="K68" s="5">
        <f t="shared" ref="K68" si="54">F68+I68</f>
        <v>61</v>
      </c>
    </row>
    <row r="69" spans="1:12" ht="15.75" thickBot="1" x14ac:dyDescent="0.3">
      <c r="A69" s="75"/>
      <c r="B69" s="38"/>
      <c r="C69" s="30" t="s">
        <v>84</v>
      </c>
      <c r="D69" s="31"/>
      <c r="E69" s="32"/>
      <c r="F69" s="24"/>
      <c r="G69" s="25"/>
      <c r="H69" s="27"/>
      <c r="I69" s="24"/>
      <c r="J69" s="29"/>
      <c r="K69" s="6">
        <f>K67+I68-F68</f>
        <v>280.73</v>
      </c>
    </row>
    <row r="70" spans="1:12" x14ac:dyDescent="0.25">
      <c r="A70" s="15">
        <v>30306185</v>
      </c>
      <c r="B70" s="37" t="s">
        <v>85</v>
      </c>
      <c r="C70" s="19" t="s">
        <v>13</v>
      </c>
      <c r="D70" s="20"/>
      <c r="E70" s="21"/>
      <c r="F70" s="22"/>
      <c r="G70" s="23"/>
      <c r="H70" s="26"/>
      <c r="I70" s="22">
        <v>440</v>
      </c>
      <c r="J70" s="28"/>
      <c r="K70" s="5">
        <f t="shared" ref="K70" si="55">F70+I70</f>
        <v>440</v>
      </c>
    </row>
    <row r="71" spans="1:12" ht="15.75" thickBot="1" x14ac:dyDescent="0.3">
      <c r="A71" s="16"/>
      <c r="B71" s="38"/>
      <c r="C71" s="30" t="s">
        <v>86</v>
      </c>
      <c r="D71" s="31"/>
      <c r="E71" s="32"/>
      <c r="F71" s="24"/>
      <c r="G71" s="25"/>
      <c r="H71" s="27"/>
      <c r="I71" s="24"/>
      <c r="J71" s="29"/>
      <c r="K71" s="6">
        <f t="shared" ref="K71" si="56">K69+I70-F70</f>
        <v>720.73</v>
      </c>
      <c r="L71" s="11"/>
    </row>
    <row r="72" spans="1:12" x14ac:dyDescent="0.25">
      <c r="A72" s="39">
        <v>30306190</v>
      </c>
      <c r="B72" s="37" t="s">
        <v>85</v>
      </c>
      <c r="C72" s="19" t="s">
        <v>46</v>
      </c>
      <c r="D72" s="20"/>
      <c r="E72" s="21"/>
      <c r="F72" s="45">
        <v>400</v>
      </c>
      <c r="G72" s="46"/>
      <c r="H72" s="26"/>
      <c r="I72" s="22"/>
      <c r="J72" s="28"/>
      <c r="K72" s="5">
        <f>F72+I72</f>
        <v>400</v>
      </c>
    </row>
    <row r="73" spans="1:12" ht="15.75" thickBot="1" x14ac:dyDescent="0.3">
      <c r="A73" s="40"/>
      <c r="B73" s="38"/>
      <c r="C73" s="30" t="s">
        <v>87</v>
      </c>
      <c r="D73" s="31"/>
      <c r="E73" s="32"/>
      <c r="F73" s="24"/>
      <c r="G73" s="25"/>
      <c r="H73" s="27"/>
      <c r="I73" s="24"/>
      <c r="J73" s="29"/>
      <c r="K73" s="6">
        <f t="shared" ref="K73" si="57">K71+I72-F72</f>
        <v>320.73</v>
      </c>
    </row>
    <row r="74" spans="1:12" x14ac:dyDescent="0.25">
      <c r="A74" s="39">
        <v>30307154</v>
      </c>
      <c r="B74" s="37" t="s">
        <v>88</v>
      </c>
      <c r="C74" s="19" t="s">
        <v>23</v>
      </c>
      <c r="D74" s="20"/>
      <c r="E74" s="21"/>
      <c r="F74" s="45"/>
      <c r="G74" s="46"/>
      <c r="H74" s="26"/>
      <c r="I74" s="22">
        <v>410</v>
      </c>
      <c r="J74" s="28"/>
      <c r="K74" s="5">
        <f>F74+I74</f>
        <v>410</v>
      </c>
    </row>
    <row r="75" spans="1:12" ht="15.75" thickBot="1" x14ac:dyDescent="0.3">
      <c r="A75" s="40"/>
      <c r="B75" s="38"/>
      <c r="C75" s="30" t="s">
        <v>89</v>
      </c>
      <c r="D75" s="31"/>
      <c r="E75" s="32"/>
      <c r="F75" s="24"/>
      <c r="G75" s="25"/>
      <c r="H75" s="27"/>
      <c r="I75" s="24"/>
      <c r="J75" s="29"/>
      <c r="K75" s="6">
        <f t="shared" ref="K75" si="58">K73+I74-F74</f>
        <v>730.73</v>
      </c>
    </row>
    <row r="76" spans="1:12" x14ac:dyDescent="0.25">
      <c r="A76" s="15">
        <v>30307156</v>
      </c>
      <c r="B76" s="37" t="s">
        <v>88</v>
      </c>
      <c r="C76" s="19" t="s">
        <v>90</v>
      </c>
      <c r="D76" s="20"/>
      <c r="E76" s="21"/>
      <c r="F76" s="22">
        <v>200</v>
      </c>
      <c r="G76" s="23"/>
      <c r="H76" s="26"/>
      <c r="I76" s="22"/>
      <c r="J76" s="28"/>
      <c r="K76" s="5">
        <f>F76+I76</f>
        <v>200</v>
      </c>
    </row>
    <row r="77" spans="1:12" ht="15.75" thickBot="1" x14ac:dyDescent="0.3">
      <c r="A77" s="16"/>
      <c r="B77" s="38"/>
      <c r="C77" s="30" t="s">
        <v>91</v>
      </c>
      <c r="D77" s="31"/>
      <c r="E77" s="32"/>
      <c r="F77" s="24"/>
      <c r="G77" s="25"/>
      <c r="H77" s="27"/>
      <c r="I77" s="24"/>
      <c r="J77" s="29"/>
      <c r="K77" s="6">
        <f t="shared" ref="K77" si="59">K75+I76-F76</f>
        <v>530.73</v>
      </c>
    </row>
    <row r="78" spans="1:12" x14ac:dyDescent="0.25">
      <c r="A78" s="39">
        <v>30307158</v>
      </c>
      <c r="B78" s="37" t="s">
        <v>88</v>
      </c>
      <c r="C78" s="19" t="s">
        <v>49</v>
      </c>
      <c r="D78" s="20"/>
      <c r="E78" s="21"/>
      <c r="F78" s="45">
        <v>140</v>
      </c>
      <c r="G78" s="46"/>
      <c r="H78" s="26"/>
      <c r="I78" s="22"/>
      <c r="J78" s="28"/>
      <c r="K78" s="5">
        <f t="shared" ref="K78" si="60">F78+I78</f>
        <v>140</v>
      </c>
    </row>
    <row r="79" spans="1:12" ht="15.75" thickBot="1" x14ac:dyDescent="0.3">
      <c r="A79" s="40"/>
      <c r="B79" s="38"/>
      <c r="C79" s="30" t="s">
        <v>92</v>
      </c>
      <c r="D79" s="31"/>
      <c r="E79" s="32"/>
      <c r="F79" s="24"/>
      <c r="G79" s="25"/>
      <c r="H79" s="27"/>
      <c r="I79" s="24"/>
      <c r="J79" s="29"/>
      <c r="K79" s="6">
        <f>K77+I78-F78</f>
        <v>390.73</v>
      </c>
    </row>
    <row r="80" spans="1:12" x14ac:dyDescent="0.25">
      <c r="A80" s="74">
        <v>9</v>
      </c>
      <c r="B80" s="37" t="s">
        <v>88</v>
      </c>
      <c r="C80" s="19" t="s">
        <v>66</v>
      </c>
      <c r="D80" s="20"/>
      <c r="E80" s="21"/>
      <c r="F80" s="45">
        <v>120</v>
      </c>
      <c r="G80" s="46"/>
      <c r="H80" s="26"/>
      <c r="I80" s="22"/>
      <c r="J80" s="28"/>
      <c r="K80" s="5">
        <f>F80+I80</f>
        <v>120</v>
      </c>
    </row>
    <row r="81" spans="1:12" ht="15.75" thickBot="1" x14ac:dyDescent="0.3">
      <c r="A81" s="75"/>
      <c r="B81" s="38"/>
      <c r="C81" s="30" t="s">
        <v>93</v>
      </c>
      <c r="D81" s="31"/>
      <c r="E81" s="32"/>
      <c r="F81" s="24"/>
      <c r="G81" s="25"/>
      <c r="H81" s="27"/>
      <c r="I81" s="24"/>
      <c r="J81" s="29"/>
      <c r="K81" s="6">
        <f t="shared" ref="K81" si="61">K79+I80-F80</f>
        <v>270.73</v>
      </c>
    </row>
    <row r="82" spans="1:12" x14ac:dyDescent="0.25">
      <c r="A82" s="118">
        <v>8</v>
      </c>
      <c r="B82" s="37" t="s">
        <v>94</v>
      </c>
      <c r="C82" s="19" t="s">
        <v>95</v>
      </c>
      <c r="D82" s="20"/>
      <c r="E82" s="21"/>
      <c r="F82" s="22">
        <v>90</v>
      </c>
      <c r="G82" s="23"/>
      <c r="H82" s="26"/>
      <c r="I82" s="22"/>
      <c r="J82" s="28"/>
      <c r="K82" s="5">
        <f>F82+I82</f>
        <v>90</v>
      </c>
    </row>
    <row r="83" spans="1:12" ht="15.75" thickBot="1" x14ac:dyDescent="0.3">
      <c r="A83" s="119"/>
      <c r="B83" s="38"/>
      <c r="C83" s="30" t="s">
        <v>96</v>
      </c>
      <c r="D83" s="31"/>
      <c r="E83" s="32"/>
      <c r="F83" s="24"/>
      <c r="G83" s="25"/>
      <c r="H83" s="27"/>
      <c r="I83" s="24"/>
      <c r="J83" s="29"/>
      <c r="K83" s="6">
        <f t="shared" ref="K83" si="62">K81+I82-F82</f>
        <v>180.73000000000002</v>
      </c>
    </row>
    <row r="84" spans="1:12" x14ac:dyDescent="0.25">
      <c r="A84" s="39">
        <v>30308225</v>
      </c>
      <c r="B84" s="37" t="s">
        <v>97</v>
      </c>
      <c r="C84" s="19" t="s">
        <v>13</v>
      </c>
      <c r="D84" s="20"/>
      <c r="E84" s="21"/>
      <c r="F84" s="45"/>
      <c r="G84" s="46"/>
      <c r="H84" s="26"/>
      <c r="I84" s="22">
        <v>200</v>
      </c>
      <c r="J84" s="28"/>
      <c r="K84" s="5">
        <f t="shared" ref="K84" si="63">F84+I84</f>
        <v>200</v>
      </c>
    </row>
    <row r="85" spans="1:12" ht="15.75" thickBot="1" x14ac:dyDescent="0.3">
      <c r="A85" s="40"/>
      <c r="B85" s="38"/>
      <c r="C85" s="30" t="s">
        <v>98</v>
      </c>
      <c r="D85" s="31"/>
      <c r="E85" s="32"/>
      <c r="F85" s="24"/>
      <c r="G85" s="25"/>
      <c r="H85" s="27"/>
      <c r="I85" s="24"/>
      <c r="J85" s="29"/>
      <c r="K85" s="6">
        <f>K83+I84-F84</f>
        <v>380.73</v>
      </c>
    </row>
    <row r="86" spans="1:12" x14ac:dyDescent="0.25">
      <c r="A86" s="74">
        <v>4</v>
      </c>
      <c r="B86" s="17"/>
      <c r="C86" s="19" t="s">
        <v>99</v>
      </c>
      <c r="D86" s="20"/>
      <c r="E86" s="21"/>
      <c r="F86" s="45"/>
      <c r="G86" s="46"/>
      <c r="H86" s="26"/>
      <c r="I86" s="22"/>
      <c r="J86" s="28"/>
      <c r="K86" s="5">
        <f>F86+I86</f>
        <v>0</v>
      </c>
    </row>
    <row r="87" spans="1:12" ht="15.75" thickBot="1" x14ac:dyDescent="0.3">
      <c r="A87" s="75"/>
      <c r="B87" s="18"/>
      <c r="C87" s="30" t="s">
        <v>100</v>
      </c>
      <c r="D87" s="31"/>
      <c r="E87" s="32"/>
      <c r="F87" s="24"/>
      <c r="G87" s="25"/>
      <c r="H87" s="27"/>
      <c r="I87" s="24"/>
      <c r="J87" s="29"/>
      <c r="K87" s="6">
        <f t="shared" ref="K87" si="64">K85+I86-F86</f>
        <v>380.73</v>
      </c>
    </row>
    <row r="88" spans="1:12" x14ac:dyDescent="0.25">
      <c r="A88" s="62" t="s">
        <v>0</v>
      </c>
      <c r="B88" s="64" t="s">
        <v>1</v>
      </c>
      <c r="C88" s="66" t="s">
        <v>2</v>
      </c>
      <c r="D88" s="67"/>
      <c r="E88" s="68"/>
      <c r="F88" s="66" t="s">
        <v>3</v>
      </c>
      <c r="G88" s="69"/>
      <c r="H88" s="70" t="s">
        <v>4</v>
      </c>
      <c r="I88" s="66" t="s">
        <v>5</v>
      </c>
      <c r="J88" s="69"/>
      <c r="K88" s="49" t="s">
        <v>6</v>
      </c>
    </row>
    <row r="89" spans="1:12" ht="15.75" thickBot="1" x14ac:dyDescent="0.3">
      <c r="A89" s="63"/>
      <c r="B89" s="65"/>
      <c r="C89" s="51" t="s">
        <v>7</v>
      </c>
      <c r="D89" s="52"/>
      <c r="E89" s="53"/>
      <c r="F89" s="51" t="s">
        <v>8</v>
      </c>
      <c r="G89" s="54"/>
      <c r="H89" s="71"/>
      <c r="I89" s="51" t="s">
        <v>9</v>
      </c>
      <c r="J89" s="54"/>
      <c r="K89" s="50"/>
    </row>
    <row r="90" spans="1:12" ht="19.5" thickBot="1" x14ac:dyDescent="0.3">
      <c r="A90" s="55">
        <v>42979</v>
      </c>
      <c r="B90" s="56"/>
      <c r="C90" s="57"/>
      <c r="D90" s="9" t="s">
        <v>10</v>
      </c>
      <c r="E90" s="9"/>
      <c r="F90" s="58"/>
      <c r="G90" s="59"/>
      <c r="H90" s="3"/>
      <c r="I90" s="60"/>
      <c r="J90" s="61"/>
      <c r="K90" s="10">
        <v>380.73</v>
      </c>
    </row>
    <row r="91" spans="1:12" x14ac:dyDescent="0.25">
      <c r="A91" s="39" t="s">
        <v>101</v>
      </c>
      <c r="B91" s="37" t="s">
        <v>102</v>
      </c>
      <c r="C91" s="125" t="s">
        <v>23</v>
      </c>
      <c r="D91" s="126"/>
      <c r="E91" s="127"/>
      <c r="F91" s="22"/>
      <c r="G91" s="23"/>
      <c r="H91" s="26"/>
      <c r="I91" s="22">
        <v>301</v>
      </c>
      <c r="J91" s="28"/>
      <c r="K91" s="5">
        <f>F91+I91</f>
        <v>301</v>
      </c>
    </row>
    <row r="92" spans="1:12" ht="15.75" thickBot="1" x14ac:dyDescent="0.3">
      <c r="A92" s="40"/>
      <c r="B92" s="38"/>
      <c r="C92" s="30" t="s">
        <v>103</v>
      </c>
      <c r="D92" s="31"/>
      <c r="E92" s="32"/>
      <c r="F92" s="24"/>
      <c r="G92" s="25"/>
      <c r="H92" s="27"/>
      <c r="I92" s="24"/>
      <c r="J92" s="29"/>
      <c r="K92" s="6">
        <f>K90+I91-F91</f>
        <v>681.73</v>
      </c>
      <c r="L92" s="7">
        <f>301*33.62</f>
        <v>10119.619999999999</v>
      </c>
    </row>
    <row r="93" spans="1:12" x14ac:dyDescent="0.25">
      <c r="A93" s="39" t="s">
        <v>104</v>
      </c>
      <c r="B93" s="37" t="s">
        <v>102</v>
      </c>
      <c r="C93" s="125" t="s">
        <v>90</v>
      </c>
      <c r="D93" s="126"/>
      <c r="E93" s="127"/>
      <c r="F93" s="22">
        <v>364</v>
      </c>
      <c r="G93" s="23"/>
      <c r="H93" s="26"/>
      <c r="I93" s="22"/>
      <c r="J93" s="28"/>
      <c r="K93" s="5">
        <f t="shared" ref="K93" si="65">F93+I93</f>
        <v>364</v>
      </c>
    </row>
    <row r="94" spans="1:12" ht="15.75" thickBot="1" x14ac:dyDescent="0.3">
      <c r="A94" s="40"/>
      <c r="B94" s="38"/>
      <c r="C94" s="30" t="s">
        <v>105</v>
      </c>
      <c r="D94" s="31"/>
      <c r="E94" s="32"/>
      <c r="F94" s="24"/>
      <c r="G94" s="25"/>
      <c r="H94" s="27"/>
      <c r="I94" s="24"/>
      <c r="J94" s="29"/>
      <c r="K94" s="6">
        <f>K92+I93-F93</f>
        <v>317.73</v>
      </c>
    </row>
    <row r="95" spans="1:12" x14ac:dyDescent="0.25">
      <c r="A95" s="39" t="s">
        <v>106</v>
      </c>
      <c r="B95" s="37" t="s">
        <v>102</v>
      </c>
      <c r="C95" s="42" t="s">
        <v>13</v>
      </c>
      <c r="D95" s="43"/>
      <c r="E95" s="44"/>
      <c r="F95" s="45"/>
      <c r="G95" s="46"/>
      <c r="H95" s="26"/>
      <c r="I95" s="22">
        <v>84</v>
      </c>
      <c r="J95" s="28"/>
      <c r="K95" s="5">
        <f>F95+I95</f>
        <v>84</v>
      </c>
    </row>
    <row r="96" spans="1:12" ht="15.75" thickBot="1" x14ac:dyDescent="0.3">
      <c r="A96" s="40"/>
      <c r="B96" s="38"/>
      <c r="C96" s="30" t="s">
        <v>107</v>
      </c>
      <c r="D96" s="31"/>
      <c r="E96" s="32"/>
      <c r="F96" s="24"/>
      <c r="G96" s="25"/>
      <c r="H96" s="27"/>
      <c r="I96" s="24"/>
      <c r="J96" s="29"/>
      <c r="K96" s="6">
        <f>K94+I95-F95</f>
        <v>401.73</v>
      </c>
      <c r="L96" s="7">
        <f>84*33.62</f>
        <v>2824.08</v>
      </c>
    </row>
    <row r="97" spans="1:12" x14ac:dyDescent="0.25">
      <c r="A97" s="15" t="s">
        <v>108</v>
      </c>
      <c r="B97" s="37" t="s">
        <v>109</v>
      </c>
      <c r="C97" s="19" t="s">
        <v>13</v>
      </c>
      <c r="D97" s="20"/>
      <c r="E97" s="21"/>
      <c r="F97" s="22"/>
      <c r="G97" s="23"/>
      <c r="H97" s="26"/>
      <c r="I97" s="22">
        <v>350</v>
      </c>
      <c r="J97" s="28"/>
      <c r="K97" s="5">
        <f>F97+I97</f>
        <v>350</v>
      </c>
    </row>
    <row r="98" spans="1:12" ht="15.75" thickBot="1" x14ac:dyDescent="0.3">
      <c r="A98" s="16"/>
      <c r="B98" s="38"/>
      <c r="C98" s="30" t="s">
        <v>110</v>
      </c>
      <c r="D98" s="31"/>
      <c r="E98" s="32"/>
      <c r="F98" s="24"/>
      <c r="G98" s="25"/>
      <c r="H98" s="27"/>
      <c r="I98" s="24"/>
      <c r="J98" s="29"/>
      <c r="K98" s="6">
        <f t="shared" ref="K98" si="66">K96+I97-F97</f>
        <v>751.73</v>
      </c>
    </row>
    <row r="99" spans="1:12" x14ac:dyDescent="0.25">
      <c r="A99" s="39" t="s">
        <v>111</v>
      </c>
      <c r="B99" s="37" t="s">
        <v>109</v>
      </c>
      <c r="C99" s="19" t="s">
        <v>13</v>
      </c>
      <c r="D99" s="20"/>
      <c r="E99" s="21"/>
      <c r="F99" s="45"/>
      <c r="G99" s="46"/>
      <c r="H99" s="26"/>
      <c r="I99" s="22">
        <v>130</v>
      </c>
      <c r="J99" s="28"/>
      <c r="K99" s="5">
        <f t="shared" ref="K99" si="67">F99+I99</f>
        <v>130</v>
      </c>
    </row>
    <row r="100" spans="1:12" ht="15.75" thickBot="1" x14ac:dyDescent="0.3">
      <c r="A100" s="40"/>
      <c r="B100" s="38"/>
      <c r="C100" s="30" t="s">
        <v>112</v>
      </c>
      <c r="D100" s="31"/>
      <c r="E100" s="32"/>
      <c r="F100" s="24"/>
      <c r="G100" s="25"/>
      <c r="H100" s="27"/>
      <c r="I100" s="24"/>
      <c r="J100" s="29"/>
      <c r="K100" s="6">
        <f>K98+I99-F99</f>
        <v>881.73</v>
      </c>
      <c r="L100" s="7">
        <f>130*33.65</f>
        <v>4374.5</v>
      </c>
    </row>
    <row r="101" spans="1:12" x14ac:dyDescent="0.25">
      <c r="A101" s="39" t="s">
        <v>113</v>
      </c>
      <c r="B101" s="37" t="s">
        <v>109</v>
      </c>
      <c r="C101" s="42" t="s">
        <v>114</v>
      </c>
      <c r="D101" s="43"/>
      <c r="E101" s="44"/>
      <c r="F101" s="45">
        <v>755.09</v>
      </c>
      <c r="G101" s="46"/>
      <c r="H101" s="26"/>
      <c r="I101" s="22"/>
      <c r="J101" s="28"/>
      <c r="K101" s="5">
        <f>F101+I101</f>
        <v>755.09</v>
      </c>
    </row>
    <row r="102" spans="1:12" ht="15.75" thickBot="1" x14ac:dyDescent="0.3">
      <c r="A102" s="40"/>
      <c r="B102" s="38"/>
      <c r="C102" s="30" t="s">
        <v>115</v>
      </c>
      <c r="D102" s="31"/>
      <c r="E102" s="32"/>
      <c r="F102" s="24"/>
      <c r="G102" s="25"/>
      <c r="H102" s="27"/>
      <c r="I102" s="24"/>
      <c r="J102" s="29"/>
      <c r="K102" s="6">
        <f>K100+I101-F101</f>
        <v>126.63999999999999</v>
      </c>
      <c r="L102" s="7">
        <f>755.09*33.65</f>
        <v>25408.7785</v>
      </c>
    </row>
    <row r="103" spans="1:12" x14ac:dyDescent="0.25">
      <c r="A103" s="15" t="s">
        <v>116</v>
      </c>
      <c r="B103" s="37" t="s">
        <v>109</v>
      </c>
      <c r="C103" s="19" t="s">
        <v>13</v>
      </c>
      <c r="D103" s="20"/>
      <c r="E103" s="21"/>
      <c r="F103" s="22"/>
      <c r="G103" s="23"/>
      <c r="H103" s="26"/>
      <c r="I103" s="22">
        <v>195.56</v>
      </c>
      <c r="J103" s="28"/>
      <c r="K103" s="5">
        <f>F103+I103</f>
        <v>195.56</v>
      </c>
    </row>
    <row r="104" spans="1:12" ht="15.75" thickBot="1" x14ac:dyDescent="0.3">
      <c r="A104" s="16"/>
      <c r="B104" s="38"/>
      <c r="C104" s="30" t="s">
        <v>117</v>
      </c>
      <c r="D104" s="31"/>
      <c r="E104" s="32"/>
      <c r="F104" s="24"/>
      <c r="G104" s="25"/>
      <c r="H104" s="27"/>
      <c r="I104" s="24"/>
      <c r="J104" s="29"/>
      <c r="K104" s="6">
        <f t="shared" ref="K104" si="68">K102+I103-F103</f>
        <v>322.2</v>
      </c>
      <c r="L104" s="11">
        <f>195.56*33.65</f>
        <v>6580.5940000000001</v>
      </c>
    </row>
    <row r="105" spans="1:12" x14ac:dyDescent="0.25">
      <c r="A105" s="39" t="s">
        <v>118</v>
      </c>
      <c r="B105" s="37" t="s">
        <v>119</v>
      </c>
      <c r="C105" s="19" t="s">
        <v>23</v>
      </c>
      <c r="D105" s="20"/>
      <c r="E105" s="21"/>
      <c r="F105" s="45"/>
      <c r="G105" s="46"/>
      <c r="H105" s="26"/>
      <c r="I105" s="22">
        <v>652</v>
      </c>
      <c r="J105" s="28"/>
      <c r="K105" s="5">
        <f t="shared" ref="K105" si="69">F105+I105</f>
        <v>652</v>
      </c>
    </row>
    <row r="106" spans="1:12" ht="15.75" thickBot="1" x14ac:dyDescent="0.3">
      <c r="A106" s="40"/>
      <c r="B106" s="38"/>
      <c r="C106" s="30" t="s">
        <v>120</v>
      </c>
      <c r="D106" s="31"/>
      <c r="E106" s="32"/>
      <c r="F106" s="24"/>
      <c r="G106" s="25"/>
      <c r="H106" s="27"/>
      <c r="I106" s="24"/>
      <c r="J106" s="29"/>
      <c r="K106" s="6">
        <f>K104+I105-F105</f>
        <v>974.2</v>
      </c>
    </row>
    <row r="107" spans="1:12" x14ac:dyDescent="0.25">
      <c r="A107" s="39" t="s">
        <v>121</v>
      </c>
      <c r="B107" s="37" t="s">
        <v>119</v>
      </c>
      <c r="C107" s="42" t="s">
        <v>49</v>
      </c>
      <c r="D107" s="43"/>
      <c r="E107" s="44"/>
      <c r="F107" s="45">
        <v>250</v>
      </c>
      <c r="G107" s="46"/>
      <c r="H107" s="26"/>
      <c r="I107" s="22"/>
      <c r="J107" s="28"/>
      <c r="K107" s="5">
        <f t="shared" ref="K107" si="70">F107+I107</f>
        <v>250</v>
      </c>
    </row>
    <row r="108" spans="1:12" ht="15.75" thickBot="1" x14ac:dyDescent="0.3">
      <c r="A108" s="40"/>
      <c r="B108" s="38"/>
      <c r="C108" s="30" t="s">
        <v>122</v>
      </c>
      <c r="D108" s="31"/>
      <c r="E108" s="32"/>
      <c r="F108" s="24"/>
      <c r="G108" s="25"/>
      <c r="H108" s="27"/>
      <c r="I108" s="24"/>
      <c r="J108" s="29"/>
      <c r="K108" s="6">
        <f t="shared" ref="K108" si="71">K106+I107-F107</f>
        <v>724.2</v>
      </c>
    </row>
    <row r="109" spans="1:12" x14ac:dyDescent="0.25">
      <c r="A109" s="15" t="s">
        <v>123</v>
      </c>
      <c r="B109" s="37" t="s">
        <v>119</v>
      </c>
      <c r="C109" s="19" t="s">
        <v>90</v>
      </c>
      <c r="D109" s="20"/>
      <c r="E109" s="21"/>
      <c r="F109" s="22">
        <v>180</v>
      </c>
      <c r="G109" s="23"/>
      <c r="H109" s="26"/>
      <c r="I109" s="22"/>
      <c r="J109" s="28"/>
      <c r="K109" s="5">
        <f t="shared" ref="K109" si="72">F109+I109</f>
        <v>180</v>
      </c>
    </row>
    <row r="110" spans="1:12" ht="15.75" thickBot="1" x14ac:dyDescent="0.3">
      <c r="A110" s="16"/>
      <c r="B110" s="38"/>
      <c r="C110" s="30" t="s">
        <v>124</v>
      </c>
      <c r="D110" s="31"/>
      <c r="E110" s="32"/>
      <c r="F110" s="24"/>
      <c r="G110" s="25"/>
      <c r="H110" s="27"/>
      <c r="I110" s="24"/>
      <c r="J110" s="29"/>
      <c r="K110" s="6">
        <f t="shared" ref="K110" si="73">K108+I109-F109</f>
        <v>544.20000000000005</v>
      </c>
    </row>
    <row r="111" spans="1:12" x14ac:dyDescent="0.25">
      <c r="A111" s="39" t="s">
        <v>125</v>
      </c>
      <c r="B111" s="37" t="s">
        <v>126</v>
      </c>
      <c r="C111" s="19" t="s">
        <v>90</v>
      </c>
      <c r="D111" s="20"/>
      <c r="E111" s="21"/>
      <c r="F111" s="45">
        <v>200</v>
      </c>
      <c r="G111" s="46"/>
      <c r="H111" s="26"/>
      <c r="I111" s="22"/>
      <c r="J111" s="28"/>
      <c r="K111" s="5">
        <f t="shared" ref="K111" si="74">F111+I111</f>
        <v>200</v>
      </c>
    </row>
    <row r="112" spans="1:12" ht="15.75" thickBot="1" x14ac:dyDescent="0.3">
      <c r="A112" s="40"/>
      <c r="B112" s="38"/>
      <c r="C112" s="30" t="s">
        <v>127</v>
      </c>
      <c r="D112" s="31"/>
      <c r="E112" s="32"/>
      <c r="F112" s="24"/>
      <c r="G112" s="25"/>
      <c r="H112" s="27"/>
      <c r="I112" s="24"/>
      <c r="J112" s="29"/>
      <c r="K112" s="6">
        <f t="shared" ref="K112" si="75">K110+I111-F111</f>
        <v>344.20000000000005</v>
      </c>
    </row>
    <row r="113" spans="1:11" x14ac:dyDescent="0.25">
      <c r="A113" s="39" t="s">
        <v>128</v>
      </c>
      <c r="B113" s="37" t="s">
        <v>126</v>
      </c>
      <c r="C113" s="42" t="s">
        <v>19</v>
      </c>
      <c r="D113" s="43"/>
      <c r="E113" s="44"/>
      <c r="F113" s="45">
        <v>0.03</v>
      </c>
      <c r="G113" s="46"/>
      <c r="H113" s="26"/>
      <c r="I113" s="22"/>
      <c r="J113" s="28"/>
      <c r="K113" s="5">
        <f t="shared" ref="K113" si="76">F113+I113</f>
        <v>0.03</v>
      </c>
    </row>
    <row r="114" spans="1:11" ht="15.75" thickBot="1" x14ac:dyDescent="0.3">
      <c r="A114" s="40"/>
      <c r="B114" s="38"/>
      <c r="C114" s="30" t="s">
        <v>129</v>
      </c>
      <c r="D114" s="31"/>
      <c r="E114" s="32"/>
      <c r="F114" s="24"/>
      <c r="G114" s="25"/>
      <c r="H114" s="27"/>
      <c r="I114" s="24"/>
      <c r="J114" s="29"/>
      <c r="K114" s="6">
        <f t="shared" ref="K114" si="77">K112+I113-F113</f>
        <v>344.17000000000007</v>
      </c>
    </row>
    <row r="115" spans="1:11" x14ac:dyDescent="0.25">
      <c r="A115" s="15" t="s">
        <v>130</v>
      </c>
      <c r="B115" s="37" t="s">
        <v>131</v>
      </c>
      <c r="C115" s="19" t="s">
        <v>23</v>
      </c>
      <c r="D115" s="20"/>
      <c r="E115" s="21"/>
      <c r="F115" s="22"/>
      <c r="G115" s="23"/>
      <c r="H115" s="26"/>
      <c r="I115" s="22">
        <v>320</v>
      </c>
      <c r="J115" s="28"/>
      <c r="K115" s="5">
        <f t="shared" ref="K115" si="78">F115+I115</f>
        <v>320</v>
      </c>
    </row>
    <row r="116" spans="1:11" ht="15.75" thickBot="1" x14ac:dyDescent="0.3">
      <c r="A116" s="16"/>
      <c r="B116" s="38"/>
      <c r="C116" s="30" t="s">
        <v>132</v>
      </c>
      <c r="D116" s="31"/>
      <c r="E116" s="32"/>
      <c r="F116" s="24"/>
      <c r="G116" s="25"/>
      <c r="H116" s="27"/>
      <c r="I116" s="24"/>
      <c r="J116" s="29"/>
      <c r="K116" s="6">
        <f t="shared" ref="K116" si="79">K114+I115-F115</f>
        <v>664.17000000000007</v>
      </c>
    </row>
    <row r="117" spans="1:11" x14ac:dyDescent="0.25">
      <c r="A117" s="39" t="s">
        <v>133</v>
      </c>
      <c r="B117" s="37" t="s">
        <v>131</v>
      </c>
      <c r="C117" s="19" t="s">
        <v>46</v>
      </c>
      <c r="D117" s="20"/>
      <c r="E117" s="21"/>
      <c r="F117" s="45">
        <v>317</v>
      </c>
      <c r="G117" s="46"/>
      <c r="H117" s="26"/>
      <c r="I117" s="22"/>
      <c r="J117" s="28"/>
      <c r="K117" s="5">
        <f t="shared" ref="K117" si="80">F117+I117</f>
        <v>317</v>
      </c>
    </row>
    <row r="118" spans="1:11" ht="15.75" thickBot="1" x14ac:dyDescent="0.3">
      <c r="A118" s="40"/>
      <c r="B118" s="38"/>
      <c r="C118" s="30" t="s">
        <v>134</v>
      </c>
      <c r="D118" s="31"/>
      <c r="E118" s="32"/>
      <c r="F118" s="24"/>
      <c r="G118" s="25"/>
      <c r="H118" s="27"/>
      <c r="I118" s="24"/>
      <c r="J118" s="29"/>
      <c r="K118" s="6">
        <f t="shared" ref="K118" si="81">K116+I117-F117</f>
        <v>347.17000000000007</v>
      </c>
    </row>
    <row r="119" spans="1:11" x14ac:dyDescent="0.25">
      <c r="A119" s="39" t="s">
        <v>135</v>
      </c>
      <c r="B119" s="37" t="s">
        <v>136</v>
      </c>
      <c r="C119" s="42" t="s">
        <v>23</v>
      </c>
      <c r="D119" s="43"/>
      <c r="E119" s="44"/>
      <c r="F119" s="45"/>
      <c r="G119" s="46"/>
      <c r="H119" s="26"/>
      <c r="I119" s="22">
        <v>700</v>
      </c>
      <c r="J119" s="28"/>
      <c r="K119" s="5">
        <f t="shared" ref="K119" si="82">F119+I119</f>
        <v>700</v>
      </c>
    </row>
    <row r="120" spans="1:11" ht="15.75" thickBot="1" x14ac:dyDescent="0.3">
      <c r="A120" s="40"/>
      <c r="B120" s="38"/>
      <c r="C120" s="30" t="s">
        <v>137</v>
      </c>
      <c r="D120" s="31"/>
      <c r="E120" s="32"/>
      <c r="F120" s="24"/>
      <c r="G120" s="25"/>
      <c r="H120" s="27"/>
      <c r="I120" s="24"/>
      <c r="J120" s="29"/>
      <c r="K120" s="6">
        <f t="shared" ref="K120" si="83">K118+I119-F119</f>
        <v>1047.17</v>
      </c>
    </row>
    <row r="121" spans="1:11" x14ac:dyDescent="0.25">
      <c r="A121" s="15" t="s">
        <v>138</v>
      </c>
      <c r="B121" s="37" t="s">
        <v>136</v>
      </c>
      <c r="C121" s="19" t="s">
        <v>90</v>
      </c>
      <c r="D121" s="20"/>
      <c r="E121" s="21"/>
      <c r="F121" s="22">
        <v>314.58999999999997</v>
      </c>
      <c r="G121" s="23"/>
      <c r="H121" s="26"/>
      <c r="I121" s="22"/>
      <c r="J121" s="28"/>
      <c r="K121" s="5">
        <f t="shared" ref="K121" si="84">F121+I121</f>
        <v>314.58999999999997</v>
      </c>
    </row>
    <row r="122" spans="1:11" ht="15.75" thickBot="1" x14ac:dyDescent="0.3">
      <c r="A122" s="16"/>
      <c r="B122" s="38"/>
      <c r="C122" s="30" t="s">
        <v>139</v>
      </c>
      <c r="D122" s="31"/>
      <c r="E122" s="32"/>
      <c r="F122" s="24"/>
      <c r="G122" s="25"/>
      <c r="H122" s="27"/>
      <c r="I122" s="24"/>
      <c r="J122" s="29"/>
      <c r="K122" s="6">
        <f t="shared" ref="K122" si="85">K120+I121-F121</f>
        <v>732.58000000000015</v>
      </c>
    </row>
    <row r="123" spans="1:11" x14ac:dyDescent="0.25">
      <c r="A123" s="39" t="s">
        <v>140</v>
      </c>
      <c r="B123" s="37" t="s">
        <v>136</v>
      </c>
      <c r="C123" s="19" t="s">
        <v>90</v>
      </c>
      <c r="D123" s="20"/>
      <c r="E123" s="21"/>
      <c r="F123" s="45">
        <v>61</v>
      </c>
      <c r="G123" s="46"/>
      <c r="H123" s="26"/>
      <c r="I123" s="22"/>
      <c r="J123" s="28"/>
      <c r="K123" s="5">
        <f t="shared" ref="K123" si="86">F123+I123</f>
        <v>61</v>
      </c>
    </row>
    <row r="124" spans="1:11" ht="15.75" thickBot="1" x14ac:dyDescent="0.3">
      <c r="A124" s="40"/>
      <c r="B124" s="38"/>
      <c r="C124" s="30" t="s">
        <v>141</v>
      </c>
      <c r="D124" s="31"/>
      <c r="E124" s="32"/>
      <c r="F124" s="24"/>
      <c r="G124" s="25"/>
      <c r="H124" s="27"/>
      <c r="I124" s="24"/>
      <c r="J124" s="29"/>
      <c r="K124" s="6">
        <f t="shared" ref="K124" si="87">K122+I123-F123</f>
        <v>671.58000000000015</v>
      </c>
    </row>
    <row r="125" spans="1:11" x14ac:dyDescent="0.25">
      <c r="A125" s="15" t="s">
        <v>142</v>
      </c>
      <c r="B125" s="37" t="s">
        <v>136</v>
      </c>
      <c r="C125" s="42" t="s">
        <v>90</v>
      </c>
      <c r="D125" s="43"/>
      <c r="E125" s="44"/>
      <c r="F125" s="45">
        <v>400</v>
      </c>
      <c r="G125" s="46"/>
      <c r="H125" s="26"/>
      <c r="I125" s="22"/>
      <c r="J125" s="28"/>
      <c r="K125" s="5">
        <f t="shared" ref="K125" si="88">F125+I125</f>
        <v>400</v>
      </c>
    </row>
    <row r="126" spans="1:11" ht="15.75" thickBot="1" x14ac:dyDescent="0.3">
      <c r="A126" s="16"/>
      <c r="B126" s="38"/>
      <c r="C126" s="30" t="s">
        <v>143</v>
      </c>
      <c r="D126" s="31"/>
      <c r="E126" s="32"/>
      <c r="F126" s="24"/>
      <c r="G126" s="25"/>
      <c r="H126" s="27"/>
      <c r="I126" s="24"/>
      <c r="J126" s="29"/>
      <c r="K126" s="6">
        <f t="shared" ref="K126" si="89">K124+I125-F125</f>
        <v>271.58000000000015</v>
      </c>
    </row>
    <row r="127" spans="1:11" x14ac:dyDescent="0.25">
      <c r="A127" s="15" t="s">
        <v>144</v>
      </c>
      <c r="B127" s="37" t="s">
        <v>136</v>
      </c>
      <c r="C127" s="19" t="s">
        <v>13</v>
      </c>
      <c r="D127" s="20"/>
      <c r="E127" s="21"/>
      <c r="F127" s="22"/>
      <c r="G127" s="23"/>
      <c r="H127" s="26"/>
      <c r="I127" s="22">
        <v>60</v>
      </c>
      <c r="J127" s="28"/>
      <c r="K127" s="5">
        <f t="shared" ref="K127" si="90">F127+I127</f>
        <v>60</v>
      </c>
    </row>
    <row r="128" spans="1:11" ht="15.75" thickBot="1" x14ac:dyDescent="0.3">
      <c r="A128" s="16"/>
      <c r="B128" s="38"/>
      <c r="C128" s="30" t="s">
        <v>145</v>
      </c>
      <c r="D128" s="31"/>
      <c r="E128" s="32"/>
      <c r="F128" s="24"/>
      <c r="G128" s="25"/>
      <c r="H128" s="27"/>
      <c r="I128" s="24"/>
      <c r="J128" s="29"/>
      <c r="K128" s="6">
        <f t="shared" ref="K128" si="91">K126+I127-F127</f>
        <v>331.58000000000015</v>
      </c>
    </row>
    <row r="129" spans="1:11" x14ac:dyDescent="0.25">
      <c r="A129" s="39" t="s">
        <v>146</v>
      </c>
      <c r="B129" s="37" t="s">
        <v>147</v>
      </c>
      <c r="C129" s="19" t="s">
        <v>13</v>
      </c>
      <c r="D129" s="20"/>
      <c r="E129" s="21"/>
      <c r="F129" s="45"/>
      <c r="G129" s="46"/>
      <c r="H129" s="26"/>
      <c r="I129" s="22">
        <v>650</v>
      </c>
      <c r="J129" s="28"/>
      <c r="K129" s="5">
        <f t="shared" ref="K129" si="92">F129+I129</f>
        <v>650</v>
      </c>
    </row>
    <row r="130" spans="1:11" ht="15.75" thickBot="1" x14ac:dyDescent="0.3">
      <c r="A130" s="40"/>
      <c r="B130" s="38"/>
      <c r="C130" s="30" t="s">
        <v>148</v>
      </c>
      <c r="D130" s="31"/>
      <c r="E130" s="32"/>
      <c r="F130" s="24"/>
      <c r="G130" s="25"/>
      <c r="H130" s="27"/>
      <c r="I130" s="24"/>
      <c r="J130" s="29"/>
      <c r="K130" s="6">
        <f t="shared" ref="K130" si="93">K128+I129-F129</f>
        <v>981.58000000000015</v>
      </c>
    </row>
    <row r="131" spans="1:11" x14ac:dyDescent="0.25">
      <c r="A131" s="39" t="s">
        <v>149</v>
      </c>
      <c r="B131" s="37" t="s">
        <v>147</v>
      </c>
      <c r="C131" s="42" t="s">
        <v>90</v>
      </c>
      <c r="D131" s="43"/>
      <c r="E131" s="44"/>
      <c r="F131" s="45">
        <v>852.43</v>
      </c>
      <c r="G131" s="46"/>
      <c r="H131" s="26"/>
      <c r="I131" s="22"/>
      <c r="J131" s="28"/>
      <c r="K131" s="5">
        <f t="shared" ref="K131" si="94">F131+I131</f>
        <v>852.43</v>
      </c>
    </row>
    <row r="132" spans="1:11" ht="15.75" thickBot="1" x14ac:dyDescent="0.3">
      <c r="A132" s="40"/>
      <c r="B132" s="38"/>
      <c r="C132" s="30" t="s">
        <v>150</v>
      </c>
      <c r="D132" s="31"/>
      <c r="E132" s="32"/>
      <c r="F132" s="24"/>
      <c r="G132" s="25"/>
      <c r="H132" s="27"/>
      <c r="I132" s="24"/>
      <c r="J132" s="29"/>
      <c r="K132" s="6">
        <f t="shared" ref="K132" si="95">K130+I131-F131</f>
        <v>129.1500000000002</v>
      </c>
    </row>
    <row r="133" spans="1:11" x14ac:dyDescent="0.25">
      <c r="A133" s="15" t="s">
        <v>151</v>
      </c>
      <c r="B133" s="37" t="s">
        <v>147</v>
      </c>
      <c r="C133" s="19" t="s">
        <v>13</v>
      </c>
      <c r="D133" s="20"/>
      <c r="E133" s="21"/>
      <c r="F133" s="22"/>
      <c r="G133" s="23"/>
      <c r="H133" s="26"/>
      <c r="I133" s="22">
        <v>467</v>
      </c>
      <c r="J133" s="28"/>
      <c r="K133" s="5">
        <f t="shared" ref="K133" si="96">F133+I133</f>
        <v>467</v>
      </c>
    </row>
    <row r="134" spans="1:11" ht="15.75" thickBot="1" x14ac:dyDescent="0.3">
      <c r="A134" s="16"/>
      <c r="B134" s="38"/>
      <c r="C134" s="30" t="s">
        <v>152</v>
      </c>
      <c r="D134" s="31"/>
      <c r="E134" s="32"/>
      <c r="F134" s="24"/>
      <c r="G134" s="25"/>
      <c r="H134" s="27"/>
      <c r="I134" s="24"/>
      <c r="J134" s="29"/>
      <c r="K134" s="6">
        <f t="shared" ref="K134" si="97">K132+I133-F133</f>
        <v>596.1500000000002</v>
      </c>
    </row>
    <row r="135" spans="1:11" x14ac:dyDescent="0.25">
      <c r="A135" s="39" t="s">
        <v>153</v>
      </c>
      <c r="B135" s="37" t="s">
        <v>147</v>
      </c>
      <c r="C135" s="19" t="s">
        <v>90</v>
      </c>
      <c r="D135" s="20"/>
      <c r="E135" s="21"/>
      <c r="F135" s="45">
        <v>89.1</v>
      </c>
      <c r="G135" s="46"/>
      <c r="H135" s="26"/>
      <c r="I135" s="22"/>
      <c r="J135" s="28"/>
      <c r="K135" s="5">
        <f t="shared" ref="K135" si="98">F135+I135</f>
        <v>89.1</v>
      </c>
    </row>
    <row r="136" spans="1:11" ht="15.75" thickBot="1" x14ac:dyDescent="0.3">
      <c r="A136" s="40"/>
      <c r="B136" s="38"/>
      <c r="C136" s="30" t="s">
        <v>154</v>
      </c>
      <c r="D136" s="31"/>
      <c r="E136" s="32"/>
      <c r="F136" s="24"/>
      <c r="G136" s="25"/>
      <c r="H136" s="27"/>
      <c r="I136" s="24"/>
      <c r="J136" s="29"/>
      <c r="K136" s="6">
        <f t="shared" ref="K136" si="99">K134+I135-F135</f>
        <v>507.05000000000018</v>
      </c>
    </row>
    <row r="137" spans="1:11" x14ac:dyDescent="0.25">
      <c r="A137" s="39" t="s">
        <v>155</v>
      </c>
      <c r="B137" s="37" t="s">
        <v>147</v>
      </c>
      <c r="C137" s="42" t="s">
        <v>13</v>
      </c>
      <c r="D137" s="43"/>
      <c r="E137" s="44"/>
      <c r="F137" s="45"/>
      <c r="G137" s="46"/>
      <c r="H137" s="26"/>
      <c r="I137" s="22">
        <v>89.1</v>
      </c>
      <c r="J137" s="28"/>
      <c r="K137" s="5">
        <f t="shared" ref="K137" si="100">F137+I137</f>
        <v>89.1</v>
      </c>
    </row>
    <row r="138" spans="1:11" ht="15.75" thickBot="1" x14ac:dyDescent="0.3">
      <c r="A138" s="40"/>
      <c r="B138" s="38"/>
      <c r="C138" s="30" t="s">
        <v>156</v>
      </c>
      <c r="D138" s="31"/>
      <c r="E138" s="32"/>
      <c r="F138" s="24"/>
      <c r="G138" s="25"/>
      <c r="H138" s="27"/>
      <c r="I138" s="24"/>
      <c r="J138" s="29"/>
      <c r="K138" s="6">
        <f t="shared" ref="K138" si="101">K136+I137-F137</f>
        <v>596.1500000000002</v>
      </c>
    </row>
    <row r="139" spans="1:11" x14ac:dyDescent="0.25">
      <c r="A139" s="15" t="s">
        <v>157</v>
      </c>
      <c r="B139" s="37" t="s">
        <v>147</v>
      </c>
      <c r="C139" s="19" t="s">
        <v>90</v>
      </c>
      <c r="D139" s="20"/>
      <c r="E139" s="21"/>
      <c r="F139" s="22">
        <v>180</v>
      </c>
      <c r="G139" s="23"/>
      <c r="H139" s="26"/>
      <c r="I139" s="22"/>
      <c r="J139" s="28"/>
      <c r="K139" s="5">
        <f t="shared" ref="K139" si="102">F139+I139</f>
        <v>180</v>
      </c>
    </row>
    <row r="140" spans="1:11" ht="15.75" thickBot="1" x14ac:dyDescent="0.3">
      <c r="A140" s="16"/>
      <c r="B140" s="38"/>
      <c r="C140" s="30" t="s">
        <v>158</v>
      </c>
      <c r="D140" s="31"/>
      <c r="E140" s="32"/>
      <c r="F140" s="24"/>
      <c r="G140" s="25"/>
      <c r="H140" s="27"/>
      <c r="I140" s="24"/>
      <c r="J140" s="29"/>
      <c r="K140" s="6">
        <f t="shared" ref="K140" si="103">K138+I139-F139</f>
        <v>416.1500000000002</v>
      </c>
    </row>
    <row r="141" spans="1:11" x14ac:dyDescent="0.25">
      <c r="A141" s="39" t="s">
        <v>159</v>
      </c>
      <c r="B141" s="37" t="s">
        <v>147</v>
      </c>
      <c r="C141" s="19" t="s">
        <v>90</v>
      </c>
      <c r="D141" s="20"/>
      <c r="E141" s="21"/>
      <c r="F141" s="45">
        <v>61.26</v>
      </c>
      <c r="G141" s="46"/>
      <c r="H141" s="26"/>
      <c r="I141" s="22"/>
      <c r="J141" s="28"/>
      <c r="K141" s="5">
        <f t="shared" ref="K141" si="104">F141+I141</f>
        <v>61.26</v>
      </c>
    </row>
    <row r="142" spans="1:11" ht="15.75" thickBot="1" x14ac:dyDescent="0.3">
      <c r="A142" s="40"/>
      <c r="B142" s="38"/>
      <c r="C142" s="30" t="s">
        <v>160</v>
      </c>
      <c r="D142" s="31"/>
      <c r="E142" s="32"/>
      <c r="F142" s="24"/>
      <c r="G142" s="25"/>
      <c r="H142" s="27"/>
      <c r="I142" s="24"/>
      <c r="J142" s="29"/>
      <c r="K142" s="6">
        <f t="shared" ref="K142" si="105">K140+I141-F141</f>
        <v>354.89000000000021</v>
      </c>
    </row>
    <row r="143" spans="1:11" x14ac:dyDescent="0.25">
      <c r="A143" s="39" t="s">
        <v>161</v>
      </c>
      <c r="B143" s="37" t="s">
        <v>162</v>
      </c>
      <c r="C143" s="42" t="s">
        <v>13</v>
      </c>
      <c r="D143" s="43"/>
      <c r="E143" s="44"/>
      <c r="F143" s="45"/>
      <c r="G143" s="46"/>
      <c r="H143" s="26"/>
      <c r="I143" s="22">
        <v>300</v>
      </c>
      <c r="J143" s="28"/>
      <c r="K143" s="5">
        <f t="shared" ref="K143" si="106">F143+I143</f>
        <v>300</v>
      </c>
    </row>
    <row r="144" spans="1:11" ht="15.75" thickBot="1" x14ac:dyDescent="0.3">
      <c r="A144" s="40"/>
      <c r="B144" s="38"/>
      <c r="C144" s="30" t="s">
        <v>163</v>
      </c>
      <c r="D144" s="31"/>
      <c r="E144" s="32"/>
      <c r="F144" s="24"/>
      <c r="G144" s="25"/>
      <c r="H144" s="27"/>
      <c r="I144" s="24"/>
      <c r="J144" s="29"/>
      <c r="K144" s="6">
        <f t="shared" ref="K144" si="107">K142+I143-F143</f>
        <v>654.89000000000021</v>
      </c>
    </row>
    <row r="145" spans="1:11" x14ac:dyDescent="0.25">
      <c r="A145" s="15" t="s">
        <v>164</v>
      </c>
      <c r="B145" s="37" t="s">
        <v>162</v>
      </c>
      <c r="C145" s="19" t="s">
        <v>90</v>
      </c>
      <c r="D145" s="20"/>
      <c r="E145" s="21"/>
      <c r="F145" s="22">
        <v>300</v>
      </c>
      <c r="G145" s="23"/>
      <c r="H145" s="26"/>
      <c r="I145" s="22"/>
      <c r="J145" s="28"/>
      <c r="K145" s="5">
        <f t="shared" ref="K145" si="108">F145+I145</f>
        <v>300</v>
      </c>
    </row>
    <row r="146" spans="1:11" ht="15.75" thickBot="1" x14ac:dyDescent="0.3">
      <c r="A146" s="16"/>
      <c r="B146" s="38"/>
      <c r="C146" s="30" t="s">
        <v>165</v>
      </c>
      <c r="D146" s="31"/>
      <c r="E146" s="32"/>
      <c r="F146" s="24"/>
      <c r="G146" s="25"/>
      <c r="H146" s="27"/>
      <c r="I146" s="24"/>
      <c r="J146" s="29"/>
      <c r="K146" s="6">
        <f t="shared" ref="K146" si="109">K144+I145-F145</f>
        <v>354.89000000000021</v>
      </c>
    </row>
    <row r="147" spans="1:11" x14ac:dyDescent="0.25">
      <c r="A147" s="39" t="s">
        <v>166</v>
      </c>
      <c r="B147" s="37" t="s">
        <v>167</v>
      </c>
      <c r="C147" s="19" t="s">
        <v>13</v>
      </c>
      <c r="D147" s="20"/>
      <c r="E147" s="21"/>
      <c r="F147" s="45"/>
      <c r="G147" s="46"/>
      <c r="H147" s="26"/>
      <c r="I147" s="22">
        <v>120</v>
      </c>
      <c r="J147" s="28"/>
      <c r="K147" s="5">
        <f t="shared" ref="K147" si="110">F147+I147</f>
        <v>120</v>
      </c>
    </row>
    <row r="148" spans="1:11" ht="15.75" thickBot="1" x14ac:dyDescent="0.3">
      <c r="A148" s="40"/>
      <c r="B148" s="38"/>
      <c r="C148" s="30" t="s">
        <v>168</v>
      </c>
      <c r="D148" s="31"/>
      <c r="E148" s="32"/>
      <c r="F148" s="24"/>
      <c r="G148" s="25"/>
      <c r="H148" s="27"/>
      <c r="I148" s="24"/>
      <c r="J148" s="29"/>
      <c r="K148" s="6">
        <f t="shared" ref="K148" si="111">K146+I147-F147</f>
        <v>474.89000000000021</v>
      </c>
    </row>
    <row r="149" spans="1:11" x14ac:dyDescent="0.25">
      <c r="A149" s="39" t="s">
        <v>169</v>
      </c>
      <c r="B149" s="37" t="s">
        <v>167</v>
      </c>
      <c r="C149" s="42" t="s">
        <v>90</v>
      </c>
      <c r="D149" s="43"/>
      <c r="E149" s="44"/>
      <c r="F149" s="45">
        <v>120</v>
      </c>
      <c r="G149" s="46"/>
      <c r="H149" s="26"/>
      <c r="I149" s="22"/>
      <c r="J149" s="28"/>
      <c r="K149" s="5">
        <f t="shared" ref="K149" si="112">F149+I149</f>
        <v>120</v>
      </c>
    </row>
    <row r="150" spans="1:11" ht="15.75" thickBot="1" x14ac:dyDescent="0.3">
      <c r="A150" s="40"/>
      <c r="B150" s="38"/>
      <c r="C150" s="30" t="s">
        <v>170</v>
      </c>
      <c r="D150" s="31"/>
      <c r="E150" s="32"/>
      <c r="F150" s="24"/>
      <c r="G150" s="25"/>
      <c r="H150" s="27"/>
      <c r="I150" s="24"/>
      <c r="J150" s="29"/>
      <c r="K150" s="6">
        <f t="shared" ref="K150" si="113">K148+I149-F149</f>
        <v>354.89000000000021</v>
      </c>
    </row>
    <row r="151" spans="1:11" x14ac:dyDescent="0.25">
      <c r="A151" s="118">
        <v>12</v>
      </c>
      <c r="B151" s="37">
        <v>43823</v>
      </c>
      <c r="C151" s="19" t="s">
        <v>95</v>
      </c>
      <c r="D151" s="20"/>
      <c r="E151" s="21"/>
      <c r="F151" s="22">
        <v>90</v>
      </c>
      <c r="G151" s="23"/>
      <c r="H151" s="26"/>
      <c r="I151" s="22"/>
      <c r="J151" s="28"/>
      <c r="K151" s="5">
        <f t="shared" ref="K151" si="114">F151+I151</f>
        <v>90</v>
      </c>
    </row>
    <row r="152" spans="1:11" ht="15.75" thickBot="1" x14ac:dyDescent="0.3">
      <c r="A152" s="119"/>
      <c r="B152" s="38"/>
      <c r="C152" s="30" t="s">
        <v>171</v>
      </c>
      <c r="D152" s="31"/>
      <c r="E152" s="32"/>
      <c r="F152" s="24"/>
      <c r="G152" s="25"/>
      <c r="H152" s="27"/>
      <c r="I152" s="24"/>
      <c r="J152" s="29"/>
      <c r="K152" s="6">
        <f t="shared" ref="K152" si="115">K150+I151-F151</f>
        <v>264.89000000000021</v>
      </c>
    </row>
    <row r="153" spans="1:11" x14ac:dyDescent="0.25">
      <c r="A153" s="39" t="s">
        <v>172</v>
      </c>
      <c r="B153" s="37" t="s">
        <v>173</v>
      </c>
      <c r="C153" s="19" t="s">
        <v>13</v>
      </c>
      <c r="D153" s="20"/>
      <c r="E153" s="21"/>
      <c r="F153" s="45"/>
      <c r="G153" s="46"/>
      <c r="H153" s="26"/>
      <c r="I153" s="22">
        <v>150</v>
      </c>
      <c r="J153" s="28"/>
      <c r="K153" s="5">
        <f t="shared" ref="K153" si="116">F153+I153</f>
        <v>150</v>
      </c>
    </row>
    <row r="154" spans="1:11" ht="15.75" thickBot="1" x14ac:dyDescent="0.3">
      <c r="A154" s="40"/>
      <c r="B154" s="38"/>
      <c r="C154" s="30" t="s">
        <v>174</v>
      </c>
      <c r="D154" s="31"/>
      <c r="E154" s="32"/>
      <c r="F154" s="24"/>
      <c r="G154" s="25"/>
      <c r="H154" s="27"/>
      <c r="I154" s="24"/>
      <c r="J154" s="29"/>
      <c r="K154" s="6">
        <f t="shared" ref="K154" si="117">K152+I153-F153</f>
        <v>414.89000000000021</v>
      </c>
    </row>
    <row r="155" spans="1:11" x14ac:dyDescent="0.25">
      <c r="A155" s="39" t="s">
        <v>175</v>
      </c>
      <c r="B155" s="37" t="s">
        <v>173</v>
      </c>
      <c r="C155" s="42" t="s">
        <v>90</v>
      </c>
      <c r="D155" s="43"/>
      <c r="E155" s="44"/>
      <c r="F155" s="45">
        <v>150</v>
      </c>
      <c r="G155" s="46"/>
      <c r="H155" s="26"/>
      <c r="I155" s="22"/>
      <c r="J155" s="28"/>
      <c r="K155" s="5">
        <f t="shared" ref="K155" si="118">F155+I155</f>
        <v>150</v>
      </c>
    </row>
    <row r="156" spans="1:11" ht="15.75" thickBot="1" x14ac:dyDescent="0.3">
      <c r="A156" s="40"/>
      <c r="B156" s="38"/>
      <c r="C156" s="30" t="s">
        <v>176</v>
      </c>
      <c r="D156" s="31"/>
      <c r="E156" s="32"/>
      <c r="F156" s="24"/>
      <c r="G156" s="25"/>
      <c r="H156" s="27"/>
      <c r="I156" s="24"/>
      <c r="J156" s="29"/>
      <c r="K156" s="6">
        <f t="shared" ref="K156" si="119">K154+I155-F155</f>
        <v>264.89000000000021</v>
      </c>
    </row>
    <row r="157" spans="1:11" x14ac:dyDescent="0.25">
      <c r="A157" s="15" t="s">
        <v>177</v>
      </c>
      <c r="B157" s="37" t="s">
        <v>178</v>
      </c>
      <c r="C157" s="19" t="s">
        <v>13</v>
      </c>
      <c r="D157" s="20"/>
      <c r="E157" s="21"/>
      <c r="F157" s="22"/>
      <c r="G157" s="23"/>
      <c r="H157" s="26"/>
      <c r="I157" s="22">
        <v>200</v>
      </c>
      <c r="J157" s="28"/>
      <c r="K157" s="5">
        <f t="shared" ref="K157" si="120">F157+I157</f>
        <v>200</v>
      </c>
    </row>
    <row r="158" spans="1:11" ht="15.75" thickBot="1" x14ac:dyDescent="0.3">
      <c r="A158" s="16"/>
      <c r="B158" s="38"/>
      <c r="C158" s="30" t="s">
        <v>179</v>
      </c>
      <c r="D158" s="31"/>
      <c r="E158" s="32"/>
      <c r="F158" s="24"/>
      <c r="G158" s="25"/>
      <c r="H158" s="27"/>
      <c r="I158" s="24"/>
      <c r="J158" s="29"/>
      <c r="K158" s="6">
        <f t="shared" ref="K158" si="121">K156+I157-F157</f>
        <v>464.89000000000021</v>
      </c>
    </row>
    <row r="159" spans="1:11" x14ac:dyDescent="0.25">
      <c r="A159" s="74" t="s">
        <v>180</v>
      </c>
      <c r="B159" s="37" t="s">
        <v>178</v>
      </c>
      <c r="C159" s="19" t="s">
        <v>181</v>
      </c>
      <c r="D159" s="20"/>
      <c r="E159" s="21"/>
      <c r="F159" s="45">
        <v>131.52000000000001</v>
      </c>
      <c r="G159" s="46"/>
      <c r="H159" s="26"/>
      <c r="I159" s="22"/>
      <c r="J159" s="28"/>
      <c r="K159" s="5">
        <f t="shared" ref="K159" si="122">F159+I159</f>
        <v>131.52000000000001</v>
      </c>
    </row>
    <row r="160" spans="1:11" ht="15.75" thickBot="1" x14ac:dyDescent="0.3">
      <c r="A160" s="75"/>
      <c r="B160" s="38"/>
      <c r="C160" s="30" t="s">
        <v>182</v>
      </c>
      <c r="D160" s="31"/>
      <c r="E160" s="32"/>
      <c r="F160" s="24"/>
      <c r="G160" s="25"/>
      <c r="H160" s="27"/>
      <c r="I160" s="24"/>
      <c r="J160" s="29"/>
      <c r="K160" s="6">
        <f t="shared" ref="K160" si="123">K158+I159-F159</f>
        <v>333.37000000000023</v>
      </c>
    </row>
    <row r="161" spans="1:11" x14ac:dyDescent="0.25">
      <c r="A161" s="39" t="s">
        <v>183</v>
      </c>
      <c r="B161" s="37" t="s">
        <v>184</v>
      </c>
      <c r="C161" s="42" t="s">
        <v>13</v>
      </c>
      <c r="D161" s="43"/>
      <c r="E161" s="44"/>
      <c r="F161" s="45"/>
      <c r="G161" s="46"/>
      <c r="H161" s="26"/>
      <c r="I161" s="22">
        <v>400</v>
      </c>
      <c r="J161" s="28"/>
      <c r="K161" s="5">
        <f t="shared" ref="K161" si="124">F161+I161</f>
        <v>400</v>
      </c>
    </row>
    <row r="162" spans="1:11" ht="15.75" thickBot="1" x14ac:dyDescent="0.3">
      <c r="A162" s="40"/>
      <c r="B162" s="38"/>
      <c r="C162" s="30" t="s">
        <v>185</v>
      </c>
      <c r="D162" s="31"/>
      <c r="E162" s="32"/>
      <c r="F162" s="24"/>
      <c r="G162" s="25"/>
      <c r="H162" s="27"/>
      <c r="I162" s="24"/>
      <c r="J162" s="29"/>
      <c r="K162" s="6">
        <f t="shared" ref="K162" si="125">K160+I161-F161</f>
        <v>733.37000000000023</v>
      </c>
    </row>
    <row r="163" spans="1:11" x14ac:dyDescent="0.25">
      <c r="A163" s="121">
        <v>10</v>
      </c>
      <c r="B163" s="37">
        <v>43711</v>
      </c>
      <c r="C163" s="19" t="s">
        <v>186</v>
      </c>
      <c r="D163" s="20"/>
      <c r="E163" s="21"/>
      <c r="F163" s="22"/>
      <c r="G163" s="23"/>
      <c r="H163" s="26"/>
      <c r="I163" s="22"/>
      <c r="J163" s="28"/>
      <c r="K163" s="5">
        <f t="shared" ref="K163" si="126">F163+I163</f>
        <v>0</v>
      </c>
    </row>
    <row r="164" spans="1:11" ht="15.75" thickBot="1" x14ac:dyDescent="0.3">
      <c r="A164" s="122"/>
      <c r="B164" s="38"/>
      <c r="C164" s="30" t="s">
        <v>187</v>
      </c>
      <c r="D164" s="31"/>
      <c r="E164" s="32"/>
      <c r="F164" s="24"/>
      <c r="G164" s="25"/>
      <c r="H164" s="27"/>
      <c r="I164" s="24"/>
      <c r="J164" s="29"/>
      <c r="K164" s="6">
        <f t="shared" ref="K164" si="127">K162+I163-F163</f>
        <v>733.37000000000023</v>
      </c>
    </row>
    <row r="165" spans="1:11" x14ac:dyDescent="0.25">
      <c r="A165" s="123">
        <v>11</v>
      </c>
      <c r="B165" s="37">
        <v>43711</v>
      </c>
      <c r="C165" s="19" t="s">
        <v>186</v>
      </c>
      <c r="D165" s="20"/>
      <c r="E165" s="21"/>
      <c r="F165" s="45"/>
      <c r="G165" s="46"/>
      <c r="H165" s="26"/>
      <c r="I165" s="22"/>
      <c r="J165" s="28"/>
      <c r="K165" s="5">
        <f t="shared" ref="K165" si="128">F165+I165</f>
        <v>0</v>
      </c>
    </row>
    <row r="166" spans="1:11" ht="15.75" thickBot="1" x14ac:dyDescent="0.3">
      <c r="A166" s="124"/>
      <c r="B166" s="38"/>
      <c r="C166" s="30" t="s">
        <v>187</v>
      </c>
      <c r="D166" s="31"/>
      <c r="E166" s="32"/>
      <c r="F166" s="24"/>
      <c r="G166" s="25"/>
      <c r="H166" s="27"/>
      <c r="I166" s="24"/>
      <c r="J166" s="29"/>
      <c r="K166" s="6">
        <f t="shared" ref="K166" si="129">K164+I165-F165</f>
        <v>733.37000000000023</v>
      </c>
    </row>
    <row r="167" spans="1:11" x14ac:dyDescent="0.25">
      <c r="A167" s="123">
        <v>13</v>
      </c>
      <c r="B167" s="37">
        <v>43734</v>
      </c>
      <c r="C167" s="42" t="s">
        <v>186</v>
      </c>
      <c r="D167" s="43"/>
      <c r="E167" s="44"/>
      <c r="F167" s="45"/>
      <c r="G167" s="46"/>
      <c r="H167" s="26"/>
      <c r="I167" s="22"/>
      <c r="J167" s="28"/>
      <c r="K167" s="5">
        <f t="shared" ref="K167" si="130">F167+I167</f>
        <v>0</v>
      </c>
    </row>
    <row r="168" spans="1:11" ht="15.75" thickBot="1" x14ac:dyDescent="0.3">
      <c r="A168" s="124"/>
      <c r="B168" s="38"/>
      <c r="C168" s="30" t="s">
        <v>187</v>
      </c>
      <c r="D168" s="31"/>
      <c r="E168" s="32"/>
      <c r="F168" s="24"/>
      <c r="G168" s="25"/>
      <c r="H168" s="27"/>
      <c r="I168" s="24"/>
      <c r="J168" s="29"/>
      <c r="K168" s="6">
        <f t="shared" ref="K168" si="131">K166+I167-F167</f>
        <v>733.37000000000023</v>
      </c>
    </row>
    <row r="169" spans="1:11" x14ac:dyDescent="0.25">
      <c r="A169" s="121">
        <v>14</v>
      </c>
      <c r="B169" s="37">
        <v>43734</v>
      </c>
      <c r="C169" s="19" t="s">
        <v>186</v>
      </c>
      <c r="D169" s="20"/>
      <c r="E169" s="21"/>
      <c r="F169" s="22"/>
      <c r="G169" s="23"/>
      <c r="H169" s="26"/>
      <c r="I169" s="22"/>
      <c r="J169" s="28"/>
      <c r="K169" s="5">
        <f t="shared" ref="K169" si="132">F169+I169</f>
        <v>0</v>
      </c>
    </row>
    <row r="170" spans="1:11" ht="15.75" thickBot="1" x14ac:dyDescent="0.3">
      <c r="A170" s="122"/>
      <c r="B170" s="38"/>
      <c r="C170" s="30" t="s">
        <v>187</v>
      </c>
      <c r="D170" s="31"/>
      <c r="E170" s="32"/>
      <c r="F170" s="24"/>
      <c r="G170" s="25"/>
      <c r="H170" s="27"/>
      <c r="I170" s="24"/>
      <c r="J170" s="29"/>
      <c r="K170" s="8">
        <f t="shared" ref="K170" si="133">K168+I169-F169</f>
        <v>733.37000000000023</v>
      </c>
    </row>
    <row r="171" spans="1:11" x14ac:dyDescent="0.25">
      <c r="A171" s="62" t="s">
        <v>0</v>
      </c>
      <c r="B171" s="64" t="s">
        <v>1</v>
      </c>
      <c r="C171" s="66" t="s">
        <v>2</v>
      </c>
      <c r="D171" s="67"/>
      <c r="E171" s="68"/>
      <c r="F171" s="66" t="s">
        <v>3</v>
      </c>
      <c r="G171" s="69"/>
      <c r="H171" s="70" t="s">
        <v>4</v>
      </c>
      <c r="I171" s="66" t="s">
        <v>5</v>
      </c>
      <c r="J171" s="69"/>
      <c r="K171" s="49" t="s">
        <v>6</v>
      </c>
    </row>
    <row r="172" spans="1:11" ht="15.75" thickBot="1" x14ac:dyDescent="0.3">
      <c r="A172" s="63"/>
      <c r="B172" s="65"/>
      <c r="C172" s="51" t="s">
        <v>7</v>
      </c>
      <c r="D172" s="52"/>
      <c r="E172" s="53"/>
      <c r="F172" s="51" t="s">
        <v>8</v>
      </c>
      <c r="G172" s="54"/>
      <c r="H172" s="71"/>
      <c r="I172" s="51" t="s">
        <v>9</v>
      </c>
      <c r="J172" s="54"/>
      <c r="K172" s="50"/>
    </row>
    <row r="173" spans="1:11" ht="19.5" thickBot="1" x14ac:dyDescent="0.3">
      <c r="A173" s="55">
        <v>43739</v>
      </c>
      <c r="B173" s="56"/>
      <c r="C173" s="57"/>
      <c r="D173" s="9" t="s">
        <v>10</v>
      </c>
      <c r="E173" s="9"/>
      <c r="F173" s="58"/>
      <c r="G173" s="59"/>
      <c r="H173" s="3"/>
      <c r="I173" s="60"/>
      <c r="J173" s="61"/>
      <c r="K173" s="10">
        <v>733.37</v>
      </c>
    </row>
    <row r="174" spans="1:11" ht="15.75" thickBot="1" x14ac:dyDescent="0.3">
      <c r="A174" s="39" t="s">
        <v>188</v>
      </c>
      <c r="B174" s="37" t="s">
        <v>189</v>
      </c>
      <c r="C174" s="30" t="s">
        <v>90</v>
      </c>
      <c r="D174" s="31"/>
      <c r="E174" s="32"/>
      <c r="F174" s="120">
        <v>338</v>
      </c>
      <c r="G174" s="23"/>
      <c r="H174" s="3"/>
      <c r="I174" s="22"/>
      <c r="J174" s="28"/>
      <c r="K174" s="5">
        <f t="shared" ref="K174" si="134">F174+I174</f>
        <v>338</v>
      </c>
    </row>
    <row r="175" spans="1:11" ht="15.75" thickBot="1" x14ac:dyDescent="0.3">
      <c r="A175" s="40"/>
      <c r="B175" s="38"/>
      <c r="C175" s="30" t="s">
        <v>190</v>
      </c>
      <c r="D175" s="31"/>
      <c r="E175" s="32"/>
      <c r="F175" s="24"/>
      <c r="G175" s="25"/>
      <c r="H175" s="12"/>
      <c r="I175" s="24"/>
      <c r="J175" s="29"/>
      <c r="K175" s="6">
        <f>K170+I174-F174</f>
        <v>395.37000000000023</v>
      </c>
    </row>
    <row r="176" spans="1:11" x14ac:dyDescent="0.25">
      <c r="A176" s="39">
        <v>30307622</v>
      </c>
      <c r="B176" s="37" t="s">
        <v>191</v>
      </c>
      <c r="C176" s="42" t="s">
        <v>13</v>
      </c>
      <c r="D176" s="43"/>
      <c r="E176" s="44"/>
      <c r="F176" s="45"/>
      <c r="G176" s="46"/>
      <c r="H176" s="26"/>
      <c r="I176" s="22">
        <v>200.9</v>
      </c>
      <c r="J176" s="28"/>
      <c r="K176" s="5">
        <f t="shared" ref="K176" si="135">F176+I176</f>
        <v>200.9</v>
      </c>
    </row>
    <row r="177" spans="1:12" ht="15.75" thickBot="1" x14ac:dyDescent="0.3">
      <c r="A177" s="40"/>
      <c r="B177" s="38"/>
      <c r="C177" s="30" t="s">
        <v>192</v>
      </c>
      <c r="D177" s="31"/>
      <c r="E177" s="32"/>
      <c r="F177" s="24"/>
      <c r="G177" s="25"/>
      <c r="H177" s="27"/>
      <c r="I177" s="24"/>
      <c r="J177" s="29"/>
      <c r="K177" s="6">
        <f t="shared" ref="K177" si="136">K175+I176-F176</f>
        <v>596.27000000000021</v>
      </c>
    </row>
    <row r="178" spans="1:12" x14ac:dyDescent="0.25">
      <c r="A178" s="118">
        <v>16</v>
      </c>
      <c r="B178" s="37" t="s">
        <v>191</v>
      </c>
      <c r="C178" s="19" t="s">
        <v>193</v>
      </c>
      <c r="D178" s="20"/>
      <c r="E178" s="21"/>
      <c r="F178" s="22">
        <v>255.95</v>
      </c>
      <c r="G178" s="23"/>
      <c r="H178" s="26"/>
      <c r="I178" s="22"/>
      <c r="J178" s="28"/>
      <c r="K178" s="5">
        <f t="shared" ref="K178" si="137">F178+I178</f>
        <v>255.95</v>
      </c>
    </row>
    <row r="179" spans="1:12" ht="15.75" thickBot="1" x14ac:dyDescent="0.3">
      <c r="A179" s="119"/>
      <c r="B179" s="38"/>
      <c r="C179" s="30" t="s">
        <v>194</v>
      </c>
      <c r="D179" s="31"/>
      <c r="E179" s="32"/>
      <c r="F179" s="24"/>
      <c r="G179" s="25"/>
      <c r="H179" s="27"/>
      <c r="I179" s="24"/>
      <c r="J179" s="29"/>
      <c r="K179" s="6">
        <f t="shared" ref="K179" si="138">K177+I178-F178</f>
        <v>340.32000000000022</v>
      </c>
      <c r="L179" s="7">
        <f>255.95*33.82</f>
        <v>8656.2289999999994</v>
      </c>
    </row>
    <row r="180" spans="1:12" x14ac:dyDescent="0.25">
      <c r="A180" s="74">
        <v>18</v>
      </c>
      <c r="B180" s="37" t="s">
        <v>191</v>
      </c>
      <c r="C180" s="19" t="s">
        <v>193</v>
      </c>
      <c r="D180" s="20"/>
      <c r="E180" s="21"/>
      <c r="F180" s="45">
        <v>100</v>
      </c>
      <c r="G180" s="46"/>
      <c r="H180" s="26"/>
      <c r="I180" s="22"/>
      <c r="J180" s="28"/>
      <c r="K180" s="5">
        <f t="shared" ref="K180" si="139">F180+I180</f>
        <v>100</v>
      </c>
    </row>
    <row r="181" spans="1:12" ht="15.75" thickBot="1" x14ac:dyDescent="0.3">
      <c r="A181" s="75"/>
      <c r="B181" s="38"/>
      <c r="C181" s="30" t="s">
        <v>195</v>
      </c>
      <c r="D181" s="31"/>
      <c r="E181" s="32"/>
      <c r="F181" s="24"/>
      <c r="G181" s="25"/>
      <c r="H181" s="27"/>
      <c r="I181" s="24"/>
      <c r="J181" s="29"/>
      <c r="K181" s="6">
        <f t="shared" ref="K181" si="140">K179+I180-F180</f>
        <v>240.32000000000022</v>
      </c>
    </row>
    <row r="182" spans="1:12" x14ac:dyDescent="0.25">
      <c r="A182" s="39">
        <v>30307641</v>
      </c>
      <c r="B182" s="37" t="s">
        <v>191</v>
      </c>
      <c r="C182" s="42" t="s">
        <v>13</v>
      </c>
      <c r="D182" s="43"/>
      <c r="E182" s="44"/>
      <c r="F182" s="45"/>
      <c r="G182" s="46"/>
      <c r="H182" s="26"/>
      <c r="I182" s="22">
        <v>355.95</v>
      </c>
      <c r="J182" s="28"/>
      <c r="K182" s="5">
        <f t="shared" ref="K182" si="141">F182+I182</f>
        <v>355.95</v>
      </c>
    </row>
    <row r="183" spans="1:12" ht="15.75" thickBot="1" x14ac:dyDescent="0.3">
      <c r="A183" s="40"/>
      <c r="B183" s="38"/>
      <c r="C183" s="30" t="s">
        <v>196</v>
      </c>
      <c r="D183" s="31"/>
      <c r="E183" s="32"/>
      <c r="F183" s="24"/>
      <c r="G183" s="25"/>
      <c r="H183" s="27"/>
      <c r="I183" s="24"/>
      <c r="J183" s="29"/>
      <c r="K183" s="6">
        <f t="shared" ref="K183" si="142">K181+I182-F182</f>
        <v>596.27000000000021</v>
      </c>
    </row>
    <row r="184" spans="1:12" x14ac:dyDescent="0.25">
      <c r="A184" s="118">
        <v>17</v>
      </c>
      <c r="B184" s="37" t="s">
        <v>191</v>
      </c>
      <c r="C184" s="42" t="s">
        <v>193</v>
      </c>
      <c r="D184" s="43"/>
      <c r="E184" s="44"/>
      <c r="F184" s="22">
        <v>365.8</v>
      </c>
      <c r="G184" s="23"/>
      <c r="H184" s="26"/>
      <c r="I184" s="22"/>
      <c r="J184" s="28"/>
      <c r="K184" s="5">
        <f t="shared" ref="K184" si="143">F184+I184</f>
        <v>365.8</v>
      </c>
    </row>
    <row r="185" spans="1:12" ht="15.75" thickBot="1" x14ac:dyDescent="0.3">
      <c r="A185" s="119"/>
      <c r="B185" s="38"/>
      <c r="C185" s="30" t="s">
        <v>197</v>
      </c>
      <c r="D185" s="31"/>
      <c r="E185" s="32"/>
      <c r="F185" s="24"/>
      <c r="G185" s="25"/>
      <c r="H185" s="27"/>
      <c r="I185" s="24"/>
      <c r="J185" s="29"/>
      <c r="K185" s="6">
        <f t="shared" ref="K185" si="144">K183+I184-F184</f>
        <v>230.4700000000002</v>
      </c>
    </row>
    <row r="186" spans="1:12" x14ac:dyDescent="0.25">
      <c r="A186" s="39">
        <v>25207841</v>
      </c>
      <c r="B186" s="37" t="s">
        <v>198</v>
      </c>
      <c r="C186" s="19" t="s">
        <v>13</v>
      </c>
      <c r="D186" s="20"/>
      <c r="E186" s="21"/>
      <c r="F186" s="45"/>
      <c r="G186" s="46"/>
      <c r="H186" s="26"/>
      <c r="I186" s="22">
        <v>67.12</v>
      </c>
      <c r="J186" s="28"/>
      <c r="K186" s="5">
        <f t="shared" ref="K186" si="145">F186+I186</f>
        <v>67.12</v>
      </c>
    </row>
    <row r="187" spans="1:12" ht="15.75" thickBot="1" x14ac:dyDescent="0.3">
      <c r="A187" s="40"/>
      <c r="B187" s="38"/>
      <c r="C187" s="30" t="s">
        <v>199</v>
      </c>
      <c r="D187" s="31"/>
      <c r="E187" s="32"/>
      <c r="F187" s="24"/>
      <c r="G187" s="25"/>
      <c r="H187" s="27"/>
      <c r="I187" s="24"/>
      <c r="J187" s="29"/>
      <c r="K187" s="6">
        <f t="shared" ref="K187" si="146">K185+I186-F186</f>
        <v>297.5900000000002</v>
      </c>
    </row>
    <row r="188" spans="1:12" x14ac:dyDescent="0.25">
      <c r="A188" s="39">
        <v>30503058</v>
      </c>
      <c r="B188" s="37" t="s">
        <v>198</v>
      </c>
      <c r="C188" s="42" t="s">
        <v>13</v>
      </c>
      <c r="D188" s="43"/>
      <c r="E188" s="44"/>
      <c r="F188" s="45"/>
      <c r="G188" s="46"/>
      <c r="H188" s="26"/>
      <c r="I188" s="22">
        <v>100</v>
      </c>
      <c r="J188" s="28"/>
      <c r="K188" s="5">
        <f t="shared" ref="K188" si="147">F188+I188</f>
        <v>100</v>
      </c>
    </row>
    <row r="189" spans="1:12" ht="15.75" thickBot="1" x14ac:dyDescent="0.3">
      <c r="A189" s="40"/>
      <c r="B189" s="38"/>
      <c r="C189" s="30" t="s">
        <v>200</v>
      </c>
      <c r="D189" s="31"/>
      <c r="E189" s="32"/>
      <c r="F189" s="24"/>
      <c r="G189" s="25"/>
      <c r="H189" s="27"/>
      <c r="I189" s="24"/>
      <c r="J189" s="29"/>
      <c r="K189" s="6">
        <f t="shared" ref="K189" si="148">K187+I188-F188</f>
        <v>397.5900000000002</v>
      </c>
    </row>
    <row r="190" spans="1:12" x14ac:dyDescent="0.25">
      <c r="A190" s="15">
        <v>30300086</v>
      </c>
      <c r="B190" s="37" t="s">
        <v>201</v>
      </c>
      <c r="C190" s="19" t="s">
        <v>90</v>
      </c>
      <c r="D190" s="20"/>
      <c r="E190" s="21"/>
      <c r="F190" s="22">
        <v>120</v>
      </c>
      <c r="G190" s="23"/>
      <c r="H190" s="26"/>
      <c r="I190" s="22"/>
      <c r="J190" s="28"/>
      <c r="K190" s="5">
        <f t="shared" ref="K190" si="149">F190+I190</f>
        <v>120</v>
      </c>
    </row>
    <row r="191" spans="1:12" ht="15.75" thickBot="1" x14ac:dyDescent="0.3">
      <c r="A191" s="16"/>
      <c r="B191" s="38"/>
      <c r="C191" s="30" t="s">
        <v>202</v>
      </c>
      <c r="D191" s="31"/>
      <c r="E191" s="32"/>
      <c r="F191" s="24"/>
      <c r="G191" s="25"/>
      <c r="H191" s="27"/>
      <c r="I191" s="24"/>
      <c r="J191" s="29"/>
      <c r="K191" s="6">
        <f t="shared" ref="K191" si="150">K189+I190-F190</f>
        <v>277.5900000000002</v>
      </c>
    </row>
    <row r="192" spans="1:12" x14ac:dyDescent="0.25">
      <c r="A192" s="39">
        <v>30300087</v>
      </c>
      <c r="B192" s="37" t="s">
        <v>201</v>
      </c>
      <c r="C192" s="19" t="s">
        <v>13</v>
      </c>
      <c r="D192" s="20"/>
      <c r="E192" s="21"/>
      <c r="F192" s="45"/>
      <c r="G192" s="46"/>
      <c r="H192" s="26"/>
      <c r="I192" s="22">
        <v>120</v>
      </c>
      <c r="J192" s="28"/>
      <c r="K192" s="5">
        <f t="shared" ref="K192" si="151">F192+I192</f>
        <v>120</v>
      </c>
    </row>
    <row r="193" spans="1:11" ht="15.75" thickBot="1" x14ac:dyDescent="0.3">
      <c r="A193" s="40"/>
      <c r="B193" s="38"/>
      <c r="C193" s="30" t="s">
        <v>203</v>
      </c>
      <c r="D193" s="31"/>
      <c r="E193" s="32"/>
      <c r="F193" s="24"/>
      <c r="G193" s="25"/>
      <c r="H193" s="27"/>
      <c r="I193" s="24"/>
      <c r="J193" s="29"/>
      <c r="K193" s="6">
        <f t="shared" ref="K193" si="152">K191+I192-F192</f>
        <v>397.5900000000002</v>
      </c>
    </row>
    <row r="194" spans="1:11" x14ac:dyDescent="0.25">
      <c r="A194" s="39">
        <v>30301181</v>
      </c>
      <c r="B194" s="37" t="s">
        <v>204</v>
      </c>
      <c r="C194" s="42" t="s">
        <v>13</v>
      </c>
      <c r="D194" s="43"/>
      <c r="E194" s="44"/>
      <c r="F194" s="45"/>
      <c r="G194" s="46"/>
      <c r="H194" s="26"/>
      <c r="I194" s="22">
        <v>300</v>
      </c>
      <c r="J194" s="28"/>
      <c r="K194" s="5">
        <f t="shared" ref="K194" si="153">F194+I194</f>
        <v>300</v>
      </c>
    </row>
    <row r="195" spans="1:11" ht="15.75" thickBot="1" x14ac:dyDescent="0.3">
      <c r="A195" s="40"/>
      <c r="B195" s="38"/>
      <c r="C195" s="30" t="s">
        <v>205</v>
      </c>
      <c r="D195" s="31"/>
      <c r="E195" s="32"/>
      <c r="F195" s="24"/>
      <c r="G195" s="25"/>
      <c r="H195" s="27"/>
      <c r="I195" s="24"/>
      <c r="J195" s="29"/>
      <c r="K195" s="6">
        <f t="shared" ref="K195" si="154">K193+I194-F194</f>
        <v>697.59000000000015</v>
      </c>
    </row>
    <row r="196" spans="1:11" x14ac:dyDescent="0.25">
      <c r="A196" s="118">
        <v>19</v>
      </c>
      <c r="B196" s="37" t="s">
        <v>204</v>
      </c>
      <c r="C196" s="19" t="s">
        <v>193</v>
      </c>
      <c r="D196" s="20"/>
      <c r="E196" s="21"/>
      <c r="F196" s="22">
        <v>300</v>
      </c>
      <c r="G196" s="23"/>
      <c r="H196" s="26"/>
      <c r="I196" s="22"/>
      <c r="J196" s="28"/>
      <c r="K196" s="5">
        <f t="shared" ref="K196" si="155">F196+I196</f>
        <v>300</v>
      </c>
    </row>
    <row r="197" spans="1:11" ht="15.75" thickBot="1" x14ac:dyDescent="0.3">
      <c r="A197" s="119"/>
      <c r="B197" s="38"/>
      <c r="C197" s="30" t="s">
        <v>206</v>
      </c>
      <c r="D197" s="31"/>
      <c r="E197" s="32"/>
      <c r="F197" s="24"/>
      <c r="G197" s="25"/>
      <c r="H197" s="27"/>
      <c r="I197" s="24"/>
      <c r="J197" s="29"/>
      <c r="K197" s="6">
        <f t="shared" ref="K197" si="156">K195+I196-F196</f>
        <v>397.59000000000015</v>
      </c>
    </row>
    <row r="198" spans="1:11" x14ac:dyDescent="0.25">
      <c r="A198" s="39">
        <v>21501809</v>
      </c>
      <c r="B198" s="37" t="s">
        <v>207</v>
      </c>
      <c r="C198" s="19" t="s">
        <v>13</v>
      </c>
      <c r="D198" s="20"/>
      <c r="E198" s="21"/>
      <c r="F198" s="45"/>
      <c r="G198" s="46"/>
      <c r="H198" s="26"/>
      <c r="I198" s="22">
        <v>24</v>
      </c>
      <c r="J198" s="28"/>
      <c r="K198" s="5">
        <f t="shared" ref="K198" si="157">F198+I198</f>
        <v>24</v>
      </c>
    </row>
    <row r="199" spans="1:11" ht="15.75" thickBot="1" x14ac:dyDescent="0.3">
      <c r="A199" s="40"/>
      <c r="B199" s="38"/>
      <c r="C199" s="30" t="s">
        <v>208</v>
      </c>
      <c r="D199" s="31"/>
      <c r="E199" s="32"/>
      <c r="F199" s="24"/>
      <c r="G199" s="25"/>
      <c r="H199" s="27"/>
      <c r="I199" s="24"/>
      <c r="J199" s="29"/>
      <c r="K199" s="6">
        <f t="shared" ref="K199" si="158">K197+I198-F198</f>
        <v>421.59000000000015</v>
      </c>
    </row>
    <row r="200" spans="1:11" x14ac:dyDescent="0.25">
      <c r="A200" s="39">
        <v>30302867</v>
      </c>
      <c r="B200" s="37" t="s">
        <v>209</v>
      </c>
      <c r="C200" s="42" t="s">
        <v>13</v>
      </c>
      <c r="D200" s="43"/>
      <c r="E200" s="44"/>
      <c r="F200" s="45"/>
      <c r="G200" s="46"/>
      <c r="H200" s="26"/>
      <c r="I200" s="22">
        <v>150</v>
      </c>
      <c r="J200" s="28"/>
      <c r="K200" s="5">
        <f t="shared" ref="K200" si="159">F200+I200</f>
        <v>150</v>
      </c>
    </row>
    <row r="201" spans="1:11" ht="15.75" thickBot="1" x14ac:dyDescent="0.3">
      <c r="A201" s="40"/>
      <c r="B201" s="38"/>
      <c r="C201" s="30" t="s">
        <v>210</v>
      </c>
      <c r="D201" s="31"/>
      <c r="E201" s="32"/>
      <c r="F201" s="24"/>
      <c r="G201" s="25"/>
      <c r="H201" s="27"/>
      <c r="I201" s="24"/>
      <c r="J201" s="29"/>
      <c r="K201" s="6">
        <f t="shared" ref="K201" si="160">K199+I200-F200</f>
        <v>571.59000000000015</v>
      </c>
    </row>
    <row r="202" spans="1:11" x14ac:dyDescent="0.25">
      <c r="A202" s="15">
        <v>30302871</v>
      </c>
      <c r="B202" s="37" t="s">
        <v>209</v>
      </c>
      <c r="C202" s="19" t="s">
        <v>90</v>
      </c>
      <c r="D202" s="20"/>
      <c r="E202" s="21"/>
      <c r="F202" s="22">
        <v>250</v>
      </c>
      <c r="G202" s="23"/>
      <c r="H202" s="26"/>
      <c r="I202" s="22"/>
      <c r="J202" s="28"/>
      <c r="K202" s="5">
        <f t="shared" ref="K202" si="161">F202+I202</f>
        <v>250</v>
      </c>
    </row>
    <row r="203" spans="1:11" ht="15.75" thickBot="1" x14ac:dyDescent="0.3">
      <c r="A203" s="16"/>
      <c r="B203" s="38"/>
      <c r="C203" s="30" t="s">
        <v>211</v>
      </c>
      <c r="D203" s="31"/>
      <c r="E203" s="32"/>
      <c r="F203" s="24"/>
      <c r="G203" s="25"/>
      <c r="H203" s="27"/>
      <c r="I203" s="24"/>
      <c r="J203" s="29"/>
      <c r="K203" s="6">
        <f t="shared" ref="K203" si="162">K201+I202-F202</f>
        <v>321.59000000000015</v>
      </c>
    </row>
    <row r="204" spans="1:11" x14ac:dyDescent="0.25">
      <c r="A204" s="39">
        <v>30304328</v>
      </c>
      <c r="B204" s="37" t="s">
        <v>212</v>
      </c>
      <c r="C204" s="19" t="s">
        <v>13</v>
      </c>
      <c r="D204" s="20"/>
      <c r="E204" s="21"/>
      <c r="F204" s="45"/>
      <c r="G204" s="46"/>
      <c r="H204" s="26"/>
      <c r="I204" s="22">
        <v>651.79999999999995</v>
      </c>
      <c r="J204" s="28"/>
      <c r="K204" s="5">
        <f t="shared" ref="K204" si="163">F204+I204</f>
        <v>651.79999999999995</v>
      </c>
    </row>
    <row r="205" spans="1:11" ht="15.75" thickBot="1" x14ac:dyDescent="0.3">
      <c r="A205" s="40"/>
      <c r="B205" s="38"/>
      <c r="C205" s="30" t="s">
        <v>213</v>
      </c>
      <c r="D205" s="31"/>
      <c r="E205" s="32"/>
      <c r="F205" s="24"/>
      <c r="G205" s="25"/>
      <c r="H205" s="27"/>
      <c r="I205" s="24"/>
      <c r="J205" s="29"/>
      <c r="K205" s="6">
        <f t="shared" ref="K205" si="164">K203+I204-F204</f>
        <v>973.3900000000001</v>
      </c>
    </row>
    <row r="206" spans="1:11" x14ac:dyDescent="0.25">
      <c r="A206" s="74">
        <v>20</v>
      </c>
      <c r="B206" s="37" t="s">
        <v>212</v>
      </c>
      <c r="C206" s="42" t="s">
        <v>193</v>
      </c>
      <c r="D206" s="43"/>
      <c r="E206" s="44"/>
      <c r="F206" s="45">
        <v>314.58999999999997</v>
      </c>
      <c r="G206" s="46"/>
      <c r="H206" s="26"/>
      <c r="I206" s="22"/>
      <c r="J206" s="28"/>
      <c r="K206" s="5">
        <f t="shared" ref="K206" si="165">F206+I206</f>
        <v>314.58999999999997</v>
      </c>
    </row>
    <row r="207" spans="1:11" ht="15.75" thickBot="1" x14ac:dyDescent="0.3">
      <c r="A207" s="75"/>
      <c r="B207" s="38"/>
      <c r="C207" s="30" t="s">
        <v>214</v>
      </c>
      <c r="D207" s="31"/>
      <c r="E207" s="32"/>
      <c r="F207" s="24"/>
      <c r="G207" s="25"/>
      <c r="H207" s="27"/>
      <c r="I207" s="24"/>
      <c r="J207" s="29"/>
      <c r="K207" s="6">
        <f t="shared" ref="K207" si="166">K205+I206-F206</f>
        <v>658.80000000000018</v>
      </c>
    </row>
    <row r="208" spans="1:11" x14ac:dyDescent="0.25">
      <c r="A208" s="15">
        <v>31104999</v>
      </c>
      <c r="B208" s="37" t="s">
        <v>215</v>
      </c>
      <c r="C208" s="19" t="s">
        <v>13</v>
      </c>
      <c r="D208" s="20"/>
      <c r="E208" s="21"/>
      <c r="F208" s="22"/>
      <c r="G208" s="23"/>
      <c r="H208" s="26"/>
      <c r="I208" s="22">
        <v>2000</v>
      </c>
      <c r="J208" s="28"/>
      <c r="K208" s="5">
        <f t="shared" ref="K208" si="167">F208+I208</f>
        <v>2000</v>
      </c>
    </row>
    <row r="209" spans="1:12" ht="15.75" thickBot="1" x14ac:dyDescent="0.3">
      <c r="A209" s="16"/>
      <c r="B209" s="38"/>
      <c r="C209" s="30" t="s">
        <v>216</v>
      </c>
      <c r="D209" s="31"/>
      <c r="E209" s="32"/>
      <c r="F209" s="24"/>
      <c r="G209" s="25"/>
      <c r="H209" s="27"/>
      <c r="I209" s="24"/>
      <c r="J209" s="29"/>
      <c r="K209" s="6">
        <f t="shared" ref="K209" si="168">K207+I208-F208</f>
        <v>2658.8</v>
      </c>
    </row>
    <row r="210" spans="1:12" x14ac:dyDescent="0.25">
      <c r="A210" s="39">
        <v>30305362</v>
      </c>
      <c r="B210" s="37" t="s">
        <v>215</v>
      </c>
      <c r="C210" s="19" t="s">
        <v>90</v>
      </c>
      <c r="D210" s="20"/>
      <c r="E210" s="21"/>
      <c r="F210" s="45">
        <v>1089.23</v>
      </c>
      <c r="G210" s="46"/>
      <c r="H210" s="26"/>
      <c r="I210" s="22"/>
      <c r="J210" s="28"/>
      <c r="K210" s="5">
        <f t="shared" ref="K210" si="169">F210+I210</f>
        <v>1089.23</v>
      </c>
    </row>
    <row r="211" spans="1:12" ht="15.75" thickBot="1" x14ac:dyDescent="0.3">
      <c r="A211" s="40"/>
      <c r="B211" s="38"/>
      <c r="C211" s="30" t="s">
        <v>217</v>
      </c>
      <c r="D211" s="31"/>
      <c r="E211" s="32"/>
      <c r="F211" s="24"/>
      <c r="G211" s="25"/>
      <c r="H211" s="27"/>
      <c r="I211" s="24"/>
      <c r="J211" s="29"/>
      <c r="K211" s="6">
        <f t="shared" ref="K211" si="170">K209+I210-F210</f>
        <v>1569.5700000000002</v>
      </c>
    </row>
    <row r="212" spans="1:12" x14ac:dyDescent="0.25">
      <c r="A212" s="39">
        <v>30305366</v>
      </c>
      <c r="B212" s="37" t="s">
        <v>215</v>
      </c>
      <c r="C212" s="42" t="s">
        <v>13</v>
      </c>
      <c r="D212" s="43"/>
      <c r="E212" s="44"/>
      <c r="F212" s="45"/>
      <c r="G212" s="46"/>
      <c r="H212" s="26"/>
      <c r="I212" s="22">
        <v>89.1</v>
      </c>
      <c r="J212" s="28"/>
      <c r="K212" s="5">
        <f t="shared" ref="K212" si="171">F212+I212</f>
        <v>89.1</v>
      </c>
    </row>
    <row r="213" spans="1:12" ht="15.75" thickBot="1" x14ac:dyDescent="0.3">
      <c r="A213" s="40"/>
      <c r="B213" s="38"/>
      <c r="C213" s="30" t="s">
        <v>218</v>
      </c>
      <c r="D213" s="31"/>
      <c r="E213" s="32"/>
      <c r="F213" s="24"/>
      <c r="G213" s="25"/>
      <c r="H213" s="27"/>
      <c r="I213" s="24"/>
      <c r="J213" s="29"/>
      <c r="K213" s="6">
        <f t="shared" ref="K213" si="172">K211+I212-F212</f>
        <v>1658.67</v>
      </c>
    </row>
    <row r="214" spans="1:12" x14ac:dyDescent="0.25">
      <c r="A214" s="15">
        <v>31106161</v>
      </c>
      <c r="B214" s="37" t="s">
        <v>219</v>
      </c>
      <c r="C214" s="19" t="s">
        <v>23</v>
      </c>
      <c r="D214" s="20"/>
      <c r="E214" s="21"/>
      <c r="F214" s="22"/>
      <c r="G214" s="23"/>
      <c r="H214" s="26"/>
      <c r="I214" s="22">
        <v>200</v>
      </c>
      <c r="J214" s="28"/>
      <c r="K214" s="5">
        <f t="shared" ref="K214" si="173">F214+I214</f>
        <v>200</v>
      </c>
    </row>
    <row r="215" spans="1:12" ht="15.75" thickBot="1" x14ac:dyDescent="0.3">
      <c r="A215" s="16"/>
      <c r="B215" s="38"/>
      <c r="C215" s="30" t="s">
        <v>220</v>
      </c>
      <c r="D215" s="31"/>
      <c r="E215" s="32"/>
      <c r="F215" s="24"/>
      <c r="G215" s="25"/>
      <c r="H215" s="27"/>
      <c r="I215" s="24"/>
      <c r="J215" s="29"/>
      <c r="K215" s="6">
        <f t="shared" ref="K215" si="174">K213+I214-F214</f>
        <v>1858.67</v>
      </c>
    </row>
    <row r="216" spans="1:12" x14ac:dyDescent="0.25">
      <c r="A216" s="74">
        <v>21</v>
      </c>
      <c r="B216" s="37" t="s">
        <v>219</v>
      </c>
      <c r="C216" s="19" t="s">
        <v>193</v>
      </c>
      <c r="D216" s="20"/>
      <c r="E216" s="21"/>
      <c r="F216" s="45">
        <v>61</v>
      </c>
      <c r="G216" s="46"/>
      <c r="H216" s="26"/>
      <c r="I216" s="22"/>
      <c r="J216" s="28"/>
      <c r="K216" s="5">
        <f t="shared" ref="K216" si="175">F216+I216</f>
        <v>61</v>
      </c>
      <c r="L216" s="13">
        <f>89.1*33.84</f>
        <v>3015.1440000000002</v>
      </c>
    </row>
    <row r="217" spans="1:12" ht="15.75" thickBot="1" x14ac:dyDescent="0.3">
      <c r="A217" s="75"/>
      <c r="B217" s="38"/>
      <c r="C217" s="30" t="s">
        <v>221</v>
      </c>
      <c r="D217" s="31"/>
      <c r="E217" s="32"/>
      <c r="F217" s="24"/>
      <c r="G217" s="25"/>
      <c r="H217" s="27"/>
      <c r="I217" s="24"/>
      <c r="J217" s="29"/>
      <c r="K217" s="6">
        <f t="shared" ref="K217" si="176">K215+I216-F216</f>
        <v>1797.67</v>
      </c>
    </row>
    <row r="218" spans="1:12" x14ac:dyDescent="0.25">
      <c r="A218" s="39">
        <v>15410119</v>
      </c>
      <c r="B218" s="37" t="s">
        <v>222</v>
      </c>
      <c r="C218" s="42" t="s">
        <v>223</v>
      </c>
      <c r="D218" s="43"/>
      <c r="E218" s="44"/>
      <c r="F218" s="45">
        <v>100</v>
      </c>
      <c r="G218" s="46"/>
      <c r="H218" s="26"/>
      <c r="I218" s="22"/>
      <c r="J218" s="28"/>
      <c r="K218" s="5">
        <f t="shared" ref="K218" si="177">F218+I218</f>
        <v>100</v>
      </c>
    </row>
    <row r="219" spans="1:12" ht="15.75" thickBot="1" x14ac:dyDescent="0.3">
      <c r="A219" s="40"/>
      <c r="B219" s="38"/>
      <c r="C219" s="30" t="s">
        <v>224</v>
      </c>
      <c r="D219" s="31"/>
      <c r="E219" s="32"/>
      <c r="F219" s="24"/>
      <c r="G219" s="25"/>
      <c r="H219" s="27"/>
      <c r="I219" s="24"/>
      <c r="J219" s="29"/>
      <c r="K219" s="6">
        <f t="shared" ref="K219" si="178">K217+I218-F218</f>
        <v>1697.67</v>
      </c>
    </row>
    <row r="220" spans="1:12" x14ac:dyDescent="0.25">
      <c r="A220" s="15">
        <v>15409756</v>
      </c>
      <c r="B220" s="37" t="s">
        <v>222</v>
      </c>
      <c r="C220" s="19" t="s">
        <v>225</v>
      </c>
      <c r="D220" s="20"/>
      <c r="E220" s="21"/>
      <c r="F220" s="22">
        <v>0.03</v>
      </c>
      <c r="G220" s="23"/>
      <c r="H220" s="26"/>
      <c r="I220" s="22"/>
      <c r="J220" s="28"/>
      <c r="K220" s="5">
        <f t="shared" ref="K220" si="179">F220+I220</f>
        <v>0.03</v>
      </c>
    </row>
    <row r="221" spans="1:12" ht="15.75" thickBot="1" x14ac:dyDescent="0.3">
      <c r="A221" s="16"/>
      <c r="B221" s="38"/>
      <c r="C221" s="30" t="s">
        <v>226</v>
      </c>
      <c r="D221" s="31"/>
      <c r="E221" s="32"/>
      <c r="F221" s="24"/>
      <c r="G221" s="25"/>
      <c r="H221" s="27"/>
      <c r="I221" s="24"/>
      <c r="J221" s="29"/>
      <c r="K221" s="6">
        <f t="shared" ref="K221" si="180">K219+I220-F220</f>
        <v>1697.64</v>
      </c>
      <c r="L221" s="13">
        <f>0.03*33.84</f>
        <v>1.0152000000000001</v>
      </c>
    </row>
    <row r="222" spans="1:12" x14ac:dyDescent="0.25">
      <c r="A222" s="39">
        <v>15249982</v>
      </c>
      <c r="B222" s="37" t="s">
        <v>227</v>
      </c>
      <c r="C222" s="19" t="s">
        <v>49</v>
      </c>
      <c r="D222" s="20"/>
      <c r="E222" s="21"/>
      <c r="F222" s="45">
        <v>120</v>
      </c>
      <c r="G222" s="46"/>
      <c r="H222" s="26"/>
      <c r="I222" s="22"/>
      <c r="J222" s="28"/>
      <c r="K222" s="5">
        <f t="shared" ref="K222" si="181">F222+I222</f>
        <v>120</v>
      </c>
    </row>
    <row r="223" spans="1:12" ht="15.75" thickBot="1" x14ac:dyDescent="0.3">
      <c r="A223" s="40"/>
      <c r="B223" s="38"/>
      <c r="C223" s="30" t="s">
        <v>228</v>
      </c>
      <c r="D223" s="31"/>
      <c r="E223" s="32"/>
      <c r="F223" s="24"/>
      <c r="G223" s="25"/>
      <c r="H223" s="27"/>
      <c r="I223" s="24"/>
      <c r="J223" s="29"/>
      <c r="K223" s="6">
        <f t="shared" ref="K223" si="182">K221+I222-F222</f>
        <v>1577.64</v>
      </c>
    </row>
    <row r="224" spans="1:12" x14ac:dyDescent="0.25">
      <c r="A224" s="39">
        <v>15249523</v>
      </c>
      <c r="B224" s="37" t="s">
        <v>227</v>
      </c>
      <c r="C224" s="42" t="s">
        <v>225</v>
      </c>
      <c r="D224" s="43"/>
      <c r="E224" s="44"/>
      <c r="F224" s="45">
        <v>0.03</v>
      </c>
      <c r="G224" s="46"/>
      <c r="H224" s="26"/>
      <c r="I224" s="22"/>
      <c r="J224" s="28"/>
      <c r="K224" s="5">
        <f t="shared" ref="K224" si="183">F224+I224</f>
        <v>0.03</v>
      </c>
    </row>
    <row r="225" spans="1:11" ht="15.75" thickBot="1" x14ac:dyDescent="0.3">
      <c r="A225" s="40"/>
      <c r="B225" s="38"/>
      <c r="C225" s="30" t="s">
        <v>229</v>
      </c>
      <c r="D225" s="31"/>
      <c r="E225" s="32"/>
      <c r="F225" s="24"/>
      <c r="G225" s="25"/>
      <c r="H225" s="27"/>
      <c r="I225" s="24"/>
      <c r="J225" s="29"/>
      <c r="K225" s="6">
        <f t="shared" ref="K225" si="184">K223+I224-F224</f>
        <v>1577.6100000000001</v>
      </c>
    </row>
    <row r="226" spans="1:11" x14ac:dyDescent="0.25">
      <c r="A226" s="15">
        <v>12327703</v>
      </c>
      <c r="B226" s="37" t="s">
        <v>230</v>
      </c>
      <c r="C226" s="19" t="s">
        <v>90</v>
      </c>
      <c r="D226" s="20"/>
      <c r="E226" s="21"/>
      <c r="F226" s="22">
        <v>260</v>
      </c>
      <c r="G226" s="23"/>
      <c r="H226" s="26"/>
      <c r="I226" s="22"/>
      <c r="J226" s="28"/>
      <c r="K226" s="5">
        <f t="shared" ref="K226" si="185">F226+I226</f>
        <v>260</v>
      </c>
    </row>
    <row r="227" spans="1:11" ht="15.75" thickBot="1" x14ac:dyDescent="0.3">
      <c r="A227" s="16"/>
      <c r="B227" s="38"/>
      <c r="C227" s="30" t="s">
        <v>231</v>
      </c>
      <c r="D227" s="31"/>
      <c r="E227" s="32"/>
      <c r="F227" s="24"/>
      <c r="G227" s="25"/>
      <c r="H227" s="27"/>
      <c r="I227" s="24"/>
      <c r="J227" s="29"/>
      <c r="K227" s="6">
        <f t="shared" ref="K227" si="186">K225+I226-F226</f>
        <v>1317.6100000000001</v>
      </c>
    </row>
    <row r="228" spans="1:11" x14ac:dyDescent="0.25">
      <c r="A228" s="39">
        <v>12327156</v>
      </c>
      <c r="B228" s="37" t="s">
        <v>230</v>
      </c>
      <c r="C228" s="19" t="s">
        <v>225</v>
      </c>
      <c r="D228" s="20"/>
      <c r="E228" s="21"/>
      <c r="F228" s="45">
        <v>0.03</v>
      </c>
      <c r="G228" s="46"/>
      <c r="H228" s="26"/>
      <c r="I228" s="22"/>
      <c r="J228" s="28"/>
      <c r="K228" s="5">
        <f t="shared" ref="K228" si="187">F228+I228</f>
        <v>0.03</v>
      </c>
    </row>
    <row r="229" spans="1:11" ht="15.75" thickBot="1" x14ac:dyDescent="0.3">
      <c r="A229" s="40"/>
      <c r="B229" s="38"/>
      <c r="C229" s="30" t="s">
        <v>232</v>
      </c>
      <c r="D229" s="31"/>
      <c r="E229" s="32"/>
      <c r="F229" s="24"/>
      <c r="G229" s="25"/>
      <c r="H229" s="27"/>
      <c r="I229" s="24"/>
      <c r="J229" s="29"/>
      <c r="K229" s="6">
        <f t="shared" ref="K229" si="188">K227+I228-F228</f>
        <v>1317.5800000000002</v>
      </c>
    </row>
    <row r="230" spans="1:11" x14ac:dyDescent="0.25">
      <c r="A230" s="39">
        <v>30300514</v>
      </c>
      <c r="B230" s="37" t="s">
        <v>230</v>
      </c>
      <c r="C230" s="42" t="s">
        <v>13</v>
      </c>
      <c r="D230" s="43"/>
      <c r="E230" s="44"/>
      <c r="F230" s="45"/>
      <c r="G230" s="46"/>
      <c r="H230" s="26"/>
      <c r="I230" s="22">
        <v>655</v>
      </c>
      <c r="J230" s="28"/>
      <c r="K230" s="5">
        <f t="shared" ref="K230" si="189">F230+I230</f>
        <v>655</v>
      </c>
    </row>
    <row r="231" spans="1:11" ht="15.75" thickBot="1" x14ac:dyDescent="0.3">
      <c r="A231" s="40"/>
      <c r="B231" s="38"/>
      <c r="C231" s="30" t="s">
        <v>233</v>
      </c>
      <c r="D231" s="31"/>
      <c r="E231" s="32"/>
      <c r="F231" s="24"/>
      <c r="G231" s="25"/>
      <c r="H231" s="27"/>
      <c r="I231" s="24"/>
      <c r="J231" s="29"/>
      <c r="K231" s="6">
        <f t="shared" ref="K231" si="190">K229+I230-F230</f>
        <v>1972.5800000000002</v>
      </c>
    </row>
    <row r="232" spans="1:11" x14ac:dyDescent="0.25">
      <c r="A232" s="118">
        <v>22</v>
      </c>
      <c r="B232" s="37" t="s">
        <v>234</v>
      </c>
      <c r="C232" s="19" t="s">
        <v>95</v>
      </c>
      <c r="D232" s="20"/>
      <c r="E232" s="21"/>
      <c r="F232" s="22">
        <v>90</v>
      </c>
      <c r="G232" s="23"/>
      <c r="H232" s="26"/>
      <c r="I232" s="22"/>
      <c r="J232" s="28"/>
      <c r="K232" s="5">
        <f t="shared" ref="K232" si="191">F232+I232</f>
        <v>90</v>
      </c>
    </row>
    <row r="233" spans="1:11" ht="15.75" thickBot="1" x14ac:dyDescent="0.3">
      <c r="A233" s="119"/>
      <c r="B233" s="38"/>
      <c r="C233" s="30" t="s">
        <v>235</v>
      </c>
      <c r="D233" s="31"/>
      <c r="E233" s="32"/>
      <c r="F233" s="24"/>
      <c r="G233" s="25"/>
      <c r="H233" s="27"/>
      <c r="I233" s="24"/>
      <c r="J233" s="29"/>
      <c r="K233" s="6">
        <f t="shared" ref="K233" si="192">K231+I232-F232</f>
        <v>1882.5800000000002</v>
      </c>
    </row>
    <row r="234" spans="1:11" x14ac:dyDescent="0.25">
      <c r="A234" s="39">
        <v>13067006</v>
      </c>
      <c r="B234" s="37" t="s">
        <v>234</v>
      </c>
      <c r="C234" s="19" t="s">
        <v>49</v>
      </c>
      <c r="D234" s="20"/>
      <c r="E234" s="21"/>
      <c r="F234" s="45">
        <v>300</v>
      </c>
      <c r="G234" s="46"/>
      <c r="H234" s="26"/>
      <c r="I234" s="22"/>
      <c r="J234" s="28"/>
      <c r="K234" s="5">
        <f t="shared" ref="K234" si="193">F234+I234</f>
        <v>300</v>
      </c>
    </row>
    <row r="235" spans="1:11" ht="15.75" thickBot="1" x14ac:dyDescent="0.3">
      <c r="A235" s="40"/>
      <c r="B235" s="38"/>
      <c r="C235" s="30" t="s">
        <v>236</v>
      </c>
      <c r="D235" s="31"/>
      <c r="E235" s="32"/>
      <c r="F235" s="24"/>
      <c r="G235" s="25"/>
      <c r="H235" s="27"/>
      <c r="I235" s="24"/>
      <c r="J235" s="29"/>
      <c r="K235" s="6">
        <f t="shared" ref="K235" si="194">K233+I234-F234</f>
        <v>1582.5800000000002</v>
      </c>
    </row>
    <row r="236" spans="1:11" x14ac:dyDescent="0.25">
      <c r="A236" s="39">
        <v>13066260</v>
      </c>
      <c r="B236" s="37" t="s">
        <v>234</v>
      </c>
      <c r="C236" s="42" t="s">
        <v>19</v>
      </c>
      <c r="D236" s="43"/>
      <c r="E236" s="44"/>
      <c r="F236" s="45">
        <v>0.03</v>
      </c>
      <c r="G236" s="46"/>
      <c r="H236" s="26"/>
      <c r="I236" s="22"/>
      <c r="J236" s="28"/>
      <c r="K236" s="5">
        <f t="shared" ref="K236" si="195">F236+I236</f>
        <v>0.03</v>
      </c>
    </row>
    <row r="237" spans="1:11" ht="15.75" thickBot="1" x14ac:dyDescent="0.3">
      <c r="A237" s="40"/>
      <c r="B237" s="38"/>
      <c r="C237" s="30" t="s">
        <v>237</v>
      </c>
      <c r="D237" s="31"/>
      <c r="E237" s="32"/>
      <c r="F237" s="24"/>
      <c r="G237" s="25"/>
      <c r="H237" s="27"/>
      <c r="I237" s="24"/>
      <c r="J237" s="29"/>
      <c r="K237" s="6">
        <f t="shared" ref="K237" si="196">K235+I236-F236</f>
        <v>1582.5500000000002</v>
      </c>
    </row>
    <row r="238" spans="1:11" x14ac:dyDescent="0.25">
      <c r="A238" s="15">
        <v>30301438</v>
      </c>
      <c r="B238" s="37" t="s">
        <v>238</v>
      </c>
      <c r="C238" s="19" t="s">
        <v>90</v>
      </c>
      <c r="D238" s="20"/>
      <c r="E238" s="21"/>
      <c r="F238" s="22">
        <v>87.52</v>
      </c>
      <c r="G238" s="23"/>
      <c r="H238" s="26"/>
      <c r="I238" s="22"/>
      <c r="J238" s="28"/>
      <c r="K238" s="5">
        <f t="shared" ref="K238" si="197">F238+I238</f>
        <v>87.52</v>
      </c>
    </row>
    <row r="239" spans="1:11" ht="15.75" thickBot="1" x14ac:dyDescent="0.3">
      <c r="A239" s="16"/>
      <c r="B239" s="38"/>
      <c r="C239" s="30" t="s">
        <v>239</v>
      </c>
      <c r="D239" s="31"/>
      <c r="E239" s="32"/>
      <c r="F239" s="24"/>
      <c r="G239" s="25"/>
      <c r="H239" s="27"/>
      <c r="I239" s="24"/>
      <c r="J239" s="29"/>
      <c r="K239" s="6">
        <f t="shared" ref="K239" si="198">K237+I238-F238</f>
        <v>1495.0300000000002</v>
      </c>
    </row>
    <row r="240" spans="1:11" x14ac:dyDescent="0.25">
      <c r="A240" s="39">
        <v>30301447</v>
      </c>
      <c r="B240" s="37" t="s">
        <v>238</v>
      </c>
      <c r="C240" s="19" t="s">
        <v>90</v>
      </c>
      <c r="D240" s="20"/>
      <c r="E240" s="21"/>
      <c r="F240" s="45">
        <v>300</v>
      </c>
      <c r="G240" s="46"/>
      <c r="H240" s="26"/>
      <c r="I240" s="22"/>
      <c r="J240" s="28"/>
      <c r="K240" s="5">
        <f t="shared" ref="K240" si="199">F240+I240</f>
        <v>300</v>
      </c>
    </row>
    <row r="241" spans="1:12" ht="15.75" thickBot="1" x14ac:dyDescent="0.3">
      <c r="A241" s="40"/>
      <c r="B241" s="38"/>
      <c r="C241" s="30" t="s">
        <v>240</v>
      </c>
      <c r="D241" s="31"/>
      <c r="E241" s="32"/>
      <c r="F241" s="24"/>
      <c r="G241" s="25"/>
      <c r="H241" s="27"/>
      <c r="I241" s="24"/>
      <c r="J241" s="29"/>
      <c r="K241" s="6">
        <f t="shared" ref="K241" si="200">K239+I240-F240</f>
        <v>1195.0300000000002</v>
      </c>
    </row>
    <row r="242" spans="1:12" x14ac:dyDescent="0.25">
      <c r="A242" s="39">
        <v>14058428</v>
      </c>
      <c r="B242" s="37" t="s">
        <v>241</v>
      </c>
      <c r="C242" s="42" t="s">
        <v>90</v>
      </c>
      <c r="D242" s="43"/>
      <c r="E242" s="44"/>
      <c r="F242" s="45">
        <v>500</v>
      </c>
      <c r="G242" s="46"/>
      <c r="H242" s="26"/>
      <c r="I242" s="22"/>
      <c r="J242" s="28"/>
      <c r="K242" s="5">
        <f t="shared" ref="K242" si="201">F242+I242</f>
        <v>500</v>
      </c>
    </row>
    <row r="243" spans="1:12" ht="15.75" thickBot="1" x14ac:dyDescent="0.3">
      <c r="A243" s="40"/>
      <c r="B243" s="38"/>
      <c r="C243" s="30" t="s">
        <v>242</v>
      </c>
      <c r="D243" s="31"/>
      <c r="E243" s="32"/>
      <c r="F243" s="24"/>
      <c r="G243" s="25"/>
      <c r="H243" s="27"/>
      <c r="I243" s="24"/>
      <c r="J243" s="29"/>
      <c r="K243" s="6">
        <f t="shared" ref="K243" si="202">K241+I242-F242</f>
        <v>695.0300000000002</v>
      </c>
    </row>
    <row r="244" spans="1:12" x14ac:dyDescent="0.25">
      <c r="A244" s="15">
        <v>14056612</v>
      </c>
      <c r="B244" s="37" t="s">
        <v>241</v>
      </c>
      <c r="C244" s="19" t="s">
        <v>225</v>
      </c>
      <c r="D244" s="20"/>
      <c r="E244" s="21"/>
      <c r="F244" s="22">
        <v>0.03</v>
      </c>
      <c r="G244" s="23"/>
      <c r="H244" s="26"/>
      <c r="I244" s="22"/>
      <c r="J244" s="28"/>
      <c r="K244" s="5">
        <f t="shared" ref="K244" si="203">F244+I244</f>
        <v>0.03</v>
      </c>
    </row>
    <row r="245" spans="1:12" ht="15.75" thickBot="1" x14ac:dyDescent="0.3">
      <c r="A245" s="16"/>
      <c r="B245" s="38"/>
      <c r="C245" s="30" t="s">
        <v>243</v>
      </c>
      <c r="D245" s="31"/>
      <c r="E245" s="32"/>
      <c r="F245" s="24"/>
      <c r="G245" s="25"/>
      <c r="H245" s="27"/>
      <c r="I245" s="24"/>
      <c r="J245" s="29"/>
      <c r="K245" s="6">
        <f t="shared" ref="K245" si="204">K243+I244-F244</f>
        <v>695.00000000000023</v>
      </c>
      <c r="L245" s="13">
        <f>0.03*33.84</f>
        <v>1.0152000000000001</v>
      </c>
    </row>
    <row r="246" spans="1:12" x14ac:dyDescent="0.25">
      <c r="A246" s="62" t="s">
        <v>0</v>
      </c>
      <c r="B246" s="64" t="s">
        <v>1</v>
      </c>
      <c r="C246" s="66" t="s">
        <v>2</v>
      </c>
      <c r="D246" s="67"/>
      <c r="E246" s="68"/>
      <c r="F246" s="66" t="s">
        <v>3</v>
      </c>
      <c r="G246" s="69"/>
      <c r="H246" s="70" t="s">
        <v>4</v>
      </c>
      <c r="I246" s="66" t="s">
        <v>5</v>
      </c>
      <c r="J246" s="69"/>
      <c r="K246" s="49" t="s">
        <v>6</v>
      </c>
    </row>
    <row r="247" spans="1:12" ht="15.75" thickBot="1" x14ac:dyDescent="0.3">
      <c r="A247" s="63"/>
      <c r="B247" s="65"/>
      <c r="C247" s="51" t="s">
        <v>7</v>
      </c>
      <c r="D247" s="52"/>
      <c r="E247" s="53"/>
      <c r="F247" s="51" t="s">
        <v>8</v>
      </c>
      <c r="G247" s="54"/>
      <c r="H247" s="71"/>
      <c r="I247" s="51" t="s">
        <v>9</v>
      </c>
      <c r="J247" s="54"/>
      <c r="K247" s="50"/>
    </row>
    <row r="248" spans="1:12" ht="19.5" thickBot="1" x14ac:dyDescent="0.3">
      <c r="A248" s="55">
        <v>43770</v>
      </c>
      <c r="B248" s="56"/>
      <c r="C248" s="57"/>
      <c r="D248" s="9" t="s">
        <v>10</v>
      </c>
      <c r="E248" s="9"/>
      <c r="F248" s="58"/>
      <c r="G248" s="59"/>
      <c r="H248" s="3"/>
      <c r="I248" s="60"/>
      <c r="J248" s="61"/>
      <c r="K248" s="10">
        <v>695</v>
      </c>
    </row>
    <row r="249" spans="1:12" x14ac:dyDescent="0.25">
      <c r="A249" s="39">
        <v>31001572</v>
      </c>
      <c r="B249" s="37" t="s">
        <v>244</v>
      </c>
      <c r="C249" s="19" t="s">
        <v>13</v>
      </c>
      <c r="D249" s="20"/>
      <c r="E249" s="21"/>
      <c r="F249" s="45"/>
      <c r="G249" s="46"/>
      <c r="H249" s="26"/>
      <c r="I249" s="22">
        <v>3000</v>
      </c>
      <c r="J249" s="28"/>
      <c r="K249" s="5">
        <f t="shared" ref="K249" si="205">F249+I249</f>
        <v>3000</v>
      </c>
      <c r="L249">
        <f>3000*33.95</f>
        <v>101850.00000000001</v>
      </c>
    </row>
    <row r="250" spans="1:12" ht="15.75" thickBot="1" x14ac:dyDescent="0.3">
      <c r="A250" s="40"/>
      <c r="B250" s="38"/>
      <c r="C250" s="30" t="s">
        <v>245</v>
      </c>
      <c r="D250" s="31"/>
      <c r="E250" s="32"/>
      <c r="F250" s="24"/>
      <c r="G250" s="25"/>
      <c r="H250" s="27"/>
      <c r="I250" s="24"/>
      <c r="J250" s="29"/>
      <c r="K250" s="6">
        <f t="shared" ref="K250" si="206">K248+I249-F249</f>
        <v>3695</v>
      </c>
    </row>
    <row r="251" spans="1:12" x14ac:dyDescent="0.25">
      <c r="A251" s="39">
        <v>30303918</v>
      </c>
      <c r="B251" s="37" t="s">
        <v>244</v>
      </c>
      <c r="C251" s="42" t="s">
        <v>90</v>
      </c>
      <c r="D251" s="43"/>
      <c r="E251" s="44"/>
      <c r="F251" s="45">
        <v>90</v>
      </c>
      <c r="G251" s="46"/>
      <c r="H251" s="26"/>
      <c r="I251" s="22"/>
      <c r="J251" s="28"/>
      <c r="K251" s="5">
        <f t="shared" ref="K251" si="207">F251+I251</f>
        <v>90</v>
      </c>
    </row>
    <row r="252" spans="1:12" ht="15.75" thickBot="1" x14ac:dyDescent="0.3">
      <c r="A252" s="40"/>
      <c r="B252" s="38"/>
      <c r="C252" s="30" t="s">
        <v>246</v>
      </c>
      <c r="D252" s="31"/>
      <c r="E252" s="32"/>
      <c r="F252" s="24"/>
      <c r="G252" s="25"/>
      <c r="H252" s="27"/>
      <c r="I252" s="24"/>
      <c r="J252" s="29"/>
      <c r="K252" s="6">
        <f t="shared" ref="K252" si="208">K250+I251-F251</f>
        <v>3605</v>
      </c>
    </row>
    <row r="253" spans="1:12" x14ac:dyDescent="0.25">
      <c r="A253" s="15">
        <v>19125541</v>
      </c>
      <c r="B253" s="37" t="s">
        <v>244</v>
      </c>
      <c r="C253" s="19" t="s">
        <v>49</v>
      </c>
      <c r="D253" s="20"/>
      <c r="E253" s="21"/>
      <c r="F253" s="22">
        <v>500</v>
      </c>
      <c r="G253" s="23"/>
      <c r="H253" s="26"/>
      <c r="I253" s="22"/>
      <c r="J253" s="28"/>
      <c r="K253" s="5">
        <f t="shared" ref="K253" si="209">F253+I253</f>
        <v>500</v>
      </c>
    </row>
    <row r="254" spans="1:12" ht="15.75" thickBot="1" x14ac:dyDescent="0.3">
      <c r="A254" s="16"/>
      <c r="B254" s="38"/>
      <c r="C254" s="30" t="s">
        <v>247</v>
      </c>
      <c r="D254" s="31"/>
      <c r="E254" s="32"/>
      <c r="F254" s="24"/>
      <c r="G254" s="25"/>
      <c r="H254" s="27"/>
      <c r="I254" s="24"/>
      <c r="J254" s="29"/>
      <c r="K254" s="6">
        <f t="shared" ref="K254" si="210">K252+I253-F253</f>
        <v>3105</v>
      </c>
    </row>
    <row r="255" spans="1:12" x14ac:dyDescent="0.25">
      <c r="A255" s="39">
        <v>19123344</v>
      </c>
      <c r="B255" s="37" t="s">
        <v>244</v>
      </c>
      <c r="C255" s="19" t="s">
        <v>225</v>
      </c>
      <c r="D255" s="20"/>
      <c r="E255" s="21"/>
      <c r="F255" s="45">
        <v>0.03</v>
      </c>
      <c r="G255" s="46"/>
      <c r="H255" s="26"/>
      <c r="I255" s="22"/>
      <c r="J255" s="28"/>
      <c r="K255" s="5">
        <f t="shared" ref="K255" si="211">F255+I255</f>
        <v>0.03</v>
      </c>
    </row>
    <row r="256" spans="1:12" ht="15.75" thickBot="1" x14ac:dyDescent="0.3">
      <c r="A256" s="40"/>
      <c r="B256" s="38"/>
      <c r="C256" s="30" t="s">
        <v>248</v>
      </c>
      <c r="D256" s="31"/>
      <c r="E256" s="32"/>
      <c r="F256" s="24"/>
      <c r="G256" s="25"/>
      <c r="H256" s="27"/>
      <c r="I256" s="24"/>
      <c r="J256" s="29"/>
      <c r="K256" s="6">
        <f t="shared" ref="K256" si="212">K254+I255-F255</f>
        <v>3104.97</v>
      </c>
      <c r="L256" s="14">
        <f>F255*33.92</f>
        <v>1.0176000000000001</v>
      </c>
    </row>
    <row r="257" spans="1:12" x14ac:dyDescent="0.25">
      <c r="A257" s="39">
        <v>31100467</v>
      </c>
      <c r="B257" s="37" t="s">
        <v>249</v>
      </c>
      <c r="C257" s="42" t="s">
        <v>90</v>
      </c>
      <c r="D257" s="43"/>
      <c r="E257" s="44"/>
      <c r="F257" s="45">
        <v>712.95</v>
      </c>
      <c r="G257" s="46"/>
      <c r="H257" s="26"/>
      <c r="I257" s="22"/>
      <c r="J257" s="28"/>
      <c r="K257" s="5">
        <f t="shared" ref="K257" si="213">F257+I257</f>
        <v>712.95</v>
      </c>
    </row>
    <row r="258" spans="1:12" ht="15.75" thickBot="1" x14ac:dyDescent="0.3">
      <c r="A258" s="40"/>
      <c r="B258" s="38"/>
      <c r="C258" s="30" t="s">
        <v>250</v>
      </c>
      <c r="D258" s="31"/>
      <c r="E258" s="32"/>
      <c r="F258" s="24"/>
      <c r="G258" s="25"/>
      <c r="H258" s="27"/>
      <c r="I258" s="24"/>
      <c r="J258" s="29"/>
      <c r="K258" s="6">
        <f t="shared" ref="K258" si="214">K256+I257-F257</f>
        <v>2392.0199999999995</v>
      </c>
    </row>
    <row r="259" spans="1:12" x14ac:dyDescent="0.25">
      <c r="A259" s="15">
        <v>31100476</v>
      </c>
      <c r="B259" s="37" t="s">
        <v>249</v>
      </c>
      <c r="C259" s="19" t="s">
        <v>13</v>
      </c>
      <c r="D259" s="20"/>
      <c r="E259" s="21"/>
      <c r="F259" s="22"/>
      <c r="G259" s="23"/>
      <c r="H259" s="26"/>
      <c r="I259" s="22">
        <v>260.08</v>
      </c>
      <c r="J259" s="28"/>
      <c r="K259" s="5">
        <f t="shared" ref="K259" si="215">F259+I259</f>
        <v>260.08</v>
      </c>
    </row>
    <row r="260" spans="1:12" ht="15.75" thickBot="1" x14ac:dyDescent="0.3">
      <c r="A260" s="16"/>
      <c r="B260" s="38"/>
      <c r="C260" s="30" t="s">
        <v>251</v>
      </c>
      <c r="D260" s="31"/>
      <c r="E260" s="32"/>
      <c r="F260" s="24"/>
      <c r="G260" s="25"/>
      <c r="H260" s="27"/>
      <c r="I260" s="24"/>
      <c r="J260" s="29"/>
      <c r="K260" s="6">
        <f t="shared" ref="K260" si="216">K258+I259-F259</f>
        <v>2652.0999999999995</v>
      </c>
    </row>
    <row r="261" spans="1:12" x14ac:dyDescent="0.25">
      <c r="A261" s="39">
        <v>18614445</v>
      </c>
      <c r="B261" s="37" t="s">
        <v>249</v>
      </c>
      <c r="C261" s="19" t="s">
        <v>225</v>
      </c>
      <c r="D261" s="20"/>
      <c r="E261" s="21"/>
      <c r="F261" s="45">
        <v>6</v>
      </c>
      <c r="G261" s="46"/>
      <c r="H261" s="26"/>
      <c r="I261" s="22"/>
      <c r="J261" s="28"/>
      <c r="K261" s="5">
        <f t="shared" ref="K261" si="217">F261+I261</f>
        <v>6</v>
      </c>
    </row>
    <row r="262" spans="1:12" ht="15.75" thickBot="1" x14ac:dyDescent="0.3">
      <c r="A262" s="40"/>
      <c r="B262" s="38"/>
      <c r="C262" s="30" t="s">
        <v>252</v>
      </c>
      <c r="D262" s="31"/>
      <c r="E262" s="32"/>
      <c r="F262" s="24"/>
      <c r="G262" s="25"/>
      <c r="H262" s="27"/>
      <c r="I262" s="24"/>
      <c r="J262" s="29"/>
      <c r="K262" s="6">
        <f t="shared" ref="K262" si="218">K260+I261-F261</f>
        <v>2646.0999999999995</v>
      </c>
    </row>
    <row r="263" spans="1:12" x14ac:dyDescent="0.25">
      <c r="A263" s="39">
        <v>0</v>
      </c>
      <c r="B263" s="37" t="s">
        <v>253</v>
      </c>
      <c r="C263" s="42" t="s">
        <v>90</v>
      </c>
      <c r="D263" s="43"/>
      <c r="E263" s="44"/>
      <c r="F263" s="45">
        <v>100</v>
      </c>
      <c r="G263" s="46"/>
      <c r="H263" s="26"/>
      <c r="I263" s="22"/>
      <c r="J263" s="28"/>
      <c r="K263" s="5">
        <f t="shared" ref="K263" si="219">F263+I263</f>
        <v>100</v>
      </c>
    </row>
    <row r="264" spans="1:12" ht="15.75" thickBot="1" x14ac:dyDescent="0.3">
      <c r="A264" s="40"/>
      <c r="B264" s="38"/>
      <c r="C264" s="30" t="s">
        <v>254</v>
      </c>
      <c r="D264" s="31"/>
      <c r="E264" s="32"/>
      <c r="F264" s="24"/>
      <c r="G264" s="25"/>
      <c r="H264" s="27"/>
      <c r="I264" s="24"/>
      <c r="J264" s="29"/>
      <c r="K264" s="6">
        <f t="shared" ref="K264" si="220">K262+I263-F263</f>
        <v>2546.0999999999995</v>
      </c>
    </row>
    <row r="265" spans="1:12" x14ac:dyDescent="0.25">
      <c r="A265" s="15">
        <v>0</v>
      </c>
      <c r="B265" s="37" t="s">
        <v>253</v>
      </c>
      <c r="C265" s="19" t="s">
        <v>225</v>
      </c>
      <c r="D265" s="20"/>
      <c r="E265" s="21"/>
      <c r="F265" s="22">
        <v>0.03</v>
      </c>
      <c r="G265" s="23"/>
      <c r="H265" s="26"/>
      <c r="I265" s="22"/>
      <c r="J265" s="28"/>
      <c r="K265" s="5">
        <f t="shared" ref="K265" si="221">F265+I265</f>
        <v>0.03</v>
      </c>
      <c r="L265" s="13">
        <f>0.03*33.95</f>
        <v>1.0185</v>
      </c>
    </row>
    <row r="266" spans="1:12" ht="15.75" thickBot="1" x14ac:dyDescent="0.3">
      <c r="A266" s="16"/>
      <c r="B266" s="38"/>
      <c r="C266" s="30" t="s">
        <v>255</v>
      </c>
      <c r="D266" s="31"/>
      <c r="E266" s="32"/>
      <c r="F266" s="24"/>
      <c r="G266" s="25"/>
      <c r="H266" s="27"/>
      <c r="I266" s="24"/>
      <c r="J266" s="29"/>
      <c r="K266" s="6">
        <f t="shared" ref="K266" si="222">K264+I265-F265</f>
        <v>2546.0699999999993</v>
      </c>
    </row>
    <row r="267" spans="1:12" x14ac:dyDescent="0.25">
      <c r="A267" s="74">
        <v>24</v>
      </c>
      <c r="B267" s="37" t="s">
        <v>253</v>
      </c>
      <c r="C267" s="19" t="s">
        <v>256</v>
      </c>
      <c r="D267" s="20"/>
      <c r="E267" s="21"/>
      <c r="F267" s="45">
        <v>1000</v>
      </c>
      <c r="G267" s="46"/>
      <c r="H267" s="26"/>
      <c r="I267" s="22"/>
      <c r="J267" s="28"/>
      <c r="K267" s="5">
        <f t="shared" ref="K267" si="223">F267+I267</f>
        <v>1000</v>
      </c>
    </row>
    <row r="268" spans="1:12" ht="15.75" thickBot="1" x14ac:dyDescent="0.3">
      <c r="A268" s="75"/>
      <c r="B268" s="38"/>
      <c r="C268" s="30" t="s">
        <v>257</v>
      </c>
      <c r="D268" s="31"/>
      <c r="E268" s="32"/>
      <c r="F268" s="24"/>
      <c r="G268" s="25"/>
      <c r="H268" s="27"/>
      <c r="I268" s="24"/>
      <c r="J268" s="29"/>
      <c r="K268" s="6">
        <f t="shared" ref="K268" si="224">K266+I267-F267</f>
        <v>1546.0699999999993</v>
      </c>
    </row>
    <row r="269" spans="1:12" x14ac:dyDescent="0.25">
      <c r="A269" s="39">
        <v>21501830</v>
      </c>
      <c r="B269" s="37" t="s">
        <v>258</v>
      </c>
      <c r="C269" s="42" t="s">
        <v>13</v>
      </c>
      <c r="D269" s="43"/>
      <c r="E269" s="44"/>
      <c r="F269" s="45"/>
      <c r="G269" s="46"/>
      <c r="H269" s="26"/>
      <c r="I269" s="22">
        <v>21</v>
      </c>
      <c r="J269" s="28"/>
      <c r="K269" s="5">
        <f t="shared" ref="K269" si="225">F269+I269</f>
        <v>21</v>
      </c>
    </row>
    <row r="270" spans="1:12" ht="15.75" thickBot="1" x14ac:dyDescent="0.3">
      <c r="A270" s="40"/>
      <c r="B270" s="38"/>
      <c r="C270" s="30" t="s">
        <v>259</v>
      </c>
      <c r="D270" s="31"/>
      <c r="E270" s="32"/>
      <c r="F270" s="24"/>
      <c r="G270" s="25"/>
      <c r="H270" s="27"/>
      <c r="I270" s="24"/>
      <c r="J270" s="29"/>
      <c r="K270" s="6">
        <f t="shared" ref="K270" si="226">K268+I269-F269</f>
        <v>1567.0699999999993</v>
      </c>
    </row>
    <row r="271" spans="1:12" x14ac:dyDescent="0.25">
      <c r="A271" s="118">
        <v>25</v>
      </c>
      <c r="B271" s="37" t="s">
        <v>258</v>
      </c>
      <c r="C271" s="19" t="s">
        <v>66</v>
      </c>
      <c r="D271" s="20"/>
      <c r="E271" s="21"/>
      <c r="F271" s="22">
        <v>160</v>
      </c>
      <c r="G271" s="23"/>
      <c r="H271" s="26"/>
      <c r="I271" s="22"/>
      <c r="J271" s="28"/>
      <c r="K271" s="5">
        <f t="shared" ref="K271" si="227">F271+I271</f>
        <v>160</v>
      </c>
    </row>
    <row r="272" spans="1:12" ht="15.75" thickBot="1" x14ac:dyDescent="0.3">
      <c r="A272" s="119"/>
      <c r="B272" s="38"/>
      <c r="C272" s="30" t="s">
        <v>260</v>
      </c>
      <c r="D272" s="31"/>
      <c r="E272" s="32"/>
      <c r="F272" s="24"/>
      <c r="G272" s="25"/>
      <c r="H272" s="27"/>
      <c r="I272" s="24"/>
      <c r="J272" s="29"/>
      <c r="K272" s="6">
        <f t="shared" ref="K272" si="228">K270+I271-F271</f>
        <v>1407.0699999999993</v>
      </c>
    </row>
    <row r="273" spans="1:12" x14ac:dyDescent="0.25">
      <c r="A273" s="39">
        <v>30307869</v>
      </c>
      <c r="B273" s="37" t="s">
        <v>258</v>
      </c>
      <c r="C273" s="19" t="s">
        <v>90</v>
      </c>
      <c r="D273" s="20"/>
      <c r="E273" s="21"/>
      <c r="F273" s="45">
        <v>100</v>
      </c>
      <c r="G273" s="46"/>
      <c r="H273" s="26"/>
      <c r="I273" s="22"/>
      <c r="J273" s="28"/>
      <c r="K273" s="5">
        <f t="shared" ref="K273" si="229">F273+I273</f>
        <v>100</v>
      </c>
    </row>
    <row r="274" spans="1:12" ht="15.75" thickBot="1" x14ac:dyDescent="0.3">
      <c r="A274" s="40"/>
      <c r="B274" s="38"/>
      <c r="C274" s="30" t="s">
        <v>261</v>
      </c>
      <c r="D274" s="31"/>
      <c r="E274" s="32"/>
      <c r="F274" s="24"/>
      <c r="G274" s="25"/>
      <c r="H274" s="27"/>
      <c r="I274" s="24"/>
      <c r="J274" s="29"/>
      <c r="K274" s="6">
        <f t="shared" ref="K274" si="230">K272+I273-F273</f>
        <v>1307.0699999999993</v>
      </c>
    </row>
    <row r="275" spans="1:12" x14ac:dyDescent="0.25">
      <c r="A275" s="116">
        <v>23</v>
      </c>
      <c r="B275" s="37" t="s">
        <v>262</v>
      </c>
      <c r="C275" s="101" t="s">
        <v>95</v>
      </c>
      <c r="D275" s="102"/>
      <c r="E275" s="103"/>
      <c r="F275" s="104">
        <v>518</v>
      </c>
      <c r="G275" s="105"/>
      <c r="H275" s="26"/>
      <c r="I275" s="22"/>
      <c r="J275" s="28"/>
      <c r="K275" s="5">
        <f t="shared" ref="K275" si="231">F275+I275</f>
        <v>518</v>
      </c>
    </row>
    <row r="276" spans="1:12" ht="15.75" thickBot="1" x14ac:dyDescent="0.3">
      <c r="A276" s="117"/>
      <c r="B276" s="38"/>
      <c r="C276" s="108" t="s">
        <v>263</v>
      </c>
      <c r="D276" s="109"/>
      <c r="E276" s="110"/>
      <c r="F276" s="106"/>
      <c r="G276" s="107"/>
      <c r="H276" s="27"/>
      <c r="I276" s="24"/>
      <c r="J276" s="29"/>
      <c r="K276" s="6">
        <f t="shared" ref="K276" si="232">K274+I275-F275</f>
        <v>789.06999999999925</v>
      </c>
    </row>
    <row r="277" spans="1:12" x14ac:dyDescent="0.25">
      <c r="A277" s="15">
        <v>14309164</v>
      </c>
      <c r="B277" s="37" t="s">
        <v>262</v>
      </c>
      <c r="C277" s="111" t="s">
        <v>90</v>
      </c>
      <c r="D277" s="112"/>
      <c r="E277" s="113"/>
      <c r="F277" s="114">
        <v>300</v>
      </c>
      <c r="G277" s="115"/>
      <c r="H277" s="26"/>
      <c r="I277" s="22"/>
      <c r="J277" s="28"/>
      <c r="K277" s="5">
        <f t="shared" ref="K277" si="233">F277+I277</f>
        <v>300</v>
      </c>
    </row>
    <row r="278" spans="1:12" ht="15.75" thickBot="1" x14ac:dyDescent="0.3">
      <c r="A278" s="16"/>
      <c r="B278" s="38"/>
      <c r="C278" s="108" t="s">
        <v>264</v>
      </c>
      <c r="D278" s="109"/>
      <c r="E278" s="110"/>
      <c r="F278" s="106"/>
      <c r="G278" s="107"/>
      <c r="H278" s="27"/>
      <c r="I278" s="24"/>
      <c r="J278" s="29"/>
      <c r="K278" s="6">
        <f t="shared" ref="K278" si="234">K276+I277-F277</f>
        <v>489.06999999999925</v>
      </c>
    </row>
    <row r="279" spans="1:12" x14ac:dyDescent="0.25">
      <c r="A279" s="39">
        <v>14308074</v>
      </c>
      <c r="B279" s="37" t="s">
        <v>262</v>
      </c>
      <c r="C279" s="111" t="s">
        <v>265</v>
      </c>
      <c r="D279" s="112"/>
      <c r="E279" s="113"/>
      <c r="F279" s="104">
        <v>0.03</v>
      </c>
      <c r="G279" s="105"/>
      <c r="H279" s="26"/>
      <c r="I279" s="22"/>
      <c r="J279" s="28"/>
      <c r="K279" s="5">
        <f t="shared" ref="K279" si="235">F279+I279</f>
        <v>0.03</v>
      </c>
    </row>
    <row r="280" spans="1:12" ht="15.75" thickBot="1" x14ac:dyDescent="0.3">
      <c r="A280" s="40"/>
      <c r="B280" s="38"/>
      <c r="C280" s="108" t="s">
        <v>266</v>
      </c>
      <c r="D280" s="109"/>
      <c r="E280" s="110"/>
      <c r="F280" s="106"/>
      <c r="G280" s="107"/>
      <c r="H280" s="27"/>
      <c r="I280" s="24"/>
      <c r="J280" s="29"/>
      <c r="K280" s="6">
        <f t="shared" ref="K280" si="236">K278+I279-F279</f>
        <v>489.03999999999928</v>
      </c>
    </row>
    <row r="281" spans="1:12" x14ac:dyDescent="0.25">
      <c r="A281" s="39">
        <v>13911331</v>
      </c>
      <c r="B281" s="37" t="s">
        <v>262</v>
      </c>
      <c r="C281" s="101" t="s">
        <v>90</v>
      </c>
      <c r="D281" s="102"/>
      <c r="E281" s="103"/>
      <c r="F281" s="104">
        <v>100</v>
      </c>
      <c r="G281" s="105"/>
      <c r="H281" s="26"/>
      <c r="I281" s="22"/>
      <c r="J281" s="28"/>
      <c r="K281" s="5">
        <f t="shared" ref="K281" si="237">F281+I281</f>
        <v>100</v>
      </c>
    </row>
    <row r="282" spans="1:12" ht="15.75" thickBot="1" x14ac:dyDescent="0.3">
      <c r="A282" s="40"/>
      <c r="B282" s="38"/>
      <c r="C282" s="108" t="s">
        <v>267</v>
      </c>
      <c r="D282" s="109"/>
      <c r="E282" s="110"/>
      <c r="F282" s="106"/>
      <c r="G282" s="107"/>
      <c r="H282" s="27"/>
      <c r="I282" s="24"/>
      <c r="J282" s="29"/>
      <c r="K282" s="6">
        <f t="shared" ref="K282" si="238">K280+I281-F281</f>
        <v>389.03999999999928</v>
      </c>
      <c r="L282" s="7">
        <f>0.03*33.95</f>
        <v>1.0185</v>
      </c>
    </row>
    <row r="283" spans="1:12" x14ac:dyDescent="0.25">
      <c r="A283" s="15">
        <v>13911006</v>
      </c>
      <c r="B283" s="37" t="s">
        <v>262</v>
      </c>
      <c r="C283" s="111" t="s">
        <v>268</v>
      </c>
      <c r="D283" s="112"/>
      <c r="E283" s="113"/>
      <c r="F283" s="114">
        <v>0.03</v>
      </c>
      <c r="G283" s="115"/>
      <c r="H283" s="26"/>
      <c r="I283" s="22"/>
      <c r="J283" s="28"/>
      <c r="K283" s="5">
        <f t="shared" ref="K283" si="239">F283+I283</f>
        <v>0.03</v>
      </c>
    </row>
    <row r="284" spans="1:12" ht="15.75" thickBot="1" x14ac:dyDescent="0.3">
      <c r="A284" s="16"/>
      <c r="B284" s="38"/>
      <c r="C284" s="108" t="s">
        <v>269</v>
      </c>
      <c r="D284" s="109"/>
      <c r="E284" s="110"/>
      <c r="F284" s="106"/>
      <c r="G284" s="107"/>
      <c r="H284" s="27"/>
      <c r="I284" s="24"/>
      <c r="J284" s="29"/>
      <c r="K284" s="6">
        <f t="shared" ref="K284" si="240">K282+I283-F283</f>
        <v>389.00999999999931</v>
      </c>
    </row>
    <row r="285" spans="1:12" x14ac:dyDescent="0.25">
      <c r="A285" s="39">
        <v>31009621</v>
      </c>
      <c r="B285" s="37" t="s">
        <v>270</v>
      </c>
      <c r="C285" s="111" t="s">
        <v>271</v>
      </c>
      <c r="D285" s="112"/>
      <c r="E285" s="113"/>
      <c r="F285" s="104"/>
      <c r="G285" s="105"/>
      <c r="H285" s="26"/>
      <c r="I285" s="22">
        <v>500</v>
      </c>
      <c r="J285" s="28"/>
      <c r="K285" s="5">
        <f t="shared" ref="K285" si="241">F285+I285</f>
        <v>500</v>
      </c>
    </row>
    <row r="286" spans="1:12" ht="15.75" thickBot="1" x14ac:dyDescent="0.3">
      <c r="A286" s="40"/>
      <c r="B286" s="38"/>
      <c r="C286" s="108" t="s">
        <v>272</v>
      </c>
      <c r="D286" s="109"/>
      <c r="E286" s="110"/>
      <c r="F286" s="106"/>
      <c r="G286" s="107"/>
      <c r="H286" s="27"/>
      <c r="I286" s="24"/>
      <c r="J286" s="29"/>
      <c r="K286" s="6">
        <f t="shared" ref="K286" si="242">K284+I285-F285</f>
        <v>889.00999999999931</v>
      </c>
    </row>
    <row r="287" spans="1:12" x14ac:dyDescent="0.25">
      <c r="A287" s="39">
        <v>17156476</v>
      </c>
      <c r="B287" s="37" t="s">
        <v>273</v>
      </c>
      <c r="C287" s="101" t="s">
        <v>90</v>
      </c>
      <c r="D287" s="102"/>
      <c r="E287" s="103"/>
      <c r="F287" s="104">
        <v>120</v>
      </c>
      <c r="G287" s="105"/>
      <c r="H287" s="26"/>
      <c r="I287" s="22"/>
      <c r="J287" s="28"/>
      <c r="K287" s="5">
        <f t="shared" ref="K287" si="243">F287+I287</f>
        <v>120</v>
      </c>
    </row>
    <row r="288" spans="1:12" ht="15.75" thickBot="1" x14ac:dyDescent="0.3">
      <c r="A288" s="40"/>
      <c r="B288" s="38"/>
      <c r="C288" s="108" t="s">
        <v>274</v>
      </c>
      <c r="D288" s="109"/>
      <c r="E288" s="110"/>
      <c r="F288" s="106"/>
      <c r="G288" s="107"/>
      <c r="H288" s="27"/>
      <c r="I288" s="24"/>
      <c r="J288" s="29"/>
      <c r="K288" s="6">
        <f t="shared" ref="K288" si="244">K286+I287-F287</f>
        <v>769.00999999999931</v>
      </c>
    </row>
    <row r="289" spans="1:11" x14ac:dyDescent="0.25">
      <c r="A289" s="15">
        <v>17156178</v>
      </c>
      <c r="B289" s="37" t="s">
        <v>273</v>
      </c>
      <c r="C289" s="19" t="s">
        <v>265</v>
      </c>
      <c r="D289" s="20"/>
      <c r="E289" s="21"/>
      <c r="F289" s="22">
        <v>0.03</v>
      </c>
      <c r="G289" s="23"/>
      <c r="H289" s="26"/>
      <c r="I289" s="22"/>
      <c r="J289" s="28"/>
      <c r="K289" s="5">
        <f t="shared" ref="K289" si="245">F289+I289</f>
        <v>0.03</v>
      </c>
    </row>
    <row r="290" spans="1:11" ht="15.75" thickBot="1" x14ac:dyDescent="0.3">
      <c r="A290" s="16"/>
      <c r="B290" s="38"/>
      <c r="C290" s="30" t="s">
        <v>275</v>
      </c>
      <c r="D290" s="31"/>
      <c r="E290" s="32"/>
      <c r="F290" s="24"/>
      <c r="G290" s="25"/>
      <c r="H290" s="27"/>
      <c r="I290" s="24"/>
      <c r="J290" s="29"/>
      <c r="K290" s="6">
        <f t="shared" ref="K290" si="246">K288+I289-F289</f>
        <v>768.97999999999934</v>
      </c>
    </row>
    <row r="291" spans="1:11" x14ac:dyDescent="0.25">
      <c r="A291" s="15">
        <v>30309688</v>
      </c>
      <c r="B291" s="37" t="s">
        <v>273</v>
      </c>
      <c r="C291" s="19" t="s">
        <v>276</v>
      </c>
      <c r="D291" s="20"/>
      <c r="E291" s="21"/>
      <c r="F291" s="45"/>
      <c r="G291" s="46"/>
      <c r="H291" s="26"/>
      <c r="I291" s="22">
        <v>1000</v>
      </c>
      <c r="J291" s="28"/>
      <c r="K291" s="5">
        <f t="shared" ref="K291" si="247">F291+I291</f>
        <v>1000</v>
      </c>
    </row>
    <row r="292" spans="1:11" ht="15.75" thickBot="1" x14ac:dyDescent="0.3">
      <c r="A292" s="16"/>
      <c r="B292" s="38"/>
      <c r="C292" s="98" t="s">
        <v>277</v>
      </c>
      <c r="D292" s="99"/>
      <c r="E292" s="100"/>
      <c r="F292" s="24"/>
      <c r="G292" s="25"/>
      <c r="H292" s="27"/>
      <c r="I292" s="24"/>
      <c r="J292" s="29"/>
      <c r="K292" s="6">
        <f t="shared" ref="K292" si="248">K290+I291-F291</f>
        <v>1768.9799999999993</v>
      </c>
    </row>
    <row r="293" spans="1:11" x14ac:dyDescent="0.25">
      <c r="A293" s="39">
        <v>30302345</v>
      </c>
      <c r="B293" s="37" t="s">
        <v>278</v>
      </c>
      <c r="C293" s="42" t="s">
        <v>279</v>
      </c>
      <c r="D293" s="43"/>
      <c r="E293" s="44"/>
      <c r="F293" s="45"/>
      <c r="G293" s="46"/>
      <c r="H293" s="26"/>
      <c r="I293" s="22">
        <v>350</v>
      </c>
      <c r="J293" s="28"/>
      <c r="K293" s="5">
        <f t="shared" ref="K293" si="249">F293+I293</f>
        <v>350</v>
      </c>
    </row>
    <row r="294" spans="1:11" ht="15.75" thickBot="1" x14ac:dyDescent="0.3">
      <c r="A294" s="40"/>
      <c r="B294" s="38"/>
      <c r="C294" s="30" t="s">
        <v>280</v>
      </c>
      <c r="D294" s="31"/>
      <c r="E294" s="32"/>
      <c r="F294" s="24"/>
      <c r="G294" s="25"/>
      <c r="H294" s="27"/>
      <c r="I294" s="24"/>
      <c r="J294" s="29"/>
      <c r="K294" s="6">
        <f t="shared" ref="K294" si="250">K292+I293-F293</f>
        <v>2118.9799999999996</v>
      </c>
    </row>
    <row r="295" spans="1:11" x14ac:dyDescent="0.25">
      <c r="A295" s="15">
        <v>30302353</v>
      </c>
      <c r="B295" s="37" t="s">
        <v>278</v>
      </c>
      <c r="C295" s="19" t="s">
        <v>90</v>
      </c>
      <c r="D295" s="20"/>
      <c r="E295" s="21"/>
      <c r="F295" s="22">
        <v>296.94</v>
      </c>
      <c r="G295" s="23"/>
      <c r="H295" s="26"/>
      <c r="I295" s="22"/>
      <c r="J295" s="28"/>
      <c r="K295" s="5">
        <f t="shared" ref="K295" si="251">F295+I295</f>
        <v>296.94</v>
      </c>
    </row>
    <row r="296" spans="1:11" ht="15.75" thickBot="1" x14ac:dyDescent="0.3">
      <c r="A296" s="16"/>
      <c r="B296" s="38"/>
      <c r="C296" s="30" t="s">
        <v>281</v>
      </c>
      <c r="D296" s="31"/>
      <c r="E296" s="32"/>
      <c r="F296" s="24"/>
      <c r="G296" s="25"/>
      <c r="H296" s="27"/>
      <c r="I296" s="24"/>
      <c r="J296" s="29"/>
      <c r="K296" s="6">
        <f t="shared" ref="K296" si="252">K294+I295-F295</f>
        <v>1822.0399999999995</v>
      </c>
    </row>
    <row r="297" spans="1:11" x14ac:dyDescent="0.25">
      <c r="A297" s="39">
        <v>30302677</v>
      </c>
      <c r="B297" s="37" t="s">
        <v>282</v>
      </c>
      <c r="C297" s="19" t="s">
        <v>283</v>
      </c>
      <c r="D297" s="20"/>
      <c r="E297" s="21"/>
      <c r="F297" s="45"/>
      <c r="G297" s="46"/>
      <c r="H297" s="26"/>
      <c r="I297" s="22">
        <v>450</v>
      </c>
      <c r="J297" s="28"/>
      <c r="K297" s="5">
        <f t="shared" ref="K297" si="253">F297+I297</f>
        <v>450</v>
      </c>
    </row>
    <row r="298" spans="1:11" ht="15.75" thickBot="1" x14ac:dyDescent="0.3">
      <c r="A298" s="40"/>
      <c r="B298" s="38"/>
      <c r="C298" s="30" t="s">
        <v>284</v>
      </c>
      <c r="D298" s="31"/>
      <c r="E298" s="32"/>
      <c r="F298" s="24"/>
      <c r="G298" s="25"/>
      <c r="H298" s="27"/>
      <c r="I298" s="24"/>
      <c r="J298" s="29"/>
      <c r="K298" s="6">
        <f t="shared" ref="K298" si="254">K296+I297-F297</f>
        <v>2272.0399999999995</v>
      </c>
    </row>
    <row r="299" spans="1:11" x14ac:dyDescent="0.25">
      <c r="A299" s="39">
        <v>30302681</v>
      </c>
      <c r="B299" s="37">
        <v>43785</v>
      </c>
      <c r="C299" s="92" t="s">
        <v>90</v>
      </c>
      <c r="D299" s="93"/>
      <c r="E299" s="94"/>
      <c r="F299" s="95">
        <v>959.28</v>
      </c>
      <c r="G299" s="96"/>
      <c r="H299" s="26"/>
      <c r="I299" s="22"/>
      <c r="J299" s="28"/>
      <c r="K299" s="5">
        <f t="shared" ref="K299" si="255">F299+I299</f>
        <v>959.28</v>
      </c>
    </row>
    <row r="300" spans="1:11" ht="15.75" thickBot="1" x14ac:dyDescent="0.3">
      <c r="A300" s="40"/>
      <c r="B300" s="38"/>
      <c r="C300" s="89" t="s">
        <v>285</v>
      </c>
      <c r="D300" s="90"/>
      <c r="E300" s="91"/>
      <c r="F300" s="87"/>
      <c r="G300" s="97"/>
      <c r="H300" s="27"/>
      <c r="I300" s="24"/>
      <c r="J300" s="29"/>
      <c r="K300" s="6">
        <f t="shared" ref="K300" si="256">K298+I299-F299</f>
        <v>1312.7599999999995</v>
      </c>
    </row>
    <row r="301" spans="1:11" x14ac:dyDescent="0.25">
      <c r="A301" s="15">
        <v>30302692</v>
      </c>
      <c r="B301" s="37" t="s">
        <v>282</v>
      </c>
      <c r="C301" s="76" t="s">
        <v>283</v>
      </c>
      <c r="D301" s="77"/>
      <c r="E301" s="78"/>
      <c r="F301" s="79"/>
      <c r="G301" s="80"/>
      <c r="H301" s="83"/>
      <c r="I301" s="85">
        <v>156.16999999999999</v>
      </c>
      <c r="J301" s="86"/>
      <c r="K301" s="5">
        <f t="shared" ref="K301" si="257">F301+I301</f>
        <v>156.16999999999999</v>
      </c>
    </row>
    <row r="302" spans="1:11" ht="15.75" thickBot="1" x14ac:dyDescent="0.3">
      <c r="A302" s="16"/>
      <c r="B302" s="38"/>
      <c r="C302" s="89" t="s">
        <v>286</v>
      </c>
      <c r="D302" s="90"/>
      <c r="E302" s="91"/>
      <c r="F302" s="81"/>
      <c r="G302" s="82"/>
      <c r="H302" s="84"/>
      <c r="I302" s="87"/>
      <c r="J302" s="88"/>
      <c r="K302" s="6">
        <f t="shared" ref="K302" si="258">K300+I301-F301</f>
        <v>1468.9299999999996</v>
      </c>
    </row>
    <row r="303" spans="1:11" x14ac:dyDescent="0.25">
      <c r="A303" s="74">
        <v>26</v>
      </c>
      <c r="B303" s="37" t="s">
        <v>287</v>
      </c>
      <c r="C303" s="19" t="s">
        <v>95</v>
      </c>
      <c r="D303" s="20"/>
      <c r="E303" s="21"/>
      <c r="F303" s="45">
        <v>500</v>
      </c>
      <c r="G303" s="46"/>
      <c r="H303" s="26"/>
      <c r="I303" s="22"/>
      <c r="J303" s="28"/>
      <c r="K303" s="5">
        <f t="shared" ref="K303" si="259">F303+I303</f>
        <v>500</v>
      </c>
    </row>
    <row r="304" spans="1:11" ht="15.75" thickBot="1" x14ac:dyDescent="0.3">
      <c r="A304" s="75"/>
      <c r="B304" s="38"/>
      <c r="C304" s="30" t="s">
        <v>288</v>
      </c>
      <c r="D304" s="31"/>
      <c r="E304" s="32"/>
      <c r="F304" s="24"/>
      <c r="G304" s="25"/>
      <c r="H304" s="27"/>
      <c r="I304" s="24"/>
      <c r="J304" s="29"/>
      <c r="K304" s="6">
        <f t="shared" ref="K304" si="260">K302+I303-F303</f>
        <v>968.92999999999961</v>
      </c>
    </row>
    <row r="305" spans="1:11" x14ac:dyDescent="0.25">
      <c r="A305" s="39">
        <v>17403944</v>
      </c>
      <c r="B305" s="37" t="s">
        <v>287</v>
      </c>
      <c r="C305" s="42" t="s">
        <v>46</v>
      </c>
      <c r="D305" s="43"/>
      <c r="E305" s="44"/>
      <c r="F305" s="45">
        <v>300</v>
      </c>
      <c r="G305" s="46"/>
      <c r="H305" s="26"/>
      <c r="I305" s="22"/>
      <c r="J305" s="28"/>
      <c r="K305" s="5">
        <f t="shared" ref="K305" si="261">F305+I305</f>
        <v>300</v>
      </c>
    </row>
    <row r="306" spans="1:11" ht="15.75" thickBot="1" x14ac:dyDescent="0.3">
      <c r="A306" s="40"/>
      <c r="B306" s="38"/>
      <c r="C306" s="30" t="s">
        <v>289</v>
      </c>
      <c r="D306" s="31"/>
      <c r="E306" s="32"/>
      <c r="F306" s="24"/>
      <c r="G306" s="25"/>
      <c r="H306" s="27"/>
      <c r="I306" s="24"/>
      <c r="J306" s="29"/>
      <c r="K306" s="6">
        <f t="shared" ref="K306" si="262">K304+I305-F305</f>
        <v>668.92999999999961</v>
      </c>
    </row>
    <row r="307" spans="1:11" x14ac:dyDescent="0.25">
      <c r="A307" s="15">
        <v>17403085</v>
      </c>
      <c r="B307" s="37" t="s">
        <v>287</v>
      </c>
      <c r="C307" s="19" t="s">
        <v>225</v>
      </c>
      <c r="D307" s="20"/>
      <c r="E307" s="21"/>
      <c r="F307" s="22">
        <v>0.03</v>
      </c>
      <c r="G307" s="23"/>
      <c r="H307" s="26"/>
      <c r="I307" s="22"/>
      <c r="J307" s="28"/>
      <c r="K307" s="5">
        <f t="shared" ref="K307" si="263">F307+I307</f>
        <v>0.03</v>
      </c>
    </row>
    <row r="308" spans="1:11" ht="15.75" thickBot="1" x14ac:dyDescent="0.3">
      <c r="A308" s="16"/>
      <c r="B308" s="38"/>
      <c r="C308" s="30" t="s">
        <v>290</v>
      </c>
      <c r="D308" s="31"/>
      <c r="E308" s="32"/>
      <c r="F308" s="24"/>
      <c r="G308" s="25"/>
      <c r="H308" s="27"/>
      <c r="I308" s="24"/>
      <c r="J308" s="29"/>
      <c r="K308" s="6">
        <f t="shared" ref="K308" si="264">K306+I307-F307</f>
        <v>668.89999999999964</v>
      </c>
    </row>
    <row r="309" spans="1:11" x14ac:dyDescent="0.25">
      <c r="A309" s="39">
        <v>30304129</v>
      </c>
      <c r="B309" s="37" t="s">
        <v>291</v>
      </c>
      <c r="C309" s="19" t="s">
        <v>13</v>
      </c>
      <c r="D309" s="20"/>
      <c r="E309" s="21"/>
      <c r="F309" s="45"/>
      <c r="G309" s="46"/>
      <c r="H309" s="26"/>
      <c r="I309" s="22">
        <v>34.200000000000003</v>
      </c>
      <c r="J309" s="28"/>
      <c r="K309" s="5">
        <f t="shared" ref="K309" si="265">F309+I309</f>
        <v>34.200000000000003</v>
      </c>
    </row>
    <row r="310" spans="1:11" ht="15.75" thickBot="1" x14ac:dyDescent="0.3">
      <c r="A310" s="40"/>
      <c r="B310" s="38"/>
      <c r="C310" s="30" t="s">
        <v>292</v>
      </c>
      <c r="D310" s="31"/>
      <c r="E310" s="32"/>
      <c r="F310" s="24"/>
      <c r="G310" s="25"/>
      <c r="H310" s="27"/>
      <c r="I310" s="24"/>
      <c r="J310" s="29"/>
      <c r="K310" s="6">
        <f t="shared" ref="K310" si="266">K308+I309-F309</f>
        <v>703.09999999999968</v>
      </c>
    </row>
    <row r="311" spans="1:11" x14ac:dyDescent="0.25">
      <c r="A311" s="39">
        <v>837714</v>
      </c>
      <c r="B311" s="37" t="s">
        <v>293</v>
      </c>
      <c r="C311" s="42" t="s">
        <v>13</v>
      </c>
      <c r="D311" s="43"/>
      <c r="E311" s="44"/>
      <c r="F311" s="45"/>
      <c r="G311" s="46"/>
      <c r="H311" s="26"/>
      <c r="I311" s="22">
        <v>65</v>
      </c>
      <c r="J311" s="28"/>
      <c r="K311" s="5">
        <f t="shared" ref="K311" si="267">F311+I311</f>
        <v>65</v>
      </c>
    </row>
    <row r="312" spans="1:11" ht="15.75" thickBot="1" x14ac:dyDescent="0.3">
      <c r="A312" s="40"/>
      <c r="B312" s="38"/>
      <c r="C312" s="30" t="s">
        <v>294</v>
      </c>
      <c r="D312" s="31"/>
      <c r="E312" s="32"/>
      <c r="F312" s="24"/>
      <c r="G312" s="25"/>
      <c r="H312" s="27"/>
      <c r="I312" s="24"/>
      <c r="J312" s="29"/>
      <c r="K312" s="6">
        <f t="shared" ref="K312" si="268">K310+I311-F311</f>
        <v>768.09999999999968</v>
      </c>
    </row>
    <row r="313" spans="1:11" x14ac:dyDescent="0.25">
      <c r="A313" s="15">
        <v>30308086</v>
      </c>
      <c r="B313" s="37" t="s">
        <v>295</v>
      </c>
      <c r="C313" s="19" t="s">
        <v>23</v>
      </c>
      <c r="D313" s="20"/>
      <c r="E313" s="21"/>
      <c r="F313" s="22"/>
      <c r="G313" s="23"/>
      <c r="H313" s="26"/>
      <c r="I313" s="22">
        <v>300</v>
      </c>
      <c r="J313" s="28"/>
      <c r="K313" s="5">
        <f t="shared" ref="K313" si="269">F313+I313</f>
        <v>300</v>
      </c>
    </row>
    <row r="314" spans="1:11" ht="15.75" thickBot="1" x14ac:dyDescent="0.3">
      <c r="A314" s="16"/>
      <c r="B314" s="38"/>
      <c r="C314" s="30" t="s">
        <v>296</v>
      </c>
      <c r="D314" s="31"/>
      <c r="E314" s="32"/>
      <c r="F314" s="24"/>
      <c r="G314" s="25"/>
      <c r="H314" s="27"/>
      <c r="I314" s="24"/>
      <c r="J314" s="29"/>
      <c r="K314" s="6">
        <f t="shared" ref="K314" si="270">K312+I313-F313</f>
        <v>1068.0999999999997</v>
      </c>
    </row>
    <row r="315" spans="1:11" x14ac:dyDescent="0.25">
      <c r="A315" s="39">
        <v>30308089</v>
      </c>
      <c r="B315" s="37" t="s">
        <v>295</v>
      </c>
      <c r="C315" s="19" t="s">
        <v>90</v>
      </c>
      <c r="D315" s="20"/>
      <c r="E315" s="21"/>
      <c r="F315" s="45">
        <v>692.3</v>
      </c>
      <c r="G315" s="46"/>
      <c r="H315" s="26"/>
      <c r="I315" s="22"/>
      <c r="J315" s="28"/>
      <c r="K315" s="5">
        <f t="shared" ref="K315" si="271">F315+I315</f>
        <v>692.3</v>
      </c>
    </row>
    <row r="316" spans="1:11" ht="15.75" thickBot="1" x14ac:dyDescent="0.3">
      <c r="A316" s="40"/>
      <c r="B316" s="38"/>
      <c r="C316" s="30" t="s">
        <v>297</v>
      </c>
      <c r="D316" s="31"/>
      <c r="E316" s="32"/>
      <c r="F316" s="24"/>
      <c r="G316" s="25"/>
      <c r="H316" s="27"/>
      <c r="I316" s="24"/>
      <c r="J316" s="29"/>
      <c r="K316" s="6">
        <f t="shared" ref="K316" si="272">K314+I315-F315</f>
        <v>375.79999999999973</v>
      </c>
    </row>
    <row r="317" spans="1:11" x14ac:dyDescent="0.25">
      <c r="A317" s="74">
        <v>27</v>
      </c>
      <c r="B317" s="37" t="s">
        <v>298</v>
      </c>
      <c r="C317" s="42" t="s">
        <v>95</v>
      </c>
      <c r="D317" s="43"/>
      <c r="E317" s="44"/>
      <c r="F317" s="45">
        <v>57.5</v>
      </c>
      <c r="G317" s="46"/>
      <c r="H317" s="26"/>
      <c r="I317" s="22"/>
      <c r="J317" s="28"/>
      <c r="K317" s="5">
        <f t="shared" ref="K317" si="273">F317+I317</f>
        <v>57.5</v>
      </c>
    </row>
    <row r="318" spans="1:11" ht="15.75" thickBot="1" x14ac:dyDescent="0.3">
      <c r="A318" s="75"/>
      <c r="B318" s="41"/>
      <c r="C318" s="30" t="s">
        <v>299</v>
      </c>
      <c r="D318" s="31"/>
      <c r="E318" s="32"/>
      <c r="F318" s="24"/>
      <c r="G318" s="25"/>
      <c r="H318" s="27"/>
      <c r="I318" s="24"/>
      <c r="J318" s="29"/>
      <c r="K318" s="6">
        <f t="shared" ref="K318" si="274">K316+I317-F317</f>
        <v>318.29999999999973</v>
      </c>
    </row>
    <row r="319" spans="1:11" x14ac:dyDescent="0.25">
      <c r="A319" s="72">
        <v>30309561</v>
      </c>
      <c r="B319" s="37" t="s">
        <v>300</v>
      </c>
      <c r="C319" s="20" t="s">
        <v>283</v>
      </c>
      <c r="D319" s="20"/>
      <c r="E319" s="21"/>
      <c r="F319" s="22"/>
      <c r="G319" s="23"/>
      <c r="H319" s="26"/>
      <c r="I319" s="22">
        <v>800</v>
      </c>
      <c r="J319" s="28"/>
      <c r="K319" s="5">
        <f t="shared" ref="K319" si="275">F319+I319</f>
        <v>800</v>
      </c>
    </row>
    <row r="320" spans="1:11" ht="15.75" thickBot="1" x14ac:dyDescent="0.3">
      <c r="A320" s="73"/>
      <c r="B320" s="41"/>
      <c r="C320" s="31" t="s">
        <v>301</v>
      </c>
      <c r="D320" s="31"/>
      <c r="E320" s="32"/>
      <c r="F320" s="24"/>
      <c r="G320" s="25"/>
      <c r="H320" s="27"/>
      <c r="I320" s="24"/>
      <c r="J320" s="29"/>
      <c r="K320" s="6">
        <f t="shared" ref="K320" si="276">K318+I319-F319</f>
        <v>1118.2999999999997</v>
      </c>
    </row>
    <row r="321" spans="1:11" x14ac:dyDescent="0.25">
      <c r="A321" s="39">
        <v>30309566</v>
      </c>
      <c r="B321" s="37" t="s">
        <v>300</v>
      </c>
      <c r="C321" s="20" t="s">
        <v>90</v>
      </c>
      <c r="D321" s="20"/>
      <c r="E321" s="21"/>
      <c r="F321" s="45">
        <v>90</v>
      </c>
      <c r="G321" s="46"/>
      <c r="H321" s="26"/>
      <c r="I321" s="22"/>
      <c r="J321" s="28"/>
      <c r="K321" s="5">
        <f t="shared" ref="K321" si="277">F321+I321</f>
        <v>90</v>
      </c>
    </row>
    <row r="322" spans="1:11" ht="15.75" thickBot="1" x14ac:dyDescent="0.3">
      <c r="A322" s="40"/>
      <c r="B322" s="41"/>
      <c r="C322" s="31" t="s">
        <v>302</v>
      </c>
      <c r="D322" s="31"/>
      <c r="E322" s="32"/>
      <c r="F322" s="24"/>
      <c r="G322" s="25"/>
      <c r="H322" s="27"/>
      <c r="I322" s="24"/>
      <c r="J322" s="29"/>
      <c r="K322" s="6">
        <f t="shared" ref="K322" si="278">K320+I321-F321</f>
        <v>1028.2999999999997</v>
      </c>
    </row>
    <row r="323" spans="1:11" x14ac:dyDescent="0.25">
      <c r="A323" s="62" t="s">
        <v>0</v>
      </c>
      <c r="B323" s="64" t="s">
        <v>1</v>
      </c>
      <c r="C323" s="66" t="s">
        <v>2</v>
      </c>
      <c r="D323" s="67"/>
      <c r="E323" s="68"/>
      <c r="F323" s="66" t="s">
        <v>3</v>
      </c>
      <c r="G323" s="69"/>
      <c r="H323" s="70" t="s">
        <v>4</v>
      </c>
      <c r="I323" s="66" t="s">
        <v>5</v>
      </c>
      <c r="J323" s="69"/>
      <c r="K323" s="49" t="s">
        <v>6</v>
      </c>
    </row>
    <row r="324" spans="1:11" ht="15.75" thickBot="1" x14ac:dyDescent="0.3">
      <c r="A324" s="63"/>
      <c r="B324" s="65"/>
      <c r="C324" s="51" t="s">
        <v>7</v>
      </c>
      <c r="D324" s="52"/>
      <c r="E324" s="53"/>
      <c r="F324" s="51" t="s">
        <v>8</v>
      </c>
      <c r="G324" s="54"/>
      <c r="H324" s="71"/>
      <c r="I324" s="51" t="s">
        <v>9</v>
      </c>
      <c r="J324" s="54"/>
      <c r="K324" s="50"/>
    </row>
    <row r="325" spans="1:11" ht="19.5" thickBot="1" x14ac:dyDescent="0.3">
      <c r="A325" s="55">
        <v>43800</v>
      </c>
      <c r="B325" s="56"/>
      <c r="C325" s="57"/>
      <c r="D325" s="9" t="s">
        <v>10</v>
      </c>
      <c r="E325" s="9"/>
      <c r="F325" s="58"/>
      <c r="G325" s="59"/>
      <c r="H325" s="3"/>
      <c r="I325" s="60"/>
      <c r="J325" s="61"/>
      <c r="K325" s="10">
        <v>1028.3</v>
      </c>
    </row>
    <row r="326" spans="1:11" x14ac:dyDescent="0.25">
      <c r="A326" s="39">
        <v>30301353</v>
      </c>
      <c r="B326" s="37" t="s">
        <v>303</v>
      </c>
      <c r="C326" s="42" t="s">
        <v>13</v>
      </c>
      <c r="D326" s="43"/>
      <c r="E326" s="44"/>
      <c r="F326" s="45"/>
      <c r="G326" s="46"/>
      <c r="H326" s="26"/>
      <c r="I326" s="22">
        <v>1400</v>
      </c>
      <c r="J326" s="28"/>
      <c r="K326" s="5">
        <f t="shared" ref="K326" si="279">F326+I326</f>
        <v>1400</v>
      </c>
    </row>
    <row r="327" spans="1:11" ht="15.75" thickBot="1" x14ac:dyDescent="0.3">
      <c r="A327" s="40"/>
      <c r="B327" s="41"/>
      <c r="C327" s="30" t="s">
        <v>304</v>
      </c>
      <c r="D327" s="31"/>
      <c r="E327" s="32"/>
      <c r="F327" s="24"/>
      <c r="G327" s="25"/>
      <c r="H327" s="27"/>
      <c r="I327" s="24"/>
      <c r="J327" s="29"/>
      <c r="K327" s="6">
        <f t="shared" ref="K327" si="280">K325+I326-F326</f>
        <v>2428.3000000000002</v>
      </c>
    </row>
    <row r="328" spans="1:11" x14ac:dyDescent="0.25">
      <c r="A328" s="47">
        <v>30301359</v>
      </c>
      <c r="B328" s="37" t="s">
        <v>303</v>
      </c>
      <c r="C328" s="20" t="s">
        <v>90</v>
      </c>
      <c r="D328" s="20"/>
      <c r="E328" s="21"/>
      <c r="F328" s="22">
        <v>807.67</v>
      </c>
      <c r="G328" s="23"/>
      <c r="H328" s="26"/>
      <c r="I328" s="22"/>
      <c r="J328" s="28"/>
      <c r="K328" s="5">
        <f t="shared" ref="K328" si="281">F328+I328</f>
        <v>807.67</v>
      </c>
    </row>
    <row r="329" spans="1:11" ht="15.75" thickBot="1" x14ac:dyDescent="0.3">
      <c r="A329" s="48"/>
      <c r="B329" s="41"/>
      <c r="C329" s="31" t="s">
        <v>305</v>
      </c>
      <c r="D329" s="31"/>
      <c r="E329" s="32"/>
      <c r="F329" s="24"/>
      <c r="G329" s="25"/>
      <c r="H329" s="27"/>
      <c r="I329" s="24"/>
      <c r="J329" s="29"/>
      <c r="K329" s="6">
        <f t="shared" ref="K329" si="282">K327+I328-F328</f>
        <v>1620.63</v>
      </c>
    </row>
    <row r="330" spans="1:11" x14ac:dyDescent="0.25">
      <c r="A330" s="39">
        <v>30301364</v>
      </c>
      <c r="B330" s="37" t="s">
        <v>303</v>
      </c>
      <c r="C330" s="20" t="s">
        <v>90</v>
      </c>
      <c r="D330" s="20"/>
      <c r="E330" s="21"/>
      <c r="F330" s="45">
        <v>200</v>
      </c>
      <c r="G330" s="46"/>
      <c r="H330" s="26"/>
      <c r="I330" s="22"/>
      <c r="J330" s="28"/>
      <c r="K330" s="5">
        <f t="shared" ref="K330" si="283">F330+I330</f>
        <v>200</v>
      </c>
    </row>
    <row r="331" spans="1:11" ht="15.75" thickBot="1" x14ac:dyDescent="0.3">
      <c r="A331" s="40"/>
      <c r="B331" s="38"/>
      <c r="C331" s="31" t="s">
        <v>306</v>
      </c>
      <c r="D331" s="31"/>
      <c r="E331" s="32"/>
      <c r="F331" s="24"/>
      <c r="G331" s="25"/>
      <c r="H331" s="27"/>
      <c r="I331" s="24"/>
      <c r="J331" s="29"/>
      <c r="K331" s="6">
        <f t="shared" ref="K331" si="284">K329+I330-F330</f>
        <v>1420.63</v>
      </c>
    </row>
    <row r="332" spans="1:11" x14ac:dyDescent="0.25">
      <c r="A332" s="39">
        <v>1444192</v>
      </c>
      <c r="B332" s="37" t="s">
        <v>307</v>
      </c>
      <c r="C332" s="42" t="s">
        <v>13</v>
      </c>
      <c r="D332" s="43"/>
      <c r="E332" s="44"/>
      <c r="F332" s="45"/>
      <c r="G332" s="46"/>
      <c r="H332" s="26"/>
      <c r="I332" s="22">
        <v>88</v>
      </c>
      <c r="J332" s="28"/>
      <c r="K332" s="5">
        <f t="shared" ref="K332" si="285">F332+I332</f>
        <v>88</v>
      </c>
    </row>
    <row r="333" spans="1:11" ht="15.75" thickBot="1" x14ac:dyDescent="0.3">
      <c r="A333" s="40"/>
      <c r="B333" s="41"/>
      <c r="C333" s="30" t="s">
        <v>308</v>
      </c>
      <c r="D333" s="31"/>
      <c r="E333" s="32"/>
      <c r="F333" s="24"/>
      <c r="G333" s="25"/>
      <c r="H333" s="27"/>
      <c r="I333" s="24"/>
      <c r="J333" s="29"/>
      <c r="K333" s="6">
        <f t="shared" ref="K333" si="286">K331+I332-F332</f>
        <v>1508.63</v>
      </c>
    </row>
    <row r="334" spans="1:11" x14ac:dyDescent="0.25">
      <c r="A334" s="47">
        <v>1444572</v>
      </c>
      <c r="B334" s="37" t="s">
        <v>307</v>
      </c>
      <c r="C334" s="42" t="s">
        <v>13</v>
      </c>
      <c r="D334" s="43"/>
      <c r="E334" s="44"/>
      <c r="F334" s="22"/>
      <c r="G334" s="23"/>
      <c r="H334" s="26"/>
      <c r="I334" s="22">
        <v>0.94</v>
      </c>
      <c r="J334" s="28"/>
      <c r="K334" s="5">
        <f t="shared" ref="K334" si="287">F334+I334</f>
        <v>0.94</v>
      </c>
    </row>
    <row r="335" spans="1:11" ht="15.75" thickBot="1" x14ac:dyDescent="0.3">
      <c r="A335" s="48"/>
      <c r="B335" s="41"/>
      <c r="C335" s="30" t="s">
        <v>309</v>
      </c>
      <c r="D335" s="31"/>
      <c r="E335" s="32"/>
      <c r="F335" s="24"/>
      <c r="G335" s="25"/>
      <c r="H335" s="27"/>
      <c r="I335" s="24"/>
      <c r="J335" s="29"/>
      <c r="K335" s="6">
        <f t="shared" ref="K335" si="288">K333+I334-F334</f>
        <v>1509.5700000000002</v>
      </c>
    </row>
    <row r="336" spans="1:11" x14ac:dyDescent="0.25">
      <c r="A336" s="39">
        <v>30303877</v>
      </c>
      <c r="B336" s="37" t="s">
        <v>310</v>
      </c>
      <c r="C336" s="20" t="s">
        <v>90</v>
      </c>
      <c r="D336" s="20"/>
      <c r="E336" s="21"/>
      <c r="F336" s="45">
        <v>1350.95</v>
      </c>
      <c r="G336" s="46"/>
      <c r="H336" s="26"/>
      <c r="I336" s="22"/>
      <c r="J336" s="28"/>
      <c r="K336" s="5">
        <f t="shared" ref="K336" si="289">F336+I336</f>
        <v>1350.95</v>
      </c>
    </row>
    <row r="337" spans="1:12" ht="15.75" thickBot="1" x14ac:dyDescent="0.3">
      <c r="A337" s="40"/>
      <c r="B337" s="38"/>
      <c r="C337" s="31" t="s">
        <v>311</v>
      </c>
      <c r="D337" s="31"/>
      <c r="E337" s="32"/>
      <c r="F337" s="24"/>
      <c r="G337" s="25"/>
      <c r="H337" s="27"/>
      <c r="I337" s="24"/>
      <c r="J337" s="29"/>
      <c r="K337" s="6">
        <f>K335+I336-F336</f>
        <v>158.62000000000012</v>
      </c>
    </row>
    <row r="338" spans="1:12" x14ac:dyDescent="0.25">
      <c r="A338" s="39">
        <v>30303882</v>
      </c>
      <c r="B338" s="37" t="s">
        <v>310</v>
      </c>
      <c r="C338" s="42" t="s">
        <v>13</v>
      </c>
      <c r="D338" s="43"/>
      <c r="E338" s="44"/>
      <c r="F338" s="45"/>
      <c r="G338" s="46"/>
      <c r="H338" s="26"/>
      <c r="I338" s="22">
        <v>1350.95</v>
      </c>
      <c r="J338" s="28"/>
      <c r="K338" s="5">
        <f t="shared" ref="K338" si="290">F338+I338</f>
        <v>1350.95</v>
      </c>
    </row>
    <row r="339" spans="1:12" ht="15.75" thickBot="1" x14ac:dyDescent="0.3">
      <c r="A339" s="40"/>
      <c r="B339" s="41"/>
      <c r="C339" s="30" t="s">
        <v>312</v>
      </c>
      <c r="D339" s="31"/>
      <c r="E339" s="32"/>
      <c r="F339" s="24"/>
      <c r="G339" s="25"/>
      <c r="H339" s="27"/>
      <c r="I339" s="24"/>
      <c r="J339" s="29"/>
      <c r="K339" s="6">
        <f t="shared" ref="K339" si="291">K337+I338-F338</f>
        <v>1509.5700000000002</v>
      </c>
    </row>
    <row r="340" spans="1:12" x14ac:dyDescent="0.25">
      <c r="A340" s="33">
        <v>31103454</v>
      </c>
      <c r="B340" s="37" t="s">
        <v>313</v>
      </c>
      <c r="C340" s="19" t="s">
        <v>23</v>
      </c>
      <c r="D340" s="20"/>
      <c r="E340" s="21"/>
      <c r="F340" s="22"/>
      <c r="G340" s="23"/>
      <c r="H340" s="26"/>
      <c r="I340" s="22">
        <v>500</v>
      </c>
      <c r="J340" s="28"/>
      <c r="K340" s="5">
        <f t="shared" ref="K340" si="292">F340+I340</f>
        <v>500</v>
      </c>
    </row>
    <row r="341" spans="1:12" ht="15.75" thickBot="1" x14ac:dyDescent="0.3">
      <c r="A341" s="34"/>
      <c r="B341" s="38"/>
      <c r="C341" s="30" t="s">
        <v>314</v>
      </c>
      <c r="D341" s="31"/>
      <c r="E341" s="32"/>
      <c r="F341" s="24"/>
      <c r="G341" s="25"/>
      <c r="H341" s="27"/>
      <c r="I341" s="24"/>
      <c r="J341" s="29"/>
      <c r="K341" s="6">
        <f t="shared" ref="K341" si="293">K339+I340-F340</f>
        <v>2009.5700000000002</v>
      </c>
    </row>
    <row r="342" spans="1:12" x14ac:dyDescent="0.25">
      <c r="A342" s="15">
        <v>23429772</v>
      </c>
      <c r="B342" s="37" t="s">
        <v>315</v>
      </c>
      <c r="C342" s="19" t="s">
        <v>90</v>
      </c>
      <c r="D342" s="20"/>
      <c r="E342" s="21"/>
      <c r="F342" s="22">
        <v>500</v>
      </c>
      <c r="G342" s="23"/>
      <c r="H342" s="26"/>
      <c r="I342" s="22"/>
      <c r="J342" s="28"/>
      <c r="K342" s="5">
        <f t="shared" ref="K342" si="294">F342+I342</f>
        <v>500</v>
      </c>
    </row>
    <row r="343" spans="1:12" ht="15.75" thickBot="1" x14ac:dyDescent="0.3">
      <c r="A343" s="16"/>
      <c r="B343" s="38"/>
      <c r="C343" s="30" t="s">
        <v>316</v>
      </c>
      <c r="D343" s="31"/>
      <c r="E343" s="32"/>
      <c r="F343" s="24"/>
      <c r="G343" s="25"/>
      <c r="H343" s="27"/>
      <c r="I343" s="24"/>
      <c r="J343" s="29"/>
      <c r="K343" s="6">
        <f t="shared" ref="K343" si="295">K341+I342-F342</f>
        <v>1509.5700000000002</v>
      </c>
    </row>
    <row r="344" spans="1:12" x14ac:dyDescent="0.25">
      <c r="A344" s="33">
        <v>23427288</v>
      </c>
      <c r="B344" s="37" t="s">
        <v>315</v>
      </c>
      <c r="C344" s="19" t="s">
        <v>225</v>
      </c>
      <c r="D344" s="20"/>
      <c r="E344" s="21"/>
      <c r="F344" s="22">
        <v>0.03</v>
      </c>
      <c r="G344" s="23"/>
      <c r="H344" s="26"/>
      <c r="I344" s="22"/>
      <c r="J344" s="28"/>
      <c r="K344" s="5">
        <f t="shared" ref="K344" si="296">F344+I344</f>
        <v>0.03</v>
      </c>
    </row>
    <row r="345" spans="1:12" ht="15.75" thickBot="1" x14ac:dyDescent="0.3">
      <c r="A345" s="34"/>
      <c r="B345" s="38"/>
      <c r="C345" s="30" t="s">
        <v>317</v>
      </c>
      <c r="D345" s="31"/>
      <c r="E345" s="32"/>
      <c r="F345" s="24"/>
      <c r="G345" s="25"/>
      <c r="H345" s="27"/>
      <c r="I345" s="24"/>
      <c r="J345" s="29"/>
      <c r="K345" s="6">
        <f t="shared" ref="K345" si="297">K343+I344-F344</f>
        <v>1509.5400000000002</v>
      </c>
      <c r="L345" s="7"/>
    </row>
    <row r="346" spans="1:12" x14ac:dyDescent="0.25">
      <c r="A346" s="15">
        <v>0</v>
      </c>
      <c r="B346" s="37" t="s">
        <v>318</v>
      </c>
      <c r="C346" s="19" t="s">
        <v>90</v>
      </c>
      <c r="D346" s="20"/>
      <c r="E346" s="21"/>
      <c r="F346" s="22">
        <v>300</v>
      </c>
      <c r="G346" s="23"/>
      <c r="H346" s="26"/>
      <c r="I346" s="22"/>
      <c r="J346" s="28"/>
      <c r="K346" s="5">
        <f t="shared" ref="K346" si="298">F346+I346</f>
        <v>300</v>
      </c>
    </row>
    <row r="347" spans="1:12" ht="15.75" thickBot="1" x14ac:dyDescent="0.3">
      <c r="A347" s="16"/>
      <c r="B347" s="38"/>
      <c r="C347" s="30" t="s">
        <v>319</v>
      </c>
      <c r="D347" s="31"/>
      <c r="E347" s="32"/>
      <c r="F347" s="24"/>
      <c r="G347" s="25"/>
      <c r="H347" s="27"/>
      <c r="I347" s="24"/>
      <c r="J347" s="29"/>
      <c r="K347" s="6">
        <f t="shared" ref="K347" si="299">K345+I346-F346</f>
        <v>1209.5400000000002</v>
      </c>
    </row>
    <row r="348" spans="1:12" x14ac:dyDescent="0.25">
      <c r="A348" s="15">
        <v>0</v>
      </c>
      <c r="B348" s="37" t="s">
        <v>318</v>
      </c>
      <c r="C348" s="19" t="s">
        <v>225</v>
      </c>
      <c r="D348" s="20"/>
      <c r="E348" s="21"/>
      <c r="F348" s="22">
        <v>0.03</v>
      </c>
      <c r="G348" s="23"/>
      <c r="H348" s="26"/>
      <c r="I348" s="22"/>
      <c r="J348" s="28"/>
      <c r="K348" s="5">
        <f t="shared" ref="K348" si="300">F348+I348</f>
        <v>0.03</v>
      </c>
    </row>
    <row r="349" spans="1:12" ht="15.75" thickBot="1" x14ac:dyDescent="0.3">
      <c r="A349" s="16"/>
      <c r="B349" s="38"/>
      <c r="C349" s="30" t="s">
        <v>320</v>
      </c>
      <c r="D349" s="31"/>
      <c r="E349" s="32"/>
      <c r="F349" s="24"/>
      <c r="G349" s="25"/>
      <c r="H349" s="27"/>
      <c r="I349" s="24"/>
      <c r="J349" s="29"/>
      <c r="K349" s="6">
        <f t="shared" ref="K349" si="301">K347+I348-F348</f>
        <v>1209.5100000000002</v>
      </c>
    </row>
    <row r="350" spans="1:12" x14ac:dyDescent="0.25">
      <c r="A350" s="33">
        <v>30507334</v>
      </c>
      <c r="B350" s="37" t="s">
        <v>321</v>
      </c>
      <c r="C350" s="19" t="s">
        <v>23</v>
      </c>
      <c r="D350" s="20"/>
      <c r="E350" s="21"/>
      <c r="F350" s="22"/>
      <c r="G350" s="23"/>
      <c r="H350" s="26"/>
      <c r="I350" s="22">
        <v>60</v>
      </c>
      <c r="J350" s="28"/>
      <c r="K350" s="5">
        <f t="shared" ref="K350" si="302">F350+I350</f>
        <v>60</v>
      </c>
    </row>
    <row r="351" spans="1:12" ht="15.75" thickBot="1" x14ac:dyDescent="0.3">
      <c r="A351" s="34"/>
      <c r="B351" s="38"/>
      <c r="C351" s="30" t="s">
        <v>322</v>
      </c>
      <c r="D351" s="31"/>
      <c r="E351" s="32"/>
      <c r="F351" s="24"/>
      <c r="G351" s="25"/>
      <c r="H351" s="27"/>
      <c r="I351" s="24"/>
      <c r="J351" s="29"/>
      <c r="K351" s="6">
        <f t="shared" ref="K351" si="303">K349+I350-F350</f>
        <v>1269.5100000000002</v>
      </c>
    </row>
    <row r="352" spans="1:12" x14ac:dyDescent="0.25">
      <c r="A352" s="35">
        <v>28</v>
      </c>
      <c r="B352" s="37" t="s">
        <v>323</v>
      </c>
      <c r="C352" s="19" t="s">
        <v>193</v>
      </c>
      <c r="D352" s="20"/>
      <c r="E352" s="21"/>
      <c r="F352" s="22">
        <v>235.94</v>
      </c>
      <c r="G352" s="23"/>
      <c r="H352" s="26"/>
      <c r="I352" s="22"/>
      <c r="J352" s="28"/>
      <c r="K352" s="5">
        <f t="shared" ref="K352" si="304">F352+I352</f>
        <v>235.94</v>
      </c>
    </row>
    <row r="353" spans="1:11" ht="15.75" thickBot="1" x14ac:dyDescent="0.3">
      <c r="A353" s="36"/>
      <c r="B353" s="38"/>
      <c r="C353" s="30" t="s">
        <v>324</v>
      </c>
      <c r="D353" s="31"/>
      <c r="E353" s="32"/>
      <c r="F353" s="24"/>
      <c r="G353" s="25"/>
      <c r="H353" s="27"/>
      <c r="I353" s="24"/>
      <c r="J353" s="29"/>
      <c r="K353" s="6">
        <f t="shared" ref="K353" si="305">K351+I352-F352</f>
        <v>1033.5700000000002</v>
      </c>
    </row>
    <row r="354" spans="1:11" x14ac:dyDescent="0.25">
      <c r="A354" s="35">
        <v>29</v>
      </c>
      <c r="B354" s="37" t="s">
        <v>325</v>
      </c>
      <c r="C354" s="19" t="s">
        <v>193</v>
      </c>
      <c r="D354" s="20"/>
      <c r="E354" s="21"/>
      <c r="F354" s="22">
        <v>910.77</v>
      </c>
      <c r="G354" s="23"/>
      <c r="H354" s="26"/>
      <c r="I354" s="22"/>
      <c r="J354" s="28"/>
      <c r="K354" s="5">
        <f t="shared" ref="K354" si="306">F354+I354</f>
        <v>910.77</v>
      </c>
    </row>
    <row r="355" spans="1:11" ht="15.75" thickBot="1" x14ac:dyDescent="0.3">
      <c r="A355" s="36"/>
      <c r="B355" s="38"/>
      <c r="C355" s="30" t="s">
        <v>326</v>
      </c>
      <c r="D355" s="31"/>
      <c r="E355" s="32"/>
      <c r="F355" s="24"/>
      <c r="G355" s="25"/>
      <c r="H355" s="27"/>
      <c r="I355" s="24"/>
      <c r="J355" s="29"/>
      <c r="K355" s="6">
        <f t="shared" ref="K355" si="307">K353+I354-F354</f>
        <v>122.80000000000018</v>
      </c>
    </row>
    <row r="356" spans="1:11" x14ac:dyDescent="0.25">
      <c r="A356" s="33">
        <v>30301147</v>
      </c>
      <c r="B356" s="37" t="s">
        <v>325</v>
      </c>
      <c r="C356" s="19" t="s">
        <v>23</v>
      </c>
      <c r="D356" s="20"/>
      <c r="E356" s="21"/>
      <c r="F356" s="22"/>
      <c r="G356" s="23"/>
      <c r="H356" s="26"/>
      <c r="I356" s="22">
        <v>77.959999999999994</v>
      </c>
      <c r="J356" s="28"/>
      <c r="K356" s="5">
        <f t="shared" ref="K356" si="308">F356+I356</f>
        <v>77.959999999999994</v>
      </c>
    </row>
    <row r="357" spans="1:11" ht="15.75" thickBot="1" x14ac:dyDescent="0.3">
      <c r="A357" s="34"/>
      <c r="B357" s="38"/>
      <c r="C357" s="30" t="s">
        <v>327</v>
      </c>
      <c r="D357" s="31"/>
      <c r="E357" s="32"/>
      <c r="F357" s="24"/>
      <c r="G357" s="25"/>
      <c r="H357" s="27"/>
      <c r="I357" s="24"/>
      <c r="J357" s="29"/>
      <c r="K357" s="6">
        <f t="shared" ref="K357" si="309">K355+I356-F356</f>
        <v>200.76000000000016</v>
      </c>
    </row>
    <row r="358" spans="1:11" x14ac:dyDescent="0.25">
      <c r="A358" s="15">
        <v>30301150</v>
      </c>
      <c r="B358" s="37" t="s">
        <v>325</v>
      </c>
      <c r="C358" s="19" t="s">
        <v>23</v>
      </c>
      <c r="D358" s="20"/>
      <c r="E358" s="21"/>
      <c r="F358" s="22"/>
      <c r="G358" s="23"/>
      <c r="H358" s="26"/>
      <c r="I358" s="22">
        <v>500</v>
      </c>
      <c r="J358" s="28"/>
      <c r="K358" s="5">
        <f t="shared" ref="K358" si="310">F358+I358</f>
        <v>500</v>
      </c>
    </row>
    <row r="359" spans="1:11" ht="15.75" thickBot="1" x14ac:dyDescent="0.3">
      <c r="A359" s="16"/>
      <c r="B359" s="38"/>
      <c r="C359" s="30" t="s">
        <v>328</v>
      </c>
      <c r="D359" s="31"/>
      <c r="E359" s="32"/>
      <c r="F359" s="24"/>
      <c r="G359" s="25"/>
      <c r="H359" s="27"/>
      <c r="I359" s="24"/>
      <c r="J359" s="29"/>
      <c r="K359" s="6">
        <f t="shared" ref="K359" si="311">K357+I358-F358</f>
        <v>700.76000000000022</v>
      </c>
    </row>
    <row r="360" spans="1:11" x14ac:dyDescent="0.25">
      <c r="A360" s="35">
        <v>30</v>
      </c>
      <c r="B360" s="37" t="s">
        <v>325</v>
      </c>
      <c r="C360" s="19" t="s">
        <v>193</v>
      </c>
      <c r="D360" s="20"/>
      <c r="E360" s="21"/>
      <c r="F360" s="22">
        <v>61</v>
      </c>
      <c r="G360" s="23"/>
      <c r="H360" s="26"/>
      <c r="I360" s="22"/>
      <c r="J360" s="28"/>
      <c r="K360" s="5">
        <f t="shared" ref="K360" si="312">F360+I360</f>
        <v>61</v>
      </c>
    </row>
    <row r="361" spans="1:11" ht="15.75" thickBot="1" x14ac:dyDescent="0.3">
      <c r="A361" s="36"/>
      <c r="B361" s="38"/>
      <c r="C361" s="30" t="s">
        <v>329</v>
      </c>
      <c r="D361" s="31"/>
      <c r="E361" s="32"/>
      <c r="F361" s="24"/>
      <c r="G361" s="25"/>
      <c r="H361" s="27"/>
      <c r="I361" s="24"/>
      <c r="J361" s="29"/>
      <c r="K361" s="6">
        <f t="shared" ref="K361" si="313">K359+I360-F360</f>
        <v>639.76000000000022</v>
      </c>
    </row>
    <row r="362" spans="1:11" x14ac:dyDescent="0.25">
      <c r="A362" s="33">
        <v>30304321</v>
      </c>
      <c r="B362" s="17" t="s">
        <v>330</v>
      </c>
      <c r="C362" s="19"/>
      <c r="D362" s="20"/>
      <c r="E362" s="21"/>
      <c r="F362" s="22">
        <v>90</v>
      </c>
      <c r="G362" s="23"/>
      <c r="H362" s="26"/>
      <c r="I362" s="22"/>
      <c r="J362" s="28"/>
      <c r="K362" s="5">
        <f t="shared" ref="K362" si="314">F362+I362</f>
        <v>90</v>
      </c>
    </row>
    <row r="363" spans="1:11" ht="15.75" thickBot="1" x14ac:dyDescent="0.3">
      <c r="A363" s="34"/>
      <c r="B363" s="18"/>
      <c r="C363" s="30" t="s">
        <v>331</v>
      </c>
      <c r="D363" s="31"/>
      <c r="E363" s="32"/>
      <c r="F363" s="24"/>
      <c r="G363" s="25"/>
      <c r="H363" s="27"/>
      <c r="I363" s="24"/>
      <c r="J363" s="29"/>
      <c r="K363" s="6">
        <f t="shared" ref="K363" si="315">K361+I362-F362</f>
        <v>549.76000000000022</v>
      </c>
    </row>
    <row r="364" spans="1:11" x14ac:dyDescent="0.25">
      <c r="A364" s="15"/>
      <c r="B364" s="17"/>
      <c r="C364" s="19"/>
      <c r="D364" s="20"/>
      <c r="E364" s="21"/>
      <c r="F364" s="22"/>
      <c r="G364" s="23"/>
      <c r="H364" s="26"/>
      <c r="I364" s="22"/>
      <c r="J364" s="28"/>
      <c r="K364" s="5">
        <f t="shared" ref="K364" si="316">F364+I364</f>
        <v>0</v>
      </c>
    </row>
    <row r="365" spans="1:11" ht="15.75" thickBot="1" x14ac:dyDescent="0.3">
      <c r="A365" s="16"/>
      <c r="B365" s="18"/>
      <c r="C365" s="30"/>
      <c r="D365" s="31"/>
      <c r="E365" s="32"/>
      <c r="F365" s="24"/>
      <c r="G365" s="25"/>
      <c r="H365" s="27"/>
      <c r="I365" s="24"/>
      <c r="J365" s="29"/>
      <c r="K365" s="6">
        <f t="shared" ref="K365" si="317">K363+I364-F364</f>
        <v>549.76000000000022</v>
      </c>
    </row>
    <row r="366" spans="1:11" x14ac:dyDescent="0.25">
      <c r="A366" s="15"/>
      <c r="B366" s="17"/>
      <c r="C366" s="19" t="s">
        <v>10</v>
      </c>
      <c r="D366" s="20"/>
      <c r="E366" s="21"/>
      <c r="F366" s="22"/>
      <c r="G366" s="23"/>
      <c r="H366" s="26"/>
      <c r="I366" s="22"/>
      <c r="J366" s="28"/>
      <c r="K366" s="5">
        <f t="shared" ref="K366" si="318">F366+I366</f>
        <v>0</v>
      </c>
    </row>
    <row r="367" spans="1:11" ht="15.75" thickBot="1" x14ac:dyDescent="0.3">
      <c r="A367" s="16"/>
      <c r="B367" s="18"/>
      <c r="C367" s="30"/>
      <c r="D367" s="31"/>
      <c r="E367" s="32"/>
      <c r="F367" s="24"/>
      <c r="G367" s="25"/>
      <c r="H367" s="27"/>
      <c r="I367" s="24"/>
      <c r="J367" s="29"/>
      <c r="K367" s="6">
        <f t="shared" ref="K367" si="319">K365+I366-F366</f>
        <v>549.76000000000022</v>
      </c>
    </row>
    <row r="368" spans="1:11" x14ac:dyDescent="0.25">
      <c r="A368" s="33"/>
      <c r="B368" s="17"/>
      <c r="C368" s="19"/>
      <c r="D368" s="20"/>
      <c r="E368" s="21"/>
      <c r="F368" s="22"/>
      <c r="G368" s="23"/>
      <c r="H368" s="26"/>
      <c r="I368" s="22"/>
      <c r="J368" s="28"/>
      <c r="K368" s="5">
        <f t="shared" ref="K368" si="320">F368+I368</f>
        <v>0</v>
      </c>
    </row>
    <row r="369" spans="1:11" ht="15.75" thickBot="1" x14ac:dyDescent="0.3">
      <c r="A369" s="34"/>
      <c r="B369" s="18"/>
      <c r="C369" s="30"/>
      <c r="D369" s="31"/>
      <c r="E369" s="32"/>
      <c r="F369" s="24"/>
      <c r="G369" s="25"/>
      <c r="H369" s="27"/>
      <c r="I369" s="24"/>
      <c r="J369" s="29"/>
      <c r="K369" s="6">
        <f t="shared" ref="K369" si="321">K367+I368-F368</f>
        <v>549.76000000000022</v>
      </c>
    </row>
    <row r="370" spans="1:11" x14ac:dyDescent="0.25">
      <c r="A370" s="15"/>
      <c r="B370" s="17"/>
      <c r="C370" s="19"/>
      <c r="D370" s="20"/>
      <c r="E370" s="21"/>
      <c r="F370" s="22"/>
      <c r="G370" s="23"/>
      <c r="H370" s="26"/>
      <c r="I370" s="22"/>
      <c r="J370" s="28"/>
      <c r="K370" s="5">
        <f t="shared" ref="K370" si="322">F370+I370</f>
        <v>0</v>
      </c>
    </row>
    <row r="371" spans="1:11" ht="15.75" thickBot="1" x14ac:dyDescent="0.3">
      <c r="A371" s="16"/>
      <c r="B371" s="18"/>
      <c r="C371" s="30"/>
      <c r="D371" s="31"/>
      <c r="E371" s="32"/>
      <c r="F371" s="24"/>
      <c r="G371" s="25"/>
      <c r="H371" s="27"/>
      <c r="I371" s="24"/>
      <c r="J371" s="29"/>
      <c r="K371" s="6">
        <f t="shared" ref="K371" si="323">K369+I370-F370</f>
        <v>549.76000000000022</v>
      </c>
    </row>
    <row r="372" spans="1:11" x14ac:dyDescent="0.25">
      <c r="A372" s="15"/>
      <c r="B372" s="17"/>
      <c r="C372" s="19" t="s">
        <v>10</v>
      </c>
      <c r="D372" s="20"/>
      <c r="E372" s="21"/>
      <c r="F372" s="22"/>
      <c r="G372" s="23"/>
      <c r="H372" s="26"/>
      <c r="I372" s="22"/>
      <c r="J372" s="28"/>
      <c r="K372" s="5">
        <f t="shared" ref="K372" si="324">F372+I372</f>
        <v>0</v>
      </c>
    </row>
    <row r="373" spans="1:11" ht="15.75" thickBot="1" x14ac:dyDescent="0.3">
      <c r="A373" s="16"/>
      <c r="B373" s="18"/>
      <c r="C373" s="30"/>
      <c r="D373" s="31"/>
      <c r="E373" s="32"/>
      <c r="F373" s="24"/>
      <c r="G373" s="25"/>
      <c r="H373" s="27"/>
      <c r="I373" s="24"/>
      <c r="J373" s="29"/>
      <c r="K373" s="6">
        <f t="shared" ref="K373" si="325">K371+I372-F372</f>
        <v>549.76000000000022</v>
      </c>
    </row>
    <row r="374" spans="1:11" x14ac:dyDescent="0.25">
      <c r="A374" s="33"/>
      <c r="B374" s="17"/>
      <c r="C374" s="19"/>
      <c r="D374" s="20"/>
      <c r="E374" s="21"/>
      <c r="F374" s="22"/>
      <c r="G374" s="23"/>
      <c r="H374" s="26"/>
      <c r="I374" s="22"/>
      <c r="J374" s="28"/>
      <c r="K374" s="5">
        <f t="shared" ref="K374" si="326">F374+I374</f>
        <v>0</v>
      </c>
    </row>
    <row r="375" spans="1:11" ht="15.75" thickBot="1" x14ac:dyDescent="0.3">
      <c r="A375" s="34"/>
      <c r="B375" s="18"/>
      <c r="C375" s="30"/>
      <c r="D375" s="31"/>
      <c r="E375" s="32"/>
      <c r="F375" s="24"/>
      <c r="G375" s="25"/>
      <c r="H375" s="27"/>
      <c r="I375" s="24"/>
      <c r="J375" s="29"/>
      <c r="K375" s="6">
        <f t="shared" ref="K375" si="327">K373+I374-F374</f>
        <v>549.76000000000022</v>
      </c>
    </row>
    <row r="376" spans="1:11" x14ac:dyDescent="0.25">
      <c r="A376" s="15"/>
      <c r="B376" s="17"/>
      <c r="C376" s="19"/>
      <c r="D376" s="20"/>
      <c r="E376" s="21"/>
      <c r="F376" s="22"/>
      <c r="G376" s="23"/>
      <c r="H376" s="26"/>
      <c r="I376" s="22"/>
      <c r="J376" s="28"/>
      <c r="K376" s="5">
        <f t="shared" ref="K376" si="328">F376+I376</f>
        <v>0</v>
      </c>
    </row>
    <row r="377" spans="1:11" ht="15.75" thickBot="1" x14ac:dyDescent="0.3">
      <c r="A377" s="16"/>
      <c r="B377" s="18"/>
      <c r="C377" s="30"/>
      <c r="D377" s="31"/>
      <c r="E377" s="32"/>
      <c r="F377" s="24"/>
      <c r="G377" s="25"/>
      <c r="H377" s="27"/>
      <c r="I377" s="24"/>
      <c r="J377" s="29"/>
      <c r="K377" s="6">
        <f t="shared" ref="K377" si="329">K375+I376-F376</f>
        <v>549.76000000000022</v>
      </c>
    </row>
  </sheetData>
  <mergeCells count="1330">
    <mergeCell ref="A7:A8"/>
    <mergeCell ref="B7:B8"/>
    <mergeCell ref="C7:E7"/>
    <mergeCell ref="F7:G8"/>
    <mergeCell ref="H7:H8"/>
    <mergeCell ref="I7:J8"/>
    <mergeCell ref="C8:E8"/>
    <mergeCell ref="A5:A6"/>
    <mergeCell ref="B5:B6"/>
    <mergeCell ref="C5:E5"/>
    <mergeCell ref="F5:G6"/>
    <mergeCell ref="H5:H6"/>
    <mergeCell ref="I5:J6"/>
    <mergeCell ref="C6:E6"/>
    <mergeCell ref="K2:K3"/>
    <mergeCell ref="C3:E3"/>
    <mergeCell ref="F3:G3"/>
    <mergeCell ref="I3:J3"/>
    <mergeCell ref="A4:C4"/>
    <mergeCell ref="F4:G4"/>
    <mergeCell ref="I4:J4"/>
    <mergeCell ref="A2:A3"/>
    <mergeCell ref="B2:B3"/>
    <mergeCell ref="C2:E2"/>
    <mergeCell ref="F2:G2"/>
    <mergeCell ref="H2:H3"/>
    <mergeCell ref="I2:J2"/>
    <mergeCell ref="A13:A14"/>
    <mergeCell ref="B13:B14"/>
    <mergeCell ref="C13:E13"/>
    <mergeCell ref="F13:G14"/>
    <mergeCell ref="H13:H14"/>
    <mergeCell ref="I13:J14"/>
    <mergeCell ref="C14:E14"/>
    <mergeCell ref="A11:A12"/>
    <mergeCell ref="B11:B12"/>
    <mergeCell ref="C11:E11"/>
    <mergeCell ref="F11:G12"/>
    <mergeCell ref="H11:H12"/>
    <mergeCell ref="I11:J12"/>
    <mergeCell ref="C12:E12"/>
    <mergeCell ref="A9:A10"/>
    <mergeCell ref="B9:B10"/>
    <mergeCell ref="C9:E9"/>
    <mergeCell ref="F9:G10"/>
    <mergeCell ref="H9:H10"/>
    <mergeCell ref="I9:J10"/>
    <mergeCell ref="C10:E10"/>
    <mergeCell ref="A19:A20"/>
    <mergeCell ref="B19:B20"/>
    <mergeCell ref="C19:E19"/>
    <mergeCell ref="F19:G20"/>
    <mergeCell ref="H19:H20"/>
    <mergeCell ref="I19:J20"/>
    <mergeCell ref="C20:E20"/>
    <mergeCell ref="A17:A18"/>
    <mergeCell ref="B17:B18"/>
    <mergeCell ref="C17:E17"/>
    <mergeCell ref="F17:G18"/>
    <mergeCell ref="H17:H18"/>
    <mergeCell ref="I17:J18"/>
    <mergeCell ref="C18:E18"/>
    <mergeCell ref="A15:A16"/>
    <mergeCell ref="B15:B16"/>
    <mergeCell ref="C15:E15"/>
    <mergeCell ref="F15:G16"/>
    <mergeCell ref="H15:H16"/>
    <mergeCell ref="I15:J16"/>
    <mergeCell ref="C16:E16"/>
    <mergeCell ref="A25:A26"/>
    <mergeCell ref="B25:B26"/>
    <mergeCell ref="C25:E25"/>
    <mergeCell ref="F25:G26"/>
    <mergeCell ref="H25:H26"/>
    <mergeCell ref="I25:J26"/>
    <mergeCell ref="C26:E26"/>
    <mergeCell ref="A23:A24"/>
    <mergeCell ref="B23:B24"/>
    <mergeCell ref="C23:E23"/>
    <mergeCell ref="F23:G24"/>
    <mergeCell ref="H23:H24"/>
    <mergeCell ref="I23:J24"/>
    <mergeCell ref="C24:E24"/>
    <mergeCell ref="A21:A22"/>
    <mergeCell ref="B21:B22"/>
    <mergeCell ref="C21:E21"/>
    <mergeCell ref="F21:G22"/>
    <mergeCell ref="H21:H22"/>
    <mergeCell ref="I21:J22"/>
    <mergeCell ref="C22:E22"/>
    <mergeCell ref="A31:A32"/>
    <mergeCell ref="B31:B32"/>
    <mergeCell ref="C31:E31"/>
    <mergeCell ref="F31:G32"/>
    <mergeCell ref="H31:H32"/>
    <mergeCell ref="I31:J32"/>
    <mergeCell ref="C32:E32"/>
    <mergeCell ref="A29:A30"/>
    <mergeCell ref="B29:B30"/>
    <mergeCell ref="C29:E29"/>
    <mergeCell ref="F29:G30"/>
    <mergeCell ref="H29:H30"/>
    <mergeCell ref="I29:J30"/>
    <mergeCell ref="C30:E30"/>
    <mergeCell ref="A27:A28"/>
    <mergeCell ref="B27:B28"/>
    <mergeCell ref="C27:E27"/>
    <mergeCell ref="F27:G28"/>
    <mergeCell ref="H27:H28"/>
    <mergeCell ref="I27:J28"/>
    <mergeCell ref="C28:E28"/>
    <mergeCell ref="K35:K36"/>
    <mergeCell ref="C36:E36"/>
    <mergeCell ref="F36:G36"/>
    <mergeCell ref="I36:J36"/>
    <mergeCell ref="A37:C37"/>
    <mergeCell ref="F37:G37"/>
    <mergeCell ref="I37:J37"/>
    <mergeCell ref="A35:A36"/>
    <mergeCell ref="B35:B36"/>
    <mergeCell ref="C35:E35"/>
    <mergeCell ref="F35:G35"/>
    <mergeCell ref="H35:H36"/>
    <mergeCell ref="I35:J35"/>
    <mergeCell ref="A33:A34"/>
    <mergeCell ref="B33:B34"/>
    <mergeCell ref="C33:E33"/>
    <mergeCell ref="F33:G34"/>
    <mergeCell ref="H33:H34"/>
    <mergeCell ref="I33:J34"/>
    <mergeCell ref="C34:E34"/>
    <mergeCell ref="A42:A43"/>
    <mergeCell ref="B42:B43"/>
    <mergeCell ref="C42:E42"/>
    <mergeCell ref="F42:G43"/>
    <mergeCell ref="H42:H43"/>
    <mergeCell ref="I42:J43"/>
    <mergeCell ref="C43:E43"/>
    <mergeCell ref="A40:A41"/>
    <mergeCell ref="B40:B41"/>
    <mergeCell ref="C40:E40"/>
    <mergeCell ref="F40:G41"/>
    <mergeCell ref="H40:H41"/>
    <mergeCell ref="I40:J41"/>
    <mergeCell ref="C41:E41"/>
    <mergeCell ref="A38:A39"/>
    <mergeCell ref="B38:B39"/>
    <mergeCell ref="C38:E38"/>
    <mergeCell ref="F38:G39"/>
    <mergeCell ref="H38:H39"/>
    <mergeCell ref="I38:J39"/>
    <mergeCell ref="C39:E39"/>
    <mergeCell ref="A48:A49"/>
    <mergeCell ref="B48:B49"/>
    <mergeCell ref="C48:E48"/>
    <mergeCell ref="F48:G49"/>
    <mergeCell ref="H48:H49"/>
    <mergeCell ref="I48:J49"/>
    <mergeCell ref="C49:E49"/>
    <mergeCell ref="A46:A47"/>
    <mergeCell ref="B46:B47"/>
    <mergeCell ref="C46:E46"/>
    <mergeCell ref="F46:G47"/>
    <mergeCell ref="H46:H47"/>
    <mergeCell ref="I46:J47"/>
    <mergeCell ref="C47:E47"/>
    <mergeCell ref="A44:A45"/>
    <mergeCell ref="B44:B45"/>
    <mergeCell ref="C44:E44"/>
    <mergeCell ref="F44:G45"/>
    <mergeCell ref="H44:H45"/>
    <mergeCell ref="I44:J45"/>
    <mergeCell ref="C45:E45"/>
    <mergeCell ref="A54:A55"/>
    <mergeCell ref="B54:B55"/>
    <mergeCell ref="C54:E54"/>
    <mergeCell ref="F54:G55"/>
    <mergeCell ref="H54:H55"/>
    <mergeCell ref="I54:J55"/>
    <mergeCell ref="C55:E55"/>
    <mergeCell ref="A52:A53"/>
    <mergeCell ref="B52:B53"/>
    <mergeCell ref="C52:E52"/>
    <mergeCell ref="F52:G53"/>
    <mergeCell ref="H52:H53"/>
    <mergeCell ref="I52:J53"/>
    <mergeCell ref="C53:E53"/>
    <mergeCell ref="A50:A51"/>
    <mergeCell ref="B50:B51"/>
    <mergeCell ref="C50:E50"/>
    <mergeCell ref="F50:G51"/>
    <mergeCell ref="H50:H51"/>
    <mergeCell ref="I50:J51"/>
    <mergeCell ref="C51:E51"/>
    <mergeCell ref="A60:A61"/>
    <mergeCell ref="B60:B61"/>
    <mergeCell ref="C60:E60"/>
    <mergeCell ref="F60:G61"/>
    <mergeCell ref="H60:H61"/>
    <mergeCell ref="I60:J61"/>
    <mergeCell ref="C61:E61"/>
    <mergeCell ref="A58:A59"/>
    <mergeCell ref="B58:B59"/>
    <mergeCell ref="C58:E58"/>
    <mergeCell ref="F58:G59"/>
    <mergeCell ref="H58:H59"/>
    <mergeCell ref="I58:J59"/>
    <mergeCell ref="C59:E59"/>
    <mergeCell ref="A56:A57"/>
    <mergeCell ref="B56:B57"/>
    <mergeCell ref="C56:E56"/>
    <mergeCell ref="F56:G57"/>
    <mergeCell ref="H56:H57"/>
    <mergeCell ref="I56:J57"/>
    <mergeCell ref="C57:E57"/>
    <mergeCell ref="A66:A67"/>
    <mergeCell ref="B66:B67"/>
    <mergeCell ref="C66:E66"/>
    <mergeCell ref="F66:G67"/>
    <mergeCell ref="H66:H67"/>
    <mergeCell ref="I66:J67"/>
    <mergeCell ref="C67:E67"/>
    <mergeCell ref="A64:A65"/>
    <mergeCell ref="B64:B65"/>
    <mergeCell ref="C64:E64"/>
    <mergeCell ref="F64:G65"/>
    <mergeCell ref="H64:H65"/>
    <mergeCell ref="I64:J65"/>
    <mergeCell ref="C65:E65"/>
    <mergeCell ref="A62:A63"/>
    <mergeCell ref="B62:B63"/>
    <mergeCell ref="C62:E62"/>
    <mergeCell ref="F62:G63"/>
    <mergeCell ref="H62:H63"/>
    <mergeCell ref="I62:J63"/>
    <mergeCell ref="C63:E63"/>
    <mergeCell ref="A72:A73"/>
    <mergeCell ref="B72:B73"/>
    <mergeCell ref="C72:E72"/>
    <mergeCell ref="F72:G73"/>
    <mergeCell ref="H72:H73"/>
    <mergeCell ref="I72:J73"/>
    <mergeCell ref="C73:E73"/>
    <mergeCell ref="A70:A71"/>
    <mergeCell ref="B70:B71"/>
    <mergeCell ref="C70:E70"/>
    <mergeCell ref="F70:G71"/>
    <mergeCell ref="H70:H71"/>
    <mergeCell ref="I70:J71"/>
    <mergeCell ref="C71:E71"/>
    <mergeCell ref="A68:A69"/>
    <mergeCell ref="B68:B69"/>
    <mergeCell ref="C68:E68"/>
    <mergeCell ref="F68:G69"/>
    <mergeCell ref="H68:H69"/>
    <mergeCell ref="I68:J69"/>
    <mergeCell ref="C69:E69"/>
    <mergeCell ref="A78:A79"/>
    <mergeCell ref="B78:B79"/>
    <mergeCell ref="C78:E78"/>
    <mergeCell ref="F78:G79"/>
    <mergeCell ref="H78:H79"/>
    <mergeCell ref="I78:J79"/>
    <mergeCell ref="C79:E79"/>
    <mergeCell ref="A76:A77"/>
    <mergeCell ref="B76:B77"/>
    <mergeCell ref="C76:E76"/>
    <mergeCell ref="F76:G77"/>
    <mergeCell ref="H76:H77"/>
    <mergeCell ref="I76:J77"/>
    <mergeCell ref="C77:E77"/>
    <mergeCell ref="A74:A75"/>
    <mergeCell ref="B74:B75"/>
    <mergeCell ref="C74:E74"/>
    <mergeCell ref="F74:G75"/>
    <mergeCell ref="H74:H75"/>
    <mergeCell ref="I74:J75"/>
    <mergeCell ref="C75:E75"/>
    <mergeCell ref="A84:A85"/>
    <mergeCell ref="B84:B85"/>
    <mergeCell ref="C84:E84"/>
    <mergeCell ref="F84:G85"/>
    <mergeCell ref="H84:H85"/>
    <mergeCell ref="I84:J85"/>
    <mergeCell ref="C85:E85"/>
    <mergeCell ref="A82:A83"/>
    <mergeCell ref="B82:B83"/>
    <mergeCell ref="C82:E82"/>
    <mergeCell ref="F82:G83"/>
    <mergeCell ref="H82:H83"/>
    <mergeCell ref="I82:J83"/>
    <mergeCell ref="C83:E83"/>
    <mergeCell ref="A80:A81"/>
    <mergeCell ref="B80:B81"/>
    <mergeCell ref="C80:E80"/>
    <mergeCell ref="F80:G81"/>
    <mergeCell ref="H80:H81"/>
    <mergeCell ref="I80:J81"/>
    <mergeCell ref="C81:E81"/>
    <mergeCell ref="K88:K89"/>
    <mergeCell ref="C89:E89"/>
    <mergeCell ref="F89:G89"/>
    <mergeCell ref="I89:J89"/>
    <mergeCell ref="A90:C90"/>
    <mergeCell ref="F90:G90"/>
    <mergeCell ref="I90:J90"/>
    <mergeCell ref="A88:A89"/>
    <mergeCell ref="B88:B89"/>
    <mergeCell ref="C88:E88"/>
    <mergeCell ref="F88:G88"/>
    <mergeCell ref="H88:H89"/>
    <mergeCell ref="I88:J88"/>
    <mergeCell ref="A86:A87"/>
    <mergeCell ref="B86:B87"/>
    <mergeCell ref="C86:E86"/>
    <mergeCell ref="F86:G87"/>
    <mergeCell ref="H86:H87"/>
    <mergeCell ref="I86:J87"/>
    <mergeCell ref="C87:E87"/>
    <mergeCell ref="A95:A96"/>
    <mergeCell ref="B95:B96"/>
    <mergeCell ref="C95:E95"/>
    <mergeCell ref="F95:G96"/>
    <mergeCell ref="H95:H96"/>
    <mergeCell ref="I95:J96"/>
    <mergeCell ref="C96:E96"/>
    <mergeCell ref="A93:A94"/>
    <mergeCell ref="B93:B94"/>
    <mergeCell ref="C93:E93"/>
    <mergeCell ref="F93:G94"/>
    <mergeCell ref="H93:H94"/>
    <mergeCell ref="I93:J94"/>
    <mergeCell ref="C94:E94"/>
    <mergeCell ref="A91:A92"/>
    <mergeCell ref="B91:B92"/>
    <mergeCell ref="C91:E91"/>
    <mergeCell ref="F91:G92"/>
    <mergeCell ref="H91:H92"/>
    <mergeCell ref="I91:J92"/>
    <mergeCell ref="C92:E92"/>
    <mergeCell ref="A101:A102"/>
    <mergeCell ref="B101:B102"/>
    <mergeCell ref="C101:E101"/>
    <mergeCell ref="F101:G102"/>
    <mergeCell ref="H101:H102"/>
    <mergeCell ref="I101:J102"/>
    <mergeCell ref="C102:E102"/>
    <mergeCell ref="A99:A100"/>
    <mergeCell ref="B99:B100"/>
    <mergeCell ref="C99:E99"/>
    <mergeCell ref="F99:G100"/>
    <mergeCell ref="H99:H100"/>
    <mergeCell ref="I99:J100"/>
    <mergeCell ref="C100:E100"/>
    <mergeCell ref="A97:A98"/>
    <mergeCell ref="B97:B98"/>
    <mergeCell ref="C97:E97"/>
    <mergeCell ref="F97:G98"/>
    <mergeCell ref="H97:H98"/>
    <mergeCell ref="I97:J98"/>
    <mergeCell ref="C98:E98"/>
    <mergeCell ref="A107:A108"/>
    <mergeCell ref="B107:B108"/>
    <mergeCell ref="C107:E107"/>
    <mergeCell ref="F107:G108"/>
    <mergeCell ref="H107:H108"/>
    <mergeCell ref="I107:J108"/>
    <mergeCell ref="C108:E108"/>
    <mergeCell ref="A105:A106"/>
    <mergeCell ref="B105:B106"/>
    <mergeCell ref="C105:E105"/>
    <mergeCell ref="F105:G106"/>
    <mergeCell ref="H105:H106"/>
    <mergeCell ref="I105:J106"/>
    <mergeCell ref="C106:E106"/>
    <mergeCell ref="A103:A104"/>
    <mergeCell ref="B103:B104"/>
    <mergeCell ref="C103:E103"/>
    <mergeCell ref="F103:G104"/>
    <mergeCell ref="H103:H104"/>
    <mergeCell ref="I103:J104"/>
    <mergeCell ref="C104:E104"/>
    <mergeCell ref="A113:A114"/>
    <mergeCell ref="B113:B114"/>
    <mergeCell ref="C113:E113"/>
    <mergeCell ref="F113:G114"/>
    <mergeCell ref="H113:H114"/>
    <mergeCell ref="I113:J114"/>
    <mergeCell ref="C114:E114"/>
    <mergeCell ref="A111:A112"/>
    <mergeCell ref="B111:B112"/>
    <mergeCell ref="C111:E111"/>
    <mergeCell ref="F111:G112"/>
    <mergeCell ref="H111:H112"/>
    <mergeCell ref="I111:J112"/>
    <mergeCell ref="C112:E112"/>
    <mergeCell ref="A109:A110"/>
    <mergeCell ref="B109:B110"/>
    <mergeCell ref="C109:E109"/>
    <mergeCell ref="F109:G110"/>
    <mergeCell ref="H109:H110"/>
    <mergeCell ref="I109:J110"/>
    <mergeCell ref="C110:E110"/>
    <mergeCell ref="A119:A120"/>
    <mergeCell ref="B119:B120"/>
    <mergeCell ref="C119:E119"/>
    <mergeCell ref="F119:G120"/>
    <mergeCell ref="H119:H120"/>
    <mergeCell ref="I119:J120"/>
    <mergeCell ref="C120:E120"/>
    <mergeCell ref="A117:A118"/>
    <mergeCell ref="B117:B118"/>
    <mergeCell ref="C117:E117"/>
    <mergeCell ref="F117:G118"/>
    <mergeCell ref="H117:H118"/>
    <mergeCell ref="I117:J118"/>
    <mergeCell ref="C118:E118"/>
    <mergeCell ref="A115:A116"/>
    <mergeCell ref="B115:B116"/>
    <mergeCell ref="C115:E115"/>
    <mergeCell ref="F115:G116"/>
    <mergeCell ref="H115:H116"/>
    <mergeCell ref="I115:J116"/>
    <mergeCell ref="C116:E116"/>
    <mergeCell ref="A125:A126"/>
    <mergeCell ref="B125:B126"/>
    <mergeCell ref="C125:E125"/>
    <mergeCell ref="F125:G126"/>
    <mergeCell ref="H125:H126"/>
    <mergeCell ref="I125:J126"/>
    <mergeCell ref="C126:E126"/>
    <mergeCell ref="A123:A124"/>
    <mergeCell ref="B123:B124"/>
    <mergeCell ref="C123:E123"/>
    <mergeCell ref="F123:G124"/>
    <mergeCell ref="H123:H124"/>
    <mergeCell ref="I123:J124"/>
    <mergeCell ref="C124:E124"/>
    <mergeCell ref="A121:A122"/>
    <mergeCell ref="B121:B122"/>
    <mergeCell ref="C121:E121"/>
    <mergeCell ref="F121:G122"/>
    <mergeCell ref="H121:H122"/>
    <mergeCell ref="I121:J122"/>
    <mergeCell ref="C122:E122"/>
    <mergeCell ref="A131:A132"/>
    <mergeCell ref="B131:B132"/>
    <mergeCell ref="C131:E131"/>
    <mergeCell ref="F131:G132"/>
    <mergeCell ref="H131:H132"/>
    <mergeCell ref="I131:J132"/>
    <mergeCell ref="C132:E132"/>
    <mergeCell ref="A129:A130"/>
    <mergeCell ref="B129:B130"/>
    <mergeCell ref="C129:E129"/>
    <mergeCell ref="F129:G130"/>
    <mergeCell ref="H129:H130"/>
    <mergeCell ref="I129:J130"/>
    <mergeCell ref="C130:E130"/>
    <mergeCell ref="A127:A128"/>
    <mergeCell ref="B127:B128"/>
    <mergeCell ref="C127:E127"/>
    <mergeCell ref="F127:G128"/>
    <mergeCell ref="H127:H128"/>
    <mergeCell ref="I127:J128"/>
    <mergeCell ref="C128:E128"/>
    <mergeCell ref="A137:A138"/>
    <mergeCell ref="B137:B138"/>
    <mergeCell ref="C137:E137"/>
    <mergeCell ref="F137:G138"/>
    <mergeCell ref="H137:H138"/>
    <mergeCell ref="I137:J138"/>
    <mergeCell ref="C138:E138"/>
    <mergeCell ref="A135:A136"/>
    <mergeCell ref="B135:B136"/>
    <mergeCell ref="C135:E135"/>
    <mergeCell ref="F135:G136"/>
    <mergeCell ref="H135:H136"/>
    <mergeCell ref="I135:J136"/>
    <mergeCell ref="C136:E136"/>
    <mergeCell ref="A133:A134"/>
    <mergeCell ref="B133:B134"/>
    <mergeCell ref="C133:E133"/>
    <mergeCell ref="F133:G134"/>
    <mergeCell ref="H133:H134"/>
    <mergeCell ref="I133:J134"/>
    <mergeCell ref="C134:E134"/>
    <mergeCell ref="A143:A144"/>
    <mergeCell ref="B143:B144"/>
    <mergeCell ref="C143:E143"/>
    <mergeCell ref="F143:G144"/>
    <mergeCell ref="H143:H144"/>
    <mergeCell ref="I143:J144"/>
    <mergeCell ref="C144:E144"/>
    <mergeCell ref="A141:A142"/>
    <mergeCell ref="B141:B142"/>
    <mergeCell ref="C141:E141"/>
    <mergeCell ref="F141:G142"/>
    <mergeCell ref="H141:H142"/>
    <mergeCell ref="I141:J142"/>
    <mergeCell ref="C142:E142"/>
    <mergeCell ref="A139:A140"/>
    <mergeCell ref="B139:B140"/>
    <mergeCell ref="C139:E139"/>
    <mergeCell ref="F139:G140"/>
    <mergeCell ref="H139:H140"/>
    <mergeCell ref="I139:J140"/>
    <mergeCell ref="C140:E140"/>
    <mergeCell ref="A149:A150"/>
    <mergeCell ref="B149:B150"/>
    <mergeCell ref="C149:E149"/>
    <mergeCell ref="F149:G150"/>
    <mergeCell ref="H149:H150"/>
    <mergeCell ref="I149:J150"/>
    <mergeCell ref="C150:E150"/>
    <mergeCell ref="A147:A148"/>
    <mergeCell ref="B147:B148"/>
    <mergeCell ref="C147:E147"/>
    <mergeCell ref="F147:G148"/>
    <mergeCell ref="H147:H148"/>
    <mergeCell ref="I147:J148"/>
    <mergeCell ref="C148:E148"/>
    <mergeCell ref="A145:A146"/>
    <mergeCell ref="B145:B146"/>
    <mergeCell ref="C145:E145"/>
    <mergeCell ref="F145:G146"/>
    <mergeCell ref="H145:H146"/>
    <mergeCell ref="I145:J146"/>
    <mergeCell ref="C146:E146"/>
    <mergeCell ref="A155:A156"/>
    <mergeCell ref="B155:B156"/>
    <mergeCell ref="C155:E155"/>
    <mergeCell ref="F155:G156"/>
    <mergeCell ref="H155:H156"/>
    <mergeCell ref="I155:J156"/>
    <mergeCell ref="C156:E156"/>
    <mergeCell ref="A153:A154"/>
    <mergeCell ref="B153:B154"/>
    <mergeCell ref="C153:E153"/>
    <mergeCell ref="F153:G154"/>
    <mergeCell ref="H153:H154"/>
    <mergeCell ref="I153:J154"/>
    <mergeCell ref="C154:E154"/>
    <mergeCell ref="A151:A152"/>
    <mergeCell ref="B151:B152"/>
    <mergeCell ref="C151:E151"/>
    <mergeCell ref="F151:G152"/>
    <mergeCell ref="H151:H152"/>
    <mergeCell ref="I151:J152"/>
    <mergeCell ref="C152:E152"/>
    <mergeCell ref="A161:A162"/>
    <mergeCell ref="B161:B162"/>
    <mergeCell ref="C161:E161"/>
    <mergeCell ref="F161:G162"/>
    <mergeCell ref="H161:H162"/>
    <mergeCell ref="I161:J162"/>
    <mergeCell ref="C162:E162"/>
    <mergeCell ref="A159:A160"/>
    <mergeCell ref="B159:B160"/>
    <mergeCell ref="C159:E159"/>
    <mergeCell ref="F159:G160"/>
    <mergeCell ref="H159:H160"/>
    <mergeCell ref="I159:J160"/>
    <mergeCell ref="C160:E160"/>
    <mergeCell ref="A157:A158"/>
    <mergeCell ref="B157:B158"/>
    <mergeCell ref="C157:E157"/>
    <mergeCell ref="F157:G158"/>
    <mergeCell ref="H157:H158"/>
    <mergeCell ref="I157:J158"/>
    <mergeCell ref="C158:E158"/>
    <mergeCell ref="A167:A168"/>
    <mergeCell ref="B167:B168"/>
    <mergeCell ref="C167:E167"/>
    <mergeCell ref="F167:G168"/>
    <mergeCell ref="H167:H168"/>
    <mergeCell ref="I167:J168"/>
    <mergeCell ref="C168:E168"/>
    <mergeCell ref="A165:A166"/>
    <mergeCell ref="B165:B166"/>
    <mergeCell ref="C165:E165"/>
    <mergeCell ref="F165:G166"/>
    <mergeCell ref="H165:H166"/>
    <mergeCell ref="I165:J166"/>
    <mergeCell ref="C166:E166"/>
    <mergeCell ref="A163:A164"/>
    <mergeCell ref="B163:B164"/>
    <mergeCell ref="C163:E163"/>
    <mergeCell ref="F163:G164"/>
    <mergeCell ref="H163:H164"/>
    <mergeCell ref="I163:J164"/>
    <mergeCell ref="C164:E164"/>
    <mergeCell ref="K171:K172"/>
    <mergeCell ref="C172:E172"/>
    <mergeCell ref="F172:G172"/>
    <mergeCell ref="I172:J172"/>
    <mergeCell ref="A173:C173"/>
    <mergeCell ref="F173:G173"/>
    <mergeCell ref="I173:J173"/>
    <mergeCell ref="A171:A172"/>
    <mergeCell ref="B171:B172"/>
    <mergeCell ref="C171:E171"/>
    <mergeCell ref="F171:G171"/>
    <mergeCell ref="H171:H172"/>
    <mergeCell ref="I171:J171"/>
    <mergeCell ref="A169:A170"/>
    <mergeCell ref="B169:B170"/>
    <mergeCell ref="C169:E169"/>
    <mergeCell ref="F169:G170"/>
    <mergeCell ref="H169:H170"/>
    <mergeCell ref="I169:J170"/>
    <mergeCell ref="C170:E170"/>
    <mergeCell ref="A178:A179"/>
    <mergeCell ref="B178:B179"/>
    <mergeCell ref="C178:E178"/>
    <mergeCell ref="F178:G179"/>
    <mergeCell ref="H178:H179"/>
    <mergeCell ref="I178:J179"/>
    <mergeCell ref="C179:E179"/>
    <mergeCell ref="A176:A177"/>
    <mergeCell ref="B176:B177"/>
    <mergeCell ref="C176:E176"/>
    <mergeCell ref="F176:G177"/>
    <mergeCell ref="H176:H177"/>
    <mergeCell ref="I176:J177"/>
    <mergeCell ref="C177:E177"/>
    <mergeCell ref="A174:A175"/>
    <mergeCell ref="B174:B175"/>
    <mergeCell ref="C174:E174"/>
    <mergeCell ref="F174:G175"/>
    <mergeCell ref="I174:J175"/>
    <mergeCell ref="C175:E175"/>
    <mergeCell ref="A184:A185"/>
    <mergeCell ref="B184:B185"/>
    <mergeCell ref="C184:E184"/>
    <mergeCell ref="F184:G185"/>
    <mergeCell ref="H184:H185"/>
    <mergeCell ref="I184:J185"/>
    <mergeCell ref="C185:E185"/>
    <mergeCell ref="A182:A183"/>
    <mergeCell ref="B182:B183"/>
    <mergeCell ref="C182:E182"/>
    <mergeCell ref="F182:G183"/>
    <mergeCell ref="H182:H183"/>
    <mergeCell ref="I182:J183"/>
    <mergeCell ref="C183:E183"/>
    <mergeCell ref="A180:A181"/>
    <mergeCell ref="B180:B181"/>
    <mergeCell ref="C180:E180"/>
    <mergeCell ref="F180:G181"/>
    <mergeCell ref="H180:H181"/>
    <mergeCell ref="I180:J181"/>
    <mergeCell ref="C181:E181"/>
    <mergeCell ref="A190:A191"/>
    <mergeCell ref="B190:B191"/>
    <mergeCell ref="C190:E190"/>
    <mergeCell ref="F190:G191"/>
    <mergeCell ref="H190:H191"/>
    <mergeCell ref="I190:J191"/>
    <mergeCell ref="C191:E191"/>
    <mergeCell ref="A188:A189"/>
    <mergeCell ref="B188:B189"/>
    <mergeCell ref="C188:E188"/>
    <mergeCell ref="F188:G189"/>
    <mergeCell ref="H188:H189"/>
    <mergeCell ref="I188:J189"/>
    <mergeCell ref="C189:E189"/>
    <mergeCell ref="A186:A187"/>
    <mergeCell ref="B186:B187"/>
    <mergeCell ref="C186:E186"/>
    <mergeCell ref="F186:G187"/>
    <mergeCell ref="H186:H187"/>
    <mergeCell ref="I186:J187"/>
    <mergeCell ref="C187:E187"/>
    <mergeCell ref="A196:A197"/>
    <mergeCell ref="B196:B197"/>
    <mergeCell ref="C196:E196"/>
    <mergeCell ref="F196:G197"/>
    <mergeCell ref="H196:H197"/>
    <mergeCell ref="I196:J197"/>
    <mergeCell ref="C197:E197"/>
    <mergeCell ref="A194:A195"/>
    <mergeCell ref="B194:B195"/>
    <mergeCell ref="C194:E194"/>
    <mergeCell ref="F194:G195"/>
    <mergeCell ref="H194:H195"/>
    <mergeCell ref="I194:J195"/>
    <mergeCell ref="C195:E195"/>
    <mergeCell ref="A192:A193"/>
    <mergeCell ref="B192:B193"/>
    <mergeCell ref="C192:E192"/>
    <mergeCell ref="F192:G193"/>
    <mergeCell ref="H192:H193"/>
    <mergeCell ref="I192:J193"/>
    <mergeCell ref="C193:E193"/>
    <mergeCell ref="A202:A203"/>
    <mergeCell ref="B202:B203"/>
    <mergeCell ref="C202:E202"/>
    <mergeCell ref="F202:G203"/>
    <mergeCell ref="H202:H203"/>
    <mergeCell ref="I202:J203"/>
    <mergeCell ref="C203:E203"/>
    <mergeCell ref="A200:A201"/>
    <mergeCell ref="B200:B201"/>
    <mergeCell ref="C200:E200"/>
    <mergeCell ref="F200:G201"/>
    <mergeCell ref="H200:H201"/>
    <mergeCell ref="I200:J201"/>
    <mergeCell ref="C201:E201"/>
    <mergeCell ref="A198:A199"/>
    <mergeCell ref="B198:B199"/>
    <mergeCell ref="C198:E198"/>
    <mergeCell ref="F198:G199"/>
    <mergeCell ref="H198:H199"/>
    <mergeCell ref="I198:J199"/>
    <mergeCell ref="C199:E199"/>
    <mergeCell ref="A208:A209"/>
    <mergeCell ref="B208:B209"/>
    <mergeCell ref="C208:E208"/>
    <mergeCell ref="F208:G209"/>
    <mergeCell ref="H208:H209"/>
    <mergeCell ref="I208:J209"/>
    <mergeCell ref="C209:E209"/>
    <mergeCell ref="A206:A207"/>
    <mergeCell ref="B206:B207"/>
    <mergeCell ref="C206:E206"/>
    <mergeCell ref="F206:G207"/>
    <mergeCell ref="H206:H207"/>
    <mergeCell ref="I206:J207"/>
    <mergeCell ref="C207:E207"/>
    <mergeCell ref="A204:A205"/>
    <mergeCell ref="B204:B205"/>
    <mergeCell ref="C204:E204"/>
    <mergeCell ref="F204:G205"/>
    <mergeCell ref="H204:H205"/>
    <mergeCell ref="I204:J205"/>
    <mergeCell ref="C205:E205"/>
    <mergeCell ref="A214:A215"/>
    <mergeCell ref="B214:B215"/>
    <mergeCell ref="C214:E214"/>
    <mergeCell ref="F214:G215"/>
    <mergeCell ref="H214:H215"/>
    <mergeCell ref="I214:J215"/>
    <mergeCell ref="C215:E215"/>
    <mergeCell ref="A212:A213"/>
    <mergeCell ref="B212:B213"/>
    <mergeCell ref="C212:E212"/>
    <mergeCell ref="F212:G213"/>
    <mergeCell ref="H212:H213"/>
    <mergeCell ref="I212:J213"/>
    <mergeCell ref="C213:E213"/>
    <mergeCell ref="A210:A211"/>
    <mergeCell ref="B210:B211"/>
    <mergeCell ref="C210:E210"/>
    <mergeCell ref="F210:G211"/>
    <mergeCell ref="H210:H211"/>
    <mergeCell ref="I210:J211"/>
    <mergeCell ref="C211:E211"/>
    <mergeCell ref="A220:A221"/>
    <mergeCell ref="B220:B221"/>
    <mergeCell ref="C220:E220"/>
    <mergeCell ref="F220:G221"/>
    <mergeCell ref="H220:H221"/>
    <mergeCell ref="I220:J221"/>
    <mergeCell ref="C221:E221"/>
    <mergeCell ref="A218:A219"/>
    <mergeCell ref="B218:B219"/>
    <mergeCell ref="C218:E218"/>
    <mergeCell ref="F218:G219"/>
    <mergeCell ref="H218:H219"/>
    <mergeCell ref="I218:J219"/>
    <mergeCell ref="C219:E219"/>
    <mergeCell ref="A216:A217"/>
    <mergeCell ref="B216:B217"/>
    <mergeCell ref="C216:E216"/>
    <mergeCell ref="F216:G217"/>
    <mergeCell ref="H216:H217"/>
    <mergeCell ref="I216:J217"/>
    <mergeCell ref="C217:E217"/>
    <mergeCell ref="A226:A227"/>
    <mergeCell ref="B226:B227"/>
    <mergeCell ref="C226:E226"/>
    <mergeCell ref="F226:G227"/>
    <mergeCell ref="H226:H227"/>
    <mergeCell ref="I226:J227"/>
    <mergeCell ref="C227:E227"/>
    <mergeCell ref="A224:A225"/>
    <mergeCell ref="B224:B225"/>
    <mergeCell ref="C224:E224"/>
    <mergeCell ref="F224:G225"/>
    <mergeCell ref="H224:H225"/>
    <mergeCell ref="I224:J225"/>
    <mergeCell ref="C225:E225"/>
    <mergeCell ref="A222:A223"/>
    <mergeCell ref="B222:B223"/>
    <mergeCell ref="C222:E222"/>
    <mergeCell ref="F222:G223"/>
    <mergeCell ref="H222:H223"/>
    <mergeCell ref="I222:J223"/>
    <mergeCell ref="C223:E223"/>
    <mergeCell ref="A232:A233"/>
    <mergeCell ref="B232:B233"/>
    <mergeCell ref="C232:E232"/>
    <mergeCell ref="F232:G233"/>
    <mergeCell ref="H232:H233"/>
    <mergeCell ref="I232:J233"/>
    <mergeCell ref="C233:E233"/>
    <mergeCell ref="A230:A231"/>
    <mergeCell ref="B230:B231"/>
    <mergeCell ref="C230:E230"/>
    <mergeCell ref="F230:G231"/>
    <mergeCell ref="H230:H231"/>
    <mergeCell ref="I230:J231"/>
    <mergeCell ref="C231:E231"/>
    <mergeCell ref="A228:A229"/>
    <mergeCell ref="B228:B229"/>
    <mergeCell ref="C228:E228"/>
    <mergeCell ref="F228:G229"/>
    <mergeCell ref="H228:H229"/>
    <mergeCell ref="I228:J229"/>
    <mergeCell ref="C229:E229"/>
    <mergeCell ref="A238:A239"/>
    <mergeCell ref="B238:B239"/>
    <mergeCell ref="C238:E238"/>
    <mergeCell ref="F238:G239"/>
    <mergeCell ref="H238:H239"/>
    <mergeCell ref="I238:J239"/>
    <mergeCell ref="C239:E239"/>
    <mergeCell ref="A236:A237"/>
    <mergeCell ref="B236:B237"/>
    <mergeCell ref="C236:E236"/>
    <mergeCell ref="F236:G237"/>
    <mergeCell ref="H236:H237"/>
    <mergeCell ref="I236:J237"/>
    <mergeCell ref="C237:E237"/>
    <mergeCell ref="A234:A235"/>
    <mergeCell ref="B234:B235"/>
    <mergeCell ref="C234:E234"/>
    <mergeCell ref="F234:G235"/>
    <mergeCell ref="H234:H235"/>
    <mergeCell ref="I234:J235"/>
    <mergeCell ref="C235:E235"/>
    <mergeCell ref="A244:A245"/>
    <mergeCell ref="B244:B245"/>
    <mergeCell ref="C244:E244"/>
    <mergeCell ref="F244:G245"/>
    <mergeCell ref="H244:H245"/>
    <mergeCell ref="I244:J245"/>
    <mergeCell ref="C245:E245"/>
    <mergeCell ref="A242:A243"/>
    <mergeCell ref="B242:B243"/>
    <mergeCell ref="C242:E242"/>
    <mergeCell ref="F242:G243"/>
    <mergeCell ref="H242:H243"/>
    <mergeCell ref="I242:J243"/>
    <mergeCell ref="C243:E243"/>
    <mergeCell ref="A240:A241"/>
    <mergeCell ref="B240:B241"/>
    <mergeCell ref="C240:E240"/>
    <mergeCell ref="F240:G241"/>
    <mergeCell ref="H240:H241"/>
    <mergeCell ref="I240:J241"/>
    <mergeCell ref="C241:E241"/>
    <mergeCell ref="A249:A250"/>
    <mergeCell ref="B249:B250"/>
    <mergeCell ref="C249:E249"/>
    <mergeCell ref="F249:G250"/>
    <mergeCell ref="H249:H250"/>
    <mergeCell ref="I249:J250"/>
    <mergeCell ref="C250:E250"/>
    <mergeCell ref="K246:K247"/>
    <mergeCell ref="C247:E247"/>
    <mergeCell ref="F247:G247"/>
    <mergeCell ref="I247:J247"/>
    <mergeCell ref="A248:C248"/>
    <mergeCell ref="F248:G248"/>
    <mergeCell ref="I248:J248"/>
    <mergeCell ref="A246:A247"/>
    <mergeCell ref="B246:B247"/>
    <mergeCell ref="C246:E246"/>
    <mergeCell ref="F246:G246"/>
    <mergeCell ref="H246:H247"/>
    <mergeCell ref="I246:J246"/>
    <mergeCell ref="A255:A256"/>
    <mergeCell ref="B255:B256"/>
    <mergeCell ref="C255:E255"/>
    <mergeCell ref="F255:G256"/>
    <mergeCell ref="H255:H256"/>
    <mergeCell ref="I255:J256"/>
    <mergeCell ref="C256:E256"/>
    <mergeCell ref="A253:A254"/>
    <mergeCell ref="B253:B254"/>
    <mergeCell ref="C253:E253"/>
    <mergeCell ref="F253:G254"/>
    <mergeCell ref="H253:H254"/>
    <mergeCell ref="I253:J254"/>
    <mergeCell ref="C254:E254"/>
    <mergeCell ref="A251:A252"/>
    <mergeCell ref="B251:B252"/>
    <mergeCell ref="C251:E251"/>
    <mergeCell ref="F251:G252"/>
    <mergeCell ref="H251:H252"/>
    <mergeCell ref="I251:J252"/>
    <mergeCell ref="C252:E252"/>
    <mergeCell ref="A261:A262"/>
    <mergeCell ref="B261:B262"/>
    <mergeCell ref="C261:E261"/>
    <mergeCell ref="F261:G262"/>
    <mergeCell ref="H261:H262"/>
    <mergeCell ref="I261:J262"/>
    <mergeCell ref="C262:E262"/>
    <mergeCell ref="A259:A260"/>
    <mergeCell ref="B259:B260"/>
    <mergeCell ref="C259:E259"/>
    <mergeCell ref="F259:G260"/>
    <mergeCell ref="H259:H260"/>
    <mergeCell ref="I259:J260"/>
    <mergeCell ref="C260:E260"/>
    <mergeCell ref="A257:A258"/>
    <mergeCell ref="B257:B258"/>
    <mergeCell ref="C257:E257"/>
    <mergeCell ref="F257:G258"/>
    <mergeCell ref="H257:H258"/>
    <mergeCell ref="I257:J258"/>
    <mergeCell ref="C258:E258"/>
    <mergeCell ref="A267:A268"/>
    <mergeCell ref="B267:B268"/>
    <mergeCell ref="C267:E267"/>
    <mergeCell ref="F267:G268"/>
    <mergeCell ref="H267:H268"/>
    <mergeCell ref="I267:J268"/>
    <mergeCell ref="C268:E268"/>
    <mergeCell ref="A265:A266"/>
    <mergeCell ref="B265:B266"/>
    <mergeCell ref="C265:E265"/>
    <mergeCell ref="F265:G266"/>
    <mergeCell ref="H265:H266"/>
    <mergeCell ref="I265:J266"/>
    <mergeCell ref="C266:E266"/>
    <mergeCell ref="A263:A264"/>
    <mergeCell ref="B263:B264"/>
    <mergeCell ref="C263:E263"/>
    <mergeCell ref="F263:G264"/>
    <mergeCell ref="H263:H264"/>
    <mergeCell ref="I263:J264"/>
    <mergeCell ref="C264:E264"/>
    <mergeCell ref="A273:A274"/>
    <mergeCell ref="B273:B274"/>
    <mergeCell ref="C273:E273"/>
    <mergeCell ref="F273:G274"/>
    <mergeCell ref="H273:H274"/>
    <mergeCell ref="I273:J274"/>
    <mergeCell ref="C274:E274"/>
    <mergeCell ref="A271:A272"/>
    <mergeCell ref="B271:B272"/>
    <mergeCell ref="C271:E271"/>
    <mergeCell ref="F271:G272"/>
    <mergeCell ref="H271:H272"/>
    <mergeCell ref="I271:J272"/>
    <mergeCell ref="C272:E272"/>
    <mergeCell ref="A269:A270"/>
    <mergeCell ref="B269:B270"/>
    <mergeCell ref="C269:E269"/>
    <mergeCell ref="F269:G270"/>
    <mergeCell ref="H269:H270"/>
    <mergeCell ref="I269:J270"/>
    <mergeCell ref="C270:E270"/>
    <mergeCell ref="A279:A280"/>
    <mergeCell ref="B279:B280"/>
    <mergeCell ref="C279:E279"/>
    <mergeCell ref="F279:G280"/>
    <mergeCell ref="H279:H280"/>
    <mergeCell ref="I279:J280"/>
    <mergeCell ref="C280:E280"/>
    <mergeCell ref="A277:A278"/>
    <mergeCell ref="B277:B278"/>
    <mergeCell ref="C277:E277"/>
    <mergeCell ref="F277:G278"/>
    <mergeCell ref="H277:H278"/>
    <mergeCell ref="I277:J278"/>
    <mergeCell ref="C278:E278"/>
    <mergeCell ref="A275:A276"/>
    <mergeCell ref="B275:B276"/>
    <mergeCell ref="C275:E275"/>
    <mergeCell ref="F275:G276"/>
    <mergeCell ref="H275:H276"/>
    <mergeCell ref="I275:J276"/>
    <mergeCell ref="C276:E276"/>
    <mergeCell ref="A285:A286"/>
    <mergeCell ref="B285:B286"/>
    <mergeCell ref="C285:E285"/>
    <mergeCell ref="F285:G286"/>
    <mergeCell ref="H285:H286"/>
    <mergeCell ref="I285:J286"/>
    <mergeCell ref="C286:E286"/>
    <mergeCell ref="A283:A284"/>
    <mergeCell ref="B283:B284"/>
    <mergeCell ref="C283:E283"/>
    <mergeCell ref="F283:G284"/>
    <mergeCell ref="H283:H284"/>
    <mergeCell ref="I283:J284"/>
    <mergeCell ref="C284:E284"/>
    <mergeCell ref="A281:A282"/>
    <mergeCell ref="B281:B282"/>
    <mergeCell ref="C281:E281"/>
    <mergeCell ref="F281:G282"/>
    <mergeCell ref="H281:H282"/>
    <mergeCell ref="I281:J282"/>
    <mergeCell ref="C282:E282"/>
    <mergeCell ref="A291:A292"/>
    <mergeCell ref="B291:B292"/>
    <mergeCell ref="C291:E291"/>
    <mergeCell ref="F291:G292"/>
    <mergeCell ref="H291:H292"/>
    <mergeCell ref="I291:J292"/>
    <mergeCell ref="C292:E292"/>
    <mergeCell ref="A289:A290"/>
    <mergeCell ref="B289:B290"/>
    <mergeCell ref="C289:E289"/>
    <mergeCell ref="F289:G290"/>
    <mergeCell ref="H289:H290"/>
    <mergeCell ref="I289:J290"/>
    <mergeCell ref="C290:E290"/>
    <mergeCell ref="A287:A288"/>
    <mergeCell ref="B287:B288"/>
    <mergeCell ref="C287:E287"/>
    <mergeCell ref="F287:G288"/>
    <mergeCell ref="H287:H288"/>
    <mergeCell ref="I287:J288"/>
    <mergeCell ref="C288:E288"/>
    <mergeCell ref="A297:A298"/>
    <mergeCell ref="B297:B298"/>
    <mergeCell ref="C297:E297"/>
    <mergeCell ref="F297:G298"/>
    <mergeCell ref="H297:H298"/>
    <mergeCell ref="I297:J298"/>
    <mergeCell ref="C298:E298"/>
    <mergeCell ref="A295:A296"/>
    <mergeCell ref="B295:B296"/>
    <mergeCell ref="C295:E295"/>
    <mergeCell ref="F295:G296"/>
    <mergeCell ref="H295:H296"/>
    <mergeCell ref="I295:J296"/>
    <mergeCell ref="C296:E296"/>
    <mergeCell ref="A293:A294"/>
    <mergeCell ref="B293:B294"/>
    <mergeCell ref="C293:E293"/>
    <mergeCell ref="F293:G294"/>
    <mergeCell ref="H293:H294"/>
    <mergeCell ref="I293:J294"/>
    <mergeCell ref="C294:E294"/>
    <mergeCell ref="A303:A304"/>
    <mergeCell ref="B303:B304"/>
    <mergeCell ref="C303:E303"/>
    <mergeCell ref="F303:G304"/>
    <mergeCell ref="H303:H304"/>
    <mergeCell ref="I303:J304"/>
    <mergeCell ref="C304:E304"/>
    <mergeCell ref="A301:A302"/>
    <mergeCell ref="B301:B302"/>
    <mergeCell ref="C301:E301"/>
    <mergeCell ref="F301:G302"/>
    <mergeCell ref="H301:H302"/>
    <mergeCell ref="I301:J302"/>
    <mergeCell ref="C302:E302"/>
    <mergeCell ref="A299:A300"/>
    <mergeCell ref="B299:B300"/>
    <mergeCell ref="C299:E299"/>
    <mergeCell ref="F299:G300"/>
    <mergeCell ref="H299:H300"/>
    <mergeCell ref="I299:J300"/>
    <mergeCell ref="C300:E300"/>
    <mergeCell ref="A309:A310"/>
    <mergeCell ref="B309:B310"/>
    <mergeCell ref="C309:E309"/>
    <mergeCell ref="F309:G310"/>
    <mergeCell ref="H309:H310"/>
    <mergeCell ref="I309:J310"/>
    <mergeCell ref="C310:E310"/>
    <mergeCell ref="A307:A308"/>
    <mergeCell ref="B307:B308"/>
    <mergeCell ref="C307:E307"/>
    <mergeCell ref="F307:G308"/>
    <mergeCell ref="H307:H308"/>
    <mergeCell ref="I307:J308"/>
    <mergeCell ref="C308:E308"/>
    <mergeCell ref="A305:A306"/>
    <mergeCell ref="B305:B306"/>
    <mergeCell ref="C305:E305"/>
    <mergeCell ref="F305:G306"/>
    <mergeCell ref="H305:H306"/>
    <mergeCell ref="I305:J306"/>
    <mergeCell ref="C306:E306"/>
    <mergeCell ref="A315:A316"/>
    <mergeCell ref="B315:B316"/>
    <mergeCell ref="C315:E315"/>
    <mergeCell ref="F315:G316"/>
    <mergeCell ref="H315:H316"/>
    <mergeCell ref="I315:J316"/>
    <mergeCell ref="C316:E316"/>
    <mergeCell ref="A313:A314"/>
    <mergeCell ref="B313:B314"/>
    <mergeCell ref="C313:E313"/>
    <mergeCell ref="F313:G314"/>
    <mergeCell ref="H313:H314"/>
    <mergeCell ref="I313:J314"/>
    <mergeCell ref="C314:E314"/>
    <mergeCell ref="A311:A312"/>
    <mergeCell ref="B311:B312"/>
    <mergeCell ref="C311:E311"/>
    <mergeCell ref="F311:G312"/>
    <mergeCell ref="H311:H312"/>
    <mergeCell ref="I311:J312"/>
    <mergeCell ref="C312:E312"/>
    <mergeCell ref="A321:A322"/>
    <mergeCell ref="B321:B322"/>
    <mergeCell ref="C321:E321"/>
    <mergeCell ref="F321:G322"/>
    <mergeCell ref="H321:H322"/>
    <mergeCell ref="I321:J322"/>
    <mergeCell ref="C322:E322"/>
    <mergeCell ref="A319:A320"/>
    <mergeCell ref="B319:B320"/>
    <mergeCell ref="C319:E319"/>
    <mergeCell ref="F319:G320"/>
    <mergeCell ref="H319:H320"/>
    <mergeCell ref="I319:J320"/>
    <mergeCell ref="C320:E320"/>
    <mergeCell ref="A317:A318"/>
    <mergeCell ref="B317:B318"/>
    <mergeCell ref="C317:E317"/>
    <mergeCell ref="F317:G318"/>
    <mergeCell ref="H317:H318"/>
    <mergeCell ref="I317:J318"/>
    <mergeCell ref="C318:E318"/>
    <mergeCell ref="A328:A329"/>
    <mergeCell ref="B328:B329"/>
    <mergeCell ref="C328:E328"/>
    <mergeCell ref="F328:G329"/>
    <mergeCell ref="H328:H329"/>
    <mergeCell ref="I328:J329"/>
    <mergeCell ref="C329:E329"/>
    <mergeCell ref="A326:A327"/>
    <mergeCell ref="B326:B327"/>
    <mergeCell ref="C326:E326"/>
    <mergeCell ref="F326:G327"/>
    <mergeCell ref="H326:H327"/>
    <mergeCell ref="I326:J327"/>
    <mergeCell ref="C327:E327"/>
    <mergeCell ref="K323:K324"/>
    <mergeCell ref="C324:E324"/>
    <mergeCell ref="F324:G324"/>
    <mergeCell ref="I324:J324"/>
    <mergeCell ref="A325:C325"/>
    <mergeCell ref="F325:G325"/>
    <mergeCell ref="I325:J325"/>
    <mergeCell ref="A323:A324"/>
    <mergeCell ref="B323:B324"/>
    <mergeCell ref="C323:E323"/>
    <mergeCell ref="F323:G323"/>
    <mergeCell ref="H323:H324"/>
    <mergeCell ref="I323:J323"/>
    <mergeCell ref="A334:A335"/>
    <mergeCell ref="B334:B335"/>
    <mergeCell ref="C334:E334"/>
    <mergeCell ref="F334:G335"/>
    <mergeCell ref="H334:H335"/>
    <mergeCell ref="I334:J335"/>
    <mergeCell ref="C335:E335"/>
    <mergeCell ref="A332:A333"/>
    <mergeCell ref="B332:B333"/>
    <mergeCell ref="C332:E332"/>
    <mergeCell ref="F332:G333"/>
    <mergeCell ref="H332:H333"/>
    <mergeCell ref="I332:J333"/>
    <mergeCell ref="C333:E333"/>
    <mergeCell ref="A330:A331"/>
    <mergeCell ref="B330:B331"/>
    <mergeCell ref="C330:E330"/>
    <mergeCell ref="F330:G331"/>
    <mergeCell ref="H330:H331"/>
    <mergeCell ref="I330:J331"/>
    <mergeCell ref="C331:E331"/>
    <mergeCell ref="A340:A341"/>
    <mergeCell ref="B340:B341"/>
    <mergeCell ref="C340:E340"/>
    <mergeCell ref="F340:G341"/>
    <mergeCell ref="H340:H341"/>
    <mergeCell ref="I340:J341"/>
    <mergeCell ref="C341:E341"/>
    <mergeCell ref="A338:A339"/>
    <mergeCell ref="B338:B339"/>
    <mergeCell ref="C338:E338"/>
    <mergeCell ref="F338:G339"/>
    <mergeCell ref="H338:H339"/>
    <mergeCell ref="I338:J339"/>
    <mergeCell ref="C339:E339"/>
    <mergeCell ref="A336:A337"/>
    <mergeCell ref="B336:B337"/>
    <mergeCell ref="C336:E336"/>
    <mergeCell ref="F336:G337"/>
    <mergeCell ref="H336:H337"/>
    <mergeCell ref="I336:J337"/>
    <mergeCell ref="C337:E337"/>
    <mergeCell ref="A346:A347"/>
    <mergeCell ref="B346:B347"/>
    <mergeCell ref="C346:E346"/>
    <mergeCell ref="F346:G347"/>
    <mergeCell ref="H346:H347"/>
    <mergeCell ref="I346:J347"/>
    <mergeCell ref="C347:E347"/>
    <mergeCell ref="A344:A345"/>
    <mergeCell ref="B344:B345"/>
    <mergeCell ref="C344:E344"/>
    <mergeCell ref="F344:G345"/>
    <mergeCell ref="H344:H345"/>
    <mergeCell ref="I344:J345"/>
    <mergeCell ref="C345:E345"/>
    <mergeCell ref="A342:A343"/>
    <mergeCell ref="B342:B343"/>
    <mergeCell ref="C342:E342"/>
    <mergeCell ref="F342:G343"/>
    <mergeCell ref="H342:H343"/>
    <mergeCell ref="I342:J343"/>
    <mergeCell ref="C343:E343"/>
    <mergeCell ref="A352:A353"/>
    <mergeCell ref="B352:B353"/>
    <mergeCell ref="C352:E352"/>
    <mergeCell ref="F352:G353"/>
    <mergeCell ref="H352:H353"/>
    <mergeCell ref="I352:J353"/>
    <mergeCell ref="C353:E353"/>
    <mergeCell ref="A350:A351"/>
    <mergeCell ref="B350:B351"/>
    <mergeCell ref="C350:E350"/>
    <mergeCell ref="F350:G351"/>
    <mergeCell ref="H350:H351"/>
    <mergeCell ref="I350:J351"/>
    <mergeCell ref="C351:E351"/>
    <mergeCell ref="A348:A349"/>
    <mergeCell ref="B348:B349"/>
    <mergeCell ref="C348:E348"/>
    <mergeCell ref="F348:G349"/>
    <mergeCell ref="H348:H349"/>
    <mergeCell ref="I348:J349"/>
    <mergeCell ref="C349:E349"/>
    <mergeCell ref="A358:A359"/>
    <mergeCell ref="B358:B359"/>
    <mergeCell ref="C358:E358"/>
    <mergeCell ref="F358:G359"/>
    <mergeCell ref="H358:H359"/>
    <mergeCell ref="I358:J359"/>
    <mergeCell ref="C359:E359"/>
    <mergeCell ref="A356:A357"/>
    <mergeCell ref="B356:B357"/>
    <mergeCell ref="C356:E356"/>
    <mergeCell ref="F356:G357"/>
    <mergeCell ref="H356:H357"/>
    <mergeCell ref="I356:J357"/>
    <mergeCell ref="C357:E357"/>
    <mergeCell ref="A354:A355"/>
    <mergeCell ref="B354:B355"/>
    <mergeCell ref="C354:E354"/>
    <mergeCell ref="F354:G355"/>
    <mergeCell ref="H354:H355"/>
    <mergeCell ref="I354:J355"/>
    <mergeCell ref="C355:E355"/>
    <mergeCell ref="A364:A365"/>
    <mergeCell ref="B364:B365"/>
    <mergeCell ref="C364:E364"/>
    <mergeCell ref="F364:G365"/>
    <mergeCell ref="H364:H365"/>
    <mergeCell ref="I364:J365"/>
    <mergeCell ref="C365:E365"/>
    <mergeCell ref="A362:A363"/>
    <mergeCell ref="B362:B363"/>
    <mergeCell ref="C362:E362"/>
    <mergeCell ref="F362:G363"/>
    <mergeCell ref="H362:H363"/>
    <mergeCell ref="I362:J363"/>
    <mergeCell ref="C363:E363"/>
    <mergeCell ref="A360:A361"/>
    <mergeCell ref="B360:B361"/>
    <mergeCell ref="C360:E360"/>
    <mergeCell ref="F360:G361"/>
    <mergeCell ref="H360:H361"/>
    <mergeCell ref="I360:J361"/>
    <mergeCell ref="C361:E361"/>
    <mergeCell ref="A370:A371"/>
    <mergeCell ref="B370:B371"/>
    <mergeCell ref="C370:E370"/>
    <mergeCell ref="F370:G371"/>
    <mergeCell ref="H370:H371"/>
    <mergeCell ref="I370:J371"/>
    <mergeCell ref="C371:E371"/>
    <mergeCell ref="A368:A369"/>
    <mergeCell ref="B368:B369"/>
    <mergeCell ref="C368:E368"/>
    <mergeCell ref="F368:G369"/>
    <mergeCell ref="H368:H369"/>
    <mergeCell ref="I368:J369"/>
    <mergeCell ref="C369:E369"/>
    <mergeCell ref="A366:A367"/>
    <mergeCell ref="B366:B367"/>
    <mergeCell ref="C366:E366"/>
    <mergeCell ref="F366:G367"/>
    <mergeCell ref="H366:H367"/>
    <mergeCell ref="I366:J367"/>
    <mergeCell ref="C367:E367"/>
    <mergeCell ref="A376:A377"/>
    <mergeCell ref="B376:B377"/>
    <mergeCell ref="C376:E376"/>
    <mergeCell ref="F376:G377"/>
    <mergeCell ref="H376:H377"/>
    <mergeCell ref="I376:J377"/>
    <mergeCell ref="C377:E377"/>
    <mergeCell ref="A374:A375"/>
    <mergeCell ref="B374:B375"/>
    <mergeCell ref="C374:E374"/>
    <mergeCell ref="F374:G375"/>
    <mergeCell ref="H374:H375"/>
    <mergeCell ref="I374:J375"/>
    <mergeCell ref="C375:E375"/>
    <mergeCell ref="A372:A373"/>
    <mergeCell ref="B372:B373"/>
    <mergeCell ref="C372:E372"/>
    <mergeCell ref="F372:G373"/>
    <mergeCell ref="H372:H373"/>
    <mergeCell ref="I372:J373"/>
    <mergeCell ref="C373:E373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BANCENTRO $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2019-12-26T21:00:09Z</dcterms:modified>
</cp:coreProperties>
</file>