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60" windowWidth="19155" windowHeight="14370"/>
  </bookViews>
  <sheets>
    <sheet name="Wireless ID" sheetId="1" r:id="rId1"/>
  </sheets>
  <calcPr calcId="125725"/>
</workbook>
</file>

<file path=xl/calcChain.xml><?xml version="1.0" encoding="utf-8"?>
<calcChain xmlns="http://schemas.openxmlformats.org/spreadsheetml/2006/main">
  <c r="K3" i="1"/>
  <c r="K4"/>
  <c r="K5"/>
  <c r="K6"/>
  <c r="K7"/>
  <c r="K8"/>
  <c r="K9"/>
  <c r="K10"/>
  <c r="K11"/>
  <c r="K12"/>
  <c r="K13"/>
  <c r="K14"/>
  <c r="K15"/>
  <c r="K16"/>
  <c r="K17"/>
  <c r="K18"/>
  <c r="K19"/>
  <c r="K20"/>
  <c r="K21"/>
  <c r="K23"/>
  <c r="K24"/>
  <c r="K2"/>
  <c r="K25" l="1"/>
  <c r="K26" s="1"/>
</calcChain>
</file>

<file path=xl/sharedStrings.xml><?xml version="1.0" encoding="utf-8"?>
<sst xmlns="http://schemas.openxmlformats.org/spreadsheetml/2006/main" count="199" uniqueCount="136">
  <si>
    <t>Comment</t>
  </si>
  <si>
    <t>Designator</t>
  </si>
  <si>
    <t>Footprint</t>
  </si>
  <si>
    <t>Value</t>
  </si>
  <si>
    <t>Quantity</t>
  </si>
  <si>
    <t>Antenna</t>
  </si>
  <si>
    <t>ANT1</t>
  </si>
  <si>
    <t>2.45GHZ-CHP-ANT</t>
  </si>
  <si>
    <t/>
  </si>
  <si>
    <t>Cap Pol1</t>
  </si>
  <si>
    <t>C2</t>
  </si>
  <si>
    <t>CAP0805</t>
  </si>
  <si>
    <t>47uF</t>
  </si>
  <si>
    <t>AUD</t>
  </si>
  <si>
    <t>1463398</t>
  </si>
  <si>
    <t>Cap</t>
  </si>
  <si>
    <t>C3, C4, C5, C8</t>
  </si>
  <si>
    <t>0402</t>
  </si>
  <si>
    <t>100nF</t>
  </si>
  <si>
    <t>1611916</t>
  </si>
  <si>
    <t>C6, C7</t>
  </si>
  <si>
    <t>12pF</t>
  </si>
  <si>
    <t>1758943</t>
  </si>
  <si>
    <t>cap</t>
  </si>
  <si>
    <t>C9</t>
  </si>
  <si>
    <t>33nF</t>
  </si>
  <si>
    <t>1414591</t>
  </si>
  <si>
    <t>C10</t>
  </si>
  <si>
    <t>CAP0603</t>
  </si>
  <si>
    <t>4.7uF</t>
  </si>
  <si>
    <t>1463379</t>
  </si>
  <si>
    <t>C11</t>
  </si>
  <si>
    <t>10nF</t>
  </si>
  <si>
    <t>1650806</t>
  </si>
  <si>
    <t>C12</t>
  </si>
  <si>
    <t>1nF</t>
  </si>
  <si>
    <t>1327660</t>
  </si>
  <si>
    <t>C13</t>
  </si>
  <si>
    <t>1.5pF</t>
  </si>
  <si>
    <t>1650787</t>
  </si>
  <si>
    <t>C14</t>
  </si>
  <si>
    <t>1.0pF</t>
  </si>
  <si>
    <t>1683591</t>
  </si>
  <si>
    <t>C15</t>
  </si>
  <si>
    <t>2.2nF</t>
  </si>
  <si>
    <t>1414582</t>
  </si>
  <si>
    <t>C16</t>
  </si>
  <si>
    <t>4.7pF</t>
  </si>
  <si>
    <t>1327640</t>
  </si>
  <si>
    <t>C17, C18</t>
  </si>
  <si>
    <t>22pF</t>
  </si>
  <si>
    <t>1414580</t>
  </si>
  <si>
    <t>Inductor</t>
  </si>
  <si>
    <t>L1</t>
  </si>
  <si>
    <t>3.9nH</t>
  </si>
  <si>
    <t>1628745</t>
  </si>
  <si>
    <t>L2</t>
  </si>
  <si>
    <t>8.2nH</t>
  </si>
  <si>
    <t>1628753</t>
  </si>
  <si>
    <t>L3</t>
  </si>
  <si>
    <t>2.7nH</t>
  </si>
  <si>
    <t>1628728</t>
  </si>
  <si>
    <t>LED2</t>
  </si>
  <si>
    <t>LED</t>
  </si>
  <si>
    <t>1685062</t>
  </si>
  <si>
    <t>Res1</t>
  </si>
  <si>
    <t>R2</t>
  </si>
  <si>
    <t>1K</t>
  </si>
  <si>
    <t>1174154</t>
  </si>
  <si>
    <t>Res3</t>
  </si>
  <si>
    <t>R4</t>
  </si>
  <si>
    <t>22K</t>
  </si>
  <si>
    <t>1358077</t>
  </si>
  <si>
    <t>U2</t>
  </si>
  <si>
    <t>32M1-A_L</t>
  </si>
  <si>
    <t>USD</t>
  </si>
  <si>
    <t>ATMEGA88PA-MU-ND</t>
  </si>
  <si>
    <t>nRF24L01+</t>
  </si>
  <si>
    <t>U3</t>
  </si>
  <si>
    <t>QFN50P400X400X95-20N</t>
  </si>
  <si>
    <t>COM-00690</t>
  </si>
  <si>
    <t>XTAL</t>
  </si>
  <si>
    <t>Y1</t>
  </si>
  <si>
    <t>XTAL RTC SMT</t>
  </si>
  <si>
    <t>32.768kHz</t>
  </si>
  <si>
    <t>478-5428-1-ND</t>
  </si>
  <si>
    <t>16MHz</t>
  </si>
  <si>
    <t>Y2</t>
  </si>
  <si>
    <t>XTAL-SPK-5032</t>
  </si>
  <si>
    <t>887-1104-1-ND</t>
  </si>
  <si>
    <t>Total Cost:</t>
  </si>
  <si>
    <t>Cost in USD</t>
  </si>
  <si>
    <t xml:space="preserve">1 AUD = </t>
  </si>
  <si>
    <t>+17%</t>
  </si>
  <si>
    <t>Currency</t>
  </si>
  <si>
    <t>Unit Price</t>
  </si>
  <si>
    <t>Supplier Part Number</t>
  </si>
  <si>
    <t>Manufacturer 1</t>
  </si>
  <si>
    <t>TAIYO YUDEN</t>
  </si>
  <si>
    <t>MULTICOMP</t>
  </si>
  <si>
    <t>KEMET</t>
  </si>
  <si>
    <t>AVX</t>
  </si>
  <si>
    <t>JOHANSON TECHNOLOGY</t>
  </si>
  <si>
    <t>ABRACON</t>
  </si>
  <si>
    <t>ROHM</t>
  </si>
  <si>
    <t>TYCO ELECTRONICS / NEOHM</t>
  </si>
  <si>
    <t>Atmel</t>
  </si>
  <si>
    <t>AVX Corporation</t>
  </si>
  <si>
    <t>TXC CORPORATION</t>
  </si>
  <si>
    <t>Nordic</t>
  </si>
  <si>
    <t>Manufacturer Part Number 1</t>
  </si>
  <si>
    <t>JMK212BJ226MG-T</t>
  </si>
  <si>
    <t>TMK105BJ104KV-F</t>
  </si>
  <si>
    <t>MCCA000093</t>
  </si>
  <si>
    <t>C0402C333K4RACTU</t>
  </si>
  <si>
    <t>JMK107BJ475MA-T</t>
  </si>
  <si>
    <t>C0402C103K3RACTU</t>
  </si>
  <si>
    <t>0402YC102KAT2A</t>
  </si>
  <si>
    <t>500R07S1R5BV4T</t>
  </si>
  <si>
    <t>UMK105CG010BW-F</t>
  </si>
  <si>
    <t>C0402C222K5RACTU</t>
  </si>
  <si>
    <t>04025A4R7CAT2A</t>
  </si>
  <si>
    <t>C0402C220J5GACTU</t>
  </si>
  <si>
    <t>ATFC-0402-3N9B</t>
  </si>
  <si>
    <t>ATFC-0402-8N2B</t>
  </si>
  <si>
    <t>ATFC-0402-2N7B</t>
  </si>
  <si>
    <t>SML-310LTT86N</t>
  </si>
  <si>
    <t>CRG0402J1K0</t>
  </si>
  <si>
    <t>MC 0.0625W 0402 1% 22K</t>
  </si>
  <si>
    <t>ATMEGA88PA-MU</t>
  </si>
  <si>
    <t>ST3215SB32768H5HPWAA</t>
  </si>
  <si>
    <t>7B-16.000MAAJ-T</t>
  </si>
  <si>
    <t>ATMEGA168P</t>
  </si>
  <si>
    <t>LINX TECHNOLOGIES</t>
  </si>
  <si>
    <t>ANT-2.45-CHP-T</t>
  </si>
  <si>
    <t>ANT-2.45-CHPCT-ND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</si>
</sst>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2">
    <font>
      <sz val="11"/>
      <color theme="1"/>
      <name val="Calibri"/>
      <family val="2"/>
      <scheme val="minor"/>
    </font>
    <font>
      <sz val="8"/>
      <color rgb="FF00000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/>
    <xf numFmtId="164" fontId="0" fillId="0" borderId="0" xfId="0" applyNumberFormat="1"/>
    <xf numFmtId="0" fontId="1" fillId="2" borderId="1" xfId="0" applyFont="1" applyFill="1" applyBorder="1" applyAlignment="1">
      <alignment horizontal="center"/>
    </xf>
    <xf numFmtId="16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6" xfId="0" applyNumberFormat="1" applyBorder="1"/>
    <xf numFmtId="0" fontId="0" fillId="0" borderId="5" xfId="0" applyBorder="1" applyAlignment="1">
      <alignment horizontal="right"/>
    </xf>
    <xf numFmtId="9" fontId="0" fillId="0" borderId="7" xfId="0" quotePrefix="1" applyNumberFormat="1" applyBorder="1" applyAlignment="1">
      <alignment horizontal="right"/>
    </xf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9"/>
  <sheetViews>
    <sheetView tabSelected="1" workbookViewId="0">
      <selection activeCell="E28" sqref="E28"/>
    </sheetView>
  </sheetViews>
  <sheetFormatPr defaultRowHeight="15"/>
  <cols>
    <col min="1" max="1" width="24" bestFit="1" customWidth="1"/>
    <col min="2" max="2" width="24" style="13" customWidth="1"/>
    <col min="3" max="3" width="12" bestFit="1" customWidth="1"/>
    <col min="4" max="4" width="11" bestFit="1" customWidth="1"/>
    <col min="5" max="5" width="19.28515625" bestFit="1" customWidth="1"/>
    <col min="6" max="6" width="8.42578125" bestFit="1" customWidth="1"/>
    <col min="7" max="7" width="6.5703125" bestFit="1" customWidth="1"/>
    <col min="8" max="8" width="16.85546875" bestFit="1" customWidth="1"/>
    <col min="9" max="9" width="7.5703125" bestFit="1" customWidth="1"/>
    <col min="10" max="10" width="10.28515625" bestFit="1" customWidth="1"/>
  </cols>
  <sheetData>
    <row r="1" spans="1:11">
      <c r="A1" s="14" t="s">
        <v>97</v>
      </c>
      <c r="B1" s="17" t="s">
        <v>110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96</v>
      </c>
      <c r="I1" s="5" t="s">
        <v>95</v>
      </c>
      <c r="J1" s="1" t="s">
        <v>94</v>
      </c>
      <c r="K1" s="5" t="s">
        <v>91</v>
      </c>
    </row>
    <row r="2" spans="1:11">
      <c r="A2" s="19" t="s">
        <v>133</v>
      </c>
      <c r="B2" s="19" t="s">
        <v>134</v>
      </c>
      <c r="C2" s="2" t="s">
        <v>5</v>
      </c>
      <c r="D2" s="2" t="s">
        <v>6</v>
      </c>
      <c r="E2" s="2" t="s">
        <v>7</v>
      </c>
      <c r="F2" s="2" t="s">
        <v>8</v>
      </c>
      <c r="G2" s="3">
        <v>1</v>
      </c>
      <c r="H2" s="2" t="s">
        <v>135</v>
      </c>
      <c r="I2" s="3">
        <v>1.296</v>
      </c>
      <c r="J2" s="3" t="s">
        <v>75</v>
      </c>
      <c r="K2" s="6">
        <f>I2*G2*IF(J2="AUD",$B$29,IF(J2="USD",1,"INVALID"))</f>
        <v>1.296</v>
      </c>
    </row>
    <row r="3" spans="1:11">
      <c r="A3" s="15" t="s">
        <v>98</v>
      </c>
      <c r="B3" s="18" t="s">
        <v>111</v>
      </c>
      <c r="C3" s="2" t="s">
        <v>9</v>
      </c>
      <c r="D3" s="2" t="s">
        <v>10</v>
      </c>
      <c r="E3" s="2" t="s">
        <v>11</v>
      </c>
      <c r="F3" s="2" t="s">
        <v>12</v>
      </c>
      <c r="G3" s="3">
        <v>1</v>
      </c>
      <c r="H3" s="2" t="s">
        <v>14</v>
      </c>
      <c r="I3" s="3">
        <v>0.44</v>
      </c>
      <c r="J3" s="2" t="s">
        <v>13</v>
      </c>
      <c r="K3" s="6">
        <f>I3*G3*IF(J3="AUD",$B$29,IF(J3="USD",1,"INVALID"))</f>
        <v>0.42973040000000001</v>
      </c>
    </row>
    <row r="4" spans="1:11">
      <c r="A4" s="15" t="s">
        <v>98</v>
      </c>
      <c r="B4" s="18" t="s">
        <v>112</v>
      </c>
      <c r="C4" s="2" t="s">
        <v>15</v>
      </c>
      <c r="D4" s="2" t="s">
        <v>16</v>
      </c>
      <c r="E4" s="2" t="s">
        <v>17</v>
      </c>
      <c r="F4" s="2" t="s">
        <v>18</v>
      </c>
      <c r="G4" s="3">
        <v>4</v>
      </c>
      <c r="H4" s="2" t="s">
        <v>19</v>
      </c>
      <c r="I4" s="3">
        <v>0.01</v>
      </c>
      <c r="J4" s="2" t="s">
        <v>13</v>
      </c>
      <c r="K4" s="6">
        <f>I4*G4*IF(J4="AUD",$B$29,IF(J4="USD",1,"INVALID"))</f>
        <v>3.9066400000000001E-2</v>
      </c>
    </row>
    <row r="5" spans="1:11">
      <c r="A5" s="15" t="s">
        <v>99</v>
      </c>
      <c r="B5" s="18" t="s">
        <v>113</v>
      </c>
      <c r="C5" s="2" t="s">
        <v>15</v>
      </c>
      <c r="D5" s="2" t="s">
        <v>20</v>
      </c>
      <c r="E5" s="2" t="s">
        <v>17</v>
      </c>
      <c r="F5" s="2" t="s">
        <v>21</v>
      </c>
      <c r="G5" s="3">
        <v>2</v>
      </c>
      <c r="H5" s="2" t="s">
        <v>22</v>
      </c>
      <c r="I5" s="3">
        <v>0.01</v>
      </c>
      <c r="J5" s="2" t="s">
        <v>13</v>
      </c>
      <c r="K5" s="6">
        <f>I5*G5*IF(J5="AUD",$B$29,IF(J5="USD",1,"INVALID"))</f>
        <v>1.9533200000000001E-2</v>
      </c>
    </row>
    <row r="6" spans="1:11">
      <c r="A6" s="15" t="s">
        <v>100</v>
      </c>
      <c r="B6" s="18" t="s">
        <v>114</v>
      </c>
      <c r="C6" s="2" t="s">
        <v>23</v>
      </c>
      <c r="D6" s="2" t="s">
        <v>24</v>
      </c>
      <c r="E6" s="2" t="s">
        <v>17</v>
      </c>
      <c r="F6" s="2" t="s">
        <v>25</v>
      </c>
      <c r="G6" s="3">
        <v>1</v>
      </c>
      <c r="H6" s="2" t="s">
        <v>26</v>
      </c>
      <c r="I6" s="3">
        <v>0.04</v>
      </c>
      <c r="J6" s="2" t="s">
        <v>13</v>
      </c>
      <c r="K6" s="6">
        <f>I6*G6*IF(J6="AUD",$B$29,IF(J6="USD",1,"INVALID"))</f>
        <v>3.9066400000000001E-2</v>
      </c>
    </row>
    <row r="7" spans="1:11">
      <c r="A7" s="15" t="s">
        <v>98</v>
      </c>
      <c r="B7" s="18" t="s">
        <v>115</v>
      </c>
      <c r="C7" s="2" t="s">
        <v>23</v>
      </c>
      <c r="D7" s="2" t="s">
        <v>27</v>
      </c>
      <c r="E7" s="2" t="s">
        <v>28</v>
      </c>
      <c r="F7" s="2" t="s">
        <v>29</v>
      </c>
      <c r="G7" s="3">
        <v>1</v>
      </c>
      <c r="H7" s="2" t="s">
        <v>30</v>
      </c>
      <c r="I7" s="3">
        <v>0.12</v>
      </c>
      <c r="J7" s="2" t="s">
        <v>13</v>
      </c>
      <c r="K7" s="6">
        <f>I7*G7*IF(J7="AUD",$B$29,IF(J7="USD",1,"INVALID"))</f>
        <v>0.11719919999999999</v>
      </c>
    </row>
    <row r="8" spans="1:11">
      <c r="A8" s="15" t="s">
        <v>100</v>
      </c>
      <c r="B8" s="18" t="s">
        <v>116</v>
      </c>
      <c r="C8" s="2" t="s">
        <v>23</v>
      </c>
      <c r="D8" s="2" t="s">
        <v>31</v>
      </c>
      <c r="E8" s="2" t="s">
        <v>17</v>
      </c>
      <c r="F8" s="2" t="s">
        <v>32</v>
      </c>
      <c r="G8" s="3">
        <v>1</v>
      </c>
      <c r="H8" s="2" t="s">
        <v>33</v>
      </c>
      <c r="I8" s="3">
        <v>0.02</v>
      </c>
      <c r="J8" s="2" t="s">
        <v>13</v>
      </c>
      <c r="K8" s="6">
        <f>I8*G8*IF(J8="AUD",$B$29,IF(J8="USD",1,"INVALID"))</f>
        <v>1.9533200000000001E-2</v>
      </c>
    </row>
    <row r="9" spans="1:11">
      <c r="A9" s="15" t="s">
        <v>101</v>
      </c>
      <c r="B9" s="18" t="s">
        <v>117</v>
      </c>
      <c r="C9" s="2" t="s">
        <v>23</v>
      </c>
      <c r="D9" s="2" t="s">
        <v>34</v>
      </c>
      <c r="E9" s="2" t="s">
        <v>17</v>
      </c>
      <c r="F9" s="2" t="s">
        <v>35</v>
      </c>
      <c r="G9" s="3">
        <v>1</v>
      </c>
      <c r="H9" s="2" t="s">
        <v>36</v>
      </c>
      <c r="I9" s="3">
        <v>0.04</v>
      </c>
      <c r="J9" s="2" t="s">
        <v>13</v>
      </c>
      <c r="K9" s="6">
        <f>I9*G9*IF(J9="AUD",$B$29,IF(J9="USD",1,"INVALID"))</f>
        <v>3.9066400000000001E-2</v>
      </c>
    </row>
    <row r="10" spans="1:11">
      <c r="A10" s="15" t="s">
        <v>102</v>
      </c>
      <c r="B10" s="18" t="s">
        <v>118</v>
      </c>
      <c r="C10" s="2" t="s">
        <v>23</v>
      </c>
      <c r="D10" s="2" t="s">
        <v>37</v>
      </c>
      <c r="E10" s="2" t="s">
        <v>17</v>
      </c>
      <c r="F10" s="2" t="s">
        <v>38</v>
      </c>
      <c r="G10" s="3">
        <v>1</v>
      </c>
      <c r="H10" s="2" t="s">
        <v>39</v>
      </c>
      <c r="I10" s="3">
        <v>7.0000000000000007E-2</v>
      </c>
      <c r="J10" s="2" t="s">
        <v>13</v>
      </c>
      <c r="K10" s="6">
        <f>I10*G10*IF(J10="AUD",$B$29,IF(J10="USD",1,"INVALID"))</f>
        <v>6.8366200000000002E-2</v>
      </c>
    </row>
    <row r="11" spans="1:11">
      <c r="A11" s="15" t="s">
        <v>98</v>
      </c>
      <c r="B11" s="18" t="s">
        <v>119</v>
      </c>
      <c r="C11" s="2" t="s">
        <v>23</v>
      </c>
      <c r="D11" s="2" t="s">
        <v>40</v>
      </c>
      <c r="E11" s="2" t="s">
        <v>17</v>
      </c>
      <c r="F11" s="2" t="s">
        <v>41</v>
      </c>
      <c r="G11" s="3">
        <v>1</v>
      </c>
      <c r="H11" s="2" t="s">
        <v>42</v>
      </c>
      <c r="I11" s="3">
        <v>0.01</v>
      </c>
      <c r="J11" s="2" t="s">
        <v>13</v>
      </c>
      <c r="K11" s="6">
        <f>I11*G11*IF(J11="AUD",$B$29,IF(J11="USD",1,"INVALID"))</f>
        <v>9.7666000000000003E-3</v>
      </c>
    </row>
    <row r="12" spans="1:11">
      <c r="A12" s="15" t="s">
        <v>100</v>
      </c>
      <c r="B12" s="18" t="s">
        <v>120</v>
      </c>
      <c r="C12" s="2" t="s">
        <v>23</v>
      </c>
      <c r="D12" s="2" t="s">
        <v>43</v>
      </c>
      <c r="E12" s="2" t="s">
        <v>17</v>
      </c>
      <c r="F12" s="2" t="s">
        <v>44</v>
      </c>
      <c r="G12" s="3">
        <v>1</v>
      </c>
      <c r="H12" s="2" t="s">
        <v>45</v>
      </c>
      <c r="I12" s="3">
        <v>0.01</v>
      </c>
      <c r="J12" s="2" t="s">
        <v>13</v>
      </c>
      <c r="K12" s="6">
        <f>I12*G12*IF(J12="AUD",$B$29,IF(J12="USD",1,"INVALID"))</f>
        <v>9.7666000000000003E-3</v>
      </c>
    </row>
    <row r="13" spans="1:11">
      <c r="A13" s="15" t="s">
        <v>101</v>
      </c>
      <c r="B13" s="18" t="s">
        <v>121</v>
      </c>
      <c r="C13" s="2" t="s">
        <v>23</v>
      </c>
      <c r="D13" s="2" t="s">
        <v>46</v>
      </c>
      <c r="E13" s="2" t="s">
        <v>17</v>
      </c>
      <c r="F13" s="2" t="s">
        <v>47</v>
      </c>
      <c r="G13" s="3">
        <v>1</v>
      </c>
      <c r="H13" s="2" t="s">
        <v>48</v>
      </c>
      <c r="I13" s="3">
        <v>0.04</v>
      </c>
      <c r="J13" s="2" t="s">
        <v>13</v>
      </c>
      <c r="K13" s="6">
        <f>I13*G13*IF(J13="AUD",$B$29,IF(J13="USD",1,"INVALID"))</f>
        <v>3.9066400000000001E-2</v>
      </c>
    </row>
    <row r="14" spans="1:11">
      <c r="A14" s="15" t="s">
        <v>100</v>
      </c>
      <c r="B14" s="18" t="s">
        <v>122</v>
      </c>
      <c r="C14" s="2" t="s">
        <v>23</v>
      </c>
      <c r="D14" s="2" t="s">
        <v>49</v>
      </c>
      <c r="E14" s="2" t="s">
        <v>17</v>
      </c>
      <c r="F14" s="2" t="s">
        <v>50</v>
      </c>
      <c r="G14" s="3">
        <v>2</v>
      </c>
      <c r="H14" s="2" t="s">
        <v>51</v>
      </c>
      <c r="I14" s="3">
        <v>0.01</v>
      </c>
      <c r="J14" s="2" t="s">
        <v>13</v>
      </c>
      <c r="K14" s="6">
        <f>I14*G14*IF(J14="AUD",$B$29,IF(J14="USD",1,"INVALID"))</f>
        <v>1.9533200000000001E-2</v>
      </c>
    </row>
    <row r="15" spans="1:11">
      <c r="A15" s="15" t="s">
        <v>103</v>
      </c>
      <c r="B15" s="18" t="s">
        <v>123</v>
      </c>
      <c r="C15" s="2" t="s">
        <v>52</v>
      </c>
      <c r="D15" s="2" t="s">
        <v>53</v>
      </c>
      <c r="E15" s="2" t="s">
        <v>17</v>
      </c>
      <c r="F15" s="2" t="s">
        <v>54</v>
      </c>
      <c r="G15" s="3">
        <v>1</v>
      </c>
      <c r="H15" s="2" t="s">
        <v>55</v>
      </c>
      <c r="I15" s="3">
        <v>0.1</v>
      </c>
      <c r="J15" s="2" t="s">
        <v>13</v>
      </c>
      <c r="K15" s="6">
        <f>I15*G15*IF(J15="AUD",$B$29,IF(J15="USD",1,"INVALID"))</f>
        <v>9.7666000000000003E-2</v>
      </c>
    </row>
    <row r="16" spans="1:11">
      <c r="A16" s="15" t="s">
        <v>103</v>
      </c>
      <c r="B16" s="18" t="s">
        <v>124</v>
      </c>
      <c r="C16" s="2" t="s">
        <v>52</v>
      </c>
      <c r="D16" s="2" t="s">
        <v>56</v>
      </c>
      <c r="E16" s="2" t="s">
        <v>17</v>
      </c>
      <c r="F16" s="2" t="s">
        <v>57</v>
      </c>
      <c r="G16" s="3">
        <v>1</v>
      </c>
      <c r="H16" s="2" t="s">
        <v>58</v>
      </c>
      <c r="I16" s="3">
        <v>0.1</v>
      </c>
      <c r="J16" s="2" t="s">
        <v>13</v>
      </c>
      <c r="K16" s="6">
        <f>I16*G16*IF(J16="AUD",$B$29,IF(J16="USD",1,"INVALID"))</f>
        <v>9.7666000000000003E-2</v>
      </c>
    </row>
    <row r="17" spans="1:11">
      <c r="A17" s="15" t="s">
        <v>103</v>
      </c>
      <c r="B17" s="18" t="s">
        <v>125</v>
      </c>
      <c r="C17" s="2" t="s">
        <v>52</v>
      </c>
      <c r="D17" s="2" t="s">
        <v>59</v>
      </c>
      <c r="E17" s="2" t="s">
        <v>17</v>
      </c>
      <c r="F17" s="2" t="s">
        <v>60</v>
      </c>
      <c r="G17" s="3">
        <v>1</v>
      </c>
      <c r="H17" s="2" t="s">
        <v>61</v>
      </c>
      <c r="I17" s="3">
        <v>0.1</v>
      </c>
      <c r="J17" s="2" t="s">
        <v>13</v>
      </c>
      <c r="K17" s="6">
        <f>I17*G17*IF(J17="AUD",$B$29,IF(J17="USD",1,"INVALID"))</f>
        <v>9.7666000000000003E-2</v>
      </c>
    </row>
    <row r="18" spans="1:11">
      <c r="A18" s="15" t="s">
        <v>104</v>
      </c>
      <c r="B18" s="18" t="s">
        <v>126</v>
      </c>
      <c r="C18" s="2" t="s">
        <v>62</v>
      </c>
      <c r="D18" s="2" t="s">
        <v>63</v>
      </c>
      <c r="E18" s="18" t="s">
        <v>28</v>
      </c>
      <c r="F18" s="2" t="s">
        <v>8</v>
      </c>
      <c r="G18" s="3">
        <v>1</v>
      </c>
      <c r="H18" s="2" t="s">
        <v>64</v>
      </c>
      <c r="I18" s="3">
        <v>0.16</v>
      </c>
      <c r="J18" s="2" t="s">
        <v>13</v>
      </c>
      <c r="K18" s="6">
        <f>I18*G18*IF(J18="AUD",$B$29,IF(J18="USD",1,"INVALID"))</f>
        <v>0.1562656</v>
      </c>
    </row>
    <row r="19" spans="1:11">
      <c r="A19" s="15" t="s">
        <v>105</v>
      </c>
      <c r="B19" s="18" t="s">
        <v>127</v>
      </c>
      <c r="C19" s="2" t="s">
        <v>65</v>
      </c>
      <c r="D19" s="2" t="s">
        <v>66</v>
      </c>
      <c r="E19" s="2" t="s">
        <v>17</v>
      </c>
      <c r="F19" s="2" t="s">
        <v>67</v>
      </c>
      <c r="G19" s="3">
        <v>1</v>
      </c>
      <c r="H19" s="2" t="s">
        <v>68</v>
      </c>
      <c r="I19" s="3">
        <v>0.09</v>
      </c>
      <c r="J19" s="2" t="s">
        <v>13</v>
      </c>
      <c r="K19" s="6">
        <f>I19*G19*IF(J19="AUD",$B$29,IF(J19="USD",1,"INVALID"))</f>
        <v>8.7899399999999989E-2</v>
      </c>
    </row>
    <row r="20" spans="1:11">
      <c r="A20" s="15" t="s">
        <v>99</v>
      </c>
      <c r="B20" s="18" t="s">
        <v>128</v>
      </c>
      <c r="C20" s="2" t="s">
        <v>69</v>
      </c>
      <c r="D20" s="2" t="s">
        <v>70</v>
      </c>
      <c r="E20" s="2" t="s">
        <v>17</v>
      </c>
      <c r="F20" s="2" t="s">
        <v>71</v>
      </c>
      <c r="G20" s="3">
        <v>1</v>
      </c>
      <c r="H20" s="2" t="s">
        <v>72</v>
      </c>
      <c r="I20" s="3">
        <v>0.13</v>
      </c>
      <c r="J20" s="2" t="s">
        <v>13</v>
      </c>
      <c r="K20" s="6">
        <f>I20*G20*IF(J20="AUD",$B$29,IF(J20="USD",1,"INVALID"))</f>
        <v>0.12696579999999999</v>
      </c>
    </row>
    <row r="21" spans="1:11">
      <c r="A21" s="15" t="s">
        <v>106</v>
      </c>
      <c r="B21" s="18" t="s">
        <v>129</v>
      </c>
      <c r="C21" s="18" t="s">
        <v>132</v>
      </c>
      <c r="D21" s="2" t="s">
        <v>73</v>
      </c>
      <c r="E21" s="2" t="s">
        <v>74</v>
      </c>
      <c r="F21" s="2" t="s">
        <v>8</v>
      </c>
      <c r="G21" s="3">
        <v>1</v>
      </c>
      <c r="H21" s="2" t="s">
        <v>76</v>
      </c>
      <c r="I21" s="3">
        <v>3.57</v>
      </c>
      <c r="J21" s="2" t="s">
        <v>75</v>
      </c>
      <c r="K21" s="6">
        <f>I21*G21*IF(J21="AUD",$B$29,IF(J21="USD",1,"INVALID"))</f>
        <v>3.57</v>
      </c>
    </row>
    <row r="22" spans="1:11">
      <c r="A22" s="16" t="s">
        <v>109</v>
      </c>
      <c r="B22" s="18" t="s">
        <v>77</v>
      </c>
      <c r="C22" s="15" t="s">
        <v>77</v>
      </c>
      <c r="D22" s="2" t="s">
        <v>78</v>
      </c>
      <c r="E22" s="2" t="s">
        <v>79</v>
      </c>
      <c r="F22" s="2" t="s">
        <v>8</v>
      </c>
      <c r="G22" s="3">
        <v>1</v>
      </c>
      <c r="H22" s="2" t="s">
        <v>80</v>
      </c>
      <c r="I22" s="3">
        <v>3.5</v>
      </c>
      <c r="J22" s="3" t="s">
        <v>75</v>
      </c>
      <c r="K22" s="6">
        <v>3.15</v>
      </c>
    </row>
    <row r="23" spans="1:11">
      <c r="A23" s="15" t="s">
        <v>107</v>
      </c>
      <c r="B23" s="18" t="s">
        <v>130</v>
      </c>
      <c r="C23" s="15" t="s">
        <v>81</v>
      </c>
      <c r="D23" s="2" t="s">
        <v>82</v>
      </c>
      <c r="E23" s="2" t="s">
        <v>83</v>
      </c>
      <c r="F23" s="2" t="s">
        <v>84</v>
      </c>
      <c r="G23" s="3">
        <v>1</v>
      </c>
      <c r="H23" s="2" t="s">
        <v>85</v>
      </c>
      <c r="I23" s="3">
        <v>1.5</v>
      </c>
      <c r="J23" s="2" t="s">
        <v>75</v>
      </c>
      <c r="K23" s="6">
        <f>I23*G23*IF(J23="AUD",$B$29,IF(J23="USD",1,"INVALID"))</f>
        <v>1.5</v>
      </c>
    </row>
    <row r="24" spans="1:11">
      <c r="A24" s="15" t="s">
        <v>108</v>
      </c>
      <c r="B24" s="18" t="s">
        <v>131</v>
      </c>
      <c r="C24" s="15" t="s">
        <v>81</v>
      </c>
      <c r="D24" s="2" t="s">
        <v>87</v>
      </c>
      <c r="E24" s="2" t="s">
        <v>88</v>
      </c>
      <c r="F24" s="2" t="s">
        <v>86</v>
      </c>
      <c r="G24" s="3">
        <v>1</v>
      </c>
      <c r="H24" s="2" t="s">
        <v>89</v>
      </c>
      <c r="I24" s="3">
        <v>1.1299999999999999</v>
      </c>
      <c r="J24" s="2" t="s">
        <v>75</v>
      </c>
      <c r="K24" s="6">
        <f>I24*G24*IF(J24="AUD",$B$29,IF(J24="USD",1,"INVALID"))</f>
        <v>1.1299999999999999</v>
      </c>
    </row>
    <row r="25" spans="1:11">
      <c r="J25" s="11" t="s">
        <v>90</v>
      </c>
      <c r="K25" s="10">
        <f>SUM(K2:K24)</f>
        <v>12.159822999999999</v>
      </c>
    </row>
    <row r="26" spans="1:11">
      <c r="J26" s="12" t="s">
        <v>93</v>
      </c>
      <c r="K26" s="6">
        <f>K25*1.17</f>
        <v>14.226992909999998</v>
      </c>
    </row>
    <row r="28" spans="1:11" ht="15.75" thickBot="1">
      <c r="K28" s="4"/>
    </row>
    <row r="29" spans="1:11" ht="15.75" thickBot="1">
      <c r="A29" s="7" t="s">
        <v>92</v>
      </c>
      <c r="B29" s="8">
        <v>0.97665999999999997</v>
      </c>
      <c r="C29" s="9" t="s">
        <v>75</v>
      </c>
    </row>
  </sheetData>
  <pageMargins left="0.7" right="0.7" top="0.75" bottom="0.75" header="0.3" footer="0.3"/>
  <pageSetup paperSize="9" orientation="portrait" horizontalDpi="4294967293" verticalDpi="4294967293" r:id="rId1"/>
  <ignoredErrors>
    <ignoredError sqref="H3:H20 E4:E17 J26 E19:E2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Wireless ID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2010-10-06T11:23:45Z</dcterms:created>
  <dcterms:modified xsi:type="dcterms:W3CDTF">2010-10-07T01:09:02Z</dcterms:modified>
</cp:coreProperties>
</file>