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s - expande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<sst xmlns="http://schemas.openxmlformats.org/spreadsheetml/2006/main" count="918" uniqueCount="89">
  <si>
    <t xml:space="preserve">Handle</t>
  </si>
  <si>
    <t xml:space="preserve">Title</t>
  </si>
  <si>
    <t xml:space="preserve">Body (HTML)</t>
  </si>
  <si>
    <t xml:space="preserve">Vendor</t>
  </si>
  <si>
    <t xml:space="preserve">Type</t>
  </si>
  <si>
    <t xml:space="preserve">Tags</t>
  </si>
  <si>
    <t xml:space="preserve">Published</t>
  </si>
  <si>
    <t xml:space="preserve">Option1 Name</t>
  </si>
  <si>
    <t xml:space="preserve">Option1 Value</t>
  </si>
  <si>
    <t xml:space="preserve">Option2 Name</t>
  </si>
  <si>
    <t xml:space="preserve">Option2 Value</t>
  </si>
  <si>
    <t xml:space="preserve">Option3 Name</t>
  </si>
  <si>
    <t xml:space="preserve">Option3 Value</t>
  </si>
  <si>
    <t xml:space="preserve">Variant SKU</t>
  </si>
  <si>
    <t xml:space="preserve">Variant Grams</t>
  </si>
  <si>
    <t xml:space="preserve">Variant Inventory Tracker</t>
  </si>
  <si>
    <t xml:space="preserve">Variant Inventory Qty</t>
  </si>
  <si>
    <t xml:space="preserve">Variant Inventory Policy</t>
  </si>
  <si>
    <t xml:space="preserve">Variant Fulfillment Service</t>
  </si>
  <si>
    <t xml:space="preserve">Variant Price</t>
  </si>
  <si>
    <t xml:space="preserve">Variant Compare At Price</t>
  </si>
  <si>
    <t xml:space="preserve">Variant Requires Shipping</t>
  </si>
  <si>
    <t xml:space="preserve">Variant Taxable</t>
  </si>
  <si>
    <t xml:space="preserve">Variant Barcode</t>
  </si>
  <si>
    <t xml:space="preserve">Image Src</t>
  </si>
  <si>
    <t xml:space="preserve">Image Position</t>
  </si>
  <si>
    <t xml:space="preserve">Image Alt Text</t>
  </si>
  <si>
    <t xml:space="preserve">Gift Card</t>
  </si>
  <si>
    <t xml:space="preserve">SEO Title</t>
  </si>
  <si>
    <t xml:space="preserve">SEO Description</t>
  </si>
  <si>
    <t xml:space="preserve">Google Shopping / Google Product Category</t>
  </si>
  <si>
    <t xml:space="preserve">Google Shopping / Gender</t>
  </si>
  <si>
    <t xml:space="preserve">Google Shopping / Age Group</t>
  </si>
  <si>
    <t xml:space="preserve">Google Shopping / MPN</t>
  </si>
  <si>
    <t xml:space="preserve">Google Shopping / AdWords Grouping</t>
  </si>
  <si>
    <t xml:space="preserve">Google Shopping / AdWords Labels</t>
  </si>
  <si>
    <t xml:space="preserve">Google Shopping / Condition</t>
  </si>
  <si>
    <t xml:space="preserve">Google Shopping / Custom Product</t>
  </si>
  <si>
    <t xml:space="preserve">Google Shopping / Custom Label 0</t>
  </si>
  <si>
    <t xml:space="preserve">Google Shopping / Custom Label 1</t>
  </si>
  <si>
    <t xml:space="preserve">Google Shopping / Custom Label 2</t>
  </si>
  <si>
    <t xml:space="preserve">Google Shopping / Custom Label 3</t>
  </si>
  <si>
    <t xml:space="preserve">Google Shopping / Custom Label 4</t>
  </si>
  <si>
    <t xml:space="preserve">Variant Image</t>
  </si>
  <si>
    <t xml:space="preserve">Variant Weight Unit</t>
  </si>
  <si>
    <t xml:space="preserve">Variant Tax Code</t>
  </si>
  <si>
    <t xml:space="preserve">Cost per item</t>
  </si>
  <si>
    <t xml:space="preserve">Status</t>
  </si>
  <si>
    <t xml:space="preserve">Traditional - Tantra - Bath Treatment</t>
  </si>
  <si>
    <t xml:space="preserve">Wild Woman Medicine Show</t>
  </si>
  <si>
    <t xml:space="preserve">product</t>
  </si>
  <si>
    <t xml:space="preserve">true</t>
  </si>
  <si>
    <t xml:space="preserve">Size</t>
  </si>
  <si>
    <t xml:space="preserve">100g</t>
  </si>
  <si>
    <t xml:space="preserve">deny</t>
  </si>
  <si>
    <t xml:space="preserve">manual</t>
  </si>
  <si>
    <t xml:space="preserve">false</t>
  </si>
  <si>
    <t xml:space="preserve">g</t>
  </si>
  <si>
    <t xml:space="preserve">active</t>
  </si>
  <si>
    <t xml:space="preserve">250g</t>
  </si>
  <si>
    <t xml:space="preserve">1kg</t>
  </si>
  <si>
    <t xml:space="preserve">Traditional - Talk Like A Pirate - Bath Treatment</t>
  </si>
  <si>
    <t xml:space="preserve">Traditional - Sweetgrass - Bath Treatment</t>
  </si>
  <si>
    <t xml:space="preserve">Traditional - Shine - Bath Treatment</t>
  </si>
  <si>
    <t xml:space="preserve">Traditional - Sage - Bath Treatment</t>
  </si>
  <si>
    <t xml:space="preserve">Traditional - Mint - Bath Treatment</t>
  </si>
  <si>
    <t xml:space="preserve">Traditional - Melissa - Bath Treatment</t>
  </si>
  <si>
    <t xml:space="preserve">Traditional - Master Zing - Bath Treatment</t>
  </si>
  <si>
    <t xml:space="preserve">Traditional - Love Letters - Bath Treatment</t>
  </si>
  <si>
    <t xml:space="preserve">Traditional - Lavender - Bath Treatment</t>
  </si>
  <si>
    <t xml:space="preserve">Traditional - Earth - Bath Treatment</t>
  </si>
  <si>
    <t xml:space="preserve">Traditional - Dreamtime - Bath Treatment</t>
  </si>
  <si>
    <t xml:space="preserve">Traditional - Detox - Bath Treatment</t>
  </si>
  <si>
    <t xml:space="preserve">Traditional - Bliss - Bath Treatment</t>
  </si>
  <si>
    <t xml:space="preserve">Traditional - Bad Kitty - Bath Treatment</t>
  </si>
  <si>
    <t xml:space="preserve">Traditional - Transform - Bath Treatment</t>
  </si>
  <si>
    <t xml:space="preserve">Traditional - Patience - Bath Treatment</t>
  </si>
  <si>
    <t xml:space="preserve">Traditional - Keep Calm And Transmute - Bath Treatment</t>
  </si>
  <si>
    <t xml:space="preserve">Traditional - Freedom - Bath Treatment</t>
  </si>
  <si>
    <t xml:space="preserve">Traditional - Dragon's Blood - Bath Treatment</t>
  </si>
  <si>
    <t xml:space="preserve">Traditional - Intuition - Bath Treatment</t>
  </si>
  <si>
    <t xml:space="preserve">Traditional - Lime - Bath Treatment</t>
  </si>
  <si>
    <t xml:space="preserve">Traditional - Nag Champa - Bath Treatment</t>
  </si>
  <si>
    <t xml:space="preserve">Traditional - Namaste - Bath Treatment</t>
  </si>
  <si>
    <t xml:space="preserve">Traditional - Relax - Bath Treatment</t>
  </si>
  <si>
    <t xml:space="preserve">Traditional - Rose - Bath Treatment</t>
  </si>
  <si>
    <t xml:space="preserve">Traditional - Thieves - Bath Treatment</t>
  </si>
  <si>
    <t xml:space="preserve">Traditional - Violet - Bath Treatment</t>
  </si>
  <si>
    <t xml:space="preserve">Traditional - Wild Love - Bath Treatment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</si>
</sst>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91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N6" activeCellId="0" sqref="N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2.56"/>
    <col collapsed="false" customWidth="true" hidden="false" outlineLevel="0" max="2" min="2" style="0" width="46.72"/>
    <col collapsed="false" customWidth="true" hidden="true" outlineLevel="0" max="3" min="3" style="0" width="12.27"/>
    <col collapsed="false" customWidth="true" hidden="false" outlineLevel="0" max="4" min="4" style="0" width="24.49"/>
    <col collapsed="false" customWidth="true" hidden="false" outlineLevel="0" max="5" min="5" style="0" width="7.54"/>
    <col collapsed="false" customWidth="true" hidden="false" outlineLevel="0" max="6" min="6" style="0" width="56.43"/>
    <col collapsed="false" customWidth="true" hidden="false" outlineLevel="0" max="7" min="7" style="0" width="9.48"/>
    <col collapsed="false" customWidth="true" hidden="false" outlineLevel="0" max="8" min="8" style="0" width="13.1"/>
    <col collapsed="false" customWidth="true" hidden="false" outlineLevel="0" max="9" min="9" style="0" width="3.51"/>
    <col collapsed="false" customWidth="true" hidden="false" outlineLevel="0" max="10" min="10" style="0" width="8.94"/>
    <col collapsed="false" customWidth="true" hidden="false" outlineLevel="0" max="12" min="11" style="0" width="3.51"/>
    <col collapsed="false" customWidth="true" hidden="false" outlineLevel="0" max="13" min="13" style="0" width="11.71"/>
    <col collapsed="false" customWidth="true" hidden="false" outlineLevel="0" max="14" min="14" style="0" width="14.35"/>
    <col collapsed="false" customWidth="true" hidden="false" outlineLevel="0" max="15" min="15" style="0" width="24.49"/>
    <col collapsed="false" customWidth="true" hidden="false" outlineLevel="0" max="16" min="16" style="0" width="12.83"/>
    <col collapsed="false" customWidth="true" hidden="false" outlineLevel="0" max="17" min="17" style="0" width="13.1"/>
    <col collapsed="false" customWidth="true" hidden="false" outlineLevel="0" max="18" min="18" style="0" width="12.83"/>
    <col collapsed="false" customWidth="true" hidden="false" outlineLevel="0" max="19" min="19" style="0" width="13.1"/>
    <col collapsed="false" customWidth="true" hidden="false" outlineLevel="0" max="20" min="20" style="0" width="12.83"/>
    <col collapsed="false" customWidth="true" hidden="false" outlineLevel="0" max="21" min="21" style="0" width="52.29"/>
    <col collapsed="false" customWidth="true" hidden="false" outlineLevel="0" max="22" min="22" style="0" width="13.1"/>
    <col collapsed="false" customWidth="true" hidden="false" outlineLevel="0" max="23" min="23" style="0" width="21.58"/>
    <col collapsed="false" customWidth="true" hidden="false" outlineLevel="0" max="24" min="24" style="0" width="18.66"/>
    <col collapsed="false" customWidth="true" hidden="false" outlineLevel="0" max="25" min="25" style="0" width="20.74"/>
    <col collapsed="false" customWidth="true" hidden="false" outlineLevel="0" max="26" min="26" style="0" width="22.69"/>
    <col collapsed="false" customWidth="true" hidden="false" outlineLevel="0" max="27" min="27" style="0" width="11.85"/>
    <col collapsed="false" customWidth="true" hidden="false" outlineLevel="0" max="28" min="28" style="0" width="21.85"/>
    <col collapsed="false" customWidth="true" hidden="false" outlineLevel="0" max="29" min="29" style="0" width="22.28"/>
    <col collapsed="false" customWidth="true" hidden="false" outlineLevel="0" max="30" min="30" style="0" width="13.8"/>
    <col collapsed="false" customWidth="true" hidden="false" outlineLevel="0" max="31" min="31" style="0" width="14.35"/>
    <col collapsed="false" customWidth="true" hidden="false" outlineLevel="0" max="32" min="32" style="0" width="114.54"/>
    <col collapsed="false" customWidth="true" hidden="false" outlineLevel="0" max="33" min="33" style="0" width="13.65"/>
    <col collapsed="false" customWidth="true" hidden="false" outlineLevel="0" max="34" min="34" style="0" width="46.72"/>
    <col collapsed="false" customWidth="true" hidden="false" outlineLevel="0" max="35" min="35" style="0" width="8.79"/>
    <col collapsed="false" customWidth="true" hidden="false" outlineLevel="0" max="36" min="36" style="0" width="9.2"/>
    <col collapsed="false" customWidth="true" hidden="false" outlineLevel="0" max="37" min="37" style="0" width="15.05"/>
    <col collapsed="false" customWidth="true" hidden="false" outlineLevel="0" max="38" min="38" style="0" width="37.28"/>
    <col collapsed="false" customWidth="true" hidden="false" outlineLevel="0" max="39" min="39" style="0" width="22.83"/>
    <col collapsed="false" customWidth="true" hidden="false" outlineLevel="0" max="40" min="40" style="0" width="25.47"/>
    <col collapsed="false" customWidth="true" hidden="false" outlineLevel="0" max="41" min="41" style="0" width="21.02"/>
    <col collapsed="false" customWidth="true" hidden="false" outlineLevel="0" max="42" min="42" style="0" width="32"/>
    <col collapsed="false" customWidth="true" hidden="false" outlineLevel="0" max="43" min="43" style="0" width="30.05"/>
    <col collapsed="false" customWidth="true" hidden="false" outlineLevel="0" max="44" min="44" style="0" width="24.49"/>
    <col collapsed="false" customWidth="true" hidden="false" outlineLevel="0" max="45" min="45" style="0" width="30.05"/>
    <col collapsed="false" customWidth="true" hidden="false" outlineLevel="0" max="50" min="46" style="0" width="29.63"/>
    <col collapsed="false" customWidth="true" hidden="false" outlineLevel="0" max="51" min="51" style="0" width="114.54"/>
    <col collapsed="false" customWidth="true" hidden="false" outlineLevel="0" max="52" min="52" style="0" width="16.99"/>
    <col collapsed="false" customWidth="true" hidden="false" outlineLevel="0" max="53" min="53" style="0" width="15.18"/>
    <col collapsed="false" customWidth="true" hidden="false" outlineLevel="0" max="54" min="54" style="0" width="12.41"/>
    <col collapsed="false" customWidth="true" hidden="false" outlineLevel="0" max="55" min="55" style="0" width="6.8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P1" s="0" t="s">
        <v>8</v>
      </c>
      <c r="Q1" s="0" t="s">
        <v>9</v>
      </c>
      <c r="R1" s="0" t="s">
        <v>10</v>
      </c>
      <c r="S1" s="0" t="s">
        <v>11</v>
      </c>
      <c r="T1" s="0" t="s">
        <v>12</v>
      </c>
      <c r="U1" s="0" t="s">
        <v>13</v>
      </c>
      <c r="V1" s="0" t="s">
        <v>14</v>
      </c>
      <c r="W1" s="0" t="s">
        <v>15</v>
      </c>
      <c r="X1" s="0" t="s">
        <v>16</v>
      </c>
      <c r="Y1" s="0" t="s">
        <v>17</v>
      </c>
      <c r="Z1" s="0" t="s">
        <v>18</v>
      </c>
      <c r="AA1" s="0" t="s">
        <v>19</v>
      </c>
      <c r="AB1" s="0" t="s">
        <v>20</v>
      </c>
      <c r="AC1" s="0" t="s">
        <v>21</v>
      </c>
      <c r="AD1" s="0" t="s">
        <v>22</v>
      </c>
      <c r="AE1" s="0" t="s">
        <v>23</v>
      </c>
      <c r="AF1" s="0" t="s">
        <v>24</v>
      </c>
      <c r="AG1" s="0" t="s">
        <v>25</v>
      </c>
      <c r="AH1" s="0" t="s">
        <v>26</v>
      </c>
      <c r="AI1" s="0" t="s">
        <v>27</v>
      </c>
      <c r="AJ1" s="0" t="s">
        <v>28</v>
      </c>
      <c r="AK1" s="0" t="s">
        <v>29</v>
      </c>
      <c r="AL1" s="0" t="s">
        <v>30</v>
      </c>
      <c r="AM1" s="0" t="s">
        <v>31</v>
      </c>
      <c r="AN1" s="0" t="s">
        <v>32</v>
      </c>
      <c r="AO1" s="0" t="s">
        <v>33</v>
      </c>
      <c r="AP1" s="0" t="s">
        <v>34</v>
      </c>
      <c r="AQ1" s="0" t="s">
        <v>35</v>
      </c>
      <c r="AR1" s="0" t="s">
        <v>36</v>
      </c>
      <c r="AS1" s="0" t="s">
        <v>37</v>
      </c>
      <c r="AT1" s="0" t="s">
        <v>38</v>
      </c>
      <c r="AU1" s="0" t="s">
        <v>39</v>
      </c>
      <c r="AV1" s="0" t="s">
        <v>40</v>
      </c>
      <c r="AW1" s="0" t="s">
        <v>41</v>
      </c>
      <c r="AX1" s="0" t="s">
        <v>42</v>
      </c>
      <c r="AY1" s="0" t="s">
        <v>43</v>
      </c>
      <c r="AZ1" s="0" t="s">
        <v>44</v>
      </c>
      <c r="BA1" s="0" t="s">
        <v>45</v>
      </c>
      <c r="BB1" s="0" t="s">
        <v>46</v>
      </c>
      <c r="BC1" s="0" t="s">
        <v>47</v>
      </c>
    </row>
    <row r="2" customFormat="false" ht="12.8" hidden="false" customHeight="false" outlineLevel="0" collapsed="false">
      <c r="A2" s="0" t="str">
        <f aca="false">SUBSTITUTE(SUBSTITUTE(LOWER(_xlfn.CONCAT(M2, "-", O2,"-", N2)), "_", "-"), "---", "-")</f>
        <v>traditional-tantra-bath-treatment</v>
      </c>
      <c r="B2" s="0" t="s">
        <v>48</v>
      </c>
      <c r="D2" s="0" t="s">
        <v>49</v>
      </c>
      <c r="E2" s="0" t="s">
        <v>50</v>
      </c>
      <c r="F2" s="0" t="str">
        <f aca="false">IF(B2 = "", "", SUBSTITUTE(_xlfn.CONCAT("Line: ", M2, ", Type: ", N2, ", Scent: ", O2), "_", " "))</f>
        <v>Line: Traditional, Type: Bath Treatment, Scent: Tantra</v>
      </c>
      <c r="G2" s="1" t="s">
        <v>51</v>
      </c>
      <c r="H2" s="0" t="s">
        <v>52</v>
      </c>
      <c r="I2" s="2" t="n">
        <f aca="false">IF(B2 = "",I1,FIND("-", B2, 1))</f>
        <v>13</v>
      </c>
      <c r="J2" s="2" t="e">
        <f aca="false">IF(B2 = "",J1,FIND("-", B2, FIND("-", B2, FIND("-", B2, 1)+1)+1))</f>
        <v>#VALUE!</v>
      </c>
      <c r="K2" s="2" t="n">
        <f aca="false">IF(B2 = "",K1,FIND("-", B2, FIND("-", B2, 1)+1))</f>
        <v>22</v>
      </c>
      <c r="L2" s="2" t="n">
        <f aca="false">IF(B2 = "",L1,IF(ISERROR(J2),K2,J2))</f>
        <v>22</v>
      </c>
      <c r="M2" s="2" t="str">
        <f aca="false">IF(B2 = "",M1,SUBSTITUTE(LEFT(B2,I2-2)," ","_"))</f>
        <v>Traditional</v>
      </c>
      <c r="N2" s="2" t="str">
        <f aca="false">IF(B2 = "",N1,SUBSTITUTE(RIGHT(B2, LEN(B2)-L2-1)," ","_"))</f>
        <v>Bath_Treatment</v>
      </c>
      <c r="O2" s="2" t="str">
        <f aca="false">IF(B2 = "",O1,SUBSTITUTE(SUBSTITUTE(MID(B2,I2+2,L2-I2-3)," ","_"),"/","_"))</f>
        <v>Tantra</v>
      </c>
      <c r="P2" s="0" t="s">
        <v>53</v>
      </c>
      <c r="U2" s="0" t="str">
        <f aca="false">SUBSTITUTE(_xlfn.CONCAT(M2, " - ", O2, " - ",N2, " - ", P2), "_", " ")</f>
        <v>Traditional - Tantra - Bath Treatment - 100g</v>
      </c>
      <c r="V2" s="0" t="n">
        <v>100</v>
      </c>
      <c r="X2" s="0" t="n">
        <v>0</v>
      </c>
      <c r="Y2" s="0" t="s">
        <v>54</v>
      </c>
      <c r="Z2" s="0" t="s">
        <v>55</v>
      </c>
      <c r="AA2" s="0" t="n">
        <v>6</v>
      </c>
      <c r="AC2" s="1" t="s">
        <v>51</v>
      </c>
      <c r="AD2" s="1" t="s">
        <v>51</v>
      </c>
      <c r="AF2" s="2" t="str">
        <f aca="false">IF(B2 = "","",_xlfn.CONCAT("https://cdn.shopify.com/s/files/1/1773/1117/files/WWMS_-_",N2,"_-_",P2,"_-_",M2,"_-_",O2,"_-_Front.png"))</f>
        <v>https://cdn.shopify.com/s/files/1/1773/1117/files/WWMS_-_Bath_Treatment_-_100g_-_Traditional_-_Tantra_-_Front.png</v>
      </c>
      <c r="AG2" s="0" t="n">
        <v>1</v>
      </c>
      <c r="AH2" s="0" t="str">
        <f aca="false">IF(B2 = "", "", B2)</f>
        <v>Traditional - Tantra - Bath Treatment</v>
      </c>
      <c r="AI2" s="1" t="s">
        <v>56</v>
      </c>
      <c r="AY2" s="2" t="str">
        <f aca="false">_xlfn.CONCAT("https://cdn.shopify.com/s/files/1/1773/1117/files/WWMS_-_",N2,"_-_",P2,"_-_",M2,"_-_",O2,"_-_Front.png")</f>
        <v>https://cdn.shopify.com/s/files/1/1773/1117/files/WWMS_-_Bath_Treatment_-_100g_-_Traditional_-_Tantra_-_Front.png</v>
      </c>
      <c r="AZ2" s="0" t="s">
        <v>57</v>
      </c>
      <c r="BC2" s="0" t="s">
        <v>58</v>
      </c>
    </row>
    <row r="3" customFormat="false" ht="12.8" hidden="false" customHeight="false" outlineLevel="0" collapsed="false">
      <c r="A3" s="0" t="str">
        <f aca="false">SUBSTITUTE(SUBSTITUTE(LOWER(_xlfn.CONCAT(M3, "-", O3,"-", N3)), "_", "-"), "---", "-")</f>
        <v>traditional-tantra-bath-treatment</v>
      </c>
      <c r="F3" s="0" t="str">
        <f aca="false">IF(B3 = "", "", SUBSTITUTE(_xlfn.CONCAT("Line: ", M3, ", Type: ", N3, ", Scent: ", O3), "_", " "))</f>
        <v/>
      </c>
      <c r="I3" s="2" t="n">
        <f aca="false">IF(B3 = "",I2,FIND("-", B3, 1))</f>
        <v>13</v>
      </c>
      <c r="J3" s="2" t="e">
        <f aca="false">IF(B3 = "",J2,FIND("-", B3, FIND("-", B3, FIND("-", B3, 1)+1)+1))</f>
        <v>#VALUE!</v>
      </c>
      <c r="K3" s="2" t="n">
        <f aca="false">IF(B3 = "",K2,FIND("-", B3, FIND("-", B3, 1)+1))</f>
        <v>22</v>
      </c>
      <c r="L3" s="2" t="n">
        <f aca="false">IF(B3 = "",L2,IF(ISERROR(J3),K3,J3))</f>
        <v>22</v>
      </c>
      <c r="M3" s="2" t="str">
        <f aca="false">IF(B3 = "",M2,SUBSTITUTE(LEFT(B3,I3-2)," ","_"))</f>
        <v>Traditional</v>
      </c>
      <c r="N3" s="2" t="str">
        <f aca="false">IF(B3 = "",N2,SUBSTITUTE(RIGHT(B3, LEN(B3)-L3-1)," ","_"))</f>
        <v>Bath_Treatment</v>
      </c>
      <c r="O3" s="2" t="str">
        <f aca="false">IF(B3 = "",O2,SUBSTITUTE(SUBSTITUTE(MID(B3,I3+2,L3-I3-3)," ","_"),"/","_"))</f>
        <v>Tantra</v>
      </c>
      <c r="P3" s="0" t="s">
        <v>59</v>
      </c>
      <c r="U3" s="0" t="str">
        <f aca="false">SUBSTITUTE(_xlfn.CONCAT(M3, " - ", O3, " - ",N3, " - ", P3), "_", " ")</f>
        <v>Traditional - Tantra - Bath Treatment - 250g</v>
      </c>
      <c r="V3" s="0" t="n">
        <v>250</v>
      </c>
      <c r="X3" s="0" t="n">
        <v>0</v>
      </c>
      <c r="Y3" s="0" t="s">
        <v>54</v>
      </c>
      <c r="Z3" s="0" t="s">
        <v>55</v>
      </c>
      <c r="AA3" s="0" t="n">
        <v>12</v>
      </c>
      <c r="AC3" s="1" t="s">
        <v>51</v>
      </c>
      <c r="AD3" s="1" t="s">
        <v>51</v>
      </c>
      <c r="AF3" s="2" t="str">
        <f aca="false">IF(B3 = "","",_xlfn.CONCAT("https://cdn.shopify.com/s/files/1/1773/1117/files/WWMS_-_",N3,"_-_",P3,"_-_",M3,"_-_",O3,"_-_Front.png"))</f>
        <v/>
      </c>
      <c r="AH3" s="0" t="str">
        <f aca="false">IF(B3 = "", "", B3)</f>
        <v/>
      </c>
      <c r="AI3" s="1" t="s">
        <v>56</v>
      </c>
      <c r="AY3" s="2" t="str">
        <f aca="false">_xlfn.CONCAT("https://cdn.shopify.com/s/files/1/1773/1117/files/WWMS_-_",N3,"_-_",P3,"_-_",M3,"_-_",O3,"_-_Front.png")</f>
        <v>https://cdn.shopify.com/s/files/1/1773/1117/files/WWMS_-_Bath_Treatment_-_250g_-_Traditional_-_Tantra_-_Front.png</v>
      </c>
      <c r="AZ3" s="0" t="s">
        <v>57</v>
      </c>
      <c r="BC3" s="0" t="s">
        <v>58</v>
      </c>
    </row>
    <row r="4" customFormat="false" ht="12.8" hidden="false" customHeight="false" outlineLevel="0" collapsed="false">
      <c r="A4" s="0" t="str">
        <f aca="false">SUBSTITUTE(SUBSTITUTE(LOWER(_xlfn.CONCAT(M4, "-", O4,"-", N4)), "_", "-"), "---", "-")</f>
        <v>traditional-tantra-bath-treatment</v>
      </c>
      <c r="F4" s="0" t="str">
        <f aca="false">IF(B4 = "", "", SUBSTITUTE(_xlfn.CONCAT("Line: ", M4, ", Type: ", N4, ", Scent: ", O4), "_", " "))</f>
        <v/>
      </c>
      <c r="I4" s="2" t="n">
        <f aca="false">IF(B4 = "",I3,FIND("-", B4, 1))</f>
        <v>13</v>
      </c>
      <c r="J4" s="2" t="e">
        <f aca="false">IF(B4 = "",J3,FIND("-", B4, FIND("-", B4, FIND("-", B4, 1)+1)+1))</f>
        <v>#VALUE!</v>
      </c>
      <c r="K4" s="2" t="n">
        <f aca="false">IF(B4 = "",K3,FIND("-", B4, FIND("-", B4, 1)+1))</f>
        <v>22</v>
      </c>
      <c r="L4" s="2" t="n">
        <f aca="false">IF(B4 = "",L3,IF(ISERROR(J4),K4,J4))</f>
        <v>22</v>
      </c>
      <c r="M4" s="2" t="str">
        <f aca="false">IF(B4 = "",M3,SUBSTITUTE(LEFT(B4,I4-2)," ","_"))</f>
        <v>Traditional</v>
      </c>
      <c r="N4" s="2" t="str">
        <f aca="false">IF(B4 = "",N3,SUBSTITUTE(RIGHT(B4, LEN(B4)-L4-1)," ","_"))</f>
        <v>Bath_Treatment</v>
      </c>
      <c r="O4" s="2" t="str">
        <f aca="false">IF(B4 = "",O3,SUBSTITUTE(SUBSTITUTE(MID(B4,I4+2,L4-I4-3)," ","_"),"/","_"))</f>
        <v>Tantra</v>
      </c>
      <c r="P4" s="0" t="s">
        <v>60</v>
      </c>
      <c r="U4" s="0" t="str">
        <f aca="false">SUBSTITUTE(_xlfn.CONCAT(M4, " - ", O4, " - ",N4, " - ", P4), "_", " ")</f>
        <v>Traditional - Tantra - Bath Treatment - 1kg</v>
      </c>
      <c r="V4" s="0" t="n">
        <v>1000</v>
      </c>
      <c r="X4" s="0" t="n">
        <v>0</v>
      </c>
      <c r="Y4" s="0" t="s">
        <v>54</v>
      </c>
      <c r="Z4" s="0" t="s">
        <v>55</v>
      </c>
      <c r="AA4" s="0" t="n">
        <v>30</v>
      </c>
      <c r="AC4" s="1" t="s">
        <v>51</v>
      </c>
      <c r="AD4" s="1" t="s">
        <v>51</v>
      </c>
      <c r="AF4" s="2" t="str">
        <f aca="false">IF(B4 = "","",_xlfn.CONCAT("https://cdn.shopify.com/s/files/1/1773/1117/files/WWMS_-_",N4,"_-_",P4,"_-_",M4,"_-_",O4,"_-_Front.png"))</f>
        <v/>
      </c>
      <c r="AH4" s="0" t="str">
        <f aca="false">IF(B4 = "", "", B4)</f>
        <v/>
      </c>
      <c r="AI4" s="1" t="s">
        <v>56</v>
      </c>
      <c r="AY4" s="2" t="str">
        <f aca="false">_xlfn.CONCAT("https://cdn.shopify.com/s/files/1/1773/1117/files/WWMS_-_",N4,"_-_",P4,"_-_",M4,"_-_",O4,"_-_Front.png")</f>
        <v>https://cdn.shopify.com/s/files/1/1773/1117/files/WWMS_-_Bath_Treatment_-_1kg_-_Traditional_-_Tantra_-_Front.png</v>
      </c>
      <c r="AZ4" s="0" t="s">
        <v>57</v>
      </c>
      <c r="BC4" s="0" t="s">
        <v>58</v>
      </c>
    </row>
    <row r="5" customFormat="false" ht="12.8" hidden="false" customHeight="false" outlineLevel="0" collapsed="false">
      <c r="A5" s="0" t="str">
        <f aca="false">SUBSTITUTE(SUBSTITUTE(LOWER(_xlfn.CONCAT(M5, "-", O5,"-", N5)), "_", "-"), "---", "-")</f>
        <v>traditional-talk-like-a-pirate-bath-treatment</v>
      </c>
      <c r="B5" s="0" t="s">
        <v>61</v>
      </c>
      <c r="D5" s="0" t="s">
        <v>49</v>
      </c>
      <c r="E5" s="0" t="s">
        <v>50</v>
      </c>
      <c r="F5" s="0" t="str">
        <f aca="false">IF(B5 = "", "", SUBSTITUTE(_xlfn.CONCAT("Line: ", M5, ", Type: ", N5, ", Scent: ", O5), "_", " "))</f>
        <v>Line: Traditional, Type: Bath Treatment, Scent: Talk Like A Pirate</v>
      </c>
      <c r="G5" s="1" t="s">
        <v>51</v>
      </c>
      <c r="H5" s="0" t="s">
        <v>52</v>
      </c>
      <c r="I5" s="2" t="n">
        <f aca="false">IF(B5 = "",I4,FIND("-", B5, 1))</f>
        <v>13</v>
      </c>
      <c r="J5" s="2" t="e">
        <f aca="false">IF(B5 = "",J4,FIND("-", B5, FIND("-", B5, FIND("-", B5, 1)+1)+1))</f>
        <v>#VALUE!</v>
      </c>
      <c r="K5" s="2" t="n">
        <f aca="false">IF(B5 = "",K4,FIND("-", B5, FIND("-", B5, 1)+1))</f>
        <v>34</v>
      </c>
      <c r="L5" s="2" t="n">
        <f aca="false">IF(B5 = "",L4,IF(ISERROR(J5),K5,J5))</f>
        <v>34</v>
      </c>
      <c r="M5" s="2" t="str">
        <f aca="false">IF(B5 = "",M4,SUBSTITUTE(LEFT(B5,I5-2)," ","_"))</f>
        <v>Traditional</v>
      </c>
      <c r="N5" s="2" t="str">
        <f aca="false">IF(B5 = "",N4,SUBSTITUTE(RIGHT(B5, LEN(B5)-L5-1)," ","_"))</f>
        <v>Bath_Treatment</v>
      </c>
      <c r="O5" s="2" t="str">
        <f aca="false">IF(B5 = "",O4,SUBSTITUTE(SUBSTITUTE(MID(B5,I5+2,L5-I5-3)," ","_"),"/","_"))</f>
        <v>Talk_Like_A_Pirate</v>
      </c>
      <c r="P5" s="0" t="s">
        <v>53</v>
      </c>
      <c r="U5" s="0" t="str">
        <f aca="false">SUBSTITUTE(_xlfn.CONCAT(M5, " - ", O5, " - ",N5, " - ", P5), "_", " ")</f>
        <v>Traditional - Talk Like A Pirate - Bath Treatment - 100g</v>
      </c>
      <c r="V5" s="0" t="n">
        <v>100</v>
      </c>
      <c r="X5" s="0" t="n">
        <v>0</v>
      </c>
      <c r="Y5" s="0" t="s">
        <v>54</v>
      </c>
      <c r="Z5" s="0" t="s">
        <v>55</v>
      </c>
      <c r="AA5" s="0" t="n">
        <v>6</v>
      </c>
      <c r="AC5" s="1" t="s">
        <v>51</v>
      </c>
      <c r="AD5" s="1" t="s">
        <v>51</v>
      </c>
      <c r="AF5" s="2" t="str">
        <f aca="false">IF(B5 = "","",_xlfn.CONCAT("https://cdn.shopify.com/s/files/1/1773/1117/files/WWMS_-_",N5,"_-_",P5,"_-_",M5,"_-_",O5,"_-_Front.png"))</f>
        <v>https://cdn.shopify.com/s/files/1/1773/1117/files/WWMS_-_Bath_Treatment_-_100g_-_Traditional_-_Talk_Like_A_Pirate_-_Front.png</v>
      </c>
      <c r="AG5" s="0" t="n">
        <v>1</v>
      </c>
      <c r="AH5" s="0" t="str">
        <f aca="false">IF(B5 = "", "", B5)</f>
        <v>Traditional - Talk Like A Pirate - Bath Treatment</v>
      </c>
      <c r="AI5" s="1" t="s">
        <v>56</v>
      </c>
      <c r="AY5" s="2" t="str">
        <f aca="false">_xlfn.CONCAT("https://cdn.shopify.com/s/files/1/1773/1117/files/WWMS_-_",N5,"_-_",P5,"_-_",M5,"_-_",O5,"_-_Front.png")</f>
        <v>https://cdn.shopify.com/s/files/1/1773/1117/files/WWMS_-_Bath_Treatment_-_100g_-_Traditional_-_Talk_Like_A_Pirate_-_Front.png</v>
      </c>
      <c r="AZ5" s="0" t="s">
        <v>57</v>
      </c>
      <c r="BC5" s="0" t="s">
        <v>58</v>
      </c>
    </row>
    <row r="6" customFormat="false" ht="12.8" hidden="false" customHeight="false" outlineLevel="0" collapsed="false">
      <c r="A6" s="0" t="str">
        <f aca="false">SUBSTITUTE(SUBSTITUTE(LOWER(_xlfn.CONCAT(M6, "-", O6,"-", N6)), "_", "-"), "---", "-")</f>
        <v>traditional-talk-like-a-pirate-bath-treatment</v>
      </c>
      <c r="F6" s="0" t="str">
        <f aca="false">IF(B6 = "", "", SUBSTITUTE(_xlfn.CONCAT("Line: ", M6, ", Type: ", N6, ", Scent: ", O6), "_", " "))</f>
        <v/>
      </c>
      <c r="I6" s="2" t="n">
        <f aca="false">IF(B6 = "",I5,FIND("-", B6, 1))</f>
        <v>13</v>
      </c>
      <c r="J6" s="2" t="e">
        <f aca="false">IF(B6 = "",J5,FIND("-", B6, FIND("-", B6, FIND("-", B6, 1)+1)+1))</f>
        <v>#VALUE!</v>
      </c>
      <c r="K6" s="2" t="n">
        <f aca="false">IF(B6 = "",K5,FIND("-", B6, FIND("-", B6, 1)+1))</f>
        <v>34</v>
      </c>
      <c r="L6" s="2" t="n">
        <f aca="false">IF(B6 = "",L5,IF(ISERROR(J6),K6,J6))</f>
        <v>34</v>
      </c>
      <c r="M6" s="2" t="str">
        <f aca="false">IF(B6 = "",M5,SUBSTITUTE(LEFT(B6,I6-2)," ","_"))</f>
        <v>Traditional</v>
      </c>
      <c r="N6" s="2" t="str">
        <f aca="false">IF(B6 = "",N5,SUBSTITUTE(RIGHT(B6, LEN(B6)-L6-1)," ","_"))</f>
        <v>Bath_Treatment</v>
      </c>
      <c r="O6" s="2" t="str">
        <f aca="false">IF(B6 = "",O5,SUBSTITUTE(SUBSTITUTE(MID(B6,I6+2,L6-I6-3)," ","_"),"/","_"))</f>
        <v>Talk_Like_A_Pirate</v>
      </c>
      <c r="P6" s="0" t="s">
        <v>59</v>
      </c>
      <c r="U6" s="0" t="str">
        <f aca="false">SUBSTITUTE(_xlfn.CONCAT(M6, " - ", O6, " - ",N6, " - ", P6), "_", " ")</f>
        <v>Traditional - Talk Like A Pirate - Bath Treatment - 250g</v>
      </c>
      <c r="V6" s="0" t="n">
        <v>250</v>
      </c>
      <c r="X6" s="0" t="n">
        <v>0</v>
      </c>
      <c r="Y6" s="0" t="s">
        <v>54</v>
      </c>
      <c r="Z6" s="0" t="s">
        <v>55</v>
      </c>
      <c r="AA6" s="0" t="n">
        <v>12</v>
      </c>
      <c r="AC6" s="1" t="s">
        <v>51</v>
      </c>
      <c r="AD6" s="1" t="s">
        <v>51</v>
      </c>
      <c r="AF6" s="2" t="str">
        <f aca="false">IF(B6 = "","",_xlfn.CONCAT("https://cdn.shopify.com/s/files/1/1773/1117/files/WWMS_-_",N6,"_-_",P6,"_-_",M6,"_-_",O6,"_-_Front.png"))</f>
        <v/>
      </c>
      <c r="AH6" s="0" t="str">
        <f aca="false">IF(B6 = "", "", B6)</f>
        <v/>
      </c>
      <c r="AI6" s="1" t="s">
        <v>56</v>
      </c>
      <c r="AY6" s="2" t="str">
        <f aca="false">_xlfn.CONCAT("https://cdn.shopify.com/s/files/1/1773/1117/files/WWMS_-_",N6,"_-_",P6,"_-_",M6,"_-_",O6,"_-_Front.png")</f>
        <v>https://cdn.shopify.com/s/files/1/1773/1117/files/WWMS_-_Bath_Treatment_-_250g_-_Traditional_-_Talk_Like_A_Pirate_-_Front.png</v>
      </c>
      <c r="AZ6" s="0" t="s">
        <v>57</v>
      </c>
      <c r="BC6" s="0" t="s">
        <v>58</v>
      </c>
    </row>
    <row r="7" customFormat="false" ht="12.8" hidden="false" customHeight="false" outlineLevel="0" collapsed="false">
      <c r="A7" s="0" t="str">
        <f aca="false">SUBSTITUTE(SUBSTITUTE(LOWER(_xlfn.CONCAT(M7, "-", O7,"-", N7)), "_", "-"), "---", "-")</f>
        <v>traditional-talk-like-a-pirate-bath-treatment</v>
      </c>
      <c r="F7" s="0" t="str">
        <f aca="false">IF(B7 = "", "", SUBSTITUTE(_xlfn.CONCAT("Line: ", M7, ", Type: ", N7, ", Scent: ", O7), "_", " "))</f>
        <v/>
      </c>
      <c r="I7" s="2" t="n">
        <f aca="false">IF(B7 = "",I6,FIND("-", B7, 1))</f>
        <v>13</v>
      </c>
      <c r="J7" s="2" t="e">
        <f aca="false">IF(B7 = "",J6,FIND("-", B7, FIND("-", B7, FIND("-", B7, 1)+1)+1))</f>
        <v>#VALUE!</v>
      </c>
      <c r="K7" s="2" t="n">
        <f aca="false">IF(B7 = "",K6,FIND("-", B7, FIND("-", B7, 1)+1))</f>
        <v>34</v>
      </c>
      <c r="L7" s="2" t="n">
        <f aca="false">IF(B7 = "",L6,IF(ISERROR(J7),K7,J7))</f>
        <v>34</v>
      </c>
      <c r="M7" s="2" t="str">
        <f aca="false">IF(B7 = "",M6,SUBSTITUTE(LEFT(B7,I7-2)," ","_"))</f>
        <v>Traditional</v>
      </c>
      <c r="N7" s="2" t="str">
        <f aca="false">IF(B7 = "",N6,SUBSTITUTE(RIGHT(B7, LEN(B7)-L7-1)," ","_"))</f>
        <v>Bath_Treatment</v>
      </c>
      <c r="O7" s="2" t="str">
        <f aca="false">IF(B7 = "",O6,SUBSTITUTE(SUBSTITUTE(MID(B7,I7+2,L7-I7-3)," ","_"),"/","_"))</f>
        <v>Talk_Like_A_Pirate</v>
      </c>
      <c r="P7" s="0" t="s">
        <v>60</v>
      </c>
      <c r="U7" s="0" t="str">
        <f aca="false">SUBSTITUTE(_xlfn.CONCAT(M7, " - ", O7, " - ",N7, " - ", P7), "_", " ")</f>
        <v>Traditional - Talk Like A Pirate - Bath Treatment - 1kg</v>
      </c>
      <c r="V7" s="0" t="n">
        <v>1000</v>
      </c>
      <c r="X7" s="0" t="n">
        <v>0</v>
      </c>
      <c r="Y7" s="0" t="s">
        <v>54</v>
      </c>
      <c r="Z7" s="0" t="s">
        <v>55</v>
      </c>
      <c r="AA7" s="0" t="n">
        <v>30</v>
      </c>
      <c r="AC7" s="1" t="s">
        <v>51</v>
      </c>
      <c r="AD7" s="1" t="s">
        <v>51</v>
      </c>
      <c r="AF7" s="2" t="str">
        <f aca="false">IF(B7 = "","",_xlfn.CONCAT("https://cdn.shopify.com/s/files/1/1773/1117/files/WWMS_-_",N7,"_-_",P7,"_-_",M7,"_-_",O7,"_-_Front.png"))</f>
        <v/>
      </c>
      <c r="AH7" s="0" t="str">
        <f aca="false">IF(B7 = "", "", B7)</f>
        <v/>
      </c>
      <c r="AI7" s="1" t="s">
        <v>56</v>
      </c>
      <c r="AY7" s="2" t="str">
        <f aca="false">_xlfn.CONCAT("https://cdn.shopify.com/s/files/1/1773/1117/files/WWMS_-_",N7,"_-_",P7,"_-_",M7,"_-_",O7,"_-_Front.png")</f>
        <v>https://cdn.shopify.com/s/files/1/1773/1117/files/WWMS_-_Bath_Treatment_-_1kg_-_Traditional_-_Talk_Like_A_Pirate_-_Front.png</v>
      </c>
      <c r="AZ7" s="0" t="s">
        <v>57</v>
      </c>
      <c r="BC7" s="0" t="s">
        <v>58</v>
      </c>
    </row>
    <row r="8" customFormat="false" ht="12.8" hidden="false" customHeight="false" outlineLevel="0" collapsed="false">
      <c r="A8" s="0" t="str">
        <f aca="false">SUBSTITUTE(SUBSTITUTE(LOWER(_xlfn.CONCAT(M8, "-", O8,"-", N8)), "_", "-"), "---", "-")</f>
        <v>traditional-sweetgrass-bath-treatment</v>
      </c>
      <c r="B8" s="0" t="s">
        <v>62</v>
      </c>
      <c r="D8" s="0" t="s">
        <v>49</v>
      </c>
      <c r="E8" s="0" t="s">
        <v>50</v>
      </c>
      <c r="F8" s="0" t="str">
        <f aca="false">IF(B8 = "", "", SUBSTITUTE(_xlfn.CONCAT("Line: ", M8, ", Type: ", N8, ", Scent: ", O8), "_", " "))</f>
        <v>Line: Traditional, Type: Bath Treatment, Scent: Sweetgrass</v>
      </c>
      <c r="G8" s="1" t="s">
        <v>51</v>
      </c>
      <c r="H8" s="0" t="s">
        <v>52</v>
      </c>
      <c r="I8" s="2" t="n">
        <f aca="false">IF(B8 = "",I7,FIND("-", B8, 1))</f>
        <v>13</v>
      </c>
      <c r="J8" s="2" t="e">
        <f aca="false">IF(B8 = "",J7,FIND("-", B8, FIND("-", B8, FIND("-", B8, 1)+1)+1))</f>
        <v>#VALUE!</v>
      </c>
      <c r="K8" s="2" t="n">
        <f aca="false">IF(B8 = "",K7,FIND("-", B8, FIND("-", B8, 1)+1))</f>
        <v>26</v>
      </c>
      <c r="L8" s="2" t="n">
        <f aca="false">IF(B8 = "",L7,IF(ISERROR(J8),K8,J8))</f>
        <v>26</v>
      </c>
      <c r="M8" s="2" t="str">
        <f aca="false">IF(B8 = "",M7,SUBSTITUTE(LEFT(B8,I8-2)," ","_"))</f>
        <v>Traditional</v>
      </c>
      <c r="N8" s="2" t="str">
        <f aca="false">IF(B8 = "",N7,SUBSTITUTE(RIGHT(B8, LEN(B8)-L8-1)," ","_"))</f>
        <v>Bath_Treatment</v>
      </c>
      <c r="O8" s="2" t="str">
        <f aca="false">IF(B8 = "",O7,SUBSTITUTE(SUBSTITUTE(MID(B8,I8+2,L8-I8-3)," ","_"),"/","_"))</f>
        <v>Sweetgrass</v>
      </c>
      <c r="P8" s="0" t="s">
        <v>53</v>
      </c>
      <c r="U8" s="0" t="str">
        <f aca="false">SUBSTITUTE(_xlfn.CONCAT(M8, " - ", O8, " - ",N8, " - ", P8), "_", " ")</f>
        <v>Traditional - Sweetgrass - Bath Treatment - 100g</v>
      </c>
      <c r="V8" s="0" t="n">
        <v>100</v>
      </c>
      <c r="X8" s="0" t="n">
        <v>0</v>
      </c>
      <c r="Y8" s="0" t="s">
        <v>54</v>
      </c>
      <c r="Z8" s="0" t="s">
        <v>55</v>
      </c>
      <c r="AA8" s="0" t="n">
        <v>6</v>
      </c>
      <c r="AC8" s="1" t="s">
        <v>51</v>
      </c>
      <c r="AD8" s="1" t="s">
        <v>51</v>
      </c>
      <c r="AF8" s="2" t="str">
        <f aca="false">IF(B8 = "","",_xlfn.CONCAT("https://cdn.shopify.com/s/files/1/1773/1117/files/WWMS_-_",N8,"_-_",P8,"_-_",M8,"_-_",O8,"_-_Front.png"))</f>
        <v>https://cdn.shopify.com/s/files/1/1773/1117/files/WWMS_-_Bath_Treatment_-_100g_-_Traditional_-_Sweetgrass_-_Front.png</v>
      </c>
      <c r="AG8" s="0" t="n">
        <v>1</v>
      </c>
      <c r="AH8" s="0" t="str">
        <f aca="false">IF(B8 = "", "", B8)</f>
        <v>Traditional - Sweetgrass - Bath Treatment</v>
      </c>
      <c r="AI8" s="1" t="s">
        <v>56</v>
      </c>
      <c r="AY8" s="2" t="str">
        <f aca="false">_xlfn.CONCAT("https://cdn.shopify.com/s/files/1/1773/1117/files/WWMS_-_",N8,"_-_",P8,"_-_",M8,"_-_",O8,"_-_Front.png")</f>
        <v>https://cdn.shopify.com/s/files/1/1773/1117/files/WWMS_-_Bath_Treatment_-_100g_-_Traditional_-_Sweetgrass_-_Front.png</v>
      </c>
      <c r="AZ8" s="0" t="s">
        <v>57</v>
      </c>
      <c r="BC8" s="0" t="s">
        <v>58</v>
      </c>
    </row>
    <row r="9" customFormat="false" ht="12.8" hidden="false" customHeight="false" outlineLevel="0" collapsed="false">
      <c r="A9" s="0" t="str">
        <f aca="false">SUBSTITUTE(SUBSTITUTE(LOWER(_xlfn.CONCAT(M9, "-", O9,"-", N9)), "_", "-"), "---", "-")</f>
        <v>traditional-sweetgrass-bath-treatment</v>
      </c>
      <c r="F9" s="0" t="str">
        <f aca="false">IF(B9 = "", "", SUBSTITUTE(_xlfn.CONCAT("Line: ", M9, ", Type: ", N9, ", Scent: ", O9), "_", " "))</f>
        <v/>
      </c>
      <c r="I9" s="2" t="n">
        <f aca="false">IF(B9 = "",I8,FIND("-", B9, 1))</f>
        <v>13</v>
      </c>
      <c r="J9" s="2" t="e">
        <f aca="false">IF(B9 = "",J8,FIND("-", B9, FIND("-", B9, FIND("-", B9, 1)+1)+1))</f>
        <v>#VALUE!</v>
      </c>
      <c r="K9" s="2" t="n">
        <f aca="false">IF(B9 = "",K8,FIND("-", B9, FIND("-", B9, 1)+1))</f>
        <v>26</v>
      </c>
      <c r="L9" s="2" t="n">
        <f aca="false">IF(B9 = "",L8,IF(ISERROR(J9),K9,J9))</f>
        <v>26</v>
      </c>
      <c r="M9" s="2" t="str">
        <f aca="false">IF(B9 = "",M8,SUBSTITUTE(LEFT(B9,I9-2)," ","_"))</f>
        <v>Traditional</v>
      </c>
      <c r="N9" s="2" t="str">
        <f aca="false">IF(B9 = "",N8,SUBSTITUTE(RIGHT(B9, LEN(B9)-L9-1)," ","_"))</f>
        <v>Bath_Treatment</v>
      </c>
      <c r="O9" s="2" t="str">
        <f aca="false">IF(B9 = "",O8,SUBSTITUTE(SUBSTITUTE(MID(B9,I9+2,L9-I9-3)," ","_"),"/","_"))</f>
        <v>Sweetgrass</v>
      </c>
      <c r="P9" s="0" t="s">
        <v>59</v>
      </c>
      <c r="U9" s="0" t="str">
        <f aca="false">SUBSTITUTE(_xlfn.CONCAT(M9, " - ", O9, " - ",N9, " - ", P9), "_", " ")</f>
        <v>Traditional - Sweetgrass - Bath Treatment - 250g</v>
      </c>
      <c r="V9" s="0" t="n">
        <v>250</v>
      </c>
      <c r="X9" s="0" t="n">
        <v>0</v>
      </c>
      <c r="Y9" s="0" t="s">
        <v>54</v>
      </c>
      <c r="Z9" s="0" t="s">
        <v>55</v>
      </c>
      <c r="AA9" s="0" t="n">
        <v>12</v>
      </c>
      <c r="AC9" s="1" t="s">
        <v>51</v>
      </c>
      <c r="AD9" s="1" t="s">
        <v>51</v>
      </c>
      <c r="AF9" s="2" t="str">
        <f aca="false">IF(B9 = "","",_xlfn.CONCAT("https://cdn.shopify.com/s/files/1/1773/1117/files/WWMS_-_",N9,"_-_",P9,"_-_",M9,"_-_",O9,"_-_Front.png"))</f>
        <v/>
      </c>
      <c r="AH9" s="0" t="str">
        <f aca="false">IF(B9 = "", "", B9)</f>
        <v/>
      </c>
      <c r="AI9" s="1" t="s">
        <v>56</v>
      </c>
      <c r="AY9" s="2" t="str">
        <f aca="false">_xlfn.CONCAT("https://cdn.shopify.com/s/files/1/1773/1117/files/WWMS_-_",N9,"_-_",P9,"_-_",M9,"_-_",O9,"_-_Front.png")</f>
        <v>https://cdn.shopify.com/s/files/1/1773/1117/files/WWMS_-_Bath_Treatment_-_250g_-_Traditional_-_Sweetgrass_-_Front.png</v>
      </c>
      <c r="AZ9" s="0" t="s">
        <v>57</v>
      </c>
      <c r="BC9" s="0" t="s">
        <v>58</v>
      </c>
    </row>
    <row r="10" customFormat="false" ht="12.8" hidden="false" customHeight="false" outlineLevel="0" collapsed="false">
      <c r="A10" s="0" t="str">
        <f aca="false">SUBSTITUTE(SUBSTITUTE(LOWER(_xlfn.CONCAT(M10, "-", O10,"-", N10)), "_", "-"), "---", "-")</f>
        <v>traditional-sweetgrass-bath-treatment</v>
      </c>
      <c r="F10" s="0" t="str">
        <f aca="false">IF(B10 = "", "", SUBSTITUTE(_xlfn.CONCAT("Line: ", M10, ", Type: ", N10, ", Scent: ", O10), "_", " "))</f>
        <v/>
      </c>
      <c r="I10" s="2" t="n">
        <f aca="false">IF(B10 = "",I9,FIND("-", B10, 1))</f>
        <v>13</v>
      </c>
      <c r="J10" s="2" t="e">
        <f aca="false">IF(B10 = "",J9,FIND("-", B10, FIND("-", B10, FIND("-", B10, 1)+1)+1))</f>
        <v>#VALUE!</v>
      </c>
      <c r="K10" s="2" t="n">
        <f aca="false">IF(B10 = "",K9,FIND("-", B10, FIND("-", B10, 1)+1))</f>
        <v>26</v>
      </c>
      <c r="L10" s="2" t="n">
        <f aca="false">IF(B10 = "",L9,IF(ISERROR(J10),K10,J10))</f>
        <v>26</v>
      </c>
      <c r="M10" s="2" t="str">
        <f aca="false">IF(B10 = "",M9,SUBSTITUTE(LEFT(B10,I10-2)," ","_"))</f>
        <v>Traditional</v>
      </c>
      <c r="N10" s="2" t="str">
        <f aca="false">IF(B10 = "",N9,SUBSTITUTE(RIGHT(B10, LEN(B10)-L10-1)," ","_"))</f>
        <v>Bath_Treatment</v>
      </c>
      <c r="O10" s="2" t="str">
        <f aca="false">IF(B10 = "",O9,SUBSTITUTE(SUBSTITUTE(MID(B10,I10+2,L10-I10-3)," ","_"),"/","_"))</f>
        <v>Sweetgrass</v>
      </c>
      <c r="P10" s="0" t="s">
        <v>60</v>
      </c>
      <c r="U10" s="0" t="str">
        <f aca="false">SUBSTITUTE(_xlfn.CONCAT(M10, " - ", O10, " - ",N10, " - ", P10), "_", " ")</f>
        <v>Traditional - Sweetgrass - Bath Treatment - 1kg</v>
      </c>
      <c r="V10" s="0" t="n">
        <v>1000</v>
      </c>
      <c r="X10" s="0" t="n">
        <v>0</v>
      </c>
      <c r="Y10" s="0" t="s">
        <v>54</v>
      </c>
      <c r="Z10" s="0" t="s">
        <v>55</v>
      </c>
      <c r="AA10" s="0" t="n">
        <v>30</v>
      </c>
      <c r="AC10" s="1" t="s">
        <v>51</v>
      </c>
      <c r="AD10" s="1" t="s">
        <v>51</v>
      </c>
      <c r="AF10" s="2" t="str">
        <f aca="false">IF(B10 = "","",_xlfn.CONCAT("https://cdn.shopify.com/s/files/1/1773/1117/files/WWMS_-_",N10,"_-_",P10,"_-_",M10,"_-_",O10,"_-_Front.png"))</f>
        <v/>
      </c>
      <c r="AH10" s="0" t="str">
        <f aca="false">IF(B10 = "", "", B10)</f>
        <v/>
      </c>
      <c r="AI10" s="1" t="s">
        <v>56</v>
      </c>
      <c r="AY10" s="2" t="str">
        <f aca="false">_xlfn.CONCAT("https://cdn.shopify.com/s/files/1/1773/1117/files/WWMS_-_",N10,"_-_",P10,"_-_",M10,"_-_",O10,"_-_Front.png")</f>
        <v>https://cdn.shopify.com/s/files/1/1773/1117/files/WWMS_-_Bath_Treatment_-_1kg_-_Traditional_-_Sweetgrass_-_Front.png</v>
      </c>
      <c r="AZ10" s="0" t="s">
        <v>57</v>
      </c>
      <c r="BC10" s="0" t="s">
        <v>58</v>
      </c>
    </row>
    <row r="11" customFormat="false" ht="12.8" hidden="false" customHeight="false" outlineLevel="0" collapsed="false">
      <c r="A11" s="0" t="str">
        <f aca="false">SUBSTITUTE(SUBSTITUTE(LOWER(_xlfn.CONCAT(M11, "-", O11,"-", N11)), "_", "-"), "---", "-")</f>
        <v>traditional-shine-bath-treatment</v>
      </c>
      <c r="B11" s="0" t="s">
        <v>63</v>
      </c>
      <c r="D11" s="0" t="s">
        <v>49</v>
      </c>
      <c r="E11" s="0" t="s">
        <v>50</v>
      </c>
      <c r="F11" s="0" t="str">
        <f aca="false">IF(B11 = "", "", SUBSTITUTE(_xlfn.CONCAT("Line: ", M11, ", Type: ", N11, ", Scent: ", O11), "_", " "))</f>
        <v>Line: Traditional, Type: Bath Treatment, Scent: Shine</v>
      </c>
      <c r="G11" s="1" t="s">
        <v>51</v>
      </c>
      <c r="H11" s="0" t="s">
        <v>52</v>
      </c>
      <c r="I11" s="2" t="n">
        <f aca="false">IF(B11 = "",I10,FIND("-", B11, 1))</f>
        <v>13</v>
      </c>
      <c r="J11" s="2" t="e">
        <f aca="false">IF(B11 = "",J10,FIND("-", B11, FIND("-", B11, FIND("-", B11, 1)+1)+1))</f>
        <v>#VALUE!</v>
      </c>
      <c r="K11" s="2" t="n">
        <f aca="false">IF(B11 = "",K10,FIND("-", B11, FIND("-", B11, 1)+1))</f>
        <v>21</v>
      </c>
      <c r="L11" s="2" t="n">
        <f aca="false">IF(B11 = "",L10,IF(ISERROR(J11),K11,J11))</f>
        <v>21</v>
      </c>
      <c r="M11" s="2" t="str">
        <f aca="false">IF(B11 = "",M10,SUBSTITUTE(LEFT(B11,I11-2)," ","_"))</f>
        <v>Traditional</v>
      </c>
      <c r="N11" s="2" t="str">
        <f aca="false">IF(B11 = "",N10,SUBSTITUTE(RIGHT(B11, LEN(B11)-L11-1)," ","_"))</f>
        <v>Bath_Treatment</v>
      </c>
      <c r="O11" s="2" t="str">
        <f aca="false">IF(B11 = "",O10,SUBSTITUTE(SUBSTITUTE(MID(B11,I11+2,L11-I11-3)," ","_"),"/","_"))</f>
        <v>Shine</v>
      </c>
      <c r="P11" s="0" t="s">
        <v>53</v>
      </c>
      <c r="U11" s="0" t="str">
        <f aca="false">SUBSTITUTE(_xlfn.CONCAT(M11, " - ", O11, " - ",N11, " - ", P11), "_", " ")</f>
        <v>Traditional - Shine - Bath Treatment - 100g</v>
      </c>
      <c r="V11" s="0" t="n">
        <v>100</v>
      </c>
      <c r="X11" s="0" t="n">
        <v>0</v>
      </c>
      <c r="Y11" s="0" t="s">
        <v>54</v>
      </c>
      <c r="Z11" s="0" t="s">
        <v>55</v>
      </c>
      <c r="AA11" s="0" t="n">
        <v>6</v>
      </c>
      <c r="AC11" s="1" t="s">
        <v>51</v>
      </c>
      <c r="AD11" s="1" t="s">
        <v>51</v>
      </c>
      <c r="AF11" s="2" t="str">
        <f aca="false">IF(B11 = "","",_xlfn.CONCAT("https://cdn.shopify.com/s/files/1/1773/1117/files/WWMS_-_",N11,"_-_",P11,"_-_",M11,"_-_",O11,"_-_Front.png"))</f>
        <v>https://cdn.shopify.com/s/files/1/1773/1117/files/WWMS_-_Bath_Treatment_-_100g_-_Traditional_-_Shine_-_Front.png</v>
      </c>
      <c r="AG11" s="0" t="n">
        <v>1</v>
      </c>
      <c r="AH11" s="0" t="str">
        <f aca="false">IF(B11 = "", "", B11)</f>
        <v>Traditional - Shine - Bath Treatment</v>
      </c>
      <c r="AI11" s="1" t="s">
        <v>56</v>
      </c>
      <c r="AY11" s="2" t="str">
        <f aca="false">_xlfn.CONCAT("https://cdn.shopify.com/s/files/1/1773/1117/files/WWMS_-_",N11,"_-_",P11,"_-_",M11,"_-_",O11,"_-_Front.png")</f>
        <v>https://cdn.shopify.com/s/files/1/1773/1117/files/WWMS_-_Bath_Treatment_-_100g_-_Traditional_-_Shine_-_Front.png</v>
      </c>
      <c r="AZ11" s="0" t="s">
        <v>57</v>
      </c>
      <c r="BC11" s="0" t="s">
        <v>58</v>
      </c>
    </row>
    <row r="12" customFormat="false" ht="12.8" hidden="false" customHeight="false" outlineLevel="0" collapsed="false">
      <c r="A12" s="0" t="str">
        <f aca="false">SUBSTITUTE(SUBSTITUTE(LOWER(_xlfn.CONCAT(M12, "-", O12,"-", N12)), "_", "-"), "---", "-")</f>
        <v>traditional-shine-bath-treatment</v>
      </c>
      <c r="F12" s="0" t="str">
        <f aca="false">IF(B12 = "", "", SUBSTITUTE(_xlfn.CONCAT("Line: ", M12, ", Type: ", N12, ", Scent: ", O12), "_", " "))</f>
        <v/>
      </c>
      <c r="I12" s="2" t="n">
        <f aca="false">IF(B12 = "",I11,FIND("-", B12, 1))</f>
        <v>13</v>
      </c>
      <c r="J12" s="2" t="e">
        <f aca="false">IF(B12 = "",J11,FIND("-", B12, FIND("-", B12, FIND("-", B12, 1)+1)+1))</f>
        <v>#VALUE!</v>
      </c>
      <c r="K12" s="2" t="n">
        <f aca="false">IF(B12 = "",K11,FIND("-", B12, FIND("-", B12, 1)+1))</f>
        <v>21</v>
      </c>
      <c r="L12" s="2" t="n">
        <f aca="false">IF(B12 = "",L11,IF(ISERROR(J12),K12,J12))</f>
        <v>21</v>
      </c>
      <c r="M12" s="2" t="str">
        <f aca="false">IF(B12 = "",M11,SUBSTITUTE(LEFT(B12,I12-2)," ","_"))</f>
        <v>Traditional</v>
      </c>
      <c r="N12" s="2" t="str">
        <f aca="false">IF(B12 = "",N11,SUBSTITUTE(RIGHT(B12, LEN(B12)-L12-1)," ","_"))</f>
        <v>Bath_Treatment</v>
      </c>
      <c r="O12" s="2" t="str">
        <f aca="false">IF(B12 = "",O11,SUBSTITUTE(SUBSTITUTE(MID(B12,I12+2,L12-I12-3)," ","_"),"/","_"))</f>
        <v>Shine</v>
      </c>
      <c r="P12" s="0" t="s">
        <v>59</v>
      </c>
      <c r="U12" s="0" t="str">
        <f aca="false">SUBSTITUTE(_xlfn.CONCAT(M12, " - ", O12, " - ",N12, " - ", P12), "_", " ")</f>
        <v>Traditional - Shine - Bath Treatment - 250g</v>
      </c>
      <c r="V12" s="0" t="n">
        <v>250</v>
      </c>
      <c r="X12" s="0" t="n">
        <v>0</v>
      </c>
      <c r="Y12" s="0" t="s">
        <v>54</v>
      </c>
      <c r="Z12" s="0" t="s">
        <v>55</v>
      </c>
      <c r="AA12" s="0" t="n">
        <v>12</v>
      </c>
      <c r="AC12" s="1" t="s">
        <v>51</v>
      </c>
      <c r="AD12" s="1" t="s">
        <v>51</v>
      </c>
      <c r="AF12" s="2" t="str">
        <f aca="false">IF(B12 = "","",_xlfn.CONCAT("https://cdn.shopify.com/s/files/1/1773/1117/files/WWMS_-_",N12,"_-_",P12,"_-_",M12,"_-_",O12,"_-_Front.png"))</f>
        <v/>
      </c>
      <c r="AH12" s="0" t="str">
        <f aca="false">IF(B12 = "", "", B12)</f>
        <v/>
      </c>
      <c r="AI12" s="1" t="s">
        <v>56</v>
      </c>
      <c r="AY12" s="2" t="str">
        <f aca="false">_xlfn.CONCAT("https://cdn.shopify.com/s/files/1/1773/1117/files/WWMS_-_",N12,"_-_",P12,"_-_",M12,"_-_",O12,"_-_Front.png")</f>
        <v>https://cdn.shopify.com/s/files/1/1773/1117/files/WWMS_-_Bath_Treatment_-_250g_-_Traditional_-_Shine_-_Front.png</v>
      </c>
      <c r="AZ12" s="0" t="s">
        <v>57</v>
      </c>
      <c r="BC12" s="0" t="s">
        <v>58</v>
      </c>
    </row>
    <row r="13" customFormat="false" ht="12.8" hidden="false" customHeight="false" outlineLevel="0" collapsed="false">
      <c r="A13" s="0" t="str">
        <f aca="false">SUBSTITUTE(SUBSTITUTE(LOWER(_xlfn.CONCAT(M13, "-", O13,"-", N13)), "_", "-"), "---", "-")</f>
        <v>traditional-shine-bath-treatment</v>
      </c>
      <c r="F13" s="0" t="str">
        <f aca="false">IF(B13 = "", "", SUBSTITUTE(_xlfn.CONCAT("Line: ", M13, ", Type: ", N13, ", Scent: ", O13), "_", " "))</f>
        <v/>
      </c>
      <c r="I13" s="2" t="n">
        <f aca="false">IF(B13 = "",I12,FIND("-", B13, 1))</f>
        <v>13</v>
      </c>
      <c r="J13" s="2" t="e">
        <f aca="false">IF(B13 = "",J12,FIND("-", B13, FIND("-", B13, FIND("-", B13, 1)+1)+1))</f>
        <v>#VALUE!</v>
      </c>
      <c r="K13" s="2" t="n">
        <f aca="false">IF(B13 = "",K12,FIND("-", B13, FIND("-", B13, 1)+1))</f>
        <v>21</v>
      </c>
      <c r="L13" s="2" t="n">
        <f aca="false">IF(B13 = "",L12,IF(ISERROR(J13),K13,J13))</f>
        <v>21</v>
      </c>
      <c r="M13" s="2" t="str">
        <f aca="false">IF(B13 = "",M12,SUBSTITUTE(LEFT(B13,I13-2)," ","_"))</f>
        <v>Traditional</v>
      </c>
      <c r="N13" s="2" t="str">
        <f aca="false">IF(B13 = "",N12,SUBSTITUTE(RIGHT(B13, LEN(B13)-L13-1)," ","_"))</f>
        <v>Bath_Treatment</v>
      </c>
      <c r="O13" s="2" t="str">
        <f aca="false">IF(B13 = "",O12,SUBSTITUTE(SUBSTITUTE(MID(B13,I13+2,L13-I13-3)," ","_"),"/","_"))</f>
        <v>Shine</v>
      </c>
      <c r="P13" s="0" t="s">
        <v>60</v>
      </c>
      <c r="U13" s="0" t="str">
        <f aca="false">SUBSTITUTE(_xlfn.CONCAT(M13, " - ", O13, " - ",N13, " - ", P13), "_", " ")</f>
        <v>Traditional - Shine - Bath Treatment - 1kg</v>
      </c>
      <c r="V13" s="0" t="n">
        <v>1000</v>
      </c>
      <c r="X13" s="0" t="n">
        <v>0</v>
      </c>
      <c r="Y13" s="0" t="s">
        <v>54</v>
      </c>
      <c r="Z13" s="0" t="s">
        <v>55</v>
      </c>
      <c r="AA13" s="0" t="n">
        <v>30</v>
      </c>
      <c r="AC13" s="1" t="s">
        <v>51</v>
      </c>
      <c r="AD13" s="1" t="s">
        <v>51</v>
      </c>
      <c r="AF13" s="2" t="str">
        <f aca="false">IF(B13 = "","",_xlfn.CONCAT("https://cdn.shopify.com/s/files/1/1773/1117/files/WWMS_-_",N13,"_-_",P13,"_-_",M13,"_-_",O13,"_-_Front.png"))</f>
        <v/>
      </c>
      <c r="AH13" s="0" t="str">
        <f aca="false">IF(B13 = "", "", B13)</f>
        <v/>
      </c>
      <c r="AI13" s="1" t="s">
        <v>56</v>
      </c>
      <c r="AY13" s="2" t="str">
        <f aca="false">_xlfn.CONCAT("https://cdn.shopify.com/s/files/1/1773/1117/files/WWMS_-_",N13,"_-_",P13,"_-_",M13,"_-_",O13,"_-_Front.png")</f>
        <v>https://cdn.shopify.com/s/files/1/1773/1117/files/WWMS_-_Bath_Treatment_-_1kg_-_Traditional_-_Shine_-_Front.png</v>
      </c>
      <c r="AZ13" s="0" t="s">
        <v>57</v>
      </c>
      <c r="BC13" s="0" t="s">
        <v>58</v>
      </c>
    </row>
    <row r="14" customFormat="false" ht="12.8" hidden="false" customHeight="false" outlineLevel="0" collapsed="false">
      <c r="A14" s="0" t="str">
        <f aca="false">SUBSTITUTE(SUBSTITUTE(LOWER(_xlfn.CONCAT(M14, "-", O14,"-", N14)), "_", "-"), "---", "-")</f>
        <v>traditional-sage-bath-treatment</v>
      </c>
      <c r="B14" s="0" t="s">
        <v>64</v>
      </c>
      <c r="D14" s="0" t="s">
        <v>49</v>
      </c>
      <c r="E14" s="0" t="s">
        <v>50</v>
      </c>
      <c r="F14" s="0" t="str">
        <f aca="false">IF(B14 = "", "", SUBSTITUTE(_xlfn.CONCAT("Line: ", M14, ", Type: ", N14, ", Scent: ", O14), "_", " "))</f>
        <v>Line: Traditional, Type: Bath Treatment, Scent: Sage</v>
      </c>
      <c r="G14" s="1" t="s">
        <v>51</v>
      </c>
      <c r="H14" s="0" t="s">
        <v>52</v>
      </c>
      <c r="I14" s="2" t="n">
        <f aca="false">IF(B14 = "",I13,FIND("-", B14, 1))</f>
        <v>13</v>
      </c>
      <c r="J14" s="2" t="e">
        <f aca="false">IF(B14 = "",J13,FIND("-", B14, FIND("-", B14, FIND("-", B14, 1)+1)+1))</f>
        <v>#VALUE!</v>
      </c>
      <c r="K14" s="2" t="n">
        <f aca="false">IF(B14 = "",K13,FIND("-", B14, FIND("-", B14, 1)+1))</f>
        <v>20</v>
      </c>
      <c r="L14" s="2" t="n">
        <f aca="false">IF(B14 = "",L13,IF(ISERROR(J14),K14,J14))</f>
        <v>20</v>
      </c>
      <c r="M14" s="2" t="str">
        <f aca="false">IF(B14 = "",M13,SUBSTITUTE(LEFT(B14,I14-2)," ","_"))</f>
        <v>Traditional</v>
      </c>
      <c r="N14" s="2" t="str">
        <f aca="false">IF(B14 = "",N13,SUBSTITUTE(RIGHT(B14, LEN(B14)-L14-1)," ","_"))</f>
        <v>Bath_Treatment</v>
      </c>
      <c r="O14" s="2" t="str">
        <f aca="false">IF(B14 = "",O13,SUBSTITUTE(SUBSTITUTE(MID(B14,I14+2,L14-I14-3)," ","_"),"/","_"))</f>
        <v>Sage</v>
      </c>
      <c r="P14" s="0" t="s">
        <v>53</v>
      </c>
      <c r="U14" s="0" t="str">
        <f aca="false">SUBSTITUTE(_xlfn.CONCAT(M14, " - ", O14, " - ",N14, " - ", P14), "_", " ")</f>
        <v>Traditional - Sage - Bath Treatment - 100g</v>
      </c>
      <c r="V14" s="0" t="n">
        <v>100</v>
      </c>
      <c r="X14" s="0" t="n">
        <v>0</v>
      </c>
      <c r="Y14" s="0" t="s">
        <v>54</v>
      </c>
      <c r="Z14" s="0" t="s">
        <v>55</v>
      </c>
      <c r="AA14" s="0" t="n">
        <v>6</v>
      </c>
      <c r="AC14" s="1" t="s">
        <v>51</v>
      </c>
      <c r="AD14" s="1" t="s">
        <v>51</v>
      </c>
      <c r="AF14" s="2" t="str">
        <f aca="false">IF(B14 = "","",_xlfn.CONCAT("https://cdn.shopify.com/s/files/1/1773/1117/files/WWMS_-_",N14,"_-_",P14,"_-_",M14,"_-_",O14,"_-_Front.png"))</f>
        <v>https://cdn.shopify.com/s/files/1/1773/1117/files/WWMS_-_Bath_Treatment_-_100g_-_Traditional_-_Sage_-_Front.png</v>
      </c>
      <c r="AG14" s="0" t="n">
        <v>1</v>
      </c>
      <c r="AH14" s="0" t="str">
        <f aca="false">IF(B14 = "", "", B14)</f>
        <v>Traditional - Sage - Bath Treatment</v>
      </c>
      <c r="AI14" s="1" t="s">
        <v>56</v>
      </c>
      <c r="AY14" s="2" t="str">
        <f aca="false">_xlfn.CONCAT("https://cdn.shopify.com/s/files/1/1773/1117/files/WWMS_-_",N14,"_-_",P14,"_-_",M14,"_-_",O14,"_-_Front.png")</f>
        <v>https://cdn.shopify.com/s/files/1/1773/1117/files/WWMS_-_Bath_Treatment_-_100g_-_Traditional_-_Sage_-_Front.png</v>
      </c>
      <c r="AZ14" s="0" t="s">
        <v>57</v>
      </c>
      <c r="BC14" s="0" t="s">
        <v>58</v>
      </c>
    </row>
    <row r="15" customFormat="false" ht="12.8" hidden="false" customHeight="false" outlineLevel="0" collapsed="false">
      <c r="A15" s="0" t="str">
        <f aca="false">SUBSTITUTE(SUBSTITUTE(LOWER(_xlfn.CONCAT(M15, "-", O15,"-", N15)), "_", "-"), "---", "-")</f>
        <v>traditional-sage-bath-treatment</v>
      </c>
      <c r="F15" s="0" t="str">
        <f aca="false">IF(B15 = "", "", SUBSTITUTE(_xlfn.CONCAT("Line: ", M15, ", Type: ", N15, ", Scent: ", O15), "_", " "))</f>
        <v/>
      </c>
      <c r="I15" s="2" t="n">
        <f aca="false">IF(B15 = "",I14,FIND("-", B15, 1))</f>
        <v>13</v>
      </c>
      <c r="J15" s="2" t="e">
        <f aca="false">IF(B15 = "",J14,FIND("-", B15, FIND("-", B15, FIND("-", B15, 1)+1)+1))</f>
        <v>#VALUE!</v>
      </c>
      <c r="K15" s="2" t="n">
        <f aca="false">IF(B15 = "",K14,FIND("-", B15, FIND("-", B15, 1)+1))</f>
        <v>20</v>
      </c>
      <c r="L15" s="2" t="n">
        <f aca="false">IF(B15 = "",L14,IF(ISERROR(J15),K15,J15))</f>
        <v>20</v>
      </c>
      <c r="M15" s="2" t="str">
        <f aca="false">IF(B15 = "",M14,SUBSTITUTE(LEFT(B15,I15-2)," ","_"))</f>
        <v>Traditional</v>
      </c>
      <c r="N15" s="2" t="str">
        <f aca="false">IF(B15 = "",N14,SUBSTITUTE(RIGHT(B15, LEN(B15)-L15-1)," ","_"))</f>
        <v>Bath_Treatment</v>
      </c>
      <c r="O15" s="2" t="str">
        <f aca="false">IF(B15 = "",O14,SUBSTITUTE(SUBSTITUTE(MID(B15,I15+2,L15-I15-3)," ","_"),"/","_"))</f>
        <v>Sage</v>
      </c>
      <c r="P15" s="0" t="s">
        <v>59</v>
      </c>
      <c r="U15" s="0" t="str">
        <f aca="false">SUBSTITUTE(_xlfn.CONCAT(M15, " - ", O15, " - ",N15, " - ", P15), "_", " ")</f>
        <v>Traditional - Sage - Bath Treatment - 250g</v>
      </c>
      <c r="V15" s="0" t="n">
        <v>250</v>
      </c>
      <c r="X15" s="0" t="n">
        <v>0</v>
      </c>
      <c r="Y15" s="0" t="s">
        <v>54</v>
      </c>
      <c r="Z15" s="0" t="s">
        <v>55</v>
      </c>
      <c r="AA15" s="0" t="n">
        <v>12</v>
      </c>
      <c r="AC15" s="1" t="s">
        <v>51</v>
      </c>
      <c r="AD15" s="1" t="s">
        <v>51</v>
      </c>
      <c r="AF15" s="2" t="str">
        <f aca="false">IF(B15 = "","",_xlfn.CONCAT("https://cdn.shopify.com/s/files/1/1773/1117/files/WWMS_-_",N15,"_-_",P15,"_-_",M15,"_-_",O15,"_-_Front.png"))</f>
        <v/>
      </c>
      <c r="AH15" s="0" t="str">
        <f aca="false">IF(B15 = "", "", B15)</f>
        <v/>
      </c>
      <c r="AI15" s="1" t="s">
        <v>56</v>
      </c>
      <c r="AY15" s="2" t="str">
        <f aca="false">_xlfn.CONCAT("https://cdn.shopify.com/s/files/1/1773/1117/files/WWMS_-_",N15,"_-_",P15,"_-_",M15,"_-_",O15,"_-_Front.png")</f>
        <v>https://cdn.shopify.com/s/files/1/1773/1117/files/WWMS_-_Bath_Treatment_-_250g_-_Traditional_-_Sage_-_Front.png</v>
      </c>
      <c r="AZ15" s="0" t="s">
        <v>57</v>
      </c>
      <c r="BC15" s="0" t="s">
        <v>58</v>
      </c>
    </row>
    <row r="16" customFormat="false" ht="12.8" hidden="false" customHeight="false" outlineLevel="0" collapsed="false">
      <c r="A16" s="0" t="str">
        <f aca="false">SUBSTITUTE(SUBSTITUTE(LOWER(_xlfn.CONCAT(M16, "-", O16,"-", N16)), "_", "-"), "---", "-")</f>
        <v>traditional-sage-bath-treatment</v>
      </c>
      <c r="F16" s="0" t="str">
        <f aca="false">IF(B16 = "", "", SUBSTITUTE(_xlfn.CONCAT("Line: ", M16, ", Type: ", N16, ", Scent: ", O16), "_", " "))</f>
        <v/>
      </c>
      <c r="I16" s="2" t="n">
        <f aca="false">IF(B16 = "",I15,FIND("-", B16, 1))</f>
        <v>13</v>
      </c>
      <c r="J16" s="2" t="e">
        <f aca="false">IF(B16 = "",J15,FIND("-", B16, FIND("-", B16, FIND("-", B16, 1)+1)+1))</f>
        <v>#VALUE!</v>
      </c>
      <c r="K16" s="2" t="n">
        <f aca="false">IF(B16 = "",K15,FIND("-", B16, FIND("-", B16, 1)+1))</f>
        <v>20</v>
      </c>
      <c r="L16" s="2" t="n">
        <f aca="false">IF(B16 = "",L15,IF(ISERROR(J16),K16,J16))</f>
        <v>20</v>
      </c>
      <c r="M16" s="2" t="str">
        <f aca="false">IF(B16 = "",M15,SUBSTITUTE(LEFT(B16,I16-2)," ","_"))</f>
        <v>Traditional</v>
      </c>
      <c r="N16" s="2" t="str">
        <f aca="false">IF(B16 = "",N15,SUBSTITUTE(RIGHT(B16, LEN(B16)-L16-1)," ","_"))</f>
        <v>Bath_Treatment</v>
      </c>
      <c r="O16" s="2" t="str">
        <f aca="false">IF(B16 = "",O15,SUBSTITUTE(SUBSTITUTE(MID(B16,I16+2,L16-I16-3)," ","_"),"/","_"))</f>
        <v>Sage</v>
      </c>
      <c r="P16" s="0" t="s">
        <v>60</v>
      </c>
      <c r="U16" s="0" t="str">
        <f aca="false">SUBSTITUTE(_xlfn.CONCAT(M16, " - ", O16, " - ",N16, " - ", P16), "_", " ")</f>
        <v>Traditional - Sage - Bath Treatment - 1kg</v>
      </c>
      <c r="V16" s="0" t="n">
        <v>1000</v>
      </c>
      <c r="X16" s="0" t="n">
        <v>0</v>
      </c>
      <c r="Y16" s="0" t="s">
        <v>54</v>
      </c>
      <c r="Z16" s="0" t="s">
        <v>55</v>
      </c>
      <c r="AA16" s="0" t="n">
        <v>30</v>
      </c>
      <c r="AC16" s="1" t="s">
        <v>51</v>
      </c>
      <c r="AD16" s="1" t="s">
        <v>51</v>
      </c>
      <c r="AF16" s="2" t="str">
        <f aca="false">IF(B16 = "","",_xlfn.CONCAT("https://cdn.shopify.com/s/files/1/1773/1117/files/WWMS_-_",N16,"_-_",P16,"_-_",M16,"_-_",O16,"_-_Front.png"))</f>
        <v/>
      </c>
      <c r="AH16" s="0" t="str">
        <f aca="false">IF(B16 = "", "", B16)</f>
        <v/>
      </c>
      <c r="AI16" s="1" t="s">
        <v>56</v>
      </c>
      <c r="AY16" s="2" t="str">
        <f aca="false">_xlfn.CONCAT("https://cdn.shopify.com/s/files/1/1773/1117/files/WWMS_-_",N16,"_-_",P16,"_-_",M16,"_-_",O16,"_-_Front.png")</f>
        <v>https://cdn.shopify.com/s/files/1/1773/1117/files/WWMS_-_Bath_Treatment_-_1kg_-_Traditional_-_Sage_-_Front.png</v>
      </c>
      <c r="AZ16" s="0" t="s">
        <v>57</v>
      </c>
      <c r="BC16" s="0" t="s">
        <v>58</v>
      </c>
    </row>
    <row r="17" customFormat="false" ht="12.8" hidden="false" customHeight="false" outlineLevel="0" collapsed="false">
      <c r="A17" s="0" t="str">
        <f aca="false">SUBSTITUTE(SUBSTITUTE(LOWER(_xlfn.CONCAT(M17, "-", O17,"-", N17)), "_", "-"), "---", "-")</f>
        <v>traditional-mint-bath-treatment</v>
      </c>
      <c r="B17" s="0" t="s">
        <v>65</v>
      </c>
      <c r="D17" s="0" t="s">
        <v>49</v>
      </c>
      <c r="E17" s="0" t="s">
        <v>50</v>
      </c>
      <c r="F17" s="0" t="str">
        <f aca="false">IF(B17 = "", "", SUBSTITUTE(_xlfn.CONCAT("Line: ", M17, ", Type: ", N17, ", Scent: ", O17), "_", " "))</f>
        <v>Line: Traditional, Type: Bath Treatment, Scent: Mint</v>
      </c>
      <c r="G17" s="1" t="s">
        <v>51</v>
      </c>
      <c r="H17" s="0" t="s">
        <v>52</v>
      </c>
      <c r="I17" s="2" t="n">
        <f aca="false">IF(B17 = "",I16,FIND("-", B17, 1))</f>
        <v>13</v>
      </c>
      <c r="J17" s="2" t="e">
        <f aca="false">IF(B17 = "",J16,FIND("-", B17, FIND("-", B17, FIND("-", B17, 1)+1)+1))</f>
        <v>#VALUE!</v>
      </c>
      <c r="K17" s="2" t="n">
        <f aca="false">IF(B17 = "",K16,FIND("-", B17, FIND("-", B17, 1)+1))</f>
        <v>20</v>
      </c>
      <c r="L17" s="2" t="n">
        <f aca="false">IF(B17 = "",L16,IF(ISERROR(J17),K17,J17))</f>
        <v>20</v>
      </c>
      <c r="M17" s="2" t="str">
        <f aca="false">IF(B17 = "",M16,SUBSTITUTE(LEFT(B17,I17-2)," ","_"))</f>
        <v>Traditional</v>
      </c>
      <c r="N17" s="2" t="str">
        <f aca="false">IF(B17 = "",N16,SUBSTITUTE(RIGHT(B17, LEN(B17)-L17-1)," ","_"))</f>
        <v>Bath_Treatment</v>
      </c>
      <c r="O17" s="2" t="str">
        <f aca="false">IF(B17 = "",O16,SUBSTITUTE(SUBSTITUTE(MID(B17,I17+2,L17-I17-3)," ","_"),"/","_"))</f>
        <v>Mint</v>
      </c>
      <c r="P17" s="0" t="s">
        <v>53</v>
      </c>
      <c r="U17" s="0" t="str">
        <f aca="false">SUBSTITUTE(_xlfn.CONCAT(M17, " - ", O17, " - ",N17, " - ", P17), "_", " ")</f>
        <v>Traditional - Mint - Bath Treatment - 100g</v>
      </c>
      <c r="V17" s="0" t="n">
        <v>100</v>
      </c>
      <c r="X17" s="0" t="n">
        <v>0</v>
      </c>
      <c r="Y17" s="0" t="s">
        <v>54</v>
      </c>
      <c r="Z17" s="0" t="s">
        <v>55</v>
      </c>
      <c r="AA17" s="0" t="n">
        <v>6</v>
      </c>
      <c r="AC17" s="1" t="s">
        <v>51</v>
      </c>
      <c r="AD17" s="1" t="s">
        <v>51</v>
      </c>
      <c r="AF17" s="2" t="str">
        <f aca="false">IF(B17 = "","",_xlfn.CONCAT("https://cdn.shopify.com/s/files/1/1773/1117/files/WWMS_-_",N17,"_-_",P17,"_-_",M17,"_-_",O17,"_-_Front.png"))</f>
        <v>https://cdn.shopify.com/s/files/1/1773/1117/files/WWMS_-_Bath_Treatment_-_100g_-_Traditional_-_Mint_-_Front.png</v>
      </c>
      <c r="AG17" s="0" t="n">
        <v>1</v>
      </c>
      <c r="AH17" s="0" t="str">
        <f aca="false">IF(B17 = "", "", B17)</f>
        <v>Traditional - Mint - Bath Treatment</v>
      </c>
      <c r="AI17" s="1" t="s">
        <v>56</v>
      </c>
      <c r="AY17" s="2" t="str">
        <f aca="false">_xlfn.CONCAT("https://cdn.shopify.com/s/files/1/1773/1117/files/WWMS_-_",N17,"_-_",P17,"_-_",M17,"_-_",O17,"_-_Front.png")</f>
        <v>https://cdn.shopify.com/s/files/1/1773/1117/files/WWMS_-_Bath_Treatment_-_100g_-_Traditional_-_Mint_-_Front.png</v>
      </c>
      <c r="AZ17" s="0" t="s">
        <v>57</v>
      </c>
      <c r="BC17" s="0" t="s">
        <v>58</v>
      </c>
    </row>
    <row r="18" customFormat="false" ht="12.8" hidden="false" customHeight="false" outlineLevel="0" collapsed="false">
      <c r="A18" s="0" t="str">
        <f aca="false">SUBSTITUTE(SUBSTITUTE(LOWER(_xlfn.CONCAT(M18, "-", O18,"-", N18)), "_", "-"), "---", "-")</f>
        <v>traditional-mint-bath-treatment</v>
      </c>
      <c r="F18" s="0" t="str">
        <f aca="false">IF(B18 = "", "", SUBSTITUTE(_xlfn.CONCAT("Line: ", M18, ", Type: ", N18, ", Scent: ", O18), "_", " "))</f>
        <v/>
      </c>
      <c r="I18" s="2" t="n">
        <f aca="false">IF(B18 = "",I17,FIND("-", B18, 1))</f>
        <v>13</v>
      </c>
      <c r="J18" s="2" t="e">
        <f aca="false">IF(B18 = "",J17,FIND("-", B18, FIND("-", B18, FIND("-", B18, 1)+1)+1))</f>
        <v>#VALUE!</v>
      </c>
      <c r="K18" s="2" t="n">
        <f aca="false">IF(B18 = "",K17,FIND("-", B18, FIND("-", B18, 1)+1))</f>
        <v>20</v>
      </c>
      <c r="L18" s="2" t="n">
        <f aca="false">IF(B18 = "",L17,IF(ISERROR(J18),K18,J18))</f>
        <v>20</v>
      </c>
      <c r="M18" s="2" t="str">
        <f aca="false">IF(B18 = "",M17,SUBSTITUTE(LEFT(B18,I18-2)," ","_"))</f>
        <v>Traditional</v>
      </c>
      <c r="N18" s="2" t="str">
        <f aca="false">IF(B18 = "",N17,SUBSTITUTE(RIGHT(B18, LEN(B18)-L18-1)," ","_"))</f>
        <v>Bath_Treatment</v>
      </c>
      <c r="O18" s="2" t="str">
        <f aca="false">IF(B18 = "",O17,SUBSTITUTE(SUBSTITUTE(MID(B18,I18+2,L18-I18-3)," ","_"),"/","_"))</f>
        <v>Mint</v>
      </c>
      <c r="P18" s="0" t="s">
        <v>59</v>
      </c>
      <c r="U18" s="0" t="str">
        <f aca="false">SUBSTITUTE(_xlfn.CONCAT(M18, " - ", O18, " - ",N18, " - ", P18), "_", " ")</f>
        <v>Traditional - Mint - Bath Treatment - 250g</v>
      </c>
      <c r="V18" s="0" t="n">
        <v>250</v>
      </c>
      <c r="X18" s="0" t="n">
        <v>0</v>
      </c>
      <c r="Y18" s="0" t="s">
        <v>54</v>
      </c>
      <c r="Z18" s="0" t="s">
        <v>55</v>
      </c>
      <c r="AA18" s="0" t="n">
        <v>12</v>
      </c>
      <c r="AC18" s="1" t="s">
        <v>51</v>
      </c>
      <c r="AD18" s="1" t="s">
        <v>51</v>
      </c>
      <c r="AF18" s="2" t="str">
        <f aca="false">IF(B18 = "","",_xlfn.CONCAT("https://cdn.shopify.com/s/files/1/1773/1117/files/WWMS_-_",N18,"_-_",P18,"_-_",M18,"_-_",O18,"_-_Front.png"))</f>
        <v/>
      </c>
      <c r="AH18" s="0" t="str">
        <f aca="false">IF(B18 = "", "", B18)</f>
        <v/>
      </c>
      <c r="AI18" s="1" t="s">
        <v>56</v>
      </c>
      <c r="AY18" s="2" t="str">
        <f aca="false">_xlfn.CONCAT("https://cdn.shopify.com/s/files/1/1773/1117/files/WWMS_-_",N18,"_-_",P18,"_-_",M18,"_-_",O18,"_-_Front.png")</f>
        <v>https://cdn.shopify.com/s/files/1/1773/1117/files/WWMS_-_Bath_Treatment_-_250g_-_Traditional_-_Mint_-_Front.png</v>
      </c>
      <c r="AZ18" s="0" t="s">
        <v>57</v>
      </c>
      <c r="BC18" s="0" t="s">
        <v>58</v>
      </c>
    </row>
    <row r="19" customFormat="false" ht="12.8" hidden="false" customHeight="false" outlineLevel="0" collapsed="false">
      <c r="A19" s="0" t="str">
        <f aca="false">SUBSTITUTE(SUBSTITUTE(LOWER(_xlfn.CONCAT(M19, "-", O19,"-", N19)), "_", "-"), "---", "-")</f>
        <v>traditional-mint-bath-treatment</v>
      </c>
      <c r="F19" s="0" t="str">
        <f aca="false">IF(B19 = "", "", SUBSTITUTE(_xlfn.CONCAT("Line: ", M19, ", Type: ", N19, ", Scent: ", O19), "_", " "))</f>
        <v/>
      </c>
      <c r="I19" s="2" t="n">
        <f aca="false">IF(B19 = "",I18,FIND("-", B19, 1))</f>
        <v>13</v>
      </c>
      <c r="J19" s="2" t="e">
        <f aca="false">IF(B19 = "",J18,FIND("-", B19, FIND("-", B19, FIND("-", B19, 1)+1)+1))</f>
        <v>#VALUE!</v>
      </c>
      <c r="K19" s="2" t="n">
        <f aca="false">IF(B19 = "",K18,FIND("-", B19, FIND("-", B19, 1)+1))</f>
        <v>20</v>
      </c>
      <c r="L19" s="2" t="n">
        <f aca="false">IF(B19 = "",L18,IF(ISERROR(J19),K19,J19))</f>
        <v>20</v>
      </c>
      <c r="M19" s="2" t="str">
        <f aca="false">IF(B19 = "",M18,SUBSTITUTE(LEFT(B19,I19-2)," ","_"))</f>
        <v>Traditional</v>
      </c>
      <c r="N19" s="2" t="str">
        <f aca="false">IF(B19 = "",N18,SUBSTITUTE(RIGHT(B19, LEN(B19)-L19-1)," ","_"))</f>
        <v>Bath_Treatment</v>
      </c>
      <c r="O19" s="2" t="str">
        <f aca="false">IF(B19 = "",O18,SUBSTITUTE(SUBSTITUTE(MID(B19,I19+2,L19-I19-3)," ","_"),"/","_"))</f>
        <v>Mint</v>
      </c>
      <c r="P19" s="0" t="s">
        <v>60</v>
      </c>
      <c r="U19" s="0" t="str">
        <f aca="false">SUBSTITUTE(_xlfn.CONCAT(M19, " - ", O19, " - ",N19, " - ", P19), "_", " ")</f>
        <v>Traditional - Mint - Bath Treatment - 1kg</v>
      </c>
      <c r="V19" s="0" t="n">
        <v>1000</v>
      </c>
      <c r="X19" s="0" t="n">
        <v>0</v>
      </c>
      <c r="Y19" s="0" t="s">
        <v>54</v>
      </c>
      <c r="Z19" s="0" t="s">
        <v>55</v>
      </c>
      <c r="AA19" s="0" t="n">
        <v>30</v>
      </c>
      <c r="AC19" s="1" t="s">
        <v>51</v>
      </c>
      <c r="AD19" s="1" t="s">
        <v>51</v>
      </c>
      <c r="AF19" s="2" t="str">
        <f aca="false">IF(B19 = "","",_xlfn.CONCAT("https://cdn.shopify.com/s/files/1/1773/1117/files/WWMS_-_",N19,"_-_",P19,"_-_",M19,"_-_",O19,"_-_Front.png"))</f>
        <v/>
      </c>
      <c r="AH19" s="0" t="str">
        <f aca="false">IF(B19 = "", "", B19)</f>
        <v/>
      </c>
      <c r="AI19" s="1" t="s">
        <v>56</v>
      </c>
      <c r="AY19" s="2" t="str">
        <f aca="false">_xlfn.CONCAT("https://cdn.shopify.com/s/files/1/1773/1117/files/WWMS_-_",N19,"_-_",P19,"_-_",M19,"_-_",O19,"_-_Front.png")</f>
        <v>https://cdn.shopify.com/s/files/1/1773/1117/files/WWMS_-_Bath_Treatment_-_1kg_-_Traditional_-_Mint_-_Front.png</v>
      </c>
      <c r="AZ19" s="0" t="s">
        <v>57</v>
      </c>
      <c r="BC19" s="0" t="s">
        <v>58</v>
      </c>
    </row>
    <row r="20" customFormat="false" ht="12.8" hidden="false" customHeight="false" outlineLevel="0" collapsed="false">
      <c r="A20" s="0" t="str">
        <f aca="false">SUBSTITUTE(SUBSTITUTE(LOWER(_xlfn.CONCAT(M20, "-", O20,"-", N20)), "_", "-"), "---", "-")</f>
        <v>traditional-melissa-bath-treatment</v>
      </c>
      <c r="B20" s="0" t="s">
        <v>66</v>
      </c>
      <c r="D20" s="0" t="s">
        <v>49</v>
      </c>
      <c r="E20" s="0" t="s">
        <v>50</v>
      </c>
      <c r="F20" s="0" t="str">
        <f aca="false">IF(B20 = "", "", SUBSTITUTE(_xlfn.CONCAT("Line: ", M20, ", Type: ", N20, ", Scent: ", O20), "_", " "))</f>
        <v>Line: Traditional, Type: Bath Treatment, Scent: Melissa</v>
      </c>
      <c r="G20" s="1" t="s">
        <v>51</v>
      </c>
      <c r="H20" s="0" t="s">
        <v>52</v>
      </c>
      <c r="I20" s="2" t="n">
        <f aca="false">IF(B20 = "",I19,FIND("-", B20, 1))</f>
        <v>13</v>
      </c>
      <c r="J20" s="2" t="e">
        <f aca="false">IF(B20 = "",J19,FIND("-", B20, FIND("-", B20, FIND("-", B20, 1)+1)+1))</f>
        <v>#VALUE!</v>
      </c>
      <c r="K20" s="2" t="n">
        <f aca="false">IF(B20 = "",K19,FIND("-", B20, FIND("-", B20, 1)+1))</f>
        <v>23</v>
      </c>
      <c r="L20" s="2" t="n">
        <f aca="false">IF(B20 = "",L19,IF(ISERROR(J20),K20,J20))</f>
        <v>23</v>
      </c>
      <c r="M20" s="2" t="str">
        <f aca="false">IF(B20 = "",M19,SUBSTITUTE(LEFT(B20,I20-2)," ","_"))</f>
        <v>Traditional</v>
      </c>
      <c r="N20" s="2" t="str">
        <f aca="false">IF(B20 = "",N19,SUBSTITUTE(RIGHT(B20, LEN(B20)-L20-1)," ","_"))</f>
        <v>Bath_Treatment</v>
      </c>
      <c r="O20" s="2" t="str">
        <f aca="false">IF(B20 = "",O19,SUBSTITUTE(SUBSTITUTE(MID(B20,I20+2,L20-I20-3)," ","_"),"/","_"))</f>
        <v>Melissa</v>
      </c>
      <c r="P20" s="0" t="s">
        <v>53</v>
      </c>
      <c r="U20" s="0" t="str">
        <f aca="false">SUBSTITUTE(_xlfn.CONCAT(M20, " - ", O20, " - ",N20, " - ", P20), "_", " ")</f>
        <v>Traditional - Melissa - Bath Treatment - 100g</v>
      </c>
      <c r="V20" s="0" t="n">
        <v>100</v>
      </c>
      <c r="X20" s="0" t="n">
        <v>0</v>
      </c>
      <c r="Y20" s="0" t="s">
        <v>54</v>
      </c>
      <c r="Z20" s="0" t="s">
        <v>55</v>
      </c>
      <c r="AA20" s="0" t="n">
        <v>6</v>
      </c>
      <c r="AC20" s="1" t="s">
        <v>51</v>
      </c>
      <c r="AD20" s="1" t="s">
        <v>51</v>
      </c>
      <c r="AF20" s="2" t="str">
        <f aca="false">IF(B20 = "","",_xlfn.CONCAT("https://cdn.shopify.com/s/files/1/1773/1117/files/WWMS_-_",N20,"_-_",P20,"_-_",M20,"_-_",O20,"_-_Front.png"))</f>
        <v>https://cdn.shopify.com/s/files/1/1773/1117/files/WWMS_-_Bath_Treatment_-_100g_-_Traditional_-_Melissa_-_Front.png</v>
      </c>
      <c r="AG20" s="0" t="n">
        <v>1</v>
      </c>
      <c r="AH20" s="0" t="str">
        <f aca="false">IF(B20 = "", "", B20)</f>
        <v>Traditional - Melissa - Bath Treatment</v>
      </c>
      <c r="AI20" s="1" t="s">
        <v>56</v>
      </c>
      <c r="AY20" s="2" t="str">
        <f aca="false">_xlfn.CONCAT("https://cdn.shopify.com/s/files/1/1773/1117/files/WWMS_-_",N20,"_-_",P20,"_-_",M20,"_-_",O20,"_-_Front.png")</f>
        <v>https://cdn.shopify.com/s/files/1/1773/1117/files/WWMS_-_Bath_Treatment_-_100g_-_Traditional_-_Melissa_-_Front.png</v>
      </c>
      <c r="AZ20" s="0" t="s">
        <v>57</v>
      </c>
      <c r="BC20" s="0" t="s">
        <v>58</v>
      </c>
    </row>
    <row r="21" customFormat="false" ht="12.8" hidden="false" customHeight="false" outlineLevel="0" collapsed="false">
      <c r="A21" s="0" t="str">
        <f aca="false">SUBSTITUTE(SUBSTITUTE(LOWER(_xlfn.CONCAT(M21, "-", O21,"-", N21)), "_", "-"), "---", "-")</f>
        <v>traditional-melissa-bath-treatment</v>
      </c>
      <c r="F21" s="0" t="str">
        <f aca="false">IF(B21 = "", "", SUBSTITUTE(_xlfn.CONCAT("Line: ", M21, ", Type: ", N21, ", Scent: ", O21), "_", " "))</f>
        <v/>
      </c>
      <c r="I21" s="2" t="n">
        <f aca="false">IF(B21 = "",I20,FIND("-", B21, 1))</f>
        <v>13</v>
      </c>
      <c r="J21" s="2" t="e">
        <f aca="false">IF(B21 = "",J20,FIND("-", B21, FIND("-", B21, FIND("-", B21, 1)+1)+1))</f>
        <v>#VALUE!</v>
      </c>
      <c r="K21" s="2" t="n">
        <f aca="false">IF(B21 = "",K20,FIND("-", B21, FIND("-", B21, 1)+1))</f>
        <v>23</v>
      </c>
      <c r="L21" s="2" t="n">
        <f aca="false">IF(B21 = "",L20,IF(ISERROR(J21),K21,J21))</f>
        <v>23</v>
      </c>
      <c r="M21" s="2" t="str">
        <f aca="false">IF(B21 = "",M20,SUBSTITUTE(LEFT(B21,I21-2)," ","_"))</f>
        <v>Traditional</v>
      </c>
      <c r="N21" s="2" t="str">
        <f aca="false">IF(B21 = "",N20,SUBSTITUTE(RIGHT(B21, LEN(B21)-L21-1)," ","_"))</f>
        <v>Bath_Treatment</v>
      </c>
      <c r="O21" s="2" t="str">
        <f aca="false">IF(B21 = "",O20,SUBSTITUTE(SUBSTITUTE(MID(B21,I21+2,L21-I21-3)," ","_"),"/","_"))</f>
        <v>Melissa</v>
      </c>
      <c r="P21" s="0" t="s">
        <v>59</v>
      </c>
      <c r="U21" s="0" t="str">
        <f aca="false">SUBSTITUTE(_xlfn.CONCAT(M21, " - ", O21, " - ",N21, " - ", P21), "_", " ")</f>
        <v>Traditional - Melissa - Bath Treatment - 250g</v>
      </c>
      <c r="V21" s="0" t="n">
        <v>250</v>
      </c>
      <c r="X21" s="0" t="n">
        <v>0</v>
      </c>
      <c r="Y21" s="0" t="s">
        <v>54</v>
      </c>
      <c r="Z21" s="0" t="s">
        <v>55</v>
      </c>
      <c r="AA21" s="0" t="n">
        <v>12</v>
      </c>
      <c r="AC21" s="1" t="s">
        <v>51</v>
      </c>
      <c r="AD21" s="1" t="s">
        <v>51</v>
      </c>
      <c r="AF21" s="2" t="str">
        <f aca="false">IF(B21 = "","",_xlfn.CONCAT("https://cdn.shopify.com/s/files/1/1773/1117/files/WWMS_-_",N21,"_-_",P21,"_-_",M21,"_-_",O21,"_-_Front.png"))</f>
        <v/>
      </c>
      <c r="AH21" s="0" t="str">
        <f aca="false">IF(B21 = "", "", B21)</f>
        <v/>
      </c>
      <c r="AI21" s="1" t="s">
        <v>56</v>
      </c>
      <c r="AY21" s="2" t="str">
        <f aca="false">_xlfn.CONCAT("https://cdn.shopify.com/s/files/1/1773/1117/files/WWMS_-_",N21,"_-_",P21,"_-_",M21,"_-_",O21,"_-_Front.png")</f>
        <v>https://cdn.shopify.com/s/files/1/1773/1117/files/WWMS_-_Bath_Treatment_-_250g_-_Traditional_-_Melissa_-_Front.png</v>
      </c>
      <c r="AZ21" s="0" t="s">
        <v>57</v>
      </c>
      <c r="BC21" s="0" t="s">
        <v>58</v>
      </c>
    </row>
    <row r="22" customFormat="false" ht="12.8" hidden="false" customHeight="false" outlineLevel="0" collapsed="false">
      <c r="A22" s="0" t="str">
        <f aca="false">SUBSTITUTE(SUBSTITUTE(LOWER(_xlfn.CONCAT(M22, "-", O22,"-", N22)), "_", "-"), "---", "-")</f>
        <v>traditional-melissa-bath-treatment</v>
      </c>
      <c r="F22" s="0" t="str">
        <f aca="false">IF(B22 = "", "", SUBSTITUTE(_xlfn.CONCAT("Line: ", M22, ", Type: ", N22, ", Scent: ", O22), "_", " "))</f>
        <v/>
      </c>
      <c r="I22" s="2" t="n">
        <f aca="false">IF(B22 = "",I21,FIND("-", B22, 1))</f>
        <v>13</v>
      </c>
      <c r="J22" s="2" t="e">
        <f aca="false">IF(B22 = "",J21,FIND("-", B22, FIND("-", B22, FIND("-", B22, 1)+1)+1))</f>
        <v>#VALUE!</v>
      </c>
      <c r="K22" s="2" t="n">
        <f aca="false">IF(B22 = "",K21,FIND("-", B22, FIND("-", B22, 1)+1))</f>
        <v>23</v>
      </c>
      <c r="L22" s="2" t="n">
        <f aca="false">IF(B22 = "",L21,IF(ISERROR(J22),K22,J22))</f>
        <v>23</v>
      </c>
      <c r="M22" s="2" t="str">
        <f aca="false">IF(B22 = "",M21,SUBSTITUTE(LEFT(B22,I22-2)," ","_"))</f>
        <v>Traditional</v>
      </c>
      <c r="N22" s="2" t="str">
        <f aca="false">IF(B22 = "",N21,SUBSTITUTE(RIGHT(B22, LEN(B22)-L22-1)," ","_"))</f>
        <v>Bath_Treatment</v>
      </c>
      <c r="O22" s="2" t="str">
        <f aca="false">IF(B22 = "",O21,SUBSTITUTE(SUBSTITUTE(MID(B22,I22+2,L22-I22-3)," ","_"),"/","_"))</f>
        <v>Melissa</v>
      </c>
      <c r="P22" s="0" t="s">
        <v>60</v>
      </c>
      <c r="U22" s="0" t="str">
        <f aca="false">SUBSTITUTE(_xlfn.CONCAT(M22, " - ", O22, " - ",N22, " - ", P22), "_", " ")</f>
        <v>Traditional - Melissa - Bath Treatment - 1kg</v>
      </c>
      <c r="V22" s="0" t="n">
        <v>1000</v>
      </c>
      <c r="X22" s="0" t="n">
        <v>0</v>
      </c>
      <c r="Y22" s="0" t="s">
        <v>54</v>
      </c>
      <c r="Z22" s="0" t="s">
        <v>55</v>
      </c>
      <c r="AA22" s="0" t="n">
        <v>30</v>
      </c>
      <c r="AC22" s="1" t="s">
        <v>51</v>
      </c>
      <c r="AD22" s="1" t="s">
        <v>51</v>
      </c>
      <c r="AF22" s="2" t="str">
        <f aca="false">IF(B22 = "","",_xlfn.CONCAT("https://cdn.shopify.com/s/files/1/1773/1117/files/WWMS_-_",N22,"_-_",P22,"_-_",M22,"_-_",O22,"_-_Front.png"))</f>
        <v/>
      </c>
      <c r="AH22" s="0" t="str">
        <f aca="false">IF(B22 = "", "", B22)</f>
        <v/>
      </c>
      <c r="AI22" s="1" t="s">
        <v>56</v>
      </c>
      <c r="AY22" s="2" t="str">
        <f aca="false">_xlfn.CONCAT("https://cdn.shopify.com/s/files/1/1773/1117/files/WWMS_-_",N22,"_-_",P22,"_-_",M22,"_-_",O22,"_-_Front.png")</f>
        <v>https://cdn.shopify.com/s/files/1/1773/1117/files/WWMS_-_Bath_Treatment_-_1kg_-_Traditional_-_Melissa_-_Front.png</v>
      </c>
      <c r="AZ22" s="0" t="s">
        <v>57</v>
      </c>
      <c r="BC22" s="0" t="s">
        <v>58</v>
      </c>
    </row>
    <row r="23" customFormat="false" ht="12.8" hidden="false" customHeight="false" outlineLevel="0" collapsed="false">
      <c r="A23" s="0" t="str">
        <f aca="false">SUBSTITUTE(SUBSTITUTE(LOWER(_xlfn.CONCAT(M23, "-", O23,"-", N23)), "_", "-"), "---", "-")</f>
        <v>traditional-master-zing-bath-treatment</v>
      </c>
      <c r="B23" s="0" t="s">
        <v>67</v>
      </c>
      <c r="D23" s="0" t="s">
        <v>49</v>
      </c>
      <c r="E23" s="0" t="s">
        <v>50</v>
      </c>
      <c r="F23" s="0" t="str">
        <f aca="false">IF(B23 = "", "", SUBSTITUTE(_xlfn.CONCAT("Line: ", M23, ", Type: ", N23, ", Scent: ", O23), "_", " "))</f>
        <v>Line: Traditional, Type: Bath Treatment, Scent: Master Zing</v>
      </c>
      <c r="G23" s="1" t="s">
        <v>51</v>
      </c>
      <c r="H23" s="0" t="s">
        <v>52</v>
      </c>
      <c r="I23" s="2" t="n">
        <f aca="false">IF(B23 = "",I22,FIND("-", B23, 1))</f>
        <v>13</v>
      </c>
      <c r="J23" s="2" t="e">
        <f aca="false">IF(B23 = "",J22,FIND("-", B23, FIND("-", B23, FIND("-", B23, 1)+1)+1))</f>
        <v>#VALUE!</v>
      </c>
      <c r="K23" s="2" t="n">
        <f aca="false">IF(B23 = "",K22,FIND("-", B23, FIND("-", B23, 1)+1))</f>
        <v>27</v>
      </c>
      <c r="L23" s="2" t="n">
        <f aca="false">IF(B23 = "",L22,IF(ISERROR(J23),K23,J23))</f>
        <v>27</v>
      </c>
      <c r="M23" s="2" t="str">
        <f aca="false">IF(B23 = "",M22,SUBSTITUTE(LEFT(B23,I23-2)," ","_"))</f>
        <v>Traditional</v>
      </c>
      <c r="N23" s="2" t="str">
        <f aca="false">IF(B23 = "",N22,SUBSTITUTE(RIGHT(B23, LEN(B23)-L23-1)," ","_"))</f>
        <v>Bath_Treatment</v>
      </c>
      <c r="O23" s="2" t="str">
        <f aca="false">IF(B23 = "",O22,SUBSTITUTE(SUBSTITUTE(MID(B23,I23+2,L23-I23-3)," ","_"),"/","_"))</f>
        <v>Master_Zing</v>
      </c>
      <c r="P23" s="0" t="s">
        <v>53</v>
      </c>
      <c r="U23" s="0" t="str">
        <f aca="false">SUBSTITUTE(_xlfn.CONCAT(M23, " - ", O23, " - ",N23, " - ", P23), "_", " ")</f>
        <v>Traditional - Master Zing - Bath Treatment - 100g</v>
      </c>
      <c r="V23" s="0" t="n">
        <v>100</v>
      </c>
      <c r="X23" s="0" t="n">
        <v>0</v>
      </c>
      <c r="Y23" s="0" t="s">
        <v>54</v>
      </c>
      <c r="Z23" s="0" t="s">
        <v>55</v>
      </c>
      <c r="AA23" s="0" t="n">
        <v>6</v>
      </c>
      <c r="AC23" s="1" t="s">
        <v>51</v>
      </c>
      <c r="AD23" s="1" t="s">
        <v>51</v>
      </c>
      <c r="AF23" s="2" t="str">
        <f aca="false">IF(B23 = "","",_xlfn.CONCAT("https://cdn.shopify.com/s/files/1/1773/1117/files/WWMS_-_",N23,"_-_",P23,"_-_",M23,"_-_",O23,"_-_Front.png"))</f>
        <v>https://cdn.shopify.com/s/files/1/1773/1117/files/WWMS_-_Bath_Treatment_-_100g_-_Traditional_-_Master_Zing_-_Front.png</v>
      </c>
      <c r="AG23" s="0" t="n">
        <v>1</v>
      </c>
      <c r="AH23" s="0" t="str">
        <f aca="false">IF(B23 = "", "", B23)</f>
        <v>Traditional - Master Zing - Bath Treatment</v>
      </c>
      <c r="AI23" s="1" t="s">
        <v>56</v>
      </c>
      <c r="AY23" s="2" t="str">
        <f aca="false">_xlfn.CONCAT("https://cdn.shopify.com/s/files/1/1773/1117/files/WWMS_-_",N23,"_-_",P23,"_-_",M23,"_-_",O23,"_-_Front.png")</f>
        <v>https://cdn.shopify.com/s/files/1/1773/1117/files/WWMS_-_Bath_Treatment_-_100g_-_Traditional_-_Master_Zing_-_Front.png</v>
      </c>
      <c r="AZ23" s="0" t="s">
        <v>57</v>
      </c>
      <c r="BC23" s="0" t="s">
        <v>58</v>
      </c>
    </row>
    <row r="24" customFormat="false" ht="12.8" hidden="false" customHeight="false" outlineLevel="0" collapsed="false">
      <c r="A24" s="0" t="str">
        <f aca="false">SUBSTITUTE(SUBSTITUTE(LOWER(_xlfn.CONCAT(M24, "-", O24,"-", N24)), "_", "-"), "---", "-")</f>
        <v>traditional-master-zing-bath-treatment</v>
      </c>
      <c r="F24" s="0" t="str">
        <f aca="false">IF(B24 = "", "", SUBSTITUTE(_xlfn.CONCAT("Line: ", M24, ", Type: ", N24, ", Scent: ", O24), "_", " "))</f>
        <v/>
      </c>
      <c r="I24" s="2" t="n">
        <f aca="false">IF(B24 = "",I23,FIND("-", B24, 1))</f>
        <v>13</v>
      </c>
      <c r="J24" s="2" t="e">
        <f aca="false">IF(B24 = "",J23,FIND("-", B24, FIND("-", B24, FIND("-", B24, 1)+1)+1))</f>
        <v>#VALUE!</v>
      </c>
      <c r="K24" s="2" t="n">
        <f aca="false">IF(B24 = "",K23,FIND("-", B24, FIND("-", B24, 1)+1))</f>
        <v>27</v>
      </c>
      <c r="L24" s="2" t="n">
        <f aca="false">IF(B24 = "",L23,IF(ISERROR(J24),K24,J24))</f>
        <v>27</v>
      </c>
      <c r="M24" s="2" t="str">
        <f aca="false">IF(B24 = "",M23,SUBSTITUTE(LEFT(B24,I24-2)," ","_"))</f>
        <v>Traditional</v>
      </c>
      <c r="N24" s="2" t="str">
        <f aca="false">IF(B24 = "",N23,SUBSTITUTE(RIGHT(B24, LEN(B24)-L24-1)," ","_"))</f>
        <v>Bath_Treatment</v>
      </c>
      <c r="O24" s="2" t="str">
        <f aca="false">IF(B24 = "",O23,SUBSTITUTE(SUBSTITUTE(MID(B24,I24+2,L24-I24-3)," ","_"),"/","_"))</f>
        <v>Master_Zing</v>
      </c>
      <c r="P24" s="0" t="s">
        <v>59</v>
      </c>
      <c r="U24" s="0" t="str">
        <f aca="false">SUBSTITUTE(_xlfn.CONCAT(M24, " - ", O24, " - ",N24, " - ", P24), "_", " ")</f>
        <v>Traditional - Master Zing - Bath Treatment - 250g</v>
      </c>
      <c r="V24" s="0" t="n">
        <v>250</v>
      </c>
      <c r="X24" s="0" t="n">
        <v>0</v>
      </c>
      <c r="Y24" s="0" t="s">
        <v>54</v>
      </c>
      <c r="Z24" s="0" t="s">
        <v>55</v>
      </c>
      <c r="AA24" s="0" t="n">
        <v>12</v>
      </c>
      <c r="AC24" s="1" t="s">
        <v>51</v>
      </c>
      <c r="AD24" s="1" t="s">
        <v>51</v>
      </c>
      <c r="AF24" s="2" t="str">
        <f aca="false">IF(B24 = "","",_xlfn.CONCAT("https://cdn.shopify.com/s/files/1/1773/1117/files/WWMS_-_",N24,"_-_",P24,"_-_",M24,"_-_",O24,"_-_Front.png"))</f>
        <v/>
      </c>
      <c r="AH24" s="0" t="str">
        <f aca="false">IF(B24 = "", "", B24)</f>
        <v/>
      </c>
      <c r="AI24" s="1" t="s">
        <v>56</v>
      </c>
      <c r="AY24" s="2" t="str">
        <f aca="false">_xlfn.CONCAT("https://cdn.shopify.com/s/files/1/1773/1117/files/WWMS_-_",N24,"_-_",P24,"_-_",M24,"_-_",O24,"_-_Front.png")</f>
        <v>https://cdn.shopify.com/s/files/1/1773/1117/files/WWMS_-_Bath_Treatment_-_250g_-_Traditional_-_Master_Zing_-_Front.png</v>
      </c>
      <c r="AZ24" s="0" t="s">
        <v>57</v>
      </c>
      <c r="BC24" s="0" t="s">
        <v>58</v>
      </c>
    </row>
    <row r="25" customFormat="false" ht="12.8" hidden="false" customHeight="false" outlineLevel="0" collapsed="false">
      <c r="A25" s="0" t="str">
        <f aca="false">SUBSTITUTE(SUBSTITUTE(LOWER(_xlfn.CONCAT(M25, "-", O25,"-", N25)), "_", "-"), "---", "-")</f>
        <v>traditional-master-zing-bath-treatment</v>
      </c>
      <c r="F25" s="0" t="str">
        <f aca="false">IF(B25 = "", "", SUBSTITUTE(_xlfn.CONCAT("Line: ", M25, ", Type: ", N25, ", Scent: ", O25), "_", " "))</f>
        <v/>
      </c>
      <c r="I25" s="2" t="n">
        <f aca="false">IF(B25 = "",I24,FIND("-", B25, 1))</f>
        <v>13</v>
      </c>
      <c r="J25" s="2" t="e">
        <f aca="false">IF(B25 = "",J24,FIND("-", B25, FIND("-", B25, FIND("-", B25, 1)+1)+1))</f>
        <v>#VALUE!</v>
      </c>
      <c r="K25" s="2" t="n">
        <f aca="false">IF(B25 = "",K24,FIND("-", B25, FIND("-", B25, 1)+1))</f>
        <v>27</v>
      </c>
      <c r="L25" s="2" t="n">
        <f aca="false">IF(B25 = "",L24,IF(ISERROR(J25),K25,J25))</f>
        <v>27</v>
      </c>
      <c r="M25" s="2" t="str">
        <f aca="false">IF(B25 = "",M24,SUBSTITUTE(LEFT(B25,I25-2)," ","_"))</f>
        <v>Traditional</v>
      </c>
      <c r="N25" s="2" t="str">
        <f aca="false">IF(B25 = "",N24,SUBSTITUTE(RIGHT(B25, LEN(B25)-L25-1)," ","_"))</f>
        <v>Bath_Treatment</v>
      </c>
      <c r="O25" s="2" t="str">
        <f aca="false">IF(B25 = "",O24,SUBSTITUTE(SUBSTITUTE(MID(B25,I25+2,L25-I25-3)," ","_"),"/","_"))</f>
        <v>Master_Zing</v>
      </c>
      <c r="P25" s="0" t="s">
        <v>60</v>
      </c>
      <c r="U25" s="0" t="str">
        <f aca="false">SUBSTITUTE(_xlfn.CONCAT(M25, " - ", O25, " - ",N25, " - ", P25), "_", " ")</f>
        <v>Traditional - Master Zing - Bath Treatment - 1kg</v>
      </c>
      <c r="V25" s="0" t="n">
        <v>1000</v>
      </c>
      <c r="X25" s="0" t="n">
        <v>0</v>
      </c>
      <c r="Y25" s="0" t="s">
        <v>54</v>
      </c>
      <c r="Z25" s="0" t="s">
        <v>55</v>
      </c>
      <c r="AA25" s="0" t="n">
        <v>30</v>
      </c>
      <c r="AC25" s="1" t="s">
        <v>51</v>
      </c>
      <c r="AD25" s="1" t="s">
        <v>51</v>
      </c>
      <c r="AF25" s="2" t="str">
        <f aca="false">IF(B25 = "","",_xlfn.CONCAT("https://cdn.shopify.com/s/files/1/1773/1117/files/WWMS_-_",N25,"_-_",P25,"_-_",M25,"_-_",O25,"_-_Front.png"))</f>
        <v/>
      </c>
      <c r="AH25" s="0" t="str">
        <f aca="false">IF(B25 = "", "", B25)</f>
        <v/>
      </c>
      <c r="AI25" s="1" t="s">
        <v>56</v>
      </c>
      <c r="AY25" s="2" t="str">
        <f aca="false">_xlfn.CONCAT("https://cdn.shopify.com/s/files/1/1773/1117/files/WWMS_-_",N25,"_-_",P25,"_-_",M25,"_-_",O25,"_-_Front.png")</f>
        <v>https://cdn.shopify.com/s/files/1/1773/1117/files/WWMS_-_Bath_Treatment_-_1kg_-_Traditional_-_Master_Zing_-_Front.png</v>
      </c>
      <c r="AZ25" s="0" t="s">
        <v>57</v>
      </c>
      <c r="BC25" s="0" t="s">
        <v>58</v>
      </c>
    </row>
    <row r="26" customFormat="false" ht="12.8" hidden="false" customHeight="false" outlineLevel="0" collapsed="false">
      <c r="A26" s="0" t="str">
        <f aca="false">SUBSTITUTE(SUBSTITUTE(LOWER(_xlfn.CONCAT(M26, "-", O26,"-", N26)), "_", "-"), "---", "-")</f>
        <v>traditional-love-letters-bath-treatment</v>
      </c>
      <c r="B26" s="0" t="s">
        <v>68</v>
      </c>
      <c r="D26" s="0" t="s">
        <v>49</v>
      </c>
      <c r="E26" s="0" t="s">
        <v>50</v>
      </c>
      <c r="F26" s="0" t="str">
        <f aca="false">IF(B26 = "", "", SUBSTITUTE(_xlfn.CONCAT("Line: ", M26, ", Type: ", N26, ", Scent: ", O26), "_", " "))</f>
        <v>Line: Traditional, Type: Bath Treatment, Scent: Love Letters</v>
      </c>
      <c r="G26" s="1" t="s">
        <v>51</v>
      </c>
      <c r="H26" s="0" t="s">
        <v>52</v>
      </c>
      <c r="I26" s="2" t="n">
        <f aca="false">IF(B26 = "",I25,FIND("-", B26, 1))</f>
        <v>13</v>
      </c>
      <c r="J26" s="2" t="e">
        <f aca="false">IF(B26 = "",J25,FIND("-", B26, FIND("-", B26, FIND("-", B26, 1)+1)+1))</f>
        <v>#VALUE!</v>
      </c>
      <c r="K26" s="2" t="n">
        <f aca="false">IF(B26 = "",K25,FIND("-", B26, FIND("-", B26, 1)+1))</f>
        <v>28</v>
      </c>
      <c r="L26" s="2" t="n">
        <f aca="false">IF(B26 = "",L25,IF(ISERROR(J26),K26,J26))</f>
        <v>28</v>
      </c>
      <c r="M26" s="2" t="str">
        <f aca="false">IF(B26 = "",M25,SUBSTITUTE(LEFT(B26,I26-2)," ","_"))</f>
        <v>Traditional</v>
      </c>
      <c r="N26" s="2" t="str">
        <f aca="false">IF(B26 = "",N25,SUBSTITUTE(RIGHT(B26, LEN(B26)-L26-1)," ","_"))</f>
        <v>Bath_Treatment</v>
      </c>
      <c r="O26" s="2" t="str">
        <f aca="false">IF(B26 = "",O25,SUBSTITUTE(SUBSTITUTE(MID(B26,I26+2,L26-I26-3)," ","_"),"/","_"))</f>
        <v>Love_Letters</v>
      </c>
      <c r="P26" s="0" t="s">
        <v>53</v>
      </c>
      <c r="U26" s="0" t="str">
        <f aca="false">SUBSTITUTE(_xlfn.CONCAT(M26, " - ", O26, " - ",N26, " - ", P26), "_", " ")</f>
        <v>Traditional - Love Letters - Bath Treatment - 100g</v>
      </c>
      <c r="V26" s="0" t="n">
        <v>100</v>
      </c>
      <c r="X26" s="0" t="n">
        <v>0</v>
      </c>
      <c r="Y26" s="0" t="s">
        <v>54</v>
      </c>
      <c r="Z26" s="0" t="s">
        <v>55</v>
      </c>
      <c r="AA26" s="0" t="n">
        <v>6</v>
      </c>
      <c r="AC26" s="1" t="s">
        <v>51</v>
      </c>
      <c r="AD26" s="1" t="s">
        <v>51</v>
      </c>
      <c r="AF26" s="2" t="str">
        <f aca="false">IF(B26 = "","",_xlfn.CONCAT("https://cdn.shopify.com/s/files/1/1773/1117/files/WWMS_-_",N26,"_-_",P26,"_-_",M26,"_-_",O26,"_-_Front.png"))</f>
        <v>https://cdn.shopify.com/s/files/1/1773/1117/files/WWMS_-_Bath_Treatment_-_100g_-_Traditional_-_Love_Letters_-_Front.png</v>
      </c>
      <c r="AG26" s="0" t="n">
        <v>1</v>
      </c>
      <c r="AH26" s="0" t="str">
        <f aca="false">IF(B26 = "", "", B26)</f>
        <v>Traditional - Love Letters - Bath Treatment</v>
      </c>
      <c r="AI26" s="1" t="s">
        <v>56</v>
      </c>
      <c r="AY26" s="2" t="str">
        <f aca="false">_xlfn.CONCAT("https://cdn.shopify.com/s/files/1/1773/1117/files/WWMS_-_",N26,"_-_",P26,"_-_",M26,"_-_",O26,"_-_Front.png")</f>
        <v>https://cdn.shopify.com/s/files/1/1773/1117/files/WWMS_-_Bath_Treatment_-_100g_-_Traditional_-_Love_Letters_-_Front.png</v>
      </c>
      <c r="AZ26" s="0" t="s">
        <v>57</v>
      </c>
      <c r="BC26" s="0" t="s">
        <v>58</v>
      </c>
    </row>
    <row r="27" customFormat="false" ht="12.8" hidden="false" customHeight="false" outlineLevel="0" collapsed="false">
      <c r="A27" s="0" t="str">
        <f aca="false">SUBSTITUTE(SUBSTITUTE(LOWER(_xlfn.CONCAT(M27, "-", O27,"-", N27)), "_", "-"), "---", "-")</f>
        <v>traditional-love-letters-bath-treatment</v>
      </c>
      <c r="F27" s="0" t="str">
        <f aca="false">IF(B27 = "", "", SUBSTITUTE(_xlfn.CONCAT("Line: ", M27, ", Type: ", N27, ", Scent: ", O27), "_", " "))</f>
        <v/>
      </c>
      <c r="I27" s="2" t="n">
        <f aca="false">IF(B27 = "",I26,FIND("-", B27, 1))</f>
        <v>13</v>
      </c>
      <c r="J27" s="2" t="e">
        <f aca="false">IF(B27 = "",J26,FIND("-", B27, FIND("-", B27, FIND("-", B27, 1)+1)+1))</f>
        <v>#VALUE!</v>
      </c>
      <c r="K27" s="2" t="n">
        <f aca="false">IF(B27 = "",K26,FIND("-", B27, FIND("-", B27, 1)+1))</f>
        <v>28</v>
      </c>
      <c r="L27" s="2" t="n">
        <f aca="false">IF(B27 = "",L26,IF(ISERROR(J27),K27,J27))</f>
        <v>28</v>
      </c>
      <c r="M27" s="2" t="str">
        <f aca="false">IF(B27 = "",M26,SUBSTITUTE(LEFT(B27,I27-2)," ","_"))</f>
        <v>Traditional</v>
      </c>
      <c r="N27" s="2" t="str">
        <f aca="false">IF(B27 = "",N26,SUBSTITUTE(RIGHT(B27, LEN(B27)-L27-1)," ","_"))</f>
        <v>Bath_Treatment</v>
      </c>
      <c r="O27" s="2" t="str">
        <f aca="false">IF(B27 = "",O26,SUBSTITUTE(SUBSTITUTE(MID(B27,I27+2,L27-I27-3)," ","_"),"/","_"))</f>
        <v>Love_Letters</v>
      </c>
      <c r="P27" s="0" t="s">
        <v>59</v>
      </c>
      <c r="U27" s="0" t="str">
        <f aca="false">SUBSTITUTE(_xlfn.CONCAT(M27, " - ", O27, " - ",N27, " - ", P27), "_", " ")</f>
        <v>Traditional - Love Letters - Bath Treatment - 250g</v>
      </c>
      <c r="V27" s="0" t="n">
        <v>250</v>
      </c>
      <c r="X27" s="0" t="n">
        <v>0</v>
      </c>
      <c r="Y27" s="0" t="s">
        <v>54</v>
      </c>
      <c r="Z27" s="0" t="s">
        <v>55</v>
      </c>
      <c r="AA27" s="0" t="n">
        <v>12</v>
      </c>
      <c r="AC27" s="1" t="s">
        <v>51</v>
      </c>
      <c r="AD27" s="1" t="s">
        <v>51</v>
      </c>
      <c r="AF27" s="2" t="str">
        <f aca="false">IF(B27 = "","",_xlfn.CONCAT("https://cdn.shopify.com/s/files/1/1773/1117/files/WWMS_-_",N27,"_-_",P27,"_-_",M27,"_-_",O27,"_-_Front.png"))</f>
        <v/>
      </c>
      <c r="AH27" s="0" t="str">
        <f aca="false">IF(B27 = "", "", B27)</f>
        <v/>
      </c>
      <c r="AI27" s="1" t="s">
        <v>56</v>
      </c>
      <c r="AY27" s="2" t="str">
        <f aca="false">_xlfn.CONCAT("https://cdn.shopify.com/s/files/1/1773/1117/files/WWMS_-_",N27,"_-_",P27,"_-_",M27,"_-_",O27,"_-_Front.png")</f>
        <v>https://cdn.shopify.com/s/files/1/1773/1117/files/WWMS_-_Bath_Treatment_-_250g_-_Traditional_-_Love_Letters_-_Front.png</v>
      </c>
      <c r="AZ27" s="0" t="s">
        <v>57</v>
      </c>
      <c r="BC27" s="0" t="s">
        <v>58</v>
      </c>
    </row>
    <row r="28" customFormat="false" ht="12.8" hidden="false" customHeight="false" outlineLevel="0" collapsed="false">
      <c r="A28" s="0" t="str">
        <f aca="false">SUBSTITUTE(SUBSTITUTE(LOWER(_xlfn.CONCAT(M28, "-", O28,"-", N28)), "_", "-"), "---", "-")</f>
        <v>traditional-love-letters-bath-treatment</v>
      </c>
      <c r="F28" s="0" t="str">
        <f aca="false">IF(B28 = "", "", SUBSTITUTE(_xlfn.CONCAT("Line: ", M28, ", Type: ", N28, ", Scent: ", O28), "_", " "))</f>
        <v/>
      </c>
      <c r="I28" s="2" t="n">
        <f aca="false">IF(B28 = "",I27,FIND("-", B28, 1))</f>
        <v>13</v>
      </c>
      <c r="J28" s="2" t="e">
        <f aca="false">IF(B28 = "",J27,FIND("-", B28, FIND("-", B28, FIND("-", B28, 1)+1)+1))</f>
        <v>#VALUE!</v>
      </c>
      <c r="K28" s="2" t="n">
        <f aca="false">IF(B28 = "",K27,FIND("-", B28, FIND("-", B28, 1)+1))</f>
        <v>28</v>
      </c>
      <c r="L28" s="2" t="n">
        <f aca="false">IF(B28 = "",L27,IF(ISERROR(J28),K28,J28))</f>
        <v>28</v>
      </c>
      <c r="M28" s="2" t="str">
        <f aca="false">IF(B28 = "",M27,SUBSTITUTE(LEFT(B28,I28-2)," ","_"))</f>
        <v>Traditional</v>
      </c>
      <c r="N28" s="2" t="str">
        <f aca="false">IF(B28 = "",N27,SUBSTITUTE(RIGHT(B28, LEN(B28)-L28-1)," ","_"))</f>
        <v>Bath_Treatment</v>
      </c>
      <c r="O28" s="2" t="str">
        <f aca="false">IF(B28 = "",O27,SUBSTITUTE(SUBSTITUTE(MID(B28,I28+2,L28-I28-3)," ","_"),"/","_"))</f>
        <v>Love_Letters</v>
      </c>
      <c r="P28" s="0" t="s">
        <v>60</v>
      </c>
      <c r="U28" s="0" t="str">
        <f aca="false">SUBSTITUTE(_xlfn.CONCAT(M28, " - ", O28, " - ",N28, " - ", P28), "_", " ")</f>
        <v>Traditional - Love Letters - Bath Treatment - 1kg</v>
      </c>
      <c r="V28" s="0" t="n">
        <v>1000</v>
      </c>
      <c r="X28" s="0" t="n">
        <v>0</v>
      </c>
      <c r="Y28" s="0" t="s">
        <v>54</v>
      </c>
      <c r="Z28" s="0" t="s">
        <v>55</v>
      </c>
      <c r="AA28" s="0" t="n">
        <v>30</v>
      </c>
      <c r="AC28" s="1" t="s">
        <v>51</v>
      </c>
      <c r="AD28" s="1" t="s">
        <v>51</v>
      </c>
      <c r="AF28" s="2" t="str">
        <f aca="false">IF(B28 = "","",_xlfn.CONCAT("https://cdn.shopify.com/s/files/1/1773/1117/files/WWMS_-_",N28,"_-_",P28,"_-_",M28,"_-_",O28,"_-_Front.png"))</f>
        <v/>
      </c>
      <c r="AH28" s="0" t="str">
        <f aca="false">IF(B28 = "", "", B28)</f>
        <v/>
      </c>
      <c r="AI28" s="1" t="s">
        <v>56</v>
      </c>
      <c r="AY28" s="2" t="str">
        <f aca="false">_xlfn.CONCAT("https://cdn.shopify.com/s/files/1/1773/1117/files/WWMS_-_",N28,"_-_",P28,"_-_",M28,"_-_",O28,"_-_Front.png")</f>
        <v>https://cdn.shopify.com/s/files/1/1773/1117/files/WWMS_-_Bath_Treatment_-_1kg_-_Traditional_-_Love_Letters_-_Front.png</v>
      </c>
      <c r="AZ28" s="0" t="s">
        <v>57</v>
      </c>
      <c r="BC28" s="0" t="s">
        <v>58</v>
      </c>
    </row>
    <row r="29" customFormat="false" ht="12.8" hidden="false" customHeight="false" outlineLevel="0" collapsed="false">
      <c r="A29" s="0" t="str">
        <f aca="false">SUBSTITUTE(SUBSTITUTE(LOWER(_xlfn.CONCAT(M29, "-", O29,"-", N29)), "_", "-"), "---", "-")</f>
        <v>traditional-lavender-bath-treatment</v>
      </c>
      <c r="B29" s="0" t="s">
        <v>69</v>
      </c>
      <c r="D29" s="0" t="s">
        <v>49</v>
      </c>
      <c r="E29" s="0" t="s">
        <v>50</v>
      </c>
      <c r="F29" s="0" t="str">
        <f aca="false">IF(B29 = "", "", SUBSTITUTE(_xlfn.CONCAT("Line: ", M29, ", Type: ", N29, ", Scent: ", O29), "_", " "))</f>
        <v>Line: Traditional, Type: Bath Treatment, Scent: Lavender</v>
      </c>
      <c r="G29" s="1" t="s">
        <v>51</v>
      </c>
      <c r="H29" s="0" t="s">
        <v>52</v>
      </c>
      <c r="I29" s="2" t="n">
        <f aca="false">IF(B29 = "",I28,FIND("-", B29, 1))</f>
        <v>13</v>
      </c>
      <c r="J29" s="2" t="e">
        <f aca="false">IF(B29 = "",J28,FIND("-", B29, FIND("-", B29, FIND("-", B29, 1)+1)+1))</f>
        <v>#VALUE!</v>
      </c>
      <c r="K29" s="2" t="n">
        <f aca="false">IF(B29 = "",K28,FIND("-", B29, FIND("-", B29, 1)+1))</f>
        <v>24</v>
      </c>
      <c r="L29" s="2" t="n">
        <f aca="false">IF(B29 = "",L28,IF(ISERROR(J29),K29,J29))</f>
        <v>24</v>
      </c>
      <c r="M29" s="2" t="str">
        <f aca="false">IF(B29 = "",M28,SUBSTITUTE(LEFT(B29,I29-2)," ","_"))</f>
        <v>Traditional</v>
      </c>
      <c r="N29" s="2" t="str">
        <f aca="false">IF(B29 = "",N28,SUBSTITUTE(RIGHT(B29, LEN(B29)-L29-1)," ","_"))</f>
        <v>Bath_Treatment</v>
      </c>
      <c r="O29" s="2" t="str">
        <f aca="false">IF(B29 = "",O28,SUBSTITUTE(SUBSTITUTE(MID(B29,I29+2,L29-I29-3)," ","_"),"/","_"))</f>
        <v>Lavender</v>
      </c>
      <c r="P29" s="0" t="s">
        <v>53</v>
      </c>
      <c r="U29" s="0" t="str">
        <f aca="false">SUBSTITUTE(_xlfn.CONCAT(M29, " - ", O29, " - ",N29, " - ", P29), "_", " ")</f>
        <v>Traditional - Lavender - Bath Treatment - 100g</v>
      </c>
      <c r="V29" s="0" t="n">
        <v>100</v>
      </c>
      <c r="X29" s="0" t="n">
        <v>0</v>
      </c>
      <c r="Y29" s="0" t="s">
        <v>54</v>
      </c>
      <c r="Z29" s="0" t="s">
        <v>55</v>
      </c>
      <c r="AA29" s="0" t="n">
        <v>6</v>
      </c>
      <c r="AC29" s="1" t="s">
        <v>51</v>
      </c>
      <c r="AD29" s="1" t="s">
        <v>51</v>
      </c>
      <c r="AF29" s="2" t="str">
        <f aca="false">IF(B29 = "","",_xlfn.CONCAT("https://cdn.shopify.com/s/files/1/1773/1117/files/WWMS_-_",N29,"_-_",P29,"_-_",M29,"_-_",O29,"_-_Front.png"))</f>
        <v>https://cdn.shopify.com/s/files/1/1773/1117/files/WWMS_-_Bath_Treatment_-_100g_-_Traditional_-_Lavender_-_Front.png</v>
      </c>
      <c r="AG29" s="0" t="n">
        <v>1</v>
      </c>
      <c r="AH29" s="0" t="str">
        <f aca="false">IF(B29 = "", "", B29)</f>
        <v>Traditional - Lavender - Bath Treatment</v>
      </c>
      <c r="AI29" s="1" t="s">
        <v>56</v>
      </c>
      <c r="AY29" s="2" t="str">
        <f aca="false">_xlfn.CONCAT("https://cdn.shopify.com/s/files/1/1773/1117/files/WWMS_-_",N29,"_-_",P29,"_-_",M29,"_-_",O29,"_-_Front.png")</f>
        <v>https://cdn.shopify.com/s/files/1/1773/1117/files/WWMS_-_Bath_Treatment_-_100g_-_Traditional_-_Lavender_-_Front.png</v>
      </c>
      <c r="AZ29" s="0" t="s">
        <v>57</v>
      </c>
      <c r="BC29" s="0" t="s">
        <v>58</v>
      </c>
    </row>
    <row r="30" customFormat="false" ht="12.8" hidden="false" customHeight="false" outlineLevel="0" collapsed="false">
      <c r="A30" s="0" t="str">
        <f aca="false">SUBSTITUTE(SUBSTITUTE(LOWER(_xlfn.CONCAT(M30, "-", O30,"-", N30)), "_", "-"), "---", "-")</f>
        <v>traditional-lavender-bath-treatment</v>
      </c>
      <c r="F30" s="0" t="str">
        <f aca="false">IF(B30 = "", "", SUBSTITUTE(_xlfn.CONCAT("Line: ", M30, ", Type: ", N30, ", Scent: ", O30), "_", " "))</f>
        <v/>
      </c>
      <c r="I30" s="2" t="n">
        <f aca="false">IF(B30 = "",I29,FIND("-", B30, 1))</f>
        <v>13</v>
      </c>
      <c r="J30" s="2" t="e">
        <f aca="false">IF(B30 = "",J29,FIND("-", B30, FIND("-", B30, FIND("-", B30, 1)+1)+1))</f>
        <v>#VALUE!</v>
      </c>
      <c r="K30" s="2" t="n">
        <f aca="false">IF(B30 = "",K29,FIND("-", B30, FIND("-", B30, 1)+1))</f>
        <v>24</v>
      </c>
      <c r="L30" s="2" t="n">
        <f aca="false">IF(B30 = "",L29,IF(ISERROR(J30),K30,J30))</f>
        <v>24</v>
      </c>
      <c r="M30" s="2" t="str">
        <f aca="false">IF(B30 = "",M29,SUBSTITUTE(LEFT(B30,I30-2)," ","_"))</f>
        <v>Traditional</v>
      </c>
      <c r="N30" s="2" t="str">
        <f aca="false">IF(B30 = "",N29,SUBSTITUTE(RIGHT(B30, LEN(B30)-L30-1)," ","_"))</f>
        <v>Bath_Treatment</v>
      </c>
      <c r="O30" s="2" t="str">
        <f aca="false">IF(B30 = "",O29,SUBSTITUTE(SUBSTITUTE(MID(B30,I30+2,L30-I30-3)," ","_"),"/","_"))</f>
        <v>Lavender</v>
      </c>
      <c r="P30" s="0" t="s">
        <v>59</v>
      </c>
      <c r="U30" s="0" t="str">
        <f aca="false">SUBSTITUTE(_xlfn.CONCAT(M30, " - ", O30, " - ",N30, " - ", P30), "_", " ")</f>
        <v>Traditional - Lavender - Bath Treatment - 250g</v>
      </c>
      <c r="V30" s="0" t="n">
        <v>250</v>
      </c>
      <c r="X30" s="0" t="n">
        <v>0</v>
      </c>
      <c r="Y30" s="0" t="s">
        <v>54</v>
      </c>
      <c r="Z30" s="0" t="s">
        <v>55</v>
      </c>
      <c r="AA30" s="0" t="n">
        <v>12</v>
      </c>
      <c r="AC30" s="1" t="s">
        <v>51</v>
      </c>
      <c r="AD30" s="1" t="s">
        <v>51</v>
      </c>
      <c r="AF30" s="2" t="str">
        <f aca="false">IF(B30 = "","",_xlfn.CONCAT("https://cdn.shopify.com/s/files/1/1773/1117/files/WWMS_-_",N30,"_-_",P30,"_-_",M30,"_-_",O30,"_-_Front.png"))</f>
        <v/>
      </c>
      <c r="AH30" s="0" t="str">
        <f aca="false">IF(B30 = "", "", B30)</f>
        <v/>
      </c>
      <c r="AI30" s="1" t="s">
        <v>56</v>
      </c>
      <c r="AY30" s="2" t="str">
        <f aca="false">_xlfn.CONCAT("https://cdn.shopify.com/s/files/1/1773/1117/files/WWMS_-_",N30,"_-_",P30,"_-_",M30,"_-_",O30,"_-_Front.png")</f>
        <v>https://cdn.shopify.com/s/files/1/1773/1117/files/WWMS_-_Bath_Treatment_-_250g_-_Traditional_-_Lavender_-_Front.png</v>
      </c>
      <c r="AZ30" s="0" t="s">
        <v>57</v>
      </c>
      <c r="BC30" s="0" t="s">
        <v>58</v>
      </c>
    </row>
    <row r="31" customFormat="false" ht="12.8" hidden="false" customHeight="false" outlineLevel="0" collapsed="false">
      <c r="A31" s="0" t="str">
        <f aca="false">SUBSTITUTE(SUBSTITUTE(LOWER(_xlfn.CONCAT(M31, "-", O31,"-", N31)), "_", "-"), "---", "-")</f>
        <v>traditional-lavender-bath-treatment</v>
      </c>
      <c r="F31" s="0" t="str">
        <f aca="false">IF(B31 = "", "", SUBSTITUTE(_xlfn.CONCAT("Line: ", M31, ", Type: ", N31, ", Scent: ", O31), "_", " "))</f>
        <v/>
      </c>
      <c r="I31" s="2" t="n">
        <f aca="false">IF(B31 = "",I30,FIND("-", B31, 1))</f>
        <v>13</v>
      </c>
      <c r="J31" s="2" t="e">
        <f aca="false">IF(B31 = "",J30,FIND("-", B31, FIND("-", B31, FIND("-", B31, 1)+1)+1))</f>
        <v>#VALUE!</v>
      </c>
      <c r="K31" s="2" t="n">
        <f aca="false">IF(B31 = "",K30,FIND("-", B31, FIND("-", B31, 1)+1))</f>
        <v>24</v>
      </c>
      <c r="L31" s="2" t="n">
        <f aca="false">IF(B31 = "",L30,IF(ISERROR(J31),K31,J31))</f>
        <v>24</v>
      </c>
      <c r="M31" s="2" t="str">
        <f aca="false">IF(B31 = "",M30,SUBSTITUTE(LEFT(B31,I31-2)," ","_"))</f>
        <v>Traditional</v>
      </c>
      <c r="N31" s="2" t="str">
        <f aca="false">IF(B31 = "",N30,SUBSTITUTE(RIGHT(B31, LEN(B31)-L31-1)," ","_"))</f>
        <v>Bath_Treatment</v>
      </c>
      <c r="O31" s="2" t="str">
        <f aca="false">IF(B31 = "",O30,SUBSTITUTE(SUBSTITUTE(MID(B31,I31+2,L31-I31-3)," ","_"),"/","_"))</f>
        <v>Lavender</v>
      </c>
      <c r="P31" s="0" t="s">
        <v>60</v>
      </c>
      <c r="U31" s="0" t="str">
        <f aca="false">SUBSTITUTE(_xlfn.CONCAT(M31, " - ", O31, " - ",N31, " - ", P31), "_", " ")</f>
        <v>Traditional - Lavender - Bath Treatment - 1kg</v>
      </c>
      <c r="V31" s="0" t="n">
        <v>1000</v>
      </c>
      <c r="X31" s="0" t="n">
        <v>0</v>
      </c>
      <c r="Y31" s="0" t="s">
        <v>54</v>
      </c>
      <c r="Z31" s="0" t="s">
        <v>55</v>
      </c>
      <c r="AA31" s="0" t="n">
        <v>30</v>
      </c>
      <c r="AC31" s="1" t="s">
        <v>51</v>
      </c>
      <c r="AD31" s="1" t="s">
        <v>51</v>
      </c>
      <c r="AF31" s="2" t="str">
        <f aca="false">IF(B31 = "","",_xlfn.CONCAT("https://cdn.shopify.com/s/files/1/1773/1117/files/WWMS_-_",N31,"_-_",P31,"_-_",M31,"_-_",O31,"_-_Front.png"))</f>
        <v/>
      </c>
      <c r="AH31" s="0" t="str">
        <f aca="false">IF(B31 = "", "", B31)</f>
        <v/>
      </c>
      <c r="AI31" s="1" t="s">
        <v>56</v>
      </c>
      <c r="AY31" s="2" t="str">
        <f aca="false">_xlfn.CONCAT("https://cdn.shopify.com/s/files/1/1773/1117/files/WWMS_-_",N31,"_-_",P31,"_-_",M31,"_-_",O31,"_-_Front.png")</f>
        <v>https://cdn.shopify.com/s/files/1/1773/1117/files/WWMS_-_Bath_Treatment_-_1kg_-_Traditional_-_Lavender_-_Front.png</v>
      </c>
      <c r="AZ31" s="0" t="s">
        <v>57</v>
      </c>
      <c r="BC31" s="0" t="s">
        <v>58</v>
      </c>
    </row>
    <row r="32" customFormat="false" ht="12.8" hidden="false" customHeight="false" outlineLevel="0" collapsed="false">
      <c r="A32" s="0" t="str">
        <f aca="false">SUBSTITUTE(SUBSTITUTE(LOWER(_xlfn.CONCAT(M32, "-", O32,"-", N32)), "_", "-"), "---", "-")</f>
        <v>traditional-earth-bath-treatment</v>
      </c>
      <c r="B32" s="0" t="s">
        <v>70</v>
      </c>
      <c r="D32" s="0" t="s">
        <v>49</v>
      </c>
      <c r="E32" s="0" t="s">
        <v>50</v>
      </c>
      <c r="F32" s="0" t="str">
        <f aca="false">IF(B32 = "", "", SUBSTITUTE(_xlfn.CONCAT("Line: ", M32, ", Type: ", N32, ", Scent: ", O32), "_", " "))</f>
        <v>Line: Traditional, Type: Bath Treatment, Scent: Earth</v>
      </c>
      <c r="G32" s="1" t="s">
        <v>51</v>
      </c>
      <c r="H32" s="0" t="s">
        <v>52</v>
      </c>
      <c r="I32" s="2" t="n">
        <f aca="false">IF(B32 = "",I31,FIND("-", B32, 1))</f>
        <v>13</v>
      </c>
      <c r="J32" s="2" t="e">
        <f aca="false">IF(B32 = "",J31,FIND("-", B32, FIND("-", B32, FIND("-", B32, 1)+1)+1))</f>
        <v>#VALUE!</v>
      </c>
      <c r="K32" s="2" t="n">
        <f aca="false">IF(B32 = "",K31,FIND("-", B32, FIND("-", B32, 1)+1))</f>
        <v>21</v>
      </c>
      <c r="L32" s="2" t="n">
        <f aca="false">IF(B32 = "",L31,IF(ISERROR(J32),K32,J32))</f>
        <v>21</v>
      </c>
      <c r="M32" s="2" t="str">
        <f aca="false">IF(B32 = "",M31,SUBSTITUTE(LEFT(B32,I32-2)," ","_"))</f>
        <v>Traditional</v>
      </c>
      <c r="N32" s="2" t="str">
        <f aca="false">IF(B32 = "",N31,SUBSTITUTE(RIGHT(B32, LEN(B32)-L32-1)," ","_"))</f>
        <v>Bath_Treatment</v>
      </c>
      <c r="O32" s="2" t="str">
        <f aca="false">IF(B32 = "",O31,SUBSTITUTE(SUBSTITUTE(MID(B32,I32+2,L32-I32-3)," ","_"),"/","_"))</f>
        <v>Earth</v>
      </c>
      <c r="P32" s="0" t="s">
        <v>53</v>
      </c>
      <c r="U32" s="0" t="str">
        <f aca="false">SUBSTITUTE(_xlfn.CONCAT(M32, " - ", O32, " - ",N32, " - ", P32), "_", " ")</f>
        <v>Traditional - Earth - Bath Treatment - 100g</v>
      </c>
      <c r="V32" s="0" t="n">
        <v>100</v>
      </c>
      <c r="X32" s="0" t="n">
        <v>0</v>
      </c>
      <c r="Y32" s="0" t="s">
        <v>54</v>
      </c>
      <c r="Z32" s="0" t="s">
        <v>55</v>
      </c>
      <c r="AA32" s="0" t="n">
        <v>6</v>
      </c>
      <c r="AC32" s="1" t="s">
        <v>51</v>
      </c>
      <c r="AD32" s="1" t="s">
        <v>51</v>
      </c>
      <c r="AF32" s="2" t="str">
        <f aca="false">IF(B32 = "","",_xlfn.CONCAT("https://cdn.shopify.com/s/files/1/1773/1117/files/WWMS_-_",N32,"_-_",P32,"_-_",M32,"_-_",O32,"_-_Front.png"))</f>
        <v>https://cdn.shopify.com/s/files/1/1773/1117/files/WWMS_-_Bath_Treatment_-_100g_-_Traditional_-_Earth_-_Front.png</v>
      </c>
      <c r="AG32" s="0" t="n">
        <v>1</v>
      </c>
      <c r="AH32" s="0" t="str">
        <f aca="false">IF(B32 = "", "", B32)</f>
        <v>Traditional - Earth - Bath Treatment</v>
      </c>
      <c r="AI32" s="1" t="s">
        <v>56</v>
      </c>
      <c r="AY32" s="2" t="str">
        <f aca="false">_xlfn.CONCAT("https://cdn.shopify.com/s/files/1/1773/1117/files/WWMS_-_",N32,"_-_",P32,"_-_",M32,"_-_",O32,"_-_Front.png")</f>
        <v>https://cdn.shopify.com/s/files/1/1773/1117/files/WWMS_-_Bath_Treatment_-_100g_-_Traditional_-_Earth_-_Front.png</v>
      </c>
      <c r="AZ32" s="0" t="s">
        <v>57</v>
      </c>
      <c r="BC32" s="0" t="s">
        <v>58</v>
      </c>
    </row>
    <row r="33" customFormat="false" ht="12.8" hidden="false" customHeight="false" outlineLevel="0" collapsed="false">
      <c r="A33" s="0" t="str">
        <f aca="false">SUBSTITUTE(SUBSTITUTE(LOWER(_xlfn.CONCAT(M33, "-", O33,"-", N33)), "_", "-"), "---", "-")</f>
        <v>traditional-earth-bath-treatment</v>
      </c>
      <c r="F33" s="0" t="str">
        <f aca="false">IF(B33 = "", "", SUBSTITUTE(_xlfn.CONCAT("Line: ", M33, ", Type: ", N33, ", Scent: ", O33), "_", " "))</f>
        <v/>
      </c>
      <c r="I33" s="2" t="n">
        <f aca="false">IF(B33 = "",I32,FIND("-", B33, 1))</f>
        <v>13</v>
      </c>
      <c r="J33" s="2" t="e">
        <f aca="false">IF(B33 = "",J32,FIND("-", B33, FIND("-", B33, FIND("-", B33, 1)+1)+1))</f>
        <v>#VALUE!</v>
      </c>
      <c r="K33" s="2" t="n">
        <f aca="false">IF(B33 = "",K32,FIND("-", B33, FIND("-", B33, 1)+1))</f>
        <v>21</v>
      </c>
      <c r="L33" s="2" t="n">
        <f aca="false">IF(B33 = "",L32,IF(ISERROR(J33),K33,J33))</f>
        <v>21</v>
      </c>
      <c r="M33" s="2" t="str">
        <f aca="false">IF(B33 = "",M32,SUBSTITUTE(LEFT(B33,I33-2)," ","_"))</f>
        <v>Traditional</v>
      </c>
      <c r="N33" s="2" t="str">
        <f aca="false">IF(B33 = "",N32,SUBSTITUTE(RIGHT(B33, LEN(B33)-L33-1)," ","_"))</f>
        <v>Bath_Treatment</v>
      </c>
      <c r="O33" s="2" t="str">
        <f aca="false">IF(B33 = "",O32,SUBSTITUTE(SUBSTITUTE(MID(B33,I33+2,L33-I33-3)," ","_"),"/","_"))</f>
        <v>Earth</v>
      </c>
      <c r="P33" s="0" t="s">
        <v>59</v>
      </c>
      <c r="U33" s="0" t="str">
        <f aca="false">SUBSTITUTE(_xlfn.CONCAT(M33, " - ", O33, " - ",N33, " - ", P33), "_", " ")</f>
        <v>Traditional - Earth - Bath Treatment - 250g</v>
      </c>
      <c r="V33" s="0" t="n">
        <v>250</v>
      </c>
      <c r="X33" s="0" t="n">
        <v>0</v>
      </c>
      <c r="Y33" s="0" t="s">
        <v>54</v>
      </c>
      <c r="Z33" s="0" t="s">
        <v>55</v>
      </c>
      <c r="AA33" s="0" t="n">
        <v>12</v>
      </c>
      <c r="AC33" s="1" t="s">
        <v>51</v>
      </c>
      <c r="AD33" s="1" t="s">
        <v>51</v>
      </c>
      <c r="AF33" s="2" t="str">
        <f aca="false">IF(B33 = "","",_xlfn.CONCAT("https://cdn.shopify.com/s/files/1/1773/1117/files/WWMS_-_",N33,"_-_",P33,"_-_",M33,"_-_",O33,"_-_Front.png"))</f>
        <v/>
      </c>
      <c r="AH33" s="0" t="str">
        <f aca="false">IF(B33 = "", "", B33)</f>
        <v/>
      </c>
      <c r="AI33" s="1" t="s">
        <v>56</v>
      </c>
      <c r="AY33" s="2" t="str">
        <f aca="false">_xlfn.CONCAT("https://cdn.shopify.com/s/files/1/1773/1117/files/WWMS_-_",N33,"_-_",P33,"_-_",M33,"_-_",O33,"_-_Front.png")</f>
        <v>https://cdn.shopify.com/s/files/1/1773/1117/files/WWMS_-_Bath_Treatment_-_250g_-_Traditional_-_Earth_-_Front.png</v>
      </c>
      <c r="AZ33" s="0" t="s">
        <v>57</v>
      </c>
      <c r="BC33" s="0" t="s">
        <v>58</v>
      </c>
    </row>
    <row r="34" customFormat="false" ht="12.8" hidden="false" customHeight="false" outlineLevel="0" collapsed="false">
      <c r="A34" s="0" t="str">
        <f aca="false">SUBSTITUTE(SUBSTITUTE(LOWER(_xlfn.CONCAT(M34, "-", O34,"-", N34)), "_", "-"), "---", "-")</f>
        <v>traditional-earth-bath-treatment</v>
      </c>
      <c r="F34" s="0" t="str">
        <f aca="false">IF(B34 = "", "", SUBSTITUTE(_xlfn.CONCAT("Line: ", M34, ", Type: ", N34, ", Scent: ", O34), "_", " "))</f>
        <v/>
      </c>
      <c r="I34" s="2" t="n">
        <f aca="false">IF(B34 = "",I33,FIND("-", B34, 1))</f>
        <v>13</v>
      </c>
      <c r="J34" s="2" t="e">
        <f aca="false">IF(B34 = "",J33,FIND("-", B34, FIND("-", B34, FIND("-", B34, 1)+1)+1))</f>
        <v>#VALUE!</v>
      </c>
      <c r="K34" s="2" t="n">
        <f aca="false">IF(B34 = "",K33,FIND("-", B34, FIND("-", B34, 1)+1))</f>
        <v>21</v>
      </c>
      <c r="L34" s="2" t="n">
        <f aca="false">IF(B34 = "",L33,IF(ISERROR(J34),K34,J34))</f>
        <v>21</v>
      </c>
      <c r="M34" s="2" t="str">
        <f aca="false">IF(B34 = "",M33,SUBSTITUTE(LEFT(B34,I34-2)," ","_"))</f>
        <v>Traditional</v>
      </c>
      <c r="N34" s="2" t="str">
        <f aca="false">IF(B34 = "",N33,SUBSTITUTE(RIGHT(B34, LEN(B34)-L34-1)," ","_"))</f>
        <v>Bath_Treatment</v>
      </c>
      <c r="O34" s="2" t="str">
        <f aca="false">IF(B34 = "",O33,SUBSTITUTE(SUBSTITUTE(MID(B34,I34+2,L34-I34-3)," ","_"),"/","_"))</f>
        <v>Earth</v>
      </c>
      <c r="P34" s="0" t="s">
        <v>60</v>
      </c>
      <c r="U34" s="0" t="str">
        <f aca="false">SUBSTITUTE(_xlfn.CONCAT(M34, " - ", O34, " - ",N34, " - ", P34), "_", " ")</f>
        <v>Traditional - Earth - Bath Treatment - 1kg</v>
      </c>
      <c r="V34" s="0" t="n">
        <v>1000</v>
      </c>
      <c r="X34" s="0" t="n">
        <v>0</v>
      </c>
      <c r="Y34" s="0" t="s">
        <v>54</v>
      </c>
      <c r="Z34" s="0" t="s">
        <v>55</v>
      </c>
      <c r="AA34" s="0" t="n">
        <v>30</v>
      </c>
      <c r="AC34" s="1" t="s">
        <v>51</v>
      </c>
      <c r="AD34" s="1" t="s">
        <v>51</v>
      </c>
      <c r="AF34" s="2" t="str">
        <f aca="false">IF(B34 = "","",_xlfn.CONCAT("https://cdn.shopify.com/s/files/1/1773/1117/files/WWMS_-_",N34,"_-_",P34,"_-_",M34,"_-_",O34,"_-_Front.png"))</f>
        <v/>
      </c>
      <c r="AH34" s="0" t="str">
        <f aca="false">IF(B34 = "", "", B34)</f>
        <v/>
      </c>
      <c r="AI34" s="1" t="s">
        <v>56</v>
      </c>
      <c r="AY34" s="2" t="str">
        <f aca="false">_xlfn.CONCAT("https://cdn.shopify.com/s/files/1/1773/1117/files/WWMS_-_",N34,"_-_",P34,"_-_",M34,"_-_",O34,"_-_Front.png")</f>
        <v>https://cdn.shopify.com/s/files/1/1773/1117/files/WWMS_-_Bath_Treatment_-_1kg_-_Traditional_-_Earth_-_Front.png</v>
      </c>
      <c r="AZ34" s="0" t="s">
        <v>57</v>
      </c>
      <c r="BC34" s="0" t="s">
        <v>58</v>
      </c>
    </row>
    <row r="35" customFormat="false" ht="12.8" hidden="false" customHeight="false" outlineLevel="0" collapsed="false">
      <c r="A35" s="0" t="str">
        <f aca="false">SUBSTITUTE(SUBSTITUTE(LOWER(_xlfn.CONCAT(M35, "-", O35,"-", N35)), "_", "-"), "---", "-")</f>
        <v>traditional-dreamtime-bath-treatment</v>
      </c>
      <c r="B35" s="0" t="s">
        <v>71</v>
      </c>
      <c r="D35" s="0" t="s">
        <v>49</v>
      </c>
      <c r="E35" s="0" t="s">
        <v>50</v>
      </c>
      <c r="F35" s="0" t="str">
        <f aca="false">IF(B35 = "", "", SUBSTITUTE(_xlfn.CONCAT("Line: ", M35, ", Type: ", N35, ", Scent: ", O35), "_", " "))</f>
        <v>Line: Traditional, Type: Bath Treatment, Scent: Dreamtime</v>
      </c>
      <c r="G35" s="1" t="s">
        <v>51</v>
      </c>
      <c r="H35" s="0" t="s">
        <v>52</v>
      </c>
      <c r="I35" s="2" t="n">
        <f aca="false">IF(B35 = "",I34,FIND("-", B35, 1))</f>
        <v>13</v>
      </c>
      <c r="J35" s="2" t="e">
        <f aca="false">IF(B35 = "",J34,FIND("-", B35, FIND("-", B35, FIND("-", B35, 1)+1)+1))</f>
        <v>#VALUE!</v>
      </c>
      <c r="K35" s="2" t="n">
        <f aca="false">IF(B35 = "",K34,FIND("-", B35, FIND("-", B35, 1)+1))</f>
        <v>25</v>
      </c>
      <c r="L35" s="2" t="n">
        <f aca="false">IF(B35 = "",L34,IF(ISERROR(J35),K35,J35))</f>
        <v>25</v>
      </c>
      <c r="M35" s="2" t="str">
        <f aca="false">IF(B35 = "",M34,SUBSTITUTE(LEFT(B35,I35-2)," ","_"))</f>
        <v>Traditional</v>
      </c>
      <c r="N35" s="2" t="str">
        <f aca="false">IF(B35 = "",N34,SUBSTITUTE(RIGHT(B35, LEN(B35)-L35-1)," ","_"))</f>
        <v>Bath_Treatment</v>
      </c>
      <c r="O35" s="2" t="str">
        <f aca="false">IF(B35 = "",O34,SUBSTITUTE(SUBSTITUTE(MID(B35,I35+2,L35-I35-3)," ","_"),"/","_"))</f>
        <v>Dreamtime</v>
      </c>
      <c r="P35" s="0" t="s">
        <v>53</v>
      </c>
      <c r="U35" s="0" t="str">
        <f aca="false">SUBSTITUTE(_xlfn.CONCAT(M35, " - ", O35, " - ",N35, " - ", P35), "_", " ")</f>
        <v>Traditional - Dreamtime - Bath Treatment - 100g</v>
      </c>
      <c r="V35" s="0" t="n">
        <v>100</v>
      </c>
      <c r="X35" s="0" t="n">
        <v>0</v>
      </c>
      <c r="Y35" s="0" t="s">
        <v>54</v>
      </c>
      <c r="Z35" s="0" t="s">
        <v>55</v>
      </c>
      <c r="AA35" s="0" t="n">
        <v>6</v>
      </c>
      <c r="AC35" s="1" t="s">
        <v>51</v>
      </c>
      <c r="AD35" s="1" t="s">
        <v>51</v>
      </c>
      <c r="AF35" s="2" t="str">
        <f aca="false">IF(B35 = "","",_xlfn.CONCAT("https://cdn.shopify.com/s/files/1/1773/1117/files/WWMS_-_",N35,"_-_",P35,"_-_",M35,"_-_",O35,"_-_Front.png"))</f>
        <v>https://cdn.shopify.com/s/files/1/1773/1117/files/WWMS_-_Bath_Treatment_-_100g_-_Traditional_-_Dreamtime_-_Front.png</v>
      </c>
      <c r="AG35" s="0" t="n">
        <v>1</v>
      </c>
      <c r="AH35" s="0" t="str">
        <f aca="false">IF(B35 = "", "", B35)</f>
        <v>Traditional - Dreamtime - Bath Treatment</v>
      </c>
      <c r="AI35" s="1" t="s">
        <v>56</v>
      </c>
      <c r="AY35" s="2" t="str">
        <f aca="false">_xlfn.CONCAT("https://cdn.shopify.com/s/files/1/1773/1117/files/WWMS_-_",N35,"_-_",P35,"_-_",M35,"_-_",O35,"_-_Front.png")</f>
        <v>https://cdn.shopify.com/s/files/1/1773/1117/files/WWMS_-_Bath_Treatment_-_100g_-_Traditional_-_Dreamtime_-_Front.png</v>
      </c>
      <c r="AZ35" s="0" t="s">
        <v>57</v>
      </c>
      <c r="BC35" s="0" t="s">
        <v>58</v>
      </c>
    </row>
    <row r="36" customFormat="false" ht="12.8" hidden="false" customHeight="false" outlineLevel="0" collapsed="false">
      <c r="A36" s="0" t="str">
        <f aca="false">SUBSTITUTE(SUBSTITUTE(LOWER(_xlfn.CONCAT(M36, "-", O36,"-", N36)), "_", "-"), "---", "-")</f>
        <v>traditional-dreamtime-bath-treatment</v>
      </c>
      <c r="F36" s="0" t="str">
        <f aca="false">IF(B36 = "", "", SUBSTITUTE(_xlfn.CONCAT("Line: ", M36, ", Type: ", N36, ", Scent: ", O36), "_", " "))</f>
        <v/>
      </c>
      <c r="I36" s="2" t="n">
        <f aca="false">IF(B36 = "",I35,FIND("-", B36, 1))</f>
        <v>13</v>
      </c>
      <c r="J36" s="2" t="e">
        <f aca="false">IF(B36 = "",J35,FIND("-", B36, FIND("-", B36, FIND("-", B36, 1)+1)+1))</f>
        <v>#VALUE!</v>
      </c>
      <c r="K36" s="2" t="n">
        <f aca="false">IF(B36 = "",K35,FIND("-", B36, FIND("-", B36, 1)+1))</f>
        <v>25</v>
      </c>
      <c r="L36" s="2" t="n">
        <f aca="false">IF(B36 = "",L35,IF(ISERROR(J36),K36,J36))</f>
        <v>25</v>
      </c>
      <c r="M36" s="2" t="str">
        <f aca="false">IF(B36 = "",M35,SUBSTITUTE(LEFT(B36,I36-2)," ","_"))</f>
        <v>Traditional</v>
      </c>
      <c r="N36" s="2" t="str">
        <f aca="false">IF(B36 = "",N35,SUBSTITUTE(RIGHT(B36, LEN(B36)-L36-1)," ","_"))</f>
        <v>Bath_Treatment</v>
      </c>
      <c r="O36" s="2" t="str">
        <f aca="false">IF(B36 = "",O35,SUBSTITUTE(SUBSTITUTE(MID(B36,I36+2,L36-I36-3)," ","_"),"/","_"))</f>
        <v>Dreamtime</v>
      </c>
      <c r="P36" s="0" t="s">
        <v>59</v>
      </c>
      <c r="U36" s="0" t="str">
        <f aca="false">SUBSTITUTE(_xlfn.CONCAT(M36, " - ", O36, " - ",N36, " - ", P36), "_", " ")</f>
        <v>Traditional - Dreamtime - Bath Treatment - 250g</v>
      </c>
      <c r="V36" s="0" t="n">
        <v>250</v>
      </c>
      <c r="X36" s="0" t="n">
        <v>0</v>
      </c>
      <c r="Y36" s="0" t="s">
        <v>54</v>
      </c>
      <c r="Z36" s="0" t="s">
        <v>55</v>
      </c>
      <c r="AA36" s="0" t="n">
        <v>12</v>
      </c>
      <c r="AC36" s="1" t="s">
        <v>51</v>
      </c>
      <c r="AD36" s="1" t="s">
        <v>51</v>
      </c>
      <c r="AF36" s="2" t="str">
        <f aca="false">IF(B36 = "","",_xlfn.CONCAT("https://cdn.shopify.com/s/files/1/1773/1117/files/WWMS_-_",N36,"_-_",P36,"_-_",M36,"_-_",O36,"_-_Front.png"))</f>
        <v/>
      </c>
      <c r="AH36" s="0" t="str">
        <f aca="false">IF(B36 = "", "", B36)</f>
        <v/>
      </c>
      <c r="AI36" s="1" t="s">
        <v>56</v>
      </c>
      <c r="AY36" s="2" t="str">
        <f aca="false">_xlfn.CONCAT("https://cdn.shopify.com/s/files/1/1773/1117/files/WWMS_-_",N36,"_-_",P36,"_-_",M36,"_-_",O36,"_-_Front.png")</f>
        <v>https://cdn.shopify.com/s/files/1/1773/1117/files/WWMS_-_Bath_Treatment_-_250g_-_Traditional_-_Dreamtime_-_Front.png</v>
      </c>
      <c r="AZ36" s="0" t="s">
        <v>57</v>
      </c>
      <c r="BC36" s="0" t="s">
        <v>58</v>
      </c>
    </row>
    <row r="37" customFormat="false" ht="12.8" hidden="false" customHeight="false" outlineLevel="0" collapsed="false">
      <c r="A37" s="0" t="str">
        <f aca="false">SUBSTITUTE(SUBSTITUTE(LOWER(_xlfn.CONCAT(M37, "-", O37,"-", N37)), "_", "-"), "---", "-")</f>
        <v>traditional-dreamtime-bath-treatment</v>
      </c>
      <c r="F37" s="0" t="str">
        <f aca="false">IF(B37 = "", "", SUBSTITUTE(_xlfn.CONCAT("Line: ", M37, ", Type: ", N37, ", Scent: ", O37), "_", " "))</f>
        <v/>
      </c>
      <c r="I37" s="2" t="n">
        <f aca="false">IF(B37 = "",I36,FIND("-", B37, 1))</f>
        <v>13</v>
      </c>
      <c r="J37" s="2" t="e">
        <f aca="false">IF(B37 = "",J36,FIND("-", B37, FIND("-", B37, FIND("-", B37, 1)+1)+1))</f>
        <v>#VALUE!</v>
      </c>
      <c r="K37" s="2" t="n">
        <f aca="false">IF(B37 = "",K36,FIND("-", B37, FIND("-", B37, 1)+1))</f>
        <v>25</v>
      </c>
      <c r="L37" s="2" t="n">
        <f aca="false">IF(B37 = "",L36,IF(ISERROR(J37),K37,J37))</f>
        <v>25</v>
      </c>
      <c r="M37" s="2" t="str">
        <f aca="false">IF(B37 = "",M36,SUBSTITUTE(LEFT(B37,I37-2)," ","_"))</f>
        <v>Traditional</v>
      </c>
      <c r="N37" s="2" t="str">
        <f aca="false">IF(B37 = "",N36,SUBSTITUTE(RIGHT(B37, LEN(B37)-L37-1)," ","_"))</f>
        <v>Bath_Treatment</v>
      </c>
      <c r="O37" s="2" t="str">
        <f aca="false">IF(B37 = "",O36,SUBSTITUTE(SUBSTITUTE(MID(B37,I37+2,L37-I37-3)," ","_"),"/","_"))</f>
        <v>Dreamtime</v>
      </c>
      <c r="P37" s="0" t="s">
        <v>60</v>
      </c>
      <c r="U37" s="0" t="str">
        <f aca="false">SUBSTITUTE(_xlfn.CONCAT(M37, " - ", O37, " - ",N37, " - ", P37), "_", " ")</f>
        <v>Traditional - Dreamtime - Bath Treatment - 1kg</v>
      </c>
      <c r="V37" s="0" t="n">
        <v>1000</v>
      </c>
      <c r="X37" s="0" t="n">
        <v>0</v>
      </c>
      <c r="Y37" s="0" t="s">
        <v>54</v>
      </c>
      <c r="Z37" s="0" t="s">
        <v>55</v>
      </c>
      <c r="AA37" s="0" t="n">
        <v>30</v>
      </c>
      <c r="AC37" s="1" t="s">
        <v>51</v>
      </c>
      <c r="AD37" s="1" t="s">
        <v>51</v>
      </c>
      <c r="AF37" s="2" t="str">
        <f aca="false">IF(B37 = "","",_xlfn.CONCAT("https://cdn.shopify.com/s/files/1/1773/1117/files/WWMS_-_",N37,"_-_",P37,"_-_",M37,"_-_",O37,"_-_Front.png"))</f>
        <v/>
      </c>
      <c r="AH37" s="0" t="str">
        <f aca="false">IF(B37 = "", "", B37)</f>
        <v/>
      </c>
      <c r="AI37" s="1" t="s">
        <v>56</v>
      </c>
      <c r="AY37" s="2" t="str">
        <f aca="false">_xlfn.CONCAT("https://cdn.shopify.com/s/files/1/1773/1117/files/WWMS_-_",N37,"_-_",P37,"_-_",M37,"_-_",O37,"_-_Front.png")</f>
        <v>https://cdn.shopify.com/s/files/1/1773/1117/files/WWMS_-_Bath_Treatment_-_1kg_-_Traditional_-_Dreamtime_-_Front.png</v>
      </c>
      <c r="AZ37" s="0" t="s">
        <v>57</v>
      </c>
      <c r="BC37" s="0" t="s">
        <v>58</v>
      </c>
    </row>
    <row r="38" customFormat="false" ht="12.8" hidden="false" customHeight="false" outlineLevel="0" collapsed="false">
      <c r="A38" s="0" t="str">
        <f aca="false">SUBSTITUTE(SUBSTITUTE(LOWER(_xlfn.CONCAT(M38, "-", O38,"-", N38)), "_", "-"), "---", "-")</f>
        <v>traditional-detox-bath-treatment</v>
      </c>
      <c r="B38" s="0" t="s">
        <v>72</v>
      </c>
      <c r="D38" s="0" t="s">
        <v>49</v>
      </c>
      <c r="E38" s="0" t="s">
        <v>50</v>
      </c>
      <c r="F38" s="0" t="str">
        <f aca="false">IF(B38 = "", "", SUBSTITUTE(_xlfn.CONCAT("Line: ", M38, ", Type: ", N38, ", Scent: ", O38), "_", " "))</f>
        <v>Line: Traditional, Type: Bath Treatment, Scent: Detox</v>
      </c>
      <c r="G38" s="1" t="s">
        <v>56</v>
      </c>
      <c r="H38" s="0" t="s">
        <v>52</v>
      </c>
      <c r="I38" s="2" t="n">
        <f aca="false">IF(B38 = "",I37,FIND("-", B38, 1))</f>
        <v>13</v>
      </c>
      <c r="J38" s="2" t="e">
        <f aca="false">IF(B38 = "",J37,FIND("-", B38, FIND("-", B38, FIND("-", B38, 1)+1)+1))</f>
        <v>#VALUE!</v>
      </c>
      <c r="K38" s="2" t="n">
        <f aca="false">IF(B38 = "",K37,FIND("-", B38, FIND("-", B38, 1)+1))</f>
        <v>21</v>
      </c>
      <c r="L38" s="2" t="n">
        <f aca="false">IF(B38 = "",L37,IF(ISERROR(J38),K38,J38))</f>
        <v>21</v>
      </c>
      <c r="M38" s="2" t="str">
        <f aca="false">IF(B38 = "",M37,SUBSTITUTE(LEFT(B38,I38-2)," ","_"))</f>
        <v>Traditional</v>
      </c>
      <c r="N38" s="2" t="str">
        <f aca="false">IF(B38 = "",N37,SUBSTITUTE(RIGHT(B38, LEN(B38)-L38-1)," ","_"))</f>
        <v>Bath_Treatment</v>
      </c>
      <c r="O38" s="2" t="str">
        <f aca="false">IF(B38 = "",O37,SUBSTITUTE(SUBSTITUTE(MID(B38,I38+2,L38-I38-3)," ","_"),"/","_"))</f>
        <v>Detox</v>
      </c>
      <c r="P38" s="0" t="s">
        <v>53</v>
      </c>
      <c r="U38" s="0" t="str">
        <f aca="false">SUBSTITUTE(_xlfn.CONCAT(M38, " - ", O38, " - ",N38, " - ", P38), "_", " ")</f>
        <v>Traditional - Detox - Bath Treatment - 100g</v>
      </c>
      <c r="V38" s="0" t="n">
        <v>100</v>
      </c>
      <c r="X38" s="0" t="n">
        <v>0</v>
      </c>
      <c r="Y38" s="0" t="s">
        <v>54</v>
      </c>
      <c r="Z38" s="0" t="s">
        <v>55</v>
      </c>
      <c r="AA38" s="0" t="n">
        <v>6</v>
      </c>
      <c r="AC38" s="1" t="s">
        <v>51</v>
      </c>
      <c r="AD38" s="1" t="s">
        <v>51</v>
      </c>
      <c r="AF38" s="2" t="str">
        <f aca="false">IF(B38 = "","",_xlfn.CONCAT("https://cdn.shopify.com/s/files/1/1773/1117/files/WWMS_-_",N38,"_-_",P38,"_-_",M38,"_-_",O38,"_-_Front.png"))</f>
        <v>https://cdn.shopify.com/s/files/1/1773/1117/files/WWMS_-_Bath_Treatment_-_100g_-_Traditional_-_Detox_-_Front.png</v>
      </c>
      <c r="AG38" s="0" t="n">
        <v>1</v>
      </c>
      <c r="AH38" s="0" t="str">
        <f aca="false">IF(B38 = "", "", B38)</f>
        <v>Traditional - Detox - Bath Treatment</v>
      </c>
      <c r="AI38" s="1" t="s">
        <v>56</v>
      </c>
      <c r="AY38" s="2" t="str">
        <f aca="false">_xlfn.CONCAT("https://cdn.shopify.com/s/files/1/1773/1117/files/WWMS_-_",N38,"_-_",P38,"_-_",M38,"_-_",O38,"_-_Front.png")</f>
        <v>https://cdn.shopify.com/s/files/1/1773/1117/files/WWMS_-_Bath_Treatment_-_100g_-_Traditional_-_Detox_-_Front.png</v>
      </c>
      <c r="AZ38" s="0" t="s">
        <v>57</v>
      </c>
      <c r="BC38" s="0" t="s">
        <v>58</v>
      </c>
    </row>
    <row r="39" customFormat="false" ht="12.8" hidden="false" customHeight="false" outlineLevel="0" collapsed="false">
      <c r="A39" s="0" t="str">
        <f aca="false">SUBSTITUTE(SUBSTITUTE(LOWER(_xlfn.CONCAT(M39, "-", O39,"-", N39)), "_", "-"), "---", "-")</f>
        <v>traditional-detox-bath-treatment</v>
      </c>
      <c r="F39" s="0" t="str">
        <f aca="false">IF(B39 = "", "", SUBSTITUTE(_xlfn.CONCAT("Line: ", M39, ", Type: ", N39, ", Scent: ", O39), "_", " "))</f>
        <v/>
      </c>
      <c r="I39" s="2" t="n">
        <f aca="false">IF(B39 = "",I38,FIND("-", B39, 1))</f>
        <v>13</v>
      </c>
      <c r="J39" s="2" t="e">
        <f aca="false">IF(B39 = "",J38,FIND("-", B39, FIND("-", B39, FIND("-", B39, 1)+1)+1))</f>
        <v>#VALUE!</v>
      </c>
      <c r="K39" s="2" t="n">
        <f aca="false">IF(B39 = "",K38,FIND("-", B39, FIND("-", B39, 1)+1))</f>
        <v>21</v>
      </c>
      <c r="L39" s="2" t="n">
        <f aca="false">IF(B39 = "",L38,IF(ISERROR(J39),K39,J39))</f>
        <v>21</v>
      </c>
      <c r="M39" s="2" t="str">
        <f aca="false">IF(B39 = "",M38,SUBSTITUTE(LEFT(B39,I39-2)," ","_"))</f>
        <v>Traditional</v>
      </c>
      <c r="N39" s="2" t="str">
        <f aca="false">IF(B39 = "",N38,SUBSTITUTE(RIGHT(B39, LEN(B39)-L39-1)," ","_"))</f>
        <v>Bath_Treatment</v>
      </c>
      <c r="O39" s="2" t="str">
        <f aca="false">IF(B39 = "",O38,SUBSTITUTE(SUBSTITUTE(MID(B39,I39+2,L39-I39-3)," ","_"),"/","_"))</f>
        <v>Detox</v>
      </c>
      <c r="P39" s="0" t="s">
        <v>59</v>
      </c>
      <c r="U39" s="0" t="str">
        <f aca="false">SUBSTITUTE(_xlfn.CONCAT(M39, " - ", O39, " - ",N39, " - ", P39), "_", " ")</f>
        <v>Traditional - Detox - Bath Treatment - 250g</v>
      </c>
      <c r="V39" s="0" t="n">
        <v>250</v>
      </c>
      <c r="X39" s="0" t="n">
        <v>0</v>
      </c>
      <c r="Y39" s="0" t="s">
        <v>54</v>
      </c>
      <c r="Z39" s="0" t="s">
        <v>55</v>
      </c>
      <c r="AA39" s="0" t="n">
        <v>13</v>
      </c>
      <c r="AC39" s="1" t="s">
        <v>51</v>
      </c>
      <c r="AD39" s="1" t="s">
        <v>51</v>
      </c>
      <c r="AF39" s="2" t="str">
        <f aca="false">IF(B39 = "","",_xlfn.CONCAT("https://cdn.shopify.com/s/files/1/1773/1117/files/WWMS_-_",N39,"_-_",P39,"_-_",M39,"_-_",O39,"_-_Front.png"))</f>
        <v/>
      </c>
      <c r="AH39" s="0" t="str">
        <f aca="false">IF(B39 = "", "", B39)</f>
        <v/>
      </c>
      <c r="AI39" s="1" t="s">
        <v>56</v>
      </c>
      <c r="AY39" s="2" t="str">
        <f aca="false">_xlfn.CONCAT("https://cdn.shopify.com/s/files/1/1773/1117/files/WWMS_-_",N39,"_-_",P39,"_-_",M39,"_-_",O39,"_-_Front.png")</f>
        <v>https://cdn.shopify.com/s/files/1/1773/1117/files/WWMS_-_Bath_Treatment_-_250g_-_Traditional_-_Detox_-_Front.png</v>
      </c>
      <c r="AZ39" s="0" t="s">
        <v>57</v>
      </c>
      <c r="BC39" s="0" t="s">
        <v>58</v>
      </c>
    </row>
    <row r="40" customFormat="false" ht="12.8" hidden="false" customHeight="false" outlineLevel="0" collapsed="false">
      <c r="A40" s="0" t="str">
        <f aca="false">SUBSTITUTE(SUBSTITUTE(LOWER(_xlfn.CONCAT(M40, "-", O40,"-", N40)), "_", "-"), "---", "-")</f>
        <v>traditional-detox-bath-treatment</v>
      </c>
      <c r="F40" s="0" t="str">
        <f aca="false">IF(B40 = "", "", SUBSTITUTE(_xlfn.CONCAT("Line: ", M40, ", Type: ", N40, ", Scent: ", O40), "_", " "))</f>
        <v/>
      </c>
      <c r="I40" s="2" t="n">
        <f aca="false">IF(B40 = "",I39,FIND("-", B40, 1))</f>
        <v>13</v>
      </c>
      <c r="J40" s="2" t="e">
        <f aca="false">IF(B40 = "",J39,FIND("-", B40, FIND("-", B40, FIND("-", B40, 1)+1)+1))</f>
        <v>#VALUE!</v>
      </c>
      <c r="K40" s="2" t="n">
        <f aca="false">IF(B40 = "",K39,FIND("-", B40, FIND("-", B40, 1)+1))</f>
        <v>21</v>
      </c>
      <c r="L40" s="2" t="n">
        <f aca="false">IF(B40 = "",L39,IF(ISERROR(J40),K40,J40))</f>
        <v>21</v>
      </c>
      <c r="M40" s="2" t="str">
        <f aca="false">IF(B40 = "",M39,SUBSTITUTE(LEFT(B40,I40-2)," ","_"))</f>
        <v>Traditional</v>
      </c>
      <c r="N40" s="2" t="str">
        <f aca="false">IF(B40 = "",N39,SUBSTITUTE(RIGHT(B40, LEN(B40)-L40-1)," ","_"))</f>
        <v>Bath_Treatment</v>
      </c>
      <c r="O40" s="2" t="str">
        <f aca="false">IF(B40 = "",O39,SUBSTITUTE(SUBSTITUTE(MID(B40,I40+2,L40-I40-3)," ","_"),"/","_"))</f>
        <v>Detox</v>
      </c>
      <c r="P40" s="0" t="s">
        <v>60</v>
      </c>
      <c r="U40" s="0" t="str">
        <f aca="false">SUBSTITUTE(_xlfn.CONCAT(M40, " - ", O40, " - ",N40, " - ", P40), "_", " ")</f>
        <v>Traditional - Detox - Bath Treatment - 1kg</v>
      </c>
      <c r="V40" s="0" t="n">
        <v>1000</v>
      </c>
      <c r="X40" s="0" t="n">
        <v>0</v>
      </c>
      <c r="Y40" s="0" t="s">
        <v>54</v>
      </c>
      <c r="Z40" s="0" t="s">
        <v>55</v>
      </c>
      <c r="AA40" s="0" t="n">
        <v>30</v>
      </c>
      <c r="AC40" s="1" t="s">
        <v>51</v>
      </c>
      <c r="AD40" s="1" t="s">
        <v>51</v>
      </c>
      <c r="AF40" s="2" t="str">
        <f aca="false">IF(B40 = "","",_xlfn.CONCAT("https://cdn.shopify.com/s/files/1/1773/1117/files/WWMS_-_",N40,"_-_",P40,"_-_",M40,"_-_",O40,"_-_Front.png"))</f>
        <v/>
      </c>
      <c r="AH40" s="0" t="str">
        <f aca="false">IF(B40 = "", "", B40)</f>
        <v/>
      </c>
      <c r="AI40" s="1" t="s">
        <v>56</v>
      </c>
      <c r="AY40" s="2" t="str">
        <f aca="false">_xlfn.CONCAT("https://cdn.shopify.com/s/files/1/1773/1117/files/WWMS_-_",N40,"_-_",P40,"_-_",M40,"_-_",O40,"_-_Front.png")</f>
        <v>https://cdn.shopify.com/s/files/1/1773/1117/files/WWMS_-_Bath_Treatment_-_1kg_-_Traditional_-_Detox_-_Front.png</v>
      </c>
      <c r="AZ40" s="0" t="s">
        <v>57</v>
      </c>
      <c r="BC40" s="0" t="s">
        <v>58</v>
      </c>
    </row>
    <row r="41" customFormat="false" ht="12.8" hidden="false" customHeight="false" outlineLevel="0" collapsed="false">
      <c r="A41" s="0" t="str">
        <f aca="false">SUBSTITUTE(SUBSTITUTE(LOWER(_xlfn.CONCAT(M41, "-", O41,"-", N41)), "_", "-"), "---", "-")</f>
        <v>traditional-bliss-bath-treatment</v>
      </c>
      <c r="B41" s="0" t="s">
        <v>73</v>
      </c>
      <c r="C41" s="3"/>
      <c r="D41" s="0" t="s">
        <v>49</v>
      </c>
      <c r="E41" s="0" t="s">
        <v>50</v>
      </c>
      <c r="F41" s="0" t="str">
        <f aca="false">IF(B41 = "", "", SUBSTITUTE(_xlfn.CONCAT("Line: ", M41, ", Type: ", N41, ", Scent: ", O41), "_", " "))</f>
        <v>Line: Traditional, Type: Bath Treatment, Scent: Bliss</v>
      </c>
      <c r="G41" s="1" t="s">
        <v>51</v>
      </c>
      <c r="H41" s="0" t="s">
        <v>52</v>
      </c>
      <c r="I41" s="2" t="n">
        <f aca="false">IF(B41 = "",I40,FIND("-", B41, 1))</f>
        <v>13</v>
      </c>
      <c r="J41" s="2" t="e">
        <f aca="false">IF(B41 = "",J40,FIND("-", B41, FIND("-", B41, FIND("-", B41, 1)+1)+1))</f>
        <v>#VALUE!</v>
      </c>
      <c r="K41" s="2" t="n">
        <f aca="false">IF(B41 = "",K40,FIND("-", B41, FIND("-", B41, 1)+1))</f>
        <v>21</v>
      </c>
      <c r="L41" s="2" t="n">
        <f aca="false">IF(B41 = "",L40,IF(ISERROR(J41),K41,J41))</f>
        <v>21</v>
      </c>
      <c r="M41" s="2" t="str">
        <f aca="false">IF(B41 = "",M40,SUBSTITUTE(LEFT(B41,I41-2)," ","_"))</f>
        <v>Traditional</v>
      </c>
      <c r="N41" s="2" t="str">
        <f aca="false">IF(B41 = "",N40,SUBSTITUTE(RIGHT(B41, LEN(B41)-L41-1)," ","_"))</f>
        <v>Bath_Treatment</v>
      </c>
      <c r="O41" s="2" t="str">
        <f aca="false">IF(B41 = "",O40,SUBSTITUTE(SUBSTITUTE(MID(B41,I41+2,L41-I41-3)," ","_"),"/","_"))</f>
        <v>Bliss</v>
      </c>
      <c r="P41" s="0" t="s">
        <v>53</v>
      </c>
      <c r="U41" s="0" t="str">
        <f aca="false">SUBSTITUTE(_xlfn.CONCAT(M41, " - ", O41, " - ",N41, " - ", P41), "_", " ")</f>
        <v>Traditional - Bliss - Bath Treatment - 100g</v>
      </c>
      <c r="V41" s="0" t="n">
        <v>100</v>
      </c>
      <c r="X41" s="0" t="n">
        <v>0</v>
      </c>
      <c r="Y41" s="0" t="s">
        <v>54</v>
      </c>
      <c r="Z41" s="0" t="s">
        <v>55</v>
      </c>
      <c r="AA41" s="0" t="n">
        <v>6</v>
      </c>
      <c r="AC41" s="1" t="s">
        <v>51</v>
      </c>
      <c r="AD41" s="1" t="s">
        <v>51</v>
      </c>
      <c r="AF41" s="2" t="str">
        <f aca="false">IF(B41 = "","",_xlfn.CONCAT("https://cdn.shopify.com/s/files/1/1773/1117/files/WWMS_-_",N41,"_-_",P41,"_-_",M41,"_-_",O41,"_-_Front.png"))</f>
        <v>https://cdn.shopify.com/s/files/1/1773/1117/files/WWMS_-_Bath_Treatment_-_100g_-_Traditional_-_Bliss_-_Front.png</v>
      </c>
      <c r="AG41" s="0" t="n">
        <v>1</v>
      </c>
      <c r="AH41" s="0" t="str">
        <f aca="false">IF(B41 = "", "", B41)</f>
        <v>Traditional - Bliss - Bath Treatment</v>
      </c>
      <c r="AI41" s="1" t="s">
        <v>56</v>
      </c>
      <c r="AY41" s="2" t="str">
        <f aca="false">_xlfn.CONCAT("https://cdn.shopify.com/s/files/1/1773/1117/files/WWMS_-_",N41,"_-_",P41,"_-_",M41,"_-_",O41,"_-_Front.png")</f>
        <v>https://cdn.shopify.com/s/files/1/1773/1117/files/WWMS_-_Bath_Treatment_-_100g_-_Traditional_-_Bliss_-_Front.png</v>
      </c>
      <c r="AZ41" s="0" t="s">
        <v>57</v>
      </c>
      <c r="BC41" s="0" t="s">
        <v>58</v>
      </c>
    </row>
    <row r="42" customFormat="false" ht="12.8" hidden="false" customHeight="false" outlineLevel="0" collapsed="false">
      <c r="A42" s="0" t="str">
        <f aca="false">SUBSTITUTE(SUBSTITUTE(LOWER(_xlfn.CONCAT(M42, "-", O42,"-", N42)), "_", "-"), "---", "-")</f>
        <v>traditional-bliss-bath-treatment</v>
      </c>
      <c r="F42" s="0" t="str">
        <f aca="false">IF(B42 = "", "", SUBSTITUTE(_xlfn.CONCAT("Line: ", M42, ", Type: ", N42, ", Scent: ", O42), "_", " "))</f>
        <v/>
      </c>
      <c r="I42" s="2" t="n">
        <f aca="false">IF(B42 = "",I41,FIND("-", B42, 1))</f>
        <v>13</v>
      </c>
      <c r="J42" s="2" t="e">
        <f aca="false">IF(B42 = "",J41,FIND("-", B42, FIND("-", B42, FIND("-", B42, 1)+1)+1))</f>
        <v>#VALUE!</v>
      </c>
      <c r="K42" s="2" t="n">
        <f aca="false">IF(B42 = "",K41,FIND("-", B42, FIND("-", B42, 1)+1))</f>
        <v>21</v>
      </c>
      <c r="L42" s="2" t="n">
        <f aca="false">IF(B42 = "",L41,IF(ISERROR(J42),K42,J42))</f>
        <v>21</v>
      </c>
      <c r="M42" s="2" t="str">
        <f aca="false">IF(B42 = "",M41,SUBSTITUTE(LEFT(B42,I42-2)," ","_"))</f>
        <v>Traditional</v>
      </c>
      <c r="N42" s="2" t="str">
        <f aca="false">IF(B42 = "",N41,SUBSTITUTE(RIGHT(B42, LEN(B42)-L42-1)," ","_"))</f>
        <v>Bath_Treatment</v>
      </c>
      <c r="O42" s="2" t="str">
        <f aca="false">IF(B42 = "",O41,SUBSTITUTE(SUBSTITUTE(MID(B42,I42+2,L42-I42-3)," ","_"),"/","_"))</f>
        <v>Bliss</v>
      </c>
      <c r="P42" s="0" t="s">
        <v>59</v>
      </c>
      <c r="U42" s="0" t="str">
        <f aca="false">SUBSTITUTE(_xlfn.CONCAT(M42, " - ", O42, " - ",N42, " - ", P42), "_", " ")</f>
        <v>Traditional - Bliss - Bath Treatment - 250g</v>
      </c>
      <c r="V42" s="0" t="n">
        <v>250</v>
      </c>
      <c r="X42" s="0" t="n">
        <v>0</v>
      </c>
      <c r="Y42" s="0" t="s">
        <v>54</v>
      </c>
      <c r="Z42" s="0" t="s">
        <v>55</v>
      </c>
      <c r="AA42" s="0" t="n">
        <v>12</v>
      </c>
      <c r="AC42" s="1" t="s">
        <v>51</v>
      </c>
      <c r="AD42" s="1" t="s">
        <v>51</v>
      </c>
      <c r="AF42" s="2" t="str">
        <f aca="false">IF(B42 = "","",_xlfn.CONCAT("https://cdn.shopify.com/s/files/1/1773/1117/files/WWMS_-_",N42,"_-_",P42,"_-_",M42,"_-_",O42,"_-_Front.png"))</f>
        <v/>
      </c>
      <c r="AH42" s="0" t="str">
        <f aca="false">IF(B42 = "", "", B42)</f>
        <v/>
      </c>
      <c r="AI42" s="1" t="s">
        <v>56</v>
      </c>
      <c r="AY42" s="2" t="str">
        <f aca="false">_xlfn.CONCAT("https://cdn.shopify.com/s/files/1/1773/1117/files/WWMS_-_",N42,"_-_",P42,"_-_",M42,"_-_",O42,"_-_Front.png")</f>
        <v>https://cdn.shopify.com/s/files/1/1773/1117/files/WWMS_-_Bath_Treatment_-_250g_-_Traditional_-_Bliss_-_Front.png</v>
      </c>
      <c r="AZ42" s="0" t="s">
        <v>57</v>
      </c>
      <c r="BC42" s="0" t="s">
        <v>58</v>
      </c>
    </row>
    <row r="43" customFormat="false" ht="12.8" hidden="false" customHeight="false" outlineLevel="0" collapsed="false">
      <c r="A43" s="0" t="str">
        <f aca="false">SUBSTITUTE(SUBSTITUTE(LOWER(_xlfn.CONCAT(M43, "-", O43,"-", N43)), "_", "-"), "---", "-")</f>
        <v>traditional-bliss-bath-treatment</v>
      </c>
      <c r="F43" s="0" t="str">
        <f aca="false">IF(B43 = "", "", SUBSTITUTE(_xlfn.CONCAT("Line: ", M43, ", Type: ", N43, ", Scent: ", O43), "_", " "))</f>
        <v/>
      </c>
      <c r="I43" s="2" t="n">
        <f aca="false">IF(B43 = "",I42,FIND("-", B43, 1))</f>
        <v>13</v>
      </c>
      <c r="J43" s="2" t="e">
        <f aca="false">IF(B43 = "",J42,FIND("-", B43, FIND("-", B43, FIND("-", B43, 1)+1)+1))</f>
        <v>#VALUE!</v>
      </c>
      <c r="K43" s="2" t="n">
        <f aca="false">IF(B43 = "",K42,FIND("-", B43, FIND("-", B43, 1)+1))</f>
        <v>21</v>
      </c>
      <c r="L43" s="2" t="n">
        <f aca="false">IF(B43 = "",L42,IF(ISERROR(J43),K43,J43))</f>
        <v>21</v>
      </c>
      <c r="M43" s="2" t="str">
        <f aca="false">IF(B43 = "",M42,SUBSTITUTE(LEFT(B43,I43-2)," ","_"))</f>
        <v>Traditional</v>
      </c>
      <c r="N43" s="2" t="str">
        <f aca="false">IF(B43 = "",N42,SUBSTITUTE(RIGHT(B43, LEN(B43)-L43-1)," ","_"))</f>
        <v>Bath_Treatment</v>
      </c>
      <c r="O43" s="2" t="str">
        <f aca="false">IF(B43 = "",O42,SUBSTITUTE(SUBSTITUTE(MID(B43,I43+2,L43-I43-3)," ","_"),"/","_"))</f>
        <v>Bliss</v>
      </c>
      <c r="P43" s="0" t="s">
        <v>60</v>
      </c>
      <c r="U43" s="0" t="str">
        <f aca="false">SUBSTITUTE(_xlfn.CONCAT(M43, " - ", O43, " - ",N43, " - ", P43), "_", " ")</f>
        <v>Traditional - Bliss - Bath Treatment - 1kg</v>
      </c>
      <c r="V43" s="0" t="n">
        <v>1000</v>
      </c>
      <c r="X43" s="0" t="n">
        <v>0</v>
      </c>
      <c r="Y43" s="0" t="s">
        <v>54</v>
      </c>
      <c r="Z43" s="0" t="s">
        <v>55</v>
      </c>
      <c r="AA43" s="0" t="n">
        <v>30</v>
      </c>
      <c r="AC43" s="1" t="s">
        <v>51</v>
      </c>
      <c r="AD43" s="1" t="s">
        <v>51</v>
      </c>
      <c r="AF43" s="2" t="str">
        <f aca="false">IF(B43 = "","",_xlfn.CONCAT("https://cdn.shopify.com/s/files/1/1773/1117/files/WWMS_-_",N43,"_-_",P43,"_-_",M43,"_-_",O43,"_-_Front.png"))</f>
        <v/>
      </c>
      <c r="AH43" s="0" t="str">
        <f aca="false">IF(B43 = "", "", B43)</f>
        <v/>
      </c>
      <c r="AI43" s="1" t="s">
        <v>56</v>
      </c>
      <c r="AY43" s="2" t="str">
        <f aca="false">_xlfn.CONCAT("https://cdn.shopify.com/s/files/1/1773/1117/files/WWMS_-_",N43,"_-_",P43,"_-_",M43,"_-_",O43,"_-_Front.png")</f>
        <v>https://cdn.shopify.com/s/files/1/1773/1117/files/WWMS_-_Bath_Treatment_-_1kg_-_Traditional_-_Bliss_-_Front.png</v>
      </c>
      <c r="AZ43" s="0" t="s">
        <v>57</v>
      </c>
      <c r="BC43" s="0" t="s">
        <v>58</v>
      </c>
    </row>
    <row r="44" customFormat="false" ht="12.8" hidden="false" customHeight="false" outlineLevel="0" collapsed="false">
      <c r="A44" s="0" t="str">
        <f aca="false">SUBSTITUTE(SUBSTITUTE(LOWER(_xlfn.CONCAT(M44, "-", O44,"-", N44)), "_", "-"), "---", "-")</f>
        <v>traditional-bad-kitty-bath-treatment</v>
      </c>
      <c r="B44" s="0" t="s">
        <v>74</v>
      </c>
      <c r="C44" s="3"/>
      <c r="D44" s="0" t="s">
        <v>49</v>
      </c>
      <c r="E44" s="0" t="s">
        <v>50</v>
      </c>
      <c r="F44" s="0" t="str">
        <f aca="false">IF(B44 = "", "", SUBSTITUTE(_xlfn.CONCAT("Line: ", M44, ", Type: ", N44, ", Scent: ", O44), "_", " "))</f>
        <v>Line: Traditional, Type: Bath Treatment, Scent: Bad Kitty</v>
      </c>
      <c r="G44" s="1" t="s">
        <v>51</v>
      </c>
      <c r="H44" s="0" t="s">
        <v>52</v>
      </c>
      <c r="I44" s="2" t="n">
        <f aca="false">IF(B44 = "",I43,FIND("-", B44, 1))</f>
        <v>13</v>
      </c>
      <c r="J44" s="2" t="e">
        <f aca="false">IF(B44 = "",J43,FIND("-", B44, FIND("-", B44, FIND("-", B44, 1)+1)+1))</f>
        <v>#VALUE!</v>
      </c>
      <c r="K44" s="2" t="n">
        <f aca="false">IF(B44 = "",K43,FIND("-", B44, FIND("-", B44, 1)+1))</f>
        <v>25</v>
      </c>
      <c r="L44" s="2" t="n">
        <f aca="false">IF(B44 = "",L43,IF(ISERROR(J44),K44,J44))</f>
        <v>25</v>
      </c>
      <c r="M44" s="2" t="str">
        <f aca="false">IF(B44 = "",M43,SUBSTITUTE(LEFT(B44,I44-2)," ","_"))</f>
        <v>Traditional</v>
      </c>
      <c r="N44" s="2" t="str">
        <f aca="false">IF(B44 = "",N43,SUBSTITUTE(RIGHT(B44, LEN(B44)-L44-1)," ","_"))</f>
        <v>Bath_Treatment</v>
      </c>
      <c r="O44" s="2" t="str">
        <f aca="false">IF(B44 = "",O43,SUBSTITUTE(SUBSTITUTE(MID(B44,I44+2,L44-I44-3)," ","_"),"/","_"))</f>
        <v>Bad_Kitty</v>
      </c>
      <c r="P44" s="0" t="s">
        <v>53</v>
      </c>
      <c r="U44" s="0" t="str">
        <f aca="false">SUBSTITUTE(_xlfn.CONCAT(M44, " - ", O44, " - ",N44, " - ", P44), "_", " ")</f>
        <v>Traditional - Bad Kitty - Bath Treatment - 100g</v>
      </c>
      <c r="V44" s="0" t="n">
        <v>100</v>
      </c>
      <c r="X44" s="0" t="n">
        <v>0</v>
      </c>
      <c r="Y44" s="0" t="s">
        <v>54</v>
      </c>
      <c r="Z44" s="0" t="s">
        <v>55</v>
      </c>
      <c r="AA44" s="0" t="n">
        <v>6</v>
      </c>
      <c r="AC44" s="1" t="s">
        <v>51</v>
      </c>
      <c r="AD44" s="1" t="s">
        <v>51</v>
      </c>
      <c r="AF44" s="2" t="str">
        <f aca="false">IF(B44 = "","",_xlfn.CONCAT("https://cdn.shopify.com/s/files/1/1773/1117/files/WWMS_-_",N44,"_-_",P44,"_-_",M44,"_-_",O44,"_-_Front.png"))</f>
        <v>https://cdn.shopify.com/s/files/1/1773/1117/files/WWMS_-_Bath_Treatment_-_100g_-_Traditional_-_Bad_Kitty_-_Front.png</v>
      </c>
      <c r="AG44" s="0" t="n">
        <v>1</v>
      </c>
      <c r="AH44" s="0" t="str">
        <f aca="false">IF(B44 = "", "", B44)</f>
        <v>Traditional - Bad Kitty - Bath Treatment</v>
      </c>
      <c r="AI44" s="1" t="s">
        <v>56</v>
      </c>
      <c r="AY44" s="2" t="str">
        <f aca="false">_xlfn.CONCAT("https://cdn.shopify.com/s/files/1/1773/1117/files/WWMS_-_",N44,"_-_",P44,"_-_",M44,"_-_",O44,"_-_Front.png")</f>
        <v>https://cdn.shopify.com/s/files/1/1773/1117/files/WWMS_-_Bath_Treatment_-_100g_-_Traditional_-_Bad_Kitty_-_Front.png</v>
      </c>
      <c r="AZ44" s="0" t="s">
        <v>57</v>
      </c>
      <c r="BC44" s="0" t="s">
        <v>58</v>
      </c>
    </row>
    <row r="45" customFormat="false" ht="12.8" hidden="false" customHeight="false" outlineLevel="0" collapsed="false">
      <c r="A45" s="0" t="str">
        <f aca="false">SUBSTITUTE(SUBSTITUTE(LOWER(_xlfn.CONCAT(M45, "-", O45,"-", N45)), "_", "-"), "---", "-")</f>
        <v>traditional-bad-kitty-bath-treatment</v>
      </c>
      <c r="F45" s="0" t="str">
        <f aca="false">IF(B45 = "", "", SUBSTITUTE(_xlfn.CONCAT("Line: ", M45, ", Type: ", N45, ", Scent: ", O45), "_", " "))</f>
        <v/>
      </c>
      <c r="I45" s="2" t="n">
        <f aca="false">IF(B45 = "",I44,FIND("-", B45, 1))</f>
        <v>13</v>
      </c>
      <c r="J45" s="2" t="e">
        <f aca="false">IF(B45 = "",J44,FIND("-", B45, FIND("-", B45, FIND("-", B45, 1)+1)+1))</f>
        <v>#VALUE!</v>
      </c>
      <c r="K45" s="2" t="n">
        <f aca="false">IF(B45 = "",K44,FIND("-", B45, FIND("-", B45, 1)+1))</f>
        <v>25</v>
      </c>
      <c r="L45" s="2" t="n">
        <f aca="false">IF(B45 = "",L44,IF(ISERROR(J45),K45,J45))</f>
        <v>25</v>
      </c>
      <c r="M45" s="2" t="str">
        <f aca="false">IF(B45 = "",M44,SUBSTITUTE(LEFT(B45,I45-2)," ","_"))</f>
        <v>Traditional</v>
      </c>
      <c r="N45" s="2" t="str">
        <f aca="false">IF(B45 = "",N44,SUBSTITUTE(RIGHT(B45, LEN(B45)-L45-1)," ","_"))</f>
        <v>Bath_Treatment</v>
      </c>
      <c r="O45" s="2" t="str">
        <f aca="false">IF(B45 = "",O44,SUBSTITUTE(SUBSTITUTE(MID(B45,I45+2,L45-I45-3)," ","_"),"/","_"))</f>
        <v>Bad_Kitty</v>
      </c>
      <c r="P45" s="0" t="s">
        <v>59</v>
      </c>
      <c r="U45" s="0" t="str">
        <f aca="false">SUBSTITUTE(_xlfn.CONCAT(M45, " - ", O45, " - ",N45, " - ", P45), "_", " ")</f>
        <v>Traditional - Bad Kitty - Bath Treatment - 250g</v>
      </c>
      <c r="V45" s="0" t="n">
        <v>250</v>
      </c>
      <c r="X45" s="0" t="n">
        <v>0</v>
      </c>
      <c r="Y45" s="0" t="s">
        <v>54</v>
      </c>
      <c r="Z45" s="0" t="s">
        <v>55</v>
      </c>
      <c r="AA45" s="0" t="n">
        <v>12</v>
      </c>
      <c r="AC45" s="1" t="s">
        <v>51</v>
      </c>
      <c r="AD45" s="1" t="s">
        <v>51</v>
      </c>
      <c r="AF45" s="2" t="str">
        <f aca="false">IF(B45 = "","",_xlfn.CONCAT("https://cdn.shopify.com/s/files/1/1773/1117/files/WWMS_-_",N45,"_-_",P45,"_-_",M45,"_-_",O45,"_-_Front.png"))</f>
        <v/>
      </c>
      <c r="AH45" s="0" t="str">
        <f aca="false">IF(B45 = "", "", B45)</f>
        <v/>
      </c>
      <c r="AI45" s="1" t="s">
        <v>56</v>
      </c>
      <c r="AY45" s="2" t="str">
        <f aca="false">_xlfn.CONCAT("https://cdn.shopify.com/s/files/1/1773/1117/files/WWMS_-_",N45,"_-_",P45,"_-_",M45,"_-_",O45,"_-_Front.png")</f>
        <v>https://cdn.shopify.com/s/files/1/1773/1117/files/WWMS_-_Bath_Treatment_-_250g_-_Traditional_-_Bad_Kitty_-_Front.png</v>
      </c>
      <c r="AZ45" s="0" t="s">
        <v>57</v>
      </c>
      <c r="BC45" s="0" t="s">
        <v>58</v>
      </c>
    </row>
    <row r="46" customFormat="false" ht="12.8" hidden="false" customHeight="false" outlineLevel="0" collapsed="false">
      <c r="A46" s="0" t="str">
        <f aca="false">SUBSTITUTE(SUBSTITUTE(LOWER(_xlfn.CONCAT(M46, "-", O46,"-", N46)), "_", "-"), "---", "-")</f>
        <v>traditional-bad-kitty-bath-treatment</v>
      </c>
      <c r="F46" s="0" t="str">
        <f aca="false">IF(B46 = "", "", SUBSTITUTE(_xlfn.CONCAT("Line: ", M46, ", Type: ", N46, ", Scent: ", O46), "_", " "))</f>
        <v/>
      </c>
      <c r="I46" s="2" t="n">
        <f aca="false">IF(B46 = "",I45,FIND("-", B46, 1))</f>
        <v>13</v>
      </c>
      <c r="J46" s="2" t="e">
        <f aca="false">IF(B46 = "",J45,FIND("-", B46, FIND("-", B46, FIND("-", B46, 1)+1)+1))</f>
        <v>#VALUE!</v>
      </c>
      <c r="K46" s="2" t="n">
        <f aca="false">IF(B46 = "",K45,FIND("-", B46, FIND("-", B46, 1)+1))</f>
        <v>25</v>
      </c>
      <c r="L46" s="2" t="n">
        <f aca="false">IF(B46 = "",L45,IF(ISERROR(J46),K46,J46))</f>
        <v>25</v>
      </c>
      <c r="M46" s="2" t="str">
        <f aca="false">IF(B46 = "",M45,SUBSTITUTE(LEFT(B46,I46-2)," ","_"))</f>
        <v>Traditional</v>
      </c>
      <c r="N46" s="2" t="str">
        <f aca="false">IF(B46 = "",N45,SUBSTITUTE(RIGHT(B46, LEN(B46)-L46-1)," ","_"))</f>
        <v>Bath_Treatment</v>
      </c>
      <c r="O46" s="2" t="str">
        <f aca="false">IF(B46 = "",O45,SUBSTITUTE(SUBSTITUTE(MID(B46,I46+2,L46-I46-3)," ","_"),"/","_"))</f>
        <v>Bad_Kitty</v>
      </c>
      <c r="P46" s="0" t="s">
        <v>60</v>
      </c>
      <c r="U46" s="0" t="str">
        <f aca="false">SUBSTITUTE(_xlfn.CONCAT(M46, " - ", O46, " - ",N46, " - ", P46), "_", " ")</f>
        <v>Traditional - Bad Kitty - Bath Treatment - 1kg</v>
      </c>
      <c r="V46" s="0" t="n">
        <v>1000</v>
      </c>
      <c r="X46" s="0" t="n">
        <v>0</v>
      </c>
      <c r="Y46" s="0" t="s">
        <v>54</v>
      </c>
      <c r="Z46" s="0" t="s">
        <v>55</v>
      </c>
      <c r="AA46" s="0" t="n">
        <v>30</v>
      </c>
      <c r="AC46" s="1" t="s">
        <v>51</v>
      </c>
      <c r="AD46" s="1" t="s">
        <v>51</v>
      </c>
      <c r="AF46" s="2" t="str">
        <f aca="false">IF(B46 = "","",_xlfn.CONCAT("https://cdn.shopify.com/s/files/1/1773/1117/files/WWMS_-_",N46,"_-_",P46,"_-_",M46,"_-_",O46,"_-_Front.png"))</f>
        <v/>
      </c>
      <c r="AH46" s="0" t="str">
        <f aca="false">IF(B46 = "", "", B46)</f>
        <v/>
      </c>
      <c r="AI46" s="1" t="s">
        <v>56</v>
      </c>
      <c r="AY46" s="2" t="str">
        <f aca="false">_xlfn.CONCAT("https://cdn.shopify.com/s/files/1/1773/1117/files/WWMS_-_",N46,"_-_",P46,"_-_",M46,"_-_",O46,"_-_Front.png")</f>
        <v>https://cdn.shopify.com/s/files/1/1773/1117/files/WWMS_-_Bath_Treatment_-_1kg_-_Traditional_-_Bad_Kitty_-_Front.png</v>
      </c>
      <c r="AZ46" s="0" t="s">
        <v>57</v>
      </c>
      <c r="BC46" s="0" t="s">
        <v>58</v>
      </c>
    </row>
    <row r="47" customFormat="false" ht="12.8" hidden="false" customHeight="false" outlineLevel="0" collapsed="false">
      <c r="A47" s="0" t="str">
        <f aca="false">SUBSTITUTE(SUBSTITUTE(LOWER(_xlfn.CONCAT(M47, "-", O47,"-", N47)), "_", "-"), "---", "-")</f>
        <v>traditional-transform-bath-treatment</v>
      </c>
      <c r="B47" s="0" t="s">
        <v>75</v>
      </c>
      <c r="D47" s="0" t="s">
        <v>49</v>
      </c>
      <c r="E47" s="0" t="s">
        <v>50</v>
      </c>
      <c r="F47" s="0" t="str">
        <f aca="false">IF(B47 = "", "", SUBSTITUTE(_xlfn.CONCAT("Line: ", M47, ", Type: ", N47, ", Scent: ", O47), "_", " "))</f>
        <v>Line: Traditional, Type: Bath Treatment, Scent: Transform</v>
      </c>
      <c r="G47" s="1" t="s">
        <v>51</v>
      </c>
      <c r="H47" s="0" t="s">
        <v>52</v>
      </c>
      <c r="I47" s="2" t="n">
        <f aca="false">IF(B47 = "",I46,FIND("-", B47, 1))</f>
        <v>13</v>
      </c>
      <c r="J47" s="2" t="e">
        <f aca="false">IF(B47 = "",J46,FIND("-", B47, FIND("-", B47, FIND("-", B47, 1)+1)+1))</f>
        <v>#VALUE!</v>
      </c>
      <c r="K47" s="2" t="n">
        <f aca="false">IF(B47 = "",K46,FIND("-", B47, FIND("-", B47, 1)+1))</f>
        <v>25</v>
      </c>
      <c r="L47" s="2" t="n">
        <f aca="false">IF(B47 = "",L46,IF(ISERROR(J47),K47,J47))</f>
        <v>25</v>
      </c>
      <c r="M47" s="2" t="str">
        <f aca="false">IF(B47 = "",M46,SUBSTITUTE(LEFT(B47,I47-2)," ","_"))</f>
        <v>Traditional</v>
      </c>
      <c r="N47" s="2" t="str">
        <f aca="false">IF(B47 = "",N46,SUBSTITUTE(RIGHT(B47, LEN(B47)-L47-1)," ","_"))</f>
        <v>Bath_Treatment</v>
      </c>
      <c r="O47" s="2" t="str">
        <f aca="false">IF(B47 = "",O46,SUBSTITUTE(SUBSTITUTE(MID(B47,I47+2,L47-I47-3)," ","_"),"/","_"))</f>
        <v>Transform</v>
      </c>
      <c r="P47" s="0" t="s">
        <v>53</v>
      </c>
      <c r="U47" s="0" t="str">
        <f aca="false">SUBSTITUTE(_xlfn.CONCAT(M47, " - ", O47, " - ",N47, " - ", P47), "_", " ")</f>
        <v>Traditional - Transform - Bath Treatment - 100g</v>
      </c>
      <c r="V47" s="0" t="n">
        <v>100</v>
      </c>
      <c r="X47" s="0" t="n">
        <v>0</v>
      </c>
      <c r="Y47" s="0" t="s">
        <v>54</v>
      </c>
      <c r="Z47" s="0" t="s">
        <v>55</v>
      </c>
      <c r="AA47" s="0" t="n">
        <v>6</v>
      </c>
      <c r="AC47" s="1" t="s">
        <v>51</v>
      </c>
      <c r="AD47" s="1" t="s">
        <v>51</v>
      </c>
      <c r="AF47" s="2" t="str">
        <f aca="false">IF(B47 = "","",_xlfn.CONCAT("https://cdn.shopify.com/s/files/1/1773/1117/files/WWMS_-_",N47,"_-_",P47,"_-_",M47,"_-_",O47,"_-_Front.png"))</f>
        <v>https://cdn.shopify.com/s/files/1/1773/1117/files/WWMS_-_Bath_Treatment_-_100g_-_Traditional_-_Transform_-_Front.png</v>
      </c>
      <c r="AG47" s="0" t="n">
        <v>1</v>
      </c>
      <c r="AH47" s="0" t="str">
        <f aca="false">IF(B47 = "", "", B47)</f>
        <v>Traditional - Transform - Bath Treatment</v>
      </c>
      <c r="AI47" s="1" t="s">
        <v>56</v>
      </c>
      <c r="AY47" s="2" t="str">
        <f aca="false">_xlfn.CONCAT("https://cdn.shopify.com/s/files/1/1773/1117/files/WWMS_-_",N47,"_-_",P47,"_-_",M47,"_-_",O47,"_-_Front.png")</f>
        <v>https://cdn.shopify.com/s/files/1/1773/1117/files/WWMS_-_Bath_Treatment_-_100g_-_Traditional_-_Transform_-_Front.png</v>
      </c>
      <c r="AZ47" s="0" t="s">
        <v>57</v>
      </c>
      <c r="BC47" s="0" t="s">
        <v>58</v>
      </c>
    </row>
    <row r="48" customFormat="false" ht="12.8" hidden="false" customHeight="false" outlineLevel="0" collapsed="false">
      <c r="A48" s="0" t="str">
        <f aca="false">SUBSTITUTE(SUBSTITUTE(LOWER(_xlfn.CONCAT(M48, "-", O48,"-", N48)), "_", "-"), "---", "-")</f>
        <v>traditional-transform-bath-treatment</v>
      </c>
      <c r="F48" s="0" t="str">
        <f aca="false">IF(B48 = "", "", SUBSTITUTE(_xlfn.CONCAT("Line: ", M48, ", Type: ", N48, ", Scent: ", O48), "_", " "))</f>
        <v/>
      </c>
      <c r="I48" s="2" t="n">
        <f aca="false">IF(B48 = "",I47,FIND("-", B48, 1))</f>
        <v>13</v>
      </c>
      <c r="J48" s="2" t="e">
        <f aca="false">IF(B48 = "",J47,FIND("-", B48, FIND("-", B48, FIND("-", B48, 1)+1)+1))</f>
        <v>#VALUE!</v>
      </c>
      <c r="K48" s="2" t="n">
        <f aca="false">IF(B48 = "",K47,FIND("-", B48, FIND("-", B48, 1)+1))</f>
        <v>25</v>
      </c>
      <c r="L48" s="2" t="n">
        <f aca="false">IF(B48 = "",L47,IF(ISERROR(J48),K48,J48))</f>
        <v>25</v>
      </c>
      <c r="M48" s="2" t="str">
        <f aca="false">IF(B48 = "",M47,SUBSTITUTE(LEFT(B48,I48-2)," ","_"))</f>
        <v>Traditional</v>
      </c>
      <c r="N48" s="2" t="str">
        <f aca="false">IF(B48 = "",N47,SUBSTITUTE(RIGHT(B48, LEN(B48)-L48-1)," ","_"))</f>
        <v>Bath_Treatment</v>
      </c>
      <c r="O48" s="2" t="str">
        <f aca="false">IF(B48 = "",O47,SUBSTITUTE(SUBSTITUTE(MID(B48,I48+2,L48-I48-3)," ","_"),"/","_"))</f>
        <v>Transform</v>
      </c>
      <c r="P48" s="0" t="s">
        <v>59</v>
      </c>
      <c r="U48" s="0" t="str">
        <f aca="false">SUBSTITUTE(_xlfn.CONCAT(M48, " - ", O48, " - ",N48, " - ", P48), "_", " ")</f>
        <v>Traditional - Transform - Bath Treatment - 250g</v>
      </c>
      <c r="V48" s="0" t="n">
        <v>250</v>
      </c>
      <c r="X48" s="0" t="n">
        <v>0</v>
      </c>
      <c r="Y48" s="0" t="s">
        <v>54</v>
      </c>
      <c r="Z48" s="0" t="s">
        <v>55</v>
      </c>
      <c r="AA48" s="0" t="n">
        <v>12</v>
      </c>
      <c r="AC48" s="1" t="s">
        <v>51</v>
      </c>
      <c r="AD48" s="1" t="s">
        <v>51</v>
      </c>
      <c r="AF48" s="2" t="str">
        <f aca="false">IF(B48 = "","",_xlfn.CONCAT("https://cdn.shopify.com/s/files/1/1773/1117/files/WWMS_-_",N48,"_-_",P48,"_-_",M48,"_-_",O48,"_-_Front.png"))</f>
        <v/>
      </c>
      <c r="AH48" s="0" t="str">
        <f aca="false">IF(B48 = "", "", B48)</f>
        <v/>
      </c>
      <c r="AI48" s="1" t="s">
        <v>56</v>
      </c>
      <c r="AY48" s="2" t="str">
        <f aca="false">_xlfn.CONCAT("https://cdn.shopify.com/s/files/1/1773/1117/files/WWMS_-_",N48,"_-_",P48,"_-_",M48,"_-_",O48,"_-_Front.png")</f>
        <v>https://cdn.shopify.com/s/files/1/1773/1117/files/WWMS_-_Bath_Treatment_-_250g_-_Traditional_-_Transform_-_Front.png</v>
      </c>
      <c r="AZ48" s="0" t="s">
        <v>57</v>
      </c>
      <c r="BC48" s="0" t="s">
        <v>58</v>
      </c>
    </row>
    <row r="49" customFormat="false" ht="12.8" hidden="false" customHeight="false" outlineLevel="0" collapsed="false">
      <c r="A49" s="0" t="str">
        <f aca="false">SUBSTITUTE(SUBSTITUTE(LOWER(_xlfn.CONCAT(M49, "-", O49,"-", N49)), "_", "-"), "---", "-")</f>
        <v>traditional-transform-bath-treatment</v>
      </c>
      <c r="F49" s="0" t="str">
        <f aca="false">IF(B49 = "", "", SUBSTITUTE(_xlfn.CONCAT("Line: ", M49, ", Type: ", N49, ", Scent: ", O49), "_", " "))</f>
        <v/>
      </c>
      <c r="I49" s="2" t="n">
        <f aca="false">IF(B49 = "",I48,FIND("-", B49, 1))</f>
        <v>13</v>
      </c>
      <c r="J49" s="2" t="e">
        <f aca="false">IF(B49 = "",J48,FIND("-", B49, FIND("-", B49, FIND("-", B49, 1)+1)+1))</f>
        <v>#VALUE!</v>
      </c>
      <c r="K49" s="2" t="n">
        <f aca="false">IF(B49 = "",K48,FIND("-", B49, FIND("-", B49, 1)+1))</f>
        <v>25</v>
      </c>
      <c r="L49" s="2" t="n">
        <f aca="false">IF(B49 = "",L48,IF(ISERROR(J49),K49,J49))</f>
        <v>25</v>
      </c>
      <c r="M49" s="2" t="str">
        <f aca="false">IF(B49 = "",M48,SUBSTITUTE(LEFT(B49,I49-2)," ","_"))</f>
        <v>Traditional</v>
      </c>
      <c r="N49" s="2" t="str">
        <f aca="false">IF(B49 = "",N48,SUBSTITUTE(RIGHT(B49, LEN(B49)-L49-1)," ","_"))</f>
        <v>Bath_Treatment</v>
      </c>
      <c r="O49" s="2" t="str">
        <f aca="false">IF(B49 = "",O48,SUBSTITUTE(SUBSTITUTE(MID(B49,I49+2,L49-I49-3)," ","_"),"/","_"))</f>
        <v>Transform</v>
      </c>
      <c r="P49" s="0" t="s">
        <v>60</v>
      </c>
      <c r="U49" s="0" t="str">
        <f aca="false">SUBSTITUTE(_xlfn.CONCAT(M49, " - ", O49, " - ",N49, " - ", P49), "_", " ")</f>
        <v>Traditional - Transform - Bath Treatment - 1kg</v>
      </c>
      <c r="V49" s="0" t="n">
        <v>1000</v>
      </c>
      <c r="X49" s="0" t="n">
        <v>0</v>
      </c>
      <c r="Y49" s="0" t="s">
        <v>54</v>
      </c>
      <c r="Z49" s="0" t="s">
        <v>55</v>
      </c>
      <c r="AA49" s="0" t="n">
        <v>30</v>
      </c>
      <c r="AC49" s="1" t="s">
        <v>51</v>
      </c>
      <c r="AD49" s="1" t="s">
        <v>51</v>
      </c>
      <c r="AF49" s="2" t="str">
        <f aca="false">IF(B49 = "","",_xlfn.CONCAT("https://cdn.shopify.com/s/files/1/1773/1117/files/WWMS_-_",N49,"_-_",P49,"_-_",M49,"_-_",O49,"_-_Front.png"))</f>
        <v/>
      </c>
      <c r="AH49" s="0" t="str">
        <f aca="false">IF(B49 = "", "", B49)</f>
        <v/>
      </c>
      <c r="AI49" s="1" t="s">
        <v>56</v>
      </c>
      <c r="AY49" s="2" t="str">
        <f aca="false">_xlfn.CONCAT("https://cdn.shopify.com/s/files/1/1773/1117/files/WWMS_-_",N49,"_-_",P49,"_-_",M49,"_-_",O49,"_-_Front.png")</f>
        <v>https://cdn.shopify.com/s/files/1/1773/1117/files/WWMS_-_Bath_Treatment_-_1kg_-_Traditional_-_Transform_-_Front.png</v>
      </c>
      <c r="AZ49" s="0" t="s">
        <v>57</v>
      </c>
      <c r="BC49" s="0" t="s">
        <v>58</v>
      </c>
    </row>
    <row r="50" customFormat="false" ht="12.8" hidden="false" customHeight="false" outlineLevel="0" collapsed="false">
      <c r="A50" s="0" t="str">
        <f aca="false">SUBSTITUTE(SUBSTITUTE(LOWER(_xlfn.CONCAT(M50, "-", O50,"-", N50)), "_", "-"), "---", "-")</f>
        <v>traditional-patience-bath-treatment</v>
      </c>
      <c r="B50" s="0" t="s">
        <v>76</v>
      </c>
      <c r="D50" s="0" t="s">
        <v>49</v>
      </c>
      <c r="E50" s="0" t="s">
        <v>50</v>
      </c>
      <c r="F50" s="0" t="str">
        <f aca="false">IF(B50 = "", "", SUBSTITUTE(_xlfn.CONCAT("Line: ", M50, ", Type: ", N50, ", Scent: ", O50), "_", " "))</f>
        <v>Line: Traditional, Type: Bath Treatment, Scent: Patience</v>
      </c>
      <c r="G50" s="1" t="s">
        <v>51</v>
      </c>
      <c r="H50" s="0" t="s">
        <v>52</v>
      </c>
      <c r="I50" s="2" t="n">
        <f aca="false">IF(B50 = "",I49,FIND("-", B50, 1))</f>
        <v>13</v>
      </c>
      <c r="J50" s="2" t="e">
        <f aca="false">IF(B50 = "",J49,FIND("-", B50, FIND("-", B50, FIND("-", B50, 1)+1)+1))</f>
        <v>#VALUE!</v>
      </c>
      <c r="K50" s="2" t="n">
        <f aca="false">IF(B50 = "",K49,FIND("-", B50, FIND("-", B50, 1)+1))</f>
        <v>24</v>
      </c>
      <c r="L50" s="2" t="n">
        <f aca="false">IF(B50 = "",L49,IF(ISERROR(J50),K50,J50))</f>
        <v>24</v>
      </c>
      <c r="M50" s="2" t="str">
        <f aca="false">IF(B50 = "",M49,SUBSTITUTE(LEFT(B50,I50-2)," ","_"))</f>
        <v>Traditional</v>
      </c>
      <c r="N50" s="2" t="str">
        <f aca="false">IF(B50 = "",N49,SUBSTITUTE(RIGHT(B50, LEN(B50)-L50-1)," ","_"))</f>
        <v>Bath_Treatment</v>
      </c>
      <c r="O50" s="2" t="str">
        <f aca="false">IF(B50 = "",O49,SUBSTITUTE(SUBSTITUTE(MID(B50,I50+2,L50-I50-3)," ","_"),"/","_"))</f>
        <v>Patience</v>
      </c>
      <c r="P50" s="0" t="s">
        <v>53</v>
      </c>
      <c r="U50" s="0" t="str">
        <f aca="false">SUBSTITUTE(_xlfn.CONCAT(M50, " - ", O50, " - ",N50, " - ", P50), "_", " ")</f>
        <v>Traditional - Patience - Bath Treatment - 100g</v>
      </c>
      <c r="V50" s="0" t="n">
        <v>100</v>
      </c>
      <c r="X50" s="0" t="n">
        <v>0</v>
      </c>
      <c r="Y50" s="0" t="s">
        <v>54</v>
      </c>
      <c r="Z50" s="0" t="s">
        <v>55</v>
      </c>
      <c r="AA50" s="0" t="n">
        <v>6</v>
      </c>
      <c r="AC50" s="1" t="s">
        <v>51</v>
      </c>
      <c r="AD50" s="1" t="s">
        <v>51</v>
      </c>
      <c r="AF50" s="2" t="str">
        <f aca="false">IF(B50 = "","",_xlfn.CONCAT("https://cdn.shopify.com/s/files/1/1773/1117/files/WWMS_-_",N50,"_-_",P50,"_-_",M50,"_-_",O50,"_-_Front.png"))</f>
        <v>https://cdn.shopify.com/s/files/1/1773/1117/files/WWMS_-_Bath_Treatment_-_100g_-_Traditional_-_Patience_-_Front.png</v>
      </c>
      <c r="AG50" s="0" t="n">
        <v>1</v>
      </c>
      <c r="AH50" s="0" t="str">
        <f aca="false">IF(B50 = "", "", B50)</f>
        <v>Traditional - Patience - Bath Treatment</v>
      </c>
      <c r="AI50" s="1" t="s">
        <v>56</v>
      </c>
      <c r="AY50" s="2" t="str">
        <f aca="false">_xlfn.CONCAT("https://cdn.shopify.com/s/files/1/1773/1117/files/WWMS_-_",N50,"_-_",P50,"_-_",M50,"_-_",O50,"_-_Front.png")</f>
        <v>https://cdn.shopify.com/s/files/1/1773/1117/files/WWMS_-_Bath_Treatment_-_100g_-_Traditional_-_Patience_-_Front.png</v>
      </c>
      <c r="AZ50" s="0" t="s">
        <v>57</v>
      </c>
      <c r="BC50" s="0" t="s">
        <v>58</v>
      </c>
    </row>
    <row r="51" customFormat="false" ht="12.8" hidden="false" customHeight="false" outlineLevel="0" collapsed="false">
      <c r="A51" s="0" t="str">
        <f aca="false">SUBSTITUTE(SUBSTITUTE(LOWER(_xlfn.CONCAT(M51, "-", O51,"-", N51)), "_", "-"), "---", "-")</f>
        <v>traditional-patience-bath-treatment</v>
      </c>
      <c r="F51" s="0" t="str">
        <f aca="false">IF(B51 = "", "", SUBSTITUTE(_xlfn.CONCAT("Line: ", M51, ", Type: ", N51, ", Scent: ", O51), "_", " "))</f>
        <v/>
      </c>
      <c r="I51" s="2" t="n">
        <f aca="false">IF(B51 = "",I50,FIND("-", B51, 1))</f>
        <v>13</v>
      </c>
      <c r="J51" s="2" t="e">
        <f aca="false">IF(B51 = "",J50,FIND("-", B51, FIND("-", B51, FIND("-", B51, 1)+1)+1))</f>
        <v>#VALUE!</v>
      </c>
      <c r="K51" s="2" t="n">
        <f aca="false">IF(B51 = "",K50,FIND("-", B51, FIND("-", B51, 1)+1))</f>
        <v>24</v>
      </c>
      <c r="L51" s="2" t="n">
        <f aca="false">IF(B51 = "",L50,IF(ISERROR(J51),K51,J51))</f>
        <v>24</v>
      </c>
      <c r="M51" s="2" t="str">
        <f aca="false">IF(B51 = "",M50,SUBSTITUTE(LEFT(B51,I51-2)," ","_"))</f>
        <v>Traditional</v>
      </c>
      <c r="N51" s="2" t="str">
        <f aca="false">IF(B51 = "",N50,SUBSTITUTE(RIGHT(B51, LEN(B51)-L51-1)," ","_"))</f>
        <v>Bath_Treatment</v>
      </c>
      <c r="O51" s="2" t="str">
        <f aca="false">IF(B51 = "",O50,SUBSTITUTE(SUBSTITUTE(MID(B51,I51+2,L51-I51-3)," ","_"),"/","_"))</f>
        <v>Patience</v>
      </c>
      <c r="P51" s="0" t="s">
        <v>59</v>
      </c>
      <c r="U51" s="0" t="str">
        <f aca="false">SUBSTITUTE(_xlfn.CONCAT(M51, " - ", O51, " - ",N51, " - ", P51), "_", " ")</f>
        <v>Traditional - Patience - Bath Treatment - 250g</v>
      </c>
      <c r="V51" s="0" t="n">
        <v>250</v>
      </c>
      <c r="X51" s="0" t="n">
        <v>0</v>
      </c>
      <c r="Y51" s="0" t="s">
        <v>54</v>
      </c>
      <c r="Z51" s="0" t="s">
        <v>55</v>
      </c>
      <c r="AA51" s="0" t="n">
        <v>12</v>
      </c>
      <c r="AC51" s="1" t="s">
        <v>51</v>
      </c>
      <c r="AD51" s="1" t="s">
        <v>51</v>
      </c>
      <c r="AF51" s="2" t="str">
        <f aca="false">IF(B51 = "","",_xlfn.CONCAT("https://cdn.shopify.com/s/files/1/1773/1117/files/WWMS_-_",N51,"_-_",P51,"_-_",M51,"_-_",O51,"_-_Front.png"))</f>
        <v/>
      </c>
      <c r="AH51" s="0" t="str">
        <f aca="false">IF(B51 = "", "", B51)</f>
        <v/>
      </c>
      <c r="AI51" s="1" t="s">
        <v>56</v>
      </c>
      <c r="AY51" s="2" t="str">
        <f aca="false">_xlfn.CONCAT("https://cdn.shopify.com/s/files/1/1773/1117/files/WWMS_-_",N51,"_-_",P51,"_-_",M51,"_-_",O51,"_-_Front.png")</f>
        <v>https://cdn.shopify.com/s/files/1/1773/1117/files/WWMS_-_Bath_Treatment_-_250g_-_Traditional_-_Patience_-_Front.png</v>
      </c>
      <c r="AZ51" s="0" t="s">
        <v>57</v>
      </c>
      <c r="BC51" s="0" t="s">
        <v>58</v>
      </c>
    </row>
    <row r="52" customFormat="false" ht="12.8" hidden="false" customHeight="false" outlineLevel="0" collapsed="false">
      <c r="A52" s="0" t="str">
        <f aca="false">SUBSTITUTE(SUBSTITUTE(LOWER(_xlfn.CONCAT(M52, "-", O52,"-", N52)), "_", "-"), "---", "-")</f>
        <v>traditional-patience-bath-treatment</v>
      </c>
      <c r="F52" s="0" t="str">
        <f aca="false">IF(B52 = "", "", SUBSTITUTE(_xlfn.CONCAT("Line: ", M52, ", Type: ", N52, ", Scent: ", O52), "_", " "))</f>
        <v/>
      </c>
      <c r="I52" s="2" t="n">
        <f aca="false">IF(B52 = "",I51,FIND("-", B52, 1))</f>
        <v>13</v>
      </c>
      <c r="J52" s="2" t="e">
        <f aca="false">IF(B52 = "",J51,FIND("-", B52, FIND("-", B52, FIND("-", B52, 1)+1)+1))</f>
        <v>#VALUE!</v>
      </c>
      <c r="K52" s="2" t="n">
        <f aca="false">IF(B52 = "",K51,FIND("-", B52, FIND("-", B52, 1)+1))</f>
        <v>24</v>
      </c>
      <c r="L52" s="2" t="n">
        <f aca="false">IF(B52 = "",L51,IF(ISERROR(J52),K52,J52))</f>
        <v>24</v>
      </c>
      <c r="M52" s="2" t="str">
        <f aca="false">IF(B52 = "",M51,SUBSTITUTE(LEFT(B52,I52-2)," ","_"))</f>
        <v>Traditional</v>
      </c>
      <c r="N52" s="2" t="str">
        <f aca="false">IF(B52 = "",N51,SUBSTITUTE(RIGHT(B52, LEN(B52)-L52-1)," ","_"))</f>
        <v>Bath_Treatment</v>
      </c>
      <c r="O52" s="2" t="str">
        <f aca="false">IF(B52 = "",O51,SUBSTITUTE(SUBSTITUTE(MID(B52,I52+2,L52-I52-3)," ","_"),"/","_"))</f>
        <v>Patience</v>
      </c>
      <c r="P52" s="0" t="s">
        <v>60</v>
      </c>
      <c r="U52" s="0" t="str">
        <f aca="false">SUBSTITUTE(_xlfn.CONCAT(M52, " - ", O52, " - ",N52, " - ", P52), "_", " ")</f>
        <v>Traditional - Patience - Bath Treatment - 1kg</v>
      </c>
      <c r="V52" s="0" t="n">
        <v>1000</v>
      </c>
      <c r="X52" s="0" t="n">
        <v>0</v>
      </c>
      <c r="Y52" s="0" t="s">
        <v>54</v>
      </c>
      <c r="Z52" s="0" t="s">
        <v>55</v>
      </c>
      <c r="AA52" s="0" t="n">
        <v>30</v>
      </c>
      <c r="AC52" s="1" t="s">
        <v>51</v>
      </c>
      <c r="AD52" s="1" t="s">
        <v>51</v>
      </c>
      <c r="AF52" s="2" t="str">
        <f aca="false">IF(B52 = "","",_xlfn.CONCAT("https://cdn.shopify.com/s/files/1/1773/1117/files/WWMS_-_",N52,"_-_",P52,"_-_",M52,"_-_",O52,"_-_Front.png"))</f>
        <v/>
      </c>
      <c r="AH52" s="0" t="str">
        <f aca="false">IF(B52 = "", "", B52)</f>
        <v/>
      </c>
      <c r="AI52" s="1" t="s">
        <v>56</v>
      </c>
      <c r="AY52" s="2" t="str">
        <f aca="false">_xlfn.CONCAT("https://cdn.shopify.com/s/files/1/1773/1117/files/WWMS_-_",N52,"_-_",P52,"_-_",M52,"_-_",O52,"_-_Front.png")</f>
        <v>https://cdn.shopify.com/s/files/1/1773/1117/files/WWMS_-_Bath_Treatment_-_1kg_-_Traditional_-_Patience_-_Front.png</v>
      </c>
      <c r="AZ52" s="0" t="s">
        <v>57</v>
      </c>
      <c r="BC52" s="0" t="s">
        <v>58</v>
      </c>
    </row>
    <row r="53" customFormat="false" ht="12.8" hidden="false" customHeight="false" outlineLevel="0" collapsed="false">
      <c r="A53" s="0" t="str">
        <f aca="false">SUBSTITUTE(SUBSTITUTE(LOWER(_xlfn.CONCAT(M53, "-", O53,"-", N53)), "_", "-"), "---", "-")</f>
        <v>traditional-keep-calm-and-transmute-bath-treatment</v>
      </c>
      <c r="B53" s="0" t="s">
        <v>77</v>
      </c>
      <c r="D53" s="0" t="s">
        <v>49</v>
      </c>
      <c r="E53" s="0" t="s">
        <v>50</v>
      </c>
      <c r="F53" s="0" t="str">
        <f aca="false">IF(B53 = "", "", SUBSTITUTE(_xlfn.CONCAT("Line: ", M53, ", Type: ", N53, ", Scent: ", O53), "_", " "))</f>
        <v>Line: Traditional, Type: Bath Treatment, Scent: Keep Calm And Transmute</v>
      </c>
      <c r="G53" s="1" t="s">
        <v>51</v>
      </c>
      <c r="H53" s="0" t="s">
        <v>52</v>
      </c>
      <c r="I53" s="2" t="n">
        <f aca="false">IF(B53 = "",I52,FIND("-", B53, 1))</f>
        <v>13</v>
      </c>
      <c r="J53" s="2" t="e">
        <f aca="false">IF(B53 = "",J52,FIND("-", B53, FIND("-", B53, FIND("-", B53, 1)+1)+1))</f>
        <v>#VALUE!</v>
      </c>
      <c r="K53" s="2" t="n">
        <f aca="false">IF(B53 = "",K52,FIND("-", B53, FIND("-", B53, 1)+1))</f>
        <v>39</v>
      </c>
      <c r="L53" s="2" t="n">
        <f aca="false">IF(B53 = "",L52,IF(ISERROR(J53),K53,J53))</f>
        <v>39</v>
      </c>
      <c r="M53" s="2" t="str">
        <f aca="false">IF(B53 = "",M52,SUBSTITUTE(LEFT(B53,I53-2)," ","_"))</f>
        <v>Traditional</v>
      </c>
      <c r="N53" s="2" t="str">
        <f aca="false">IF(B53 = "",N52,SUBSTITUTE(RIGHT(B53, LEN(B53)-L53-1)," ","_"))</f>
        <v>Bath_Treatment</v>
      </c>
      <c r="O53" s="2" t="str">
        <f aca="false">IF(B53 = "",O52,SUBSTITUTE(SUBSTITUTE(MID(B53,I53+2,L53-I53-3)," ","_"),"/","_"))</f>
        <v>Keep_Calm_And_Transmute</v>
      </c>
      <c r="P53" s="0" t="s">
        <v>53</v>
      </c>
      <c r="U53" s="0" t="str">
        <f aca="false">SUBSTITUTE(_xlfn.CONCAT(M53, " - ", O53, " - ",N53, " - ", P53), "_", " ")</f>
        <v>Traditional - Keep Calm And Transmute - Bath Treatment - 100g</v>
      </c>
      <c r="V53" s="0" t="n">
        <v>100</v>
      </c>
      <c r="X53" s="0" t="n">
        <v>0</v>
      </c>
      <c r="Y53" s="0" t="s">
        <v>54</v>
      </c>
      <c r="Z53" s="0" t="s">
        <v>55</v>
      </c>
      <c r="AA53" s="0" t="n">
        <v>6</v>
      </c>
      <c r="AC53" s="1" t="s">
        <v>51</v>
      </c>
      <c r="AD53" s="1" t="s">
        <v>51</v>
      </c>
      <c r="AF53" s="2" t="str">
        <f aca="false">IF(B53 = "","",_xlfn.CONCAT("https://cdn.shopify.com/s/files/1/1773/1117/files/WWMS_-_",N53,"_-_",P53,"_-_",M53,"_-_",O53,"_-_Front.png"))</f>
        <v>https://cdn.shopify.com/s/files/1/1773/1117/files/WWMS_-_Bath_Treatment_-_100g_-_Traditional_-_Keep_Calm_And_Transmute_-_Front.png</v>
      </c>
      <c r="AG53" s="0" t="n">
        <v>1</v>
      </c>
      <c r="AH53" s="0" t="str">
        <f aca="false">IF(B53 = "", "", B53)</f>
        <v>Traditional - Keep Calm And Transmute - Bath Treatment</v>
      </c>
      <c r="AI53" s="1" t="s">
        <v>56</v>
      </c>
      <c r="AY53" s="2" t="str">
        <f aca="false">_xlfn.CONCAT("https://cdn.shopify.com/s/files/1/1773/1117/files/WWMS_-_",N53,"_-_",P53,"_-_",M53,"_-_",O53,"_-_Front.png")</f>
        <v>https://cdn.shopify.com/s/files/1/1773/1117/files/WWMS_-_Bath_Treatment_-_100g_-_Traditional_-_Keep_Calm_And_Transmute_-_Front.png</v>
      </c>
      <c r="AZ53" s="0" t="s">
        <v>57</v>
      </c>
      <c r="BC53" s="0" t="s">
        <v>58</v>
      </c>
    </row>
    <row r="54" customFormat="false" ht="12.8" hidden="false" customHeight="false" outlineLevel="0" collapsed="false">
      <c r="A54" s="0" t="str">
        <f aca="false">SUBSTITUTE(SUBSTITUTE(LOWER(_xlfn.CONCAT(M54, "-", O54,"-", N54)), "_", "-"), "---", "-")</f>
        <v>traditional-keep-calm-and-transmute-bath-treatment</v>
      </c>
      <c r="F54" s="0" t="str">
        <f aca="false">IF(B54 = "", "", SUBSTITUTE(_xlfn.CONCAT("Line: ", M54, ", Type: ", N54, ", Scent: ", O54), "_", " "))</f>
        <v/>
      </c>
      <c r="I54" s="2" t="n">
        <f aca="false">IF(B54 = "",I53,FIND("-", B54, 1))</f>
        <v>13</v>
      </c>
      <c r="J54" s="2" t="e">
        <f aca="false">IF(B54 = "",J53,FIND("-", B54, FIND("-", B54, FIND("-", B54, 1)+1)+1))</f>
        <v>#VALUE!</v>
      </c>
      <c r="K54" s="2" t="n">
        <f aca="false">IF(B54 = "",K53,FIND("-", B54, FIND("-", B54, 1)+1))</f>
        <v>39</v>
      </c>
      <c r="L54" s="2" t="n">
        <f aca="false">IF(B54 = "",L53,IF(ISERROR(J54),K54,J54))</f>
        <v>39</v>
      </c>
      <c r="M54" s="2" t="str">
        <f aca="false">IF(B54 = "",M53,SUBSTITUTE(LEFT(B54,I54-2)," ","_"))</f>
        <v>Traditional</v>
      </c>
      <c r="N54" s="2" t="str">
        <f aca="false">IF(B54 = "",N53,SUBSTITUTE(RIGHT(B54, LEN(B54)-L54-1)," ","_"))</f>
        <v>Bath_Treatment</v>
      </c>
      <c r="O54" s="2" t="str">
        <f aca="false">IF(B54 = "",O53,SUBSTITUTE(SUBSTITUTE(MID(B54,I54+2,L54-I54-3)," ","_"),"/","_"))</f>
        <v>Keep_Calm_And_Transmute</v>
      </c>
      <c r="P54" s="0" t="s">
        <v>59</v>
      </c>
      <c r="U54" s="0" t="str">
        <f aca="false">SUBSTITUTE(_xlfn.CONCAT(M54, " - ", O54, " - ",N54, " - ", P54), "_", " ")</f>
        <v>Traditional - Keep Calm And Transmute - Bath Treatment - 250g</v>
      </c>
      <c r="V54" s="0" t="n">
        <v>250</v>
      </c>
      <c r="X54" s="0" t="n">
        <v>0</v>
      </c>
      <c r="Y54" s="0" t="s">
        <v>54</v>
      </c>
      <c r="Z54" s="0" t="s">
        <v>55</v>
      </c>
      <c r="AA54" s="0" t="n">
        <v>12</v>
      </c>
      <c r="AC54" s="1" t="s">
        <v>51</v>
      </c>
      <c r="AD54" s="1" t="s">
        <v>51</v>
      </c>
      <c r="AF54" s="2" t="str">
        <f aca="false">IF(B54 = "","",_xlfn.CONCAT("https://cdn.shopify.com/s/files/1/1773/1117/files/WWMS_-_",N54,"_-_",P54,"_-_",M54,"_-_",O54,"_-_Front.png"))</f>
        <v/>
      </c>
      <c r="AH54" s="0" t="str">
        <f aca="false">IF(B54 = "", "", B54)</f>
        <v/>
      </c>
      <c r="AI54" s="1" t="s">
        <v>56</v>
      </c>
      <c r="AY54" s="2" t="str">
        <f aca="false">_xlfn.CONCAT("https://cdn.shopify.com/s/files/1/1773/1117/files/WWMS_-_",N54,"_-_",P54,"_-_",M54,"_-_",O54,"_-_Front.png")</f>
        <v>https://cdn.shopify.com/s/files/1/1773/1117/files/WWMS_-_Bath_Treatment_-_250g_-_Traditional_-_Keep_Calm_And_Transmute_-_Front.png</v>
      </c>
      <c r="AZ54" s="0" t="s">
        <v>57</v>
      </c>
      <c r="BC54" s="0" t="s">
        <v>58</v>
      </c>
    </row>
    <row r="55" customFormat="false" ht="12.8" hidden="false" customHeight="false" outlineLevel="0" collapsed="false">
      <c r="A55" s="0" t="str">
        <f aca="false">SUBSTITUTE(SUBSTITUTE(LOWER(_xlfn.CONCAT(M55, "-", O55,"-", N55)), "_", "-"), "---", "-")</f>
        <v>traditional-keep-calm-and-transmute-bath-treatment</v>
      </c>
      <c r="F55" s="0" t="str">
        <f aca="false">IF(B55 = "", "", SUBSTITUTE(_xlfn.CONCAT("Line: ", M55, ", Type: ", N55, ", Scent: ", O55), "_", " "))</f>
        <v/>
      </c>
      <c r="I55" s="2" t="n">
        <f aca="false">IF(B55 = "",I54,FIND("-", B55, 1))</f>
        <v>13</v>
      </c>
      <c r="J55" s="2" t="e">
        <f aca="false">IF(B55 = "",J54,FIND("-", B55, FIND("-", B55, FIND("-", B55, 1)+1)+1))</f>
        <v>#VALUE!</v>
      </c>
      <c r="K55" s="2" t="n">
        <f aca="false">IF(B55 = "",K54,FIND("-", B55, FIND("-", B55, 1)+1))</f>
        <v>39</v>
      </c>
      <c r="L55" s="2" t="n">
        <f aca="false">IF(B55 = "",L54,IF(ISERROR(J55),K55,J55))</f>
        <v>39</v>
      </c>
      <c r="M55" s="2" t="str">
        <f aca="false">IF(B55 = "",M54,SUBSTITUTE(LEFT(B55,I55-2)," ","_"))</f>
        <v>Traditional</v>
      </c>
      <c r="N55" s="2" t="str">
        <f aca="false">IF(B55 = "",N54,SUBSTITUTE(RIGHT(B55, LEN(B55)-L55-1)," ","_"))</f>
        <v>Bath_Treatment</v>
      </c>
      <c r="O55" s="2" t="str">
        <f aca="false">IF(B55 = "",O54,SUBSTITUTE(SUBSTITUTE(MID(B55,I55+2,L55-I55-3)," ","_"),"/","_"))</f>
        <v>Keep_Calm_And_Transmute</v>
      </c>
      <c r="P55" s="0" t="s">
        <v>60</v>
      </c>
      <c r="U55" s="0" t="str">
        <f aca="false">SUBSTITUTE(_xlfn.CONCAT(M55, " - ", O55, " - ",N55, " - ", P55), "_", " ")</f>
        <v>Traditional - Keep Calm And Transmute - Bath Treatment - 1kg</v>
      </c>
      <c r="V55" s="0" t="n">
        <v>1000</v>
      </c>
      <c r="X55" s="0" t="n">
        <v>0</v>
      </c>
      <c r="Y55" s="0" t="s">
        <v>54</v>
      </c>
      <c r="Z55" s="0" t="s">
        <v>55</v>
      </c>
      <c r="AA55" s="0" t="n">
        <v>30</v>
      </c>
      <c r="AC55" s="1" t="s">
        <v>51</v>
      </c>
      <c r="AD55" s="1" t="s">
        <v>51</v>
      </c>
      <c r="AF55" s="2" t="str">
        <f aca="false">IF(B55 = "","",_xlfn.CONCAT("https://cdn.shopify.com/s/files/1/1773/1117/files/WWMS_-_",N55,"_-_",P55,"_-_",M55,"_-_",O55,"_-_Front.png"))</f>
        <v/>
      </c>
      <c r="AH55" s="0" t="str">
        <f aca="false">IF(B55 = "", "", B55)</f>
        <v/>
      </c>
      <c r="AI55" s="1" t="s">
        <v>56</v>
      </c>
      <c r="AY55" s="2" t="str">
        <f aca="false">_xlfn.CONCAT("https://cdn.shopify.com/s/files/1/1773/1117/files/WWMS_-_",N55,"_-_",P55,"_-_",M55,"_-_",O55,"_-_Front.png")</f>
        <v>https://cdn.shopify.com/s/files/1/1773/1117/files/WWMS_-_Bath_Treatment_-_1kg_-_Traditional_-_Keep_Calm_And_Transmute_-_Front.png</v>
      </c>
      <c r="AZ55" s="0" t="s">
        <v>57</v>
      </c>
      <c r="BC55" s="0" t="s">
        <v>58</v>
      </c>
    </row>
    <row r="56" customFormat="false" ht="12.8" hidden="false" customHeight="false" outlineLevel="0" collapsed="false">
      <c r="A56" s="0" t="str">
        <f aca="false">SUBSTITUTE(SUBSTITUTE(LOWER(_xlfn.CONCAT(M56, "-", O56,"-", N56)), "_", "-"), "---", "-")</f>
        <v>traditional-freedom-bath-treatment</v>
      </c>
      <c r="B56" s="0" t="s">
        <v>78</v>
      </c>
      <c r="D56" s="0" t="s">
        <v>49</v>
      </c>
      <c r="E56" s="0" t="s">
        <v>50</v>
      </c>
      <c r="F56" s="0" t="str">
        <f aca="false">IF(B56 = "", "", SUBSTITUTE(_xlfn.CONCAT("Line: ", M56, ", Type: ", N56, ", Scent: ", O56), "_", " "))</f>
        <v>Line: Traditional, Type: Bath Treatment, Scent: Freedom</v>
      </c>
      <c r="G56" s="1" t="s">
        <v>51</v>
      </c>
      <c r="H56" s="0" t="s">
        <v>52</v>
      </c>
      <c r="I56" s="2" t="n">
        <f aca="false">IF(B56 = "",I55,FIND("-", B56, 1))</f>
        <v>13</v>
      </c>
      <c r="J56" s="2" t="e">
        <f aca="false">IF(B56 = "",J55,FIND("-", B56, FIND("-", B56, FIND("-", B56, 1)+1)+1))</f>
        <v>#VALUE!</v>
      </c>
      <c r="K56" s="2" t="n">
        <f aca="false">IF(B56 = "",K55,FIND("-", B56, FIND("-", B56, 1)+1))</f>
        <v>23</v>
      </c>
      <c r="L56" s="2" t="n">
        <f aca="false">IF(B56 = "",L55,IF(ISERROR(J56),K56,J56))</f>
        <v>23</v>
      </c>
      <c r="M56" s="2" t="str">
        <f aca="false">IF(B56 = "",M55,SUBSTITUTE(LEFT(B56,I56-2)," ","_"))</f>
        <v>Traditional</v>
      </c>
      <c r="N56" s="2" t="str">
        <f aca="false">IF(B56 = "",N55,SUBSTITUTE(RIGHT(B56, LEN(B56)-L56-1)," ","_"))</f>
        <v>Bath_Treatment</v>
      </c>
      <c r="O56" s="2" t="str">
        <f aca="false">IF(B56 = "",O55,SUBSTITUTE(SUBSTITUTE(MID(B56,I56+2,L56-I56-3)," ","_"),"/","_"))</f>
        <v>Freedom</v>
      </c>
      <c r="P56" s="0" t="s">
        <v>53</v>
      </c>
      <c r="U56" s="0" t="str">
        <f aca="false">SUBSTITUTE(_xlfn.CONCAT(M56, " - ", O56, " - ",N56, " - ", P56), "_", " ")</f>
        <v>Traditional - Freedom - Bath Treatment - 100g</v>
      </c>
      <c r="V56" s="0" t="n">
        <v>100</v>
      </c>
      <c r="X56" s="0" t="n">
        <v>0</v>
      </c>
      <c r="Y56" s="0" t="s">
        <v>54</v>
      </c>
      <c r="Z56" s="0" t="s">
        <v>55</v>
      </c>
      <c r="AA56" s="0" t="n">
        <v>6</v>
      </c>
      <c r="AC56" s="1" t="s">
        <v>51</v>
      </c>
      <c r="AD56" s="1" t="s">
        <v>51</v>
      </c>
      <c r="AF56" s="2" t="str">
        <f aca="false">IF(B56 = "","",_xlfn.CONCAT("https://cdn.shopify.com/s/files/1/1773/1117/files/WWMS_-_",N56,"_-_",P56,"_-_",M56,"_-_",O56,"_-_Front.png"))</f>
        <v>https://cdn.shopify.com/s/files/1/1773/1117/files/WWMS_-_Bath_Treatment_-_100g_-_Traditional_-_Freedom_-_Front.png</v>
      </c>
      <c r="AG56" s="0" t="n">
        <v>1</v>
      </c>
      <c r="AH56" s="0" t="str">
        <f aca="false">IF(B56 = "", "", B56)</f>
        <v>Traditional - Freedom - Bath Treatment</v>
      </c>
      <c r="AI56" s="1" t="s">
        <v>56</v>
      </c>
      <c r="AY56" s="2" t="str">
        <f aca="false">_xlfn.CONCAT("https://cdn.shopify.com/s/files/1/1773/1117/files/WWMS_-_",N56,"_-_",P56,"_-_",M56,"_-_",O56,"_-_Front.png")</f>
        <v>https://cdn.shopify.com/s/files/1/1773/1117/files/WWMS_-_Bath_Treatment_-_100g_-_Traditional_-_Freedom_-_Front.png</v>
      </c>
      <c r="AZ56" s="0" t="s">
        <v>57</v>
      </c>
      <c r="BC56" s="0" t="s">
        <v>58</v>
      </c>
    </row>
    <row r="57" customFormat="false" ht="12.8" hidden="false" customHeight="false" outlineLevel="0" collapsed="false">
      <c r="A57" s="0" t="str">
        <f aca="false">SUBSTITUTE(SUBSTITUTE(LOWER(_xlfn.CONCAT(M57, "-", O57,"-", N57)), "_", "-"), "---", "-")</f>
        <v>traditional-freedom-bath-treatment</v>
      </c>
      <c r="F57" s="0" t="str">
        <f aca="false">IF(B57 = "", "", SUBSTITUTE(_xlfn.CONCAT("Line: ", M57, ", Type: ", N57, ", Scent: ", O57), "_", " "))</f>
        <v/>
      </c>
      <c r="I57" s="2" t="n">
        <f aca="false">IF(B57 = "",I56,FIND("-", B57, 1))</f>
        <v>13</v>
      </c>
      <c r="J57" s="2" t="e">
        <f aca="false">IF(B57 = "",J56,FIND("-", B57, FIND("-", B57, FIND("-", B57, 1)+1)+1))</f>
        <v>#VALUE!</v>
      </c>
      <c r="K57" s="2" t="n">
        <f aca="false">IF(B57 = "",K56,FIND("-", B57, FIND("-", B57, 1)+1))</f>
        <v>23</v>
      </c>
      <c r="L57" s="2" t="n">
        <f aca="false">IF(B57 = "",L56,IF(ISERROR(J57),K57,J57))</f>
        <v>23</v>
      </c>
      <c r="M57" s="2" t="str">
        <f aca="false">IF(B57 = "",M56,SUBSTITUTE(LEFT(B57,I57-2)," ","_"))</f>
        <v>Traditional</v>
      </c>
      <c r="N57" s="2" t="str">
        <f aca="false">IF(B57 = "",N56,SUBSTITUTE(RIGHT(B57, LEN(B57)-L57-1)," ","_"))</f>
        <v>Bath_Treatment</v>
      </c>
      <c r="O57" s="2" t="str">
        <f aca="false">IF(B57 = "",O56,SUBSTITUTE(SUBSTITUTE(MID(B57,I57+2,L57-I57-3)," ","_"),"/","_"))</f>
        <v>Freedom</v>
      </c>
      <c r="P57" s="0" t="s">
        <v>59</v>
      </c>
      <c r="U57" s="0" t="str">
        <f aca="false">SUBSTITUTE(_xlfn.CONCAT(M57, " - ", O57, " - ",N57, " - ", P57), "_", " ")</f>
        <v>Traditional - Freedom - Bath Treatment - 250g</v>
      </c>
      <c r="V57" s="0" t="n">
        <v>250</v>
      </c>
      <c r="X57" s="0" t="n">
        <v>0</v>
      </c>
      <c r="Y57" s="0" t="s">
        <v>54</v>
      </c>
      <c r="Z57" s="0" t="s">
        <v>55</v>
      </c>
      <c r="AA57" s="0" t="n">
        <v>12</v>
      </c>
      <c r="AC57" s="1" t="s">
        <v>51</v>
      </c>
      <c r="AD57" s="1" t="s">
        <v>51</v>
      </c>
      <c r="AF57" s="2" t="str">
        <f aca="false">IF(B57 = "","",_xlfn.CONCAT("https://cdn.shopify.com/s/files/1/1773/1117/files/WWMS_-_",N57,"_-_",P57,"_-_",M57,"_-_",O57,"_-_Front.png"))</f>
        <v/>
      </c>
      <c r="AH57" s="0" t="str">
        <f aca="false">IF(B57 = "", "", B57)</f>
        <v/>
      </c>
      <c r="AI57" s="1" t="s">
        <v>56</v>
      </c>
      <c r="AY57" s="2" t="str">
        <f aca="false">_xlfn.CONCAT("https://cdn.shopify.com/s/files/1/1773/1117/files/WWMS_-_",N57,"_-_",P57,"_-_",M57,"_-_",O57,"_-_Front.png")</f>
        <v>https://cdn.shopify.com/s/files/1/1773/1117/files/WWMS_-_Bath_Treatment_-_250g_-_Traditional_-_Freedom_-_Front.png</v>
      </c>
      <c r="AZ57" s="0" t="s">
        <v>57</v>
      </c>
      <c r="BC57" s="0" t="s">
        <v>58</v>
      </c>
    </row>
    <row r="58" customFormat="false" ht="12.8" hidden="false" customHeight="false" outlineLevel="0" collapsed="false">
      <c r="A58" s="0" t="str">
        <f aca="false">SUBSTITUTE(SUBSTITUTE(LOWER(_xlfn.CONCAT(M58, "-", O58,"-", N58)), "_", "-"), "---", "-")</f>
        <v>traditional-freedom-bath-treatment</v>
      </c>
      <c r="F58" s="0" t="str">
        <f aca="false">IF(B58 = "", "", SUBSTITUTE(_xlfn.CONCAT("Line: ", M58, ", Type: ", N58, ", Scent: ", O58), "_", " "))</f>
        <v/>
      </c>
      <c r="I58" s="2" t="n">
        <f aca="false">IF(B58 = "",I57,FIND("-", B58, 1))</f>
        <v>13</v>
      </c>
      <c r="J58" s="2" t="e">
        <f aca="false">IF(B58 = "",J57,FIND("-", B58, FIND("-", B58, FIND("-", B58, 1)+1)+1))</f>
        <v>#VALUE!</v>
      </c>
      <c r="K58" s="2" t="n">
        <f aca="false">IF(B58 = "",K57,FIND("-", B58, FIND("-", B58, 1)+1))</f>
        <v>23</v>
      </c>
      <c r="L58" s="2" t="n">
        <f aca="false">IF(B58 = "",L57,IF(ISERROR(J58),K58,J58))</f>
        <v>23</v>
      </c>
      <c r="M58" s="2" t="str">
        <f aca="false">IF(B58 = "",M57,SUBSTITUTE(LEFT(B58,I58-2)," ","_"))</f>
        <v>Traditional</v>
      </c>
      <c r="N58" s="2" t="str">
        <f aca="false">IF(B58 = "",N57,SUBSTITUTE(RIGHT(B58, LEN(B58)-L58-1)," ","_"))</f>
        <v>Bath_Treatment</v>
      </c>
      <c r="O58" s="2" t="str">
        <f aca="false">IF(B58 = "",O57,SUBSTITUTE(SUBSTITUTE(MID(B58,I58+2,L58-I58-3)," ","_"),"/","_"))</f>
        <v>Freedom</v>
      </c>
      <c r="P58" s="0" t="s">
        <v>60</v>
      </c>
      <c r="U58" s="0" t="str">
        <f aca="false">SUBSTITUTE(_xlfn.CONCAT(M58, " - ", O58, " - ",N58, " - ", P58), "_", " ")</f>
        <v>Traditional - Freedom - Bath Treatment - 1kg</v>
      </c>
      <c r="V58" s="0" t="n">
        <v>1000</v>
      </c>
      <c r="X58" s="0" t="n">
        <v>0</v>
      </c>
      <c r="Y58" s="0" t="s">
        <v>54</v>
      </c>
      <c r="Z58" s="0" t="s">
        <v>55</v>
      </c>
      <c r="AA58" s="0" t="n">
        <v>30</v>
      </c>
      <c r="AC58" s="1" t="s">
        <v>51</v>
      </c>
      <c r="AD58" s="1" t="s">
        <v>51</v>
      </c>
      <c r="AF58" s="2" t="str">
        <f aca="false">IF(B58 = "","",_xlfn.CONCAT("https://cdn.shopify.com/s/files/1/1773/1117/files/WWMS_-_",N58,"_-_",P58,"_-_",M58,"_-_",O58,"_-_Front.png"))</f>
        <v/>
      </c>
      <c r="AH58" s="0" t="str">
        <f aca="false">IF(B58 = "", "", B58)</f>
        <v/>
      </c>
      <c r="AI58" s="1" t="s">
        <v>56</v>
      </c>
      <c r="AY58" s="2" t="str">
        <f aca="false">_xlfn.CONCAT("https://cdn.shopify.com/s/files/1/1773/1117/files/WWMS_-_",N58,"_-_",P58,"_-_",M58,"_-_",O58,"_-_Front.png")</f>
        <v>https://cdn.shopify.com/s/files/1/1773/1117/files/WWMS_-_Bath_Treatment_-_1kg_-_Traditional_-_Freedom_-_Front.png</v>
      </c>
      <c r="AZ58" s="0" t="s">
        <v>57</v>
      </c>
      <c r="BC58" s="0" t="s">
        <v>58</v>
      </c>
    </row>
    <row r="59" customFormat="false" ht="12.8" hidden="false" customHeight="false" outlineLevel="0" collapsed="false">
      <c r="A59" s="0" t="str">
        <f aca="false">SUBSTITUTE(SUBSTITUTE(LOWER(_xlfn.CONCAT(M59, "-", O59,"-", N59)), "_", "-"), "---", "-")</f>
        <v>traditional-patience-bath-treatment</v>
      </c>
      <c r="B59" s="0" t="s">
        <v>76</v>
      </c>
      <c r="D59" s="0" t="s">
        <v>49</v>
      </c>
      <c r="E59" s="0" t="s">
        <v>50</v>
      </c>
      <c r="F59" s="0" t="str">
        <f aca="false">IF(B59 = "", "", SUBSTITUTE(_xlfn.CONCAT("Line: ", M59, ", Type: ", N59, ", Scent: ", O59), "_", " "))</f>
        <v>Line: Traditional, Type: Bath Treatment, Scent: Patience</v>
      </c>
      <c r="G59" s="1" t="s">
        <v>51</v>
      </c>
      <c r="H59" s="0" t="s">
        <v>52</v>
      </c>
      <c r="I59" s="2" t="n">
        <f aca="false">IF(B59 = "",I58,FIND("-", B59, 1))</f>
        <v>13</v>
      </c>
      <c r="J59" s="2" t="e">
        <f aca="false">IF(B59 = "",J58,FIND("-", B59, FIND("-", B59, FIND("-", B59, 1)+1)+1))</f>
        <v>#VALUE!</v>
      </c>
      <c r="K59" s="2" t="n">
        <f aca="false">IF(B59 = "",K58,FIND("-", B59, FIND("-", B59, 1)+1))</f>
        <v>24</v>
      </c>
      <c r="L59" s="2" t="n">
        <f aca="false">IF(B59 = "",L58,IF(ISERROR(J59),K59,J59))</f>
        <v>24</v>
      </c>
      <c r="M59" s="2" t="str">
        <f aca="false">IF(B59 = "",M58,SUBSTITUTE(LEFT(B59,I59-2)," ","_"))</f>
        <v>Traditional</v>
      </c>
      <c r="N59" s="2" t="str">
        <f aca="false">IF(B59 = "",N58,SUBSTITUTE(RIGHT(B59, LEN(B59)-L59-1)," ","_"))</f>
        <v>Bath_Treatment</v>
      </c>
      <c r="O59" s="2" t="str">
        <f aca="false">IF(B59 = "",O58,SUBSTITUTE(SUBSTITUTE(MID(B59,I59+2,L59-I59-3)," ","_"),"/","_"))</f>
        <v>Patience</v>
      </c>
      <c r="P59" s="0" t="s">
        <v>53</v>
      </c>
      <c r="U59" s="0" t="str">
        <f aca="false">SUBSTITUTE(_xlfn.CONCAT(M59, " - ", O59, " - ",N59, " - ", P59), "_", " ")</f>
        <v>Traditional - Patience - Bath Treatment - 100g</v>
      </c>
      <c r="V59" s="0" t="n">
        <v>100</v>
      </c>
      <c r="X59" s="0" t="n">
        <v>0</v>
      </c>
      <c r="Y59" s="0" t="s">
        <v>54</v>
      </c>
      <c r="Z59" s="0" t="s">
        <v>55</v>
      </c>
      <c r="AA59" s="0" t="n">
        <v>6</v>
      </c>
      <c r="AC59" s="1" t="s">
        <v>51</v>
      </c>
      <c r="AD59" s="1" t="s">
        <v>51</v>
      </c>
      <c r="AF59" s="2" t="str">
        <f aca="false">IF(B59 = "","",_xlfn.CONCAT("https://cdn.shopify.com/s/files/1/1773/1117/files/WWMS_-_",N59,"_-_",P59,"_-_",M59,"_-_",O59,"_-_Front.png"))</f>
        <v>https://cdn.shopify.com/s/files/1/1773/1117/files/WWMS_-_Bath_Treatment_-_100g_-_Traditional_-_Patience_-_Front.png</v>
      </c>
      <c r="AG59" s="0" t="n">
        <v>1</v>
      </c>
      <c r="AH59" s="0" t="str">
        <f aca="false">IF(B59 = "", "", B59)</f>
        <v>Traditional - Patience - Bath Treatment</v>
      </c>
      <c r="AI59" s="1" t="s">
        <v>56</v>
      </c>
      <c r="AY59" s="2" t="str">
        <f aca="false">_xlfn.CONCAT("https://cdn.shopify.com/s/files/1/1773/1117/files/WWMS_-_",N59,"_-_",P59,"_-_",M59,"_-_",O59,"_-_Front.png")</f>
        <v>https://cdn.shopify.com/s/files/1/1773/1117/files/WWMS_-_Bath_Treatment_-_100g_-_Traditional_-_Patience_-_Front.png</v>
      </c>
      <c r="AZ59" s="0" t="s">
        <v>57</v>
      </c>
      <c r="BC59" s="0" t="s">
        <v>58</v>
      </c>
    </row>
    <row r="60" customFormat="false" ht="12.8" hidden="false" customHeight="false" outlineLevel="0" collapsed="false">
      <c r="A60" s="0" t="str">
        <f aca="false">SUBSTITUTE(SUBSTITUTE(LOWER(_xlfn.CONCAT(M60, "-", O60,"-", N60)), "_", "-"), "---", "-")</f>
        <v>traditional-patience-bath-treatment</v>
      </c>
      <c r="F60" s="0" t="str">
        <f aca="false">IF(B60 = "", "", SUBSTITUTE(_xlfn.CONCAT("Line: ", M60, ", Type: ", N60, ", Scent: ", O60), "_", " "))</f>
        <v/>
      </c>
      <c r="I60" s="2" t="n">
        <f aca="false">IF(B60 = "",I59,FIND("-", B60, 1))</f>
        <v>13</v>
      </c>
      <c r="J60" s="2" t="e">
        <f aca="false">IF(B60 = "",J59,FIND("-", B60, FIND("-", B60, FIND("-", B60, 1)+1)+1))</f>
        <v>#VALUE!</v>
      </c>
      <c r="K60" s="2" t="n">
        <f aca="false">IF(B60 = "",K59,FIND("-", B60, FIND("-", B60, 1)+1))</f>
        <v>24</v>
      </c>
      <c r="L60" s="2" t="n">
        <f aca="false">IF(B60 = "",L59,IF(ISERROR(J60),K60,J60))</f>
        <v>24</v>
      </c>
      <c r="M60" s="2" t="str">
        <f aca="false">IF(B60 = "",M59,SUBSTITUTE(LEFT(B60,I60-2)," ","_"))</f>
        <v>Traditional</v>
      </c>
      <c r="N60" s="2" t="str">
        <f aca="false">IF(B60 = "",N59,SUBSTITUTE(RIGHT(B60, LEN(B60)-L60-1)," ","_"))</f>
        <v>Bath_Treatment</v>
      </c>
      <c r="O60" s="2" t="str">
        <f aca="false">IF(B60 = "",O59,SUBSTITUTE(SUBSTITUTE(MID(B60,I60+2,L60-I60-3)," ","_"),"/","_"))</f>
        <v>Patience</v>
      </c>
      <c r="P60" s="0" t="s">
        <v>59</v>
      </c>
      <c r="U60" s="0" t="str">
        <f aca="false">SUBSTITUTE(_xlfn.CONCAT(M60, " - ", O60, " - ",N60, " - ", P60), "_", " ")</f>
        <v>Traditional - Patience - Bath Treatment - 250g</v>
      </c>
      <c r="V60" s="0" t="n">
        <v>250</v>
      </c>
      <c r="X60" s="0" t="n">
        <v>0</v>
      </c>
      <c r="Y60" s="0" t="s">
        <v>54</v>
      </c>
      <c r="Z60" s="0" t="s">
        <v>55</v>
      </c>
      <c r="AA60" s="0" t="n">
        <v>13</v>
      </c>
      <c r="AC60" s="1" t="s">
        <v>51</v>
      </c>
      <c r="AD60" s="1" t="s">
        <v>51</v>
      </c>
      <c r="AF60" s="2" t="str">
        <f aca="false">IF(B60 = "","",_xlfn.CONCAT("https://cdn.shopify.com/s/files/1/1773/1117/files/WWMS_-_",N60,"_-_",P60,"_-_",M60,"_-_",O60,"_-_Front.png"))</f>
        <v/>
      </c>
      <c r="AH60" s="0" t="str">
        <f aca="false">IF(B60 = "", "", B60)</f>
        <v/>
      </c>
      <c r="AI60" s="1" t="s">
        <v>56</v>
      </c>
      <c r="AY60" s="2" t="str">
        <f aca="false">_xlfn.CONCAT("https://cdn.shopify.com/s/files/1/1773/1117/files/WWMS_-_",N60,"_-_",P60,"_-_",M60,"_-_",O60,"_-_Front.png")</f>
        <v>https://cdn.shopify.com/s/files/1/1773/1117/files/WWMS_-_Bath_Treatment_-_250g_-_Traditional_-_Patience_-_Front.png</v>
      </c>
      <c r="AZ60" s="0" t="s">
        <v>57</v>
      </c>
      <c r="BC60" s="0" t="s">
        <v>58</v>
      </c>
    </row>
    <row r="61" customFormat="false" ht="12.8" hidden="false" customHeight="false" outlineLevel="0" collapsed="false">
      <c r="A61" s="0" t="str">
        <f aca="false">SUBSTITUTE(SUBSTITUTE(LOWER(_xlfn.CONCAT(M61, "-", O61,"-", N61)), "_", "-"), "---", "-")</f>
        <v>traditional-patience-bath-treatment</v>
      </c>
      <c r="F61" s="0" t="str">
        <f aca="false">IF(B61 = "", "", SUBSTITUTE(_xlfn.CONCAT("Line: ", M61, ", Type: ", N61, ", Scent: ", O61), "_", " "))</f>
        <v/>
      </c>
      <c r="I61" s="2" t="n">
        <f aca="false">IF(B61 = "",I60,FIND("-", B61, 1))</f>
        <v>13</v>
      </c>
      <c r="J61" s="2" t="e">
        <f aca="false">IF(B61 = "",J60,FIND("-", B61, FIND("-", B61, FIND("-", B61, 1)+1)+1))</f>
        <v>#VALUE!</v>
      </c>
      <c r="K61" s="2" t="n">
        <f aca="false">IF(B61 = "",K60,FIND("-", B61, FIND("-", B61, 1)+1))</f>
        <v>24</v>
      </c>
      <c r="L61" s="2" t="n">
        <f aca="false">IF(B61 = "",L60,IF(ISERROR(J61),K61,J61))</f>
        <v>24</v>
      </c>
      <c r="M61" s="2" t="str">
        <f aca="false">IF(B61 = "",M60,SUBSTITUTE(LEFT(B61,I61-2)," ","_"))</f>
        <v>Traditional</v>
      </c>
      <c r="N61" s="2" t="str">
        <f aca="false">IF(B61 = "",N60,SUBSTITUTE(RIGHT(B61, LEN(B61)-L61-1)," ","_"))</f>
        <v>Bath_Treatment</v>
      </c>
      <c r="O61" s="2" t="str">
        <f aca="false">IF(B61 = "",O60,SUBSTITUTE(SUBSTITUTE(MID(B61,I61+2,L61-I61-3)," ","_"),"/","_"))</f>
        <v>Patience</v>
      </c>
      <c r="P61" s="0" t="s">
        <v>60</v>
      </c>
      <c r="U61" s="0" t="str">
        <f aca="false">SUBSTITUTE(_xlfn.CONCAT(M61, " - ", O61, " - ",N61, " - ", P61), "_", " ")</f>
        <v>Traditional - Patience - Bath Treatment - 1kg</v>
      </c>
      <c r="V61" s="0" t="n">
        <v>1000</v>
      </c>
      <c r="X61" s="0" t="n">
        <v>0</v>
      </c>
      <c r="Y61" s="0" t="s">
        <v>54</v>
      </c>
      <c r="Z61" s="0" t="s">
        <v>55</v>
      </c>
      <c r="AA61" s="0" t="n">
        <v>30</v>
      </c>
      <c r="AC61" s="1" t="s">
        <v>51</v>
      </c>
      <c r="AD61" s="1" t="s">
        <v>51</v>
      </c>
      <c r="AF61" s="2" t="str">
        <f aca="false">IF(B61 = "","",_xlfn.CONCAT("https://cdn.shopify.com/s/files/1/1773/1117/files/WWMS_-_",N61,"_-_",P61,"_-_",M61,"_-_",O61,"_-_Front.png"))</f>
        <v/>
      </c>
      <c r="AH61" s="0" t="str">
        <f aca="false">IF(B61 = "", "", B61)</f>
        <v/>
      </c>
      <c r="AI61" s="1" t="s">
        <v>56</v>
      </c>
      <c r="AY61" s="2" t="str">
        <f aca="false">_xlfn.CONCAT("https://cdn.shopify.com/s/files/1/1773/1117/files/WWMS_-_",N61,"_-_",P61,"_-_",M61,"_-_",O61,"_-_Front.png")</f>
        <v>https://cdn.shopify.com/s/files/1/1773/1117/files/WWMS_-_Bath_Treatment_-_1kg_-_Traditional_-_Patience_-_Front.png</v>
      </c>
      <c r="AZ61" s="0" t="s">
        <v>57</v>
      </c>
      <c r="BC61" s="0" t="s">
        <v>58</v>
      </c>
    </row>
    <row r="62" customFormat="false" ht="12.8" hidden="false" customHeight="false" outlineLevel="0" collapsed="false">
      <c r="A62" s="0" t="str">
        <f aca="false">SUBSTITUTE(SUBSTITUTE(LOWER(_xlfn.CONCAT(M62, "-", O62,"-", N62)), "_", "-"), "---", "-")</f>
        <v>traditional-dragon's-blood-bath-treatment</v>
      </c>
      <c r="B62" s="0" t="s">
        <v>79</v>
      </c>
      <c r="D62" s="0" t="s">
        <v>49</v>
      </c>
      <c r="E62" s="0" t="s">
        <v>50</v>
      </c>
      <c r="F62" s="0" t="str">
        <f aca="false">IF(B62 = "", "", SUBSTITUTE(_xlfn.CONCAT("Line: ", M62, ", Type: ", N62, ", Scent: ", O62), "_", " "))</f>
        <v>Line: Traditional, Type: Bath Treatment, Scent: Dragon's Blood</v>
      </c>
      <c r="G62" s="1" t="s">
        <v>51</v>
      </c>
      <c r="H62" s="0" t="s">
        <v>52</v>
      </c>
      <c r="I62" s="2" t="n">
        <f aca="false">IF(B62 = "",I61,FIND("-", B62, 1))</f>
        <v>13</v>
      </c>
      <c r="J62" s="2" t="e">
        <f aca="false">IF(B62 = "",J61,FIND("-", B62, FIND("-", B62, FIND("-", B62, 1)+1)+1))</f>
        <v>#VALUE!</v>
      </c>
      <c r="K62" s="2" t="n">
        <f aca="false">IF(B62 = "",K61,FIND("-", B62, FIND("-", B62, 1)+1))</f>
        <v>30</v>
      </c>
      <c r="L62" s="2" t="n">
        <f aca="false">IF(B62 = "",L61,IF(ISERROR(J62),K62,J62))</f>
        <v>30</v>
      </c>
      <c r="M62" s="2" t="str">
        <f aca="false">IF(B62 = "",M61,SUBSTITUTE(LEFT(B62,I62-2)," ","_"))</f>
        <v>Traditional</v>
      </c>
      <c r="N62" s="2" t="str">
        <f aca="false">IF(B62 = "",N61,SUBSTITUTE(RIGHT(B62, LEN(B62)-L62-1)," ","_"))</f>
        <v>Bath_Treatment</v>
      </c>
      <c r="O62" s="2" t="str">
        <f aca="false">IF(B62 = "",O61,SUBSTITUTE(SUBSTITUTE(MID(B62,I62+2,L62-I62-3)," ","_"),"/","_"))</f>
        <v>Dragon's_Blood</v>
      </c>
      <c r="P62" s="0" t="s">
        <v>53</v>
      </c>
      <c r="U62" s="0" t="str">
        <f aca="false">SUBSTITUTE(_xlfn.CONCAT(M62, " - ", O62, " - ",N62, " - ", P62), "_", " ")</f>
        <v>Traditional - Dragon's Blood - Bath Treatment - 100g</v>
      </c>
      <c r="V62" s="0" t="n">
        <v>100</v>
      </c>
      <c r="X62" s="0" t="n">
        <v>0</v>
      </c>
      <c r="Y62" s="0" t="s">
        <v>54</v>
      </c>
      <c r="Z62" s="0" t="s">
        <v>55</v>
      </c>
      <c r="AA62" s="0" t="n">
        <v>6</v>
      </c>
      <c r="AC62" s="1" t="s">
        <v>51</v>
      </c>
      <c r="AD62" s="1" t="s">
        <v>51</v>
      </c>
      <c r="AF62" s="2" t="str">
        <f aca="false">IF(B62 = "","",_xlfn.CONCAT("https://cdn.shopify.com/s/files/1/1773/1117/files/WWMS_-_",N62,"_-_",P62,"_-_",M62,"_-_",O62,"_-_Front.png"))</f>
        <v>https://cdn.shopify.com/s/files/1/1773/1117/files/WWMS_-_Bath_Treatment_-_100g_-_Traditional_-_Dragon's_Blood_-_Front.png</v>
      </c>
      <c r="AG62" s="0" t="n">
        <v>1</v>
      </c>
      <c r="AH62" s="0" t="str">
        <f aca="false">IF(B62 = "", "", B62)</f>
        <v>Traditional - Dragon's Blood - Bath Treatment</v>
      </c>
      <c r="AI62" s="1" t="s">
        <v>56</v>
      </c>
      <c r="AY62" s="2" t="str">
        <f aca="false">_xlfn.CONCAT("https://cdn.shopify.com/s/files/1/1773/1117/files/WWMS_-_",N62,"_-_",P62,"_-_",M62,"_-_",O62,"_-_Front.png")</f>
        <v>https://cdn.shopify.com/s/files/1/1773/1117/files/WWMS_-_Bath_Treatment_-_100g_-_Traditional_-_Dragon's_Blood_-_Front.png</v>
      </c>
      <c r="AZ62" s="0" t="s">
        <v>57</v>
      </c>
      <c r="BC62" s="0" t="s">
        <v>58</v>
      </c>
    </row>
    <row r="63" customFormat="false" ht="12.8" hidden="false" customHeight="false" outlineLevel="0" collapsed="false">
      <c r="A63" s="0" t="str">
        <f aca="false">SUBSTITUTE(SUBSTITUTE(LOWER(_xlfn.CONCAT(M63, "-", O63,"-", N63)), "_", "-"), "---", "-")</f>
        <v>traditional-dragon's-blood-bath-treatment</v>
      </c>
      <c r="F63" s="0" t="str">
        <f aca="false">IF(B63 = "", "", SUBSTITUTE(_xlfn.CONCAT("Line: ", M63, ", Type: ", N63, ", Scent: ", O63), "_", " "))</f>
        <v/>
      </c>
      <c r="I63" s="2" t="n">
        <f aca="false">IF(B63 = "",I62,FIND("-", B63, 1))</f>
        <v>13</v>
      </c>
      <c r="J63" s="2" t="e">
        <f aca="false">IF(B63 = "",J62,FIND("-", B63, FIND("-", B63, FIND("-", B63, 1)+1)+1))</f>
        <v>#VALUE!</v>
      </c>
      <c r="K63" s="2" t="n">
        <f aca="false">IF(B63 = "",K62,FIND("-", B63, FIND("-", B63, 1)+1))</f>
        <v>30</v>
      </c>
      <c r="L63" s="2" t="n">
        <f aca="false">IF(B63 = "",L62,IF(ISERROR(J63),K63,J63))</f>
        <v>30</v>
      </c>
      <c r="M63" s="2" t="str">
        <f aca="false">IF(B63 = "",M62,SUBSTITUTE(LEFT(B63,I63-2)," ","_"))</f>
        <v>Traditional</v>
      </c>
      <c r="N63" s="2" t="str">
        <f aca="false">IF(B63 = "",N62,SUBSTITUTE(RIGHT(B63, LEN(B63)-L63-1)," ","_"))</f>
        <v>Bath_Treatment</v>
      </c>
      <c r="O63" s="2" t="str">
        <f aca="false">IF(B63 = "",O62,SUBSTITUTE(SUBSTITUTE(MID(B63,I63+2,L63-I63-3)," ","_"),"/","_"))</f>
        <v>Dragon's_Blood</v>
      </c>
      <c r="P63" s="0" t="s">
        <v>59</v>
      </c>
      <c r="U63" s="0" t="str">
        <f aca="false">SUBSTITUTE(_xlfn.CONCAT(M63, " - ", O63, " - ",N63, " - ", P63), "_", " ")</f>
        <v>Traditional - Dragon's Blood - Bath Treatment - 250g</v>
      </c>
      <c r="V63" s="0" t="n">
        <v>250</v>
      </c>
      <c r="X63" s="0" t="n">
        <v>0</v>
      </c>
      <c r="Y63" s="0" t="s">
        <v>54</v>
      </c>
      <c r="Z63" s="0" t="s">
        <v>55</v>
      </c>
      <c r="AA63" s="0" t="n">
        <v>13</v>
      </c>
      <c r="AC63" s="1" t="s">
        <v>51</v>
      </c>
      <c r="AD63" s="1" t="s">
        <v>51</v>
      </c>
      <c r="AF63" s="2" t="str">
        <f aca="false">IF(B63 = "","",_xlfn.CONCAT("https://cdn.shopify.com/s/files/1/1773/1117/files/WWMS_-_",N63,"_-_",P63,"_-_",M63,"_-_",O63,"_-_Front.png"))</f>
        <v/>
      </c>
      <c r="AH63" s="0" t="str">
        <f aca="false">IF(B63 = "", "", B63)</f>
        <v/>
      </c>
      <c r="AI63" s="1" t="s">
        <v>56</v>
      </c>
      <c r="AY63" s="2" t="str">
        <f aca="false">_xlfn.CONCAT("https://cdn.shopify.com/s/files/1/1773/1117/files/WWMS_-_",N63,"_-_",P63,"_-_",M63,"_-_",O63,"_-_Front.png")</f>
        <v>https://cdn.shopify.com/s/files/1/1773/1117/files/WWMS_-_Bath_Treatment_-_250g_-_Traditional_-_Dragon's_Blood_-_Front.png</v>
      </c>
      <c r="AZ63" s="0" t="s">
        <v>57</v>
      </c>
      <c r="BC63" s="0" t="s">
        <v>58</v>
      </c>
    </row>
    <row r="64" customFormat="false" ht="12.8" hidden="false" customHeight="false" outlineLevel="0" collapsed="false">
      <c r="A64" s="0" t="str">
        <f aca="false">SUBSTITUTE(SUBSTITUTE(LOWER(_xlfn.CONCAT(M64, "-", O64,"-", N64)), "_", "-"), "---", "-")</f>
        <v>traditional-dragon's-blood-bath-treatment</v>
      </c>
      <c r="F64" s="0" t="str">
        <f aca="false">IF(B64 = "", "", SUBSTITUTE(_xlfn.CONCAT("Line: ", M64, ", Type: ", N64, ", Scent: ", O64), "_", " "))</f>
        <v/>
      </c>
      <c r="I64" s="2" t="n">
        <f aca="false">IF(B64 = "",I63,FIND("-", B64, 1))</f>
        <v>13</v>
      </c>
      <c r="J64" s="2" t="e">
        <f aca="false">IF(B64 = "",J63,FIND("-", B64, FIND("-", B64, FIND("-", B64, 1)+1)+1))</f>
        <v>#VALUE!</v>
      </c>
      <c r="K64" s="2" t="n">
        <f aca="false">IF(B64 = "",K63,FIND("-", B64, FIND("-", B64, 1)+1))</f>
        <v>30</v>
      </c>
      <c r="L64" s="2" t="n">
        <f aca="false">IF(B64 = "",L63,IF(ISERROR(J64),K64,J64))</f>
        <v>30</v>
      </c>
      <c r="M64" s="2" t="str">
        <f aca="false">IF(B64 = "",M63,SUBSTITUTE(LEFT(B64,I64-2)," ","_"))</f>
        <v>Traditional</v>
      </c>
      <c r="N64" s="2" t="str">
        <f aca="false">IF(B64 = "",N63,SUBSTITUTE(RIGHT(B64, LEN(B64)-L64-1)," ","_"))</f>
        <v>Bath_Treatment</v>
      </c>
      <c r="O64" s="2" t="str">
        <f aca="false">IF(B64 = "",O63,SUBSTITUTE(SUBSTITUTE(MID(B64,I64+2,L64-I64-3)," ","_"),"/","_"))</f>
        <v>Dragon's_Blood</v>
      </c>
      <c r="P64" s="0" t="s">
        <v>60</v>
      </c>
      <c r="U64" s="0" t="str">
        <f aca="false">SUBSTITUTE(_xlfn.CONCAT(M64, " - ", O64, " - ",N64, " - ", P64), "_", " ")</f>
        <v>Traditional - Dragon's Blood - Bath Treatment - 1kg</v>
      </c>
      <c r="V64" s="0" t="n">
        <v>1000</v>
      </c>
      <c r="X64" s="0" t="n">
        <v>0</v>
      </c>
      <c r="Y64" s="0" t="s">
        <v>54</v>
      </c>
      <c r="Z64" s="0" t="s">
        <v>55</v>
      </c>
      <c r="AA64" s="0" t="n">
        <v>30</v>
      </c>
      <c r="AC64" s="1" t="s">
        <v>51</v>
      </c>
      <c r="AD64" s="1" t="s">
        <v>51</v>
      </c>
      <c r="AF64" s="2" t="str">
        <f aca="false">IF(B64 = "","",_xlfn.CONCAT("https://cdn.shopify.com/s/files/1/1773/1117/files/WWMS_-_",N64,"_-_",P64,"_-_",M64,"_-_",O64,"_-_Front.png"))</f>
        <v/>
      </c>
      <c r="AH64" s="0" t="str">
        <f aca="false">IF(B64 = "", "", B64)</f>
        <v/>
      </c>
      <c r="AI64" s="1" t="s">
        <v>56</v>
      </c>
      <c r="AY64" s="2" t="str">
        <f aca="false">_xlfn.CONCAT("https://cdn.shopify.com/s/files/1/1773/1117/files/WWMS_-_",N64,"_-_",P64,"_-_",M64,"_-_",O64,"_-_Front.png")</f>
        <v>https://cdn.shopify.com/s/files/1/1773/1117/files/WWMS_-_Bath_Treatment_-_1kg_-_Traditional_-_Dragon's_Blood_-_Front.png</v>
      </c>
      <c r="AZ64" s="0" t="s">
        <v>57</v>
      </c>
      <c r="BC64" s="0" t="s">
        <v>58</v>
      </c>
    </row>
    <row r="65" customFormat="false" ht="12.8" hidden="false" customHeight="false" outlineLevel="0" collapsed="false">
      <c r="A65" s="0" t="str">
        <f aca="false">SUBSTITUTE(SUBSTITUTE(LOWER(_xlfn.CONCAT(M65, "-", O65,"-", N65)), "_", "-"), "---", "-")</f>
        <v>traditional-intuition-bath-treatment</v>
      </c>
      <c r="B65" s="0" t="s">
        <v>80</v>
      </c>
      <c r="D65" s="0" t="s">
        <v>49</v>
      </c>
      <c r="E65" s="0" t="s">
        <v>50</v>
      </c>
      <c r="F65" s="0" t="str">
        <f aca="false">IF(B65 = "", "", SUBSTITUTE(_xlfn.CONCAT("Line: ", M65, ", Type: ", N65, ", Scent: ", O65), "_", " "))</f>
        <v>Line: Traditional, Type: Bath Treatment, Scent: Intuition</v>
      </c>
      <c r="G65" s="1" t="s">
        <v>51</v>
      </c>
      <c r="H65" s="0" t="s">
        <v>52</v>
      </c>
      <c r="I65" s="2" t="n">
        <f aca="false">IF(B65 = "",I64,FIND("-", B65, 1))</f>
        <v>13</v>
      </c>
      <c r="J65" s="2" t="e">
        <f aca="false">IF(B65 = "",J64,FIND("-", B65, FIND("-", B65, FIND("-", B65, 1)+1)+1))</f>
        <v>#VALUE!</v>
      </c>
      <c r="K65" s="2" t="n">
        <f aca="false">IF(B65 = "",K64,FIND("-", B65, FIND("-", B65, 1)+1))</f>
        <v>25</v>
      </c>
      <c r="L65" s="2" t="n">
        <f aca="false">IF(B65 = "",L64,IF(ISERROR(J65),K65,J65))</f>
        <v>25</v>
      </c>
      <c r="M65" s="2" t="str">
        <f aca="false">IF(B65 = "",M64,SUBSTITUTE(LEFT(B65,I65-2)," ","_"))</f>
        <v>Traditional</v>
      </c>
      <c r="N65" s="2" t="str">
        <f aca="false">IF(B65 = "",N64,SUBSTITUTE(RIGHT(B65, LEN(B65)-L65-1)," ","_"))</f>
        <v>Bath_Treatment</v>
      </c>
      <c r="O65" s="2" t="str">
        <f aca="false">IF(B65 = "",O64,SUBSTITUTE(SUBSTITUTE(MID(B65,I65+2,L65-I65-3)," ","_"),"/","_"))</f>
        <v>Intuition</v>
      </c>
      <c r="P65" s="0" t="s">
        <v>53</v>
      </c>
      <c r="U65" s="0" t="str">
        <f aca="false">SUBSTITUTE(_xlfn.CONCAT(M65, " - ", O65, " - ",N65, " - ", P65), "_", " ")</f>
        <v>Traditional - Intuition - Bath Treatment - 100g</v>
      </c>
      <c r="V65" s="0" t="n">
        <v>100</v>
      </c>
      <c r="X65" s="0" t="n">
        <v>0</v>
      </c>
      <c r="Y65" s="0" t="s">
        <v>54</v>
      </c>
      <c r="Z65" s="0" t="s">
        <v>55</v>
      </c>
      <c r="AA65" s="0" t="n">
        <v>6</v>
      </c>
      <c r="AC65" s="1" t="s">
        <v>51</v>
      </c>
      <c r="AD65" s="1" t="s">
        <v>51</v>
      </c>
      <c r="AF65" s="2" t="str">
        <f aca="false">IF(B65 = "","",_xlfn.CONCAT("https://cdn.shopify.com/s/files/1/1773/1117/files/WWMS_-_",N65,"_-_",P65,"_-_",M65,"_-_",O65,"_-_Front.png"))</f>
        <v>https://cdn.shopify.com/s/files/1/1773/1117/files/WWMS_-_Bath_Treatment_-_100g_-_Traditional_-_Intuition_-_Front.png</v>
      </c>
      <c r="AG65" s="0" t="n">
        <v>1</v>
      </c>
      <c r="AH65" s="0" t="str">
        <f aca="false">IF(B65 = "", "", B65)</f>
        <v>Traditional - Intuition - Bath Treatment</v>
      </c>
      <c r="AI65" s="1" t="s">
        <v>56</v>
      </c>
      <c r="AY65" s="2" t="str">
        <f aca="false">_xlfn.CONCAT("https://cdn.shopify.com/s/files/1/1773/1117/files/WWMS_-_",N65,"_-_",P65,"_-_",M65,"_-_",O65,"_-_Front.png")</f>
        <v>https://cdn.shopify.com/s/files/1/1773/1117/files/WWMS_-_Bath_Treatment_-_100g_-_Traditional_-_Intuition_-_Front.png</v>
      </c>
      <c r="AZ65" s="0" t="s">
        <v>57</v>
      </c>
      <c r="BC65" s="0" t="s">
        <v>58</v>
      </c>
    </row>
    <row r="66" customFormat="false" ht="12.8" hidden="false" customHeight="false" outlineLevel="0" collapsed="false">
      <c r="A66" s="0" t="str">
        <f aca="false">SUBSTITUTE(SUBSTITUTE(LOWER(_xlfn.CONCAT(M66, "-", O66,"-", N66)), "_", "-"), "---", "-")</f>
        <v>traditional-intuition-bath-treatment</v>
      </c>
      <c r="F66" s="0" t="str">
        <f aca="false">IF(B66 = "", "", SUBSTITUTE(_xlfn.CONCAT("Line: ", M66, ", Type: ", N66, ", Scent: ", O66), "_", " "))</f>
        <v/>
      </c>
      <c r="I66" s="2" t="n">
        <f aca="false">IF(B66 = "",I65,FIND("-", B66, 1))</f>
        <v>13</v>
      </c>
      <c r="J66" s="2" t="e">
        <f aca="false">IF(B66 = "",J65,FIND("-", B66, FIND("-", B66, FIND("-", B66, 1)+1)+1))</f>
        <v>#VALUE!</v>
      </c>
      <c r="K66" s="2" t="n">
        <f aca="false">IF(B66 = "",K65,FIND("-", B66, FIND("-", B66, 1)+1))</f>
        <v>25</v>
      </c>
      <c r="L66" s="2" t="n">
        <f aca="false">IF(B66 = "",L65,IF(ISERROR(J66),K66,J66))</f>
        <v>25</v>
      </c>
      <c r="M66" s="2" t="str">
        <f aca="false">IF(B66 = "",M65,SUBSTITUTE(LEFT(B66,I66-2)," ","_"))</f>
        <v>Traditional</v>
      </c>
      <c r="N66" s="2" t="str">
        <f aca="false">IF(B66 = "",N65,SUBSTITUTE(RIGHT(B66, LEN(B66)-L66-1)," ","_"))</f>
        <v>Bath_Treatment</v>
      </c>
      <c r="O66" s="2" t="str">
        <f aca="false">IF(B66 = "",O65,SUBSTITUTE(SUBSTITUTE(MID(B66,I66+2,L66-I66-3)," ","_"),"/","_"))</f>
        <v>Intuition</v>
      </c>
      <c r="P66" s="0" t="s">
        <v>59</v>
      </c>
      <c r="U66" s="0" t="str">
        <f aca="false">SUBSTITUTE(_xlfn.CONCAT(M66, " - ", O66, " - ",N66, " - ", P66), "_", " ")</f>
        <v>Traditional - Intuition - Bath Treatment - 250g</v>
      </c>
      <c r="V66" s="0" t="n">
        <v>250</v>
      </c>
      <c r="X66" s="0" t="n">
        <v>0</v>
      </c>
      <c r="Y66" s="0" t="s">
        <v>54</v>
      </c>
      <c r="Z66" s="0" t="s">
        <v>55</v>
      </c>
      <c r="AA66" s="0" t="n">
        <v>13</v>
      </c>
      <c r="AC66" s="1" t="s">
        <v>51</v>
      </c>
      <c r="AD66" s="1" t="s">
        <v>51</v>
      </c>
      <c r="AF66" s="2" t="str">
        <f aca="false">IF(B66 = "","",_xlfn.CONCAT("https://cdn.shopify.com/s/files/1/1773/1117/files/WWMS_-_",N66,"_-_",P66,"_-_",M66,"_-_",O66,"_-_Front.png"))</f>
        <v/>
      </c>
      <c r="AH66" s="0" t="str">
        <f aca="false">IF(B66 = "", "", B66)</f>
        <v/>
      </c>
      <c r="AI66" s="1" t="s">
        <v>56</v>
      </c>
      <c r="AY66" s="2" t="str">
        <f aca="false">_xlfn.CONCAT("https://cdn.shopify.com/s/files/1/1773/1117/files/WWMS_-_",N66,"_-_",P66,"_-_",M66,"_-_",O66,"_-_Front.png")</f>
        <v>https://cdn.shopify.com/s/files/1/1773/1117/files/WWMS_-_Bath_Treatment_-_250g_-_Traditional_-_Intuition_-_Front.png</v>
      </c>
      <c r="AZ66" s="0" t="s">
        <v>57</v>
      </c>
      <c r="BC66" s="0" t="s">
        <v>58</v>
      </c>
    </row>
    <row r="67" customFormat="false" ht="12.8" hidden="false" customHeight="false" outlineLevel="0" collapsed="false">
      <c r="A67" s="0" t="str">
        <f aca="false">SUBSTITUTE(SUBSTITUTE(LOWER(_xlfn.CONCAT(M67, "-", O67,"-", N67)), "_", "-"), "---", "-")</f>
        <v>traditional-intuition-bath-treatment</v>
      </c>
      <c r="F67" s="0" t="str">
        <f aca="false">IF(B67 = "", "", SUBSTITUTE(_xlfn.CONCAT("Line: ", M67, ", Type: ", N67, ", Scent: ", O67), "_", " "))</f>
        <v/>
      </c>
      <c r="I67" s="2" t="n">
        <f aca="false">IF(B67 = "",I66,FIND("-", B67, 1))</f>
        <v>13</v>
      </c>
      <c r="J67" s="2" t="e">
        <f aca="false">IF(B67 = "",J66,FIND("-", B67, FIND("-", B67, FIND("-", B67, 1)+1)+1))</f>
        <v>#VALUE!</v>
      </c>
      <c r="K67" s="2" t="n">
        <f aca="false">IF(B67 = "",K66,FIND("-", B67, FIND("-", B67, 1)+1))</f>
        <v>25</v>
      </c>
      <c r="L67" s="2" t="n">
        <f aca="false">IF(B67 = "",L66,IF(ISERROR(J67),K67,J67))</f>
        <v>25</v>
      </c>
      <c r="M67" s="2" t="str">
        <f aca="false">IF(B67 = "",M66,SUBSTITUTE(LEFT(B67,I67-2)," ","_"))</f>
        <v>Traditional</v>
      </c>
      <c r="N67" s="2" t="str">
        <f aca="false">IF(B67 = "",N66,SUBSTITUTE(RIGHT(B67, LEN(B67)-L67-1)," ","_"))</f>
        <v>Bath_Treatment</v>
      </c>
      <c r="O67" s="2" t="str">
        <f aca="false">IF(B67 = "",O66,SUBSTITUTE(SUBSTITUTE(MID(B67,I67+2,L67-I67-3)," ","_"),"/","_"))</f>
        <v>Intuition</v>
      </c>
      <c r="P67" s="0" t="s">
        <v>60</v>
      </c>
      <c r="U67" s="0" t="str">
        <f aca="false">SUBSTITUTE(_xlfn.CONCAT(M67, " - ", O67, " - ",N67, " - ", P67), "_", " ")</f>
        <v>Traditional - Intuition - Bath Treatment - 1kg</v>
      </c>
      <c r="V67" s="0" t="n">
        <v>1000</v>
      </c>
      <c r="X67" s="0" t="n">
        <v>0</v>
      </c>
      <c r="Y67" s="0" t="s">
        <v>54</v>
      </c>
      <c r="Z67" s="0" t="s">
        <v>55</v>
      </c>
      <c r="AA67" s="0" t="n">
        <v>30</v>
      </c>
      <c r="AC67" s="1" t="s">
        <v>51</v>
      </c>
      <c r="AD67" s="1" t="s">
        <v>51</v>
      </c>
      <c r="AF67" s="2" t="str">
        <f aca="false">IF(B67 = "","",_xlfn.CONCAT("https://cdn.shopify.com/s/files/1/1773/1117/files/WWMS_-_",N67,"_-_",P67,"_-_",M67,"_-_",O67,"_-_Front.png"))</f>
        <v/>
      </c>
      <c r="AH67" s="0" t="str">
        <f aca="false">IF(B67 = "", "", B67)</f>
        <v/>
      </c>
      <c r="AI67" s="1" t="s">
        <v>56</v>
      </c>
      <c r="AY67" s="2" t="str">
        <f aca="false">_xlfn.CONCAT("https://cdn.shopify.com/s/files/1/1773/1117/files/WWMS_-_",N67,"_-_",P67,"_-_",M67,"_-_",O67,"_-_Front.png")</f>
        <v>https://cdn.shopify.com/s/files/1/1773/1117/files/WWMS_-_Bath_Treatment_-_1kg_-_Traditional_-_Intuition_-_Front.png</v>
      </c>
      <c r="AZ67" s="0" t="s">
        <v>57</v>
      </c>
      <c r="BC67" s="0" t="s">
        <v>58</v>
      </c>
    </row>
    <row r="68" customFormat="false" ht="12.8" hidden="false" customHeight="false" outlineLevel="0" collapsed="false">
      <c r="A68" s="0" t="str">
        <f aca="false">SUBSTITUTE(SUBSTITUTE(LOWER(_xlfn.CONCAT(M68, "-", O68,"-", N68)), "_", "-"), "---", "-")</f>
        <v>traditional-lime-bath-treatment</v>
      </c>
      <c r="B68" s="0" t="s">
        <v>81</v>
      </c>
      <c r="D68" s="0" t="s">
        <v>49</v>
      </c>
      <c r="E68" s="0" t="s">
        <v>50</v>
      </c>
      <c r="F68" s="0" t="str">
        <f aca="false">IF(B68 = "", "", SUBSTITUTE(_xlfn.CONCAT("Line: ", M68, ", Type: ", N68, ", Scent: ", O68), "_", " "))</f>
        <v>Line: Traditional, Type: Bath Treatment, Scent: Lime</v>
      </c>
      <c r="G68" s="1" t="s">
        <v>51</v>
      </c>
      <c r="H68" s="0" t="s">
        <v>52</v>
      </c>
      <c r="I68" s="2" t="n">
        <f aca="false">IF(B68 = "",I67,FIND("-", B68, 1))</f>
        <v>13</v>
      </c>
      <c r="J68" s="2" t="e">
        <f aca="false">IF(B68 = "",J67,FIND("-", B68, FIND("-", B68, FIND("-", B68, 1)+1)+1))</f>
        <v>#VALUE!</v>
      </c>
      <c r="K68" s="2" t="n">
        <f aca="false">IF(B68 = "",K67,FIND("-", B68, FIND("-", B68, 1)+1))</f>
        <v>20</v>
      </c>
      <c r="L68" s="2" t="n">
        <f aca="false">IF(B68 = "",L67,IF(ISERROR(J68),K68,J68))</f>
        <v>20</v>
      </c>
      <c r="M68" s="2" t="str">
        <f aca="false">IF(B68 = "",M67,SUBSTITUTE(LEFT(B68,I68-2)," ","_"))</f>
        <v>Traditional</v>
      </c>
      <c r="N68" s="2" t="str">
        <f aca="false">IF(B68 = "",N67,SUBSTITUTE(RIGHT(B68, LEN(B68)-L68-1)," ","_"))</f>
        <v>Bath_Treatment</v>
      </c>
      <c r="O68" s="2" t="str">
        <f aca="false">IF(B68 = "",O67,SUBSTITUTE(SUBSTITUTE(MID(B68,I68+2,L68-I68-3)," ","_"),"/","_"))</f>
        <v>Lime</v>
      </c>
      <c r="P68" s="0" t="s">
        <v>53</v>
      </c>
      <c r="U68" s="0" t="str">
        <f aca="false">SUBSTITUTE(_xlfn.CONCAT(M68, " - ", O68, " - ",N68, " - ", P68), "_", " ")</f>
        <v>Traditional - Lime - Bath Treatment - 100g</v>
      </c>
      <c r="V68" s="0" t="n">
        <v>100</v>
      </c>
      <c r="X68" s="0" t="n">
        <v>0</v>
      </c>
      <c r="Y68" s="0" t="s">
        <v>54</v>
      </c>
      <c r="Z68" s="0" t="s">
        <v>55</v>
      </c>
      <c r="AA68" s="0" t="n">
        <v>6</v>
      </c>
      <c r="AC68" s="1" t="s">
        <v>51</v>
      </c>
      <c r="AD68" s="1" t="s">
        <v>51</v>
      </c>
      <c r="AF68" s="2" t="str">
        <f aca="false">IF(B68 = "","",_xlfn.CONCAT("https://cdn.shopify.com/s/files/1/1773/1117/files/WWMS_-_",N68,"_-_",P68,"_-_",M68,"_-_",O68,"_-_Front.png"))</f>
        <v>https://cdn.shopify.com/s/files/1/1773/1117/files/WWMS_-_Bath_Treatment_-_100g_-_Traditional_-_Lime_-_Front.png</v>
      </c>
      <c r="AG68" s="0" t="n">
        <v>1</v>
      </c>
      <c r="AH68" s="0" t="str">
        <f aca="false">IF(B68 = "", "", B68)</f>
        <v>Traditional - Lime - Bath Treatment</v>
      </c>
      <c r="AI68" s="1" t="s">
        <v>56</v>
      </c>
      <c r="AY68" s="2" t="str">
        <f aca="false">_xlfn.CONCAT("https://cdn.shopify.com/s/files/1/1773/1117/files/WWMS_-_",N68,"_-_",P68,"_-_",M68,"_-_",O68,"_-_Front.png")</f>
        <v>https://cdn.shopify.com/s/files/1/1773/1117/files/WWMS_-_Bath_Treatment_-_100g_-_Traditional_-_Lime_-_Front.png</v>
      </c>
      <c r="AZ68" s="0" t="s">
        <v>57</v>
      </c>
      <c r="BC68" s="0" t="s">
        <v>58</v>
      </c>
    </row>
    <row r="69" customFormat="false" ht="12.8" hidden="false" customHeight="false" outlineLevel="0" collapsed="false">
      <c r="A69" s="0" t="str">
        <f aca="false">SUBSTITUTE(SUBSTITUTE(LOWER(_xlfn.CONCAT(M69, "-", O69,"-", N69)), "_", "-"), "---", "-")</f>
        <v>traditional-lime-bath-treatment</v>
      </c>
      <c r="F69" s="0" t="str">
        <f aca="false">IF(B69 = "", "", SUBSTITUTE(_xlfn.CONCAT("Line: ", M69, ", Type: ", N69, ", Scent: ", O69), "_", " "))</f>
        <v/>
      </c>
      <c r="I69" s="2" t="n">
        <f aca="false">IF(B69 = "",I68,FIND("-", B69, 1))</f>
        <v>13</v>
      </c>
      <c r="J69" s="2" t="e">
        <f aca="false">IF(B69 = "",J68,FIND("-", B69, FIND("-", B69, FIND("-", B69, 1)+1)+1))</f>
        <v>#VALUE!</v>
      </c>
      <c r="K69" s="2" t="n">
        <f aca="false">IF(B69 = "",K68,FIND("-", B69, FIND("-", B69, 1)+1))</f>
        <v>20</v>
      </c>
      <c r="L69" s="2" t="n">
        <f aca="false">IF(B69 = "",L68,IF(ISERROR(J69),K69,J69))</f>
        <v>20</v>
      </c>
      <c r="M69" s="2" t="str">
        <f aca="false">IF(B69 = "",M68,SUBSTITUTE(LEFT(B69,I69-2)," ","_"))</f>
        <v>Traditional</v>
      </c>
      <c r="N69" s="2" t="str">
        <f aca="false">IF(B69 = "",N68,SUBSTITUTE(RIGHT(B69, LEN(B69)-L69-1)," ","_"))</f>
        <v>Bath_Treatment</v>
      </c>
      <c r="O69" s="2" t="str">
        <f aca="false">IF(B69 = "",O68,SUBSTITUTE(SUBSTITUTE(MID(B69,I69+2,L69-I69-3)," ","_"),"/","_"))</f>
        <v>Lime</v>
      </c>
      <c r="P69" s="0" t="s">
        <v>59</v>
      </c>
      <c r="U69" s="0" t="str">
        <f aca="false">SUBSTITUTE(_xlfn.CONCAT(M69, " - ", O69, " - ",N69, " - ", P69), "_", " ")</f>
        <v>Traditional - Lime - Bath Treatment - 250g</v>
      </c>
      <c r="V69" s="0" t="n">
        <v>250</v>
      </c>
      <c r="X69" s="0" t="n">
        <v>0</v>
      </c>
      <c r="Y69" s="0" t="s">
        <v>54</v>
      </c>
      <c r="Z69" s="0" t="s">
        <v>55</v>
      </c>
      <c r="AA69" s="0" t="n">
        <v>13</v>
      </c>
      <c r="AC69" s="1" t="s">
        <v>51</v>
      </c>
      <c r="AD69" s="1" t="s">
        <v>51</v>
      </c>
      <c r="AF69" s="2" t="str">
        <f aca="false">IF(B69 = "","",_xlfn.CONCAT("https://cdn.shopify.com/s/files/1/1773/1117/files/WWMS_-_",N69,"_-_",P69,"_-_",M69,"_-_",O69,"_-_Front.png"))</f>
        <v/>
      </c>
      <c r="AH69" s="0" t="str">
        <f aca="false">IF(B69 = "", "", B69)</f>
        <v/>
      </c>
      <c r="AI69" s="1" t="s">
        <v>56</v>
      </c>
      <c r="AY69" s="2" t="str">
        <f aca="false">_xlfn.CONCAT("https://cdn.shopify.com/s/files/1/1773/1117/files/WWMS_-_",N69,"_-_",P69,"_-_",M69,"_-_",O69,"_-_Front.png")</f>
        <v>https://cdn.shopify.com/s/files/1/1773/1117/files/WWMS_-_Bath_Treatment_-_250g_-_Traditional_-_Lime_-_Front.png</v>
      </c>
      <c r="AZ69" s="0" t="s">
        <v>57</v>
      </c>
      <c r="BC69" s="0" t="s">
        <v>58</v>
      </c>
    </row>
    <row r="70" customFormat="false" ht="12.8" hidden="false" customHeight="false" outlineLevel="0" collapsed="false">
      <c r="A70" s="0" t="str">
        <f aca="false">SUBSTITUTE(SUBSTITUTE(LOWER(_xlfn.CONCAT(M70, "-", O70,"-", N70)), "_", "-"), "---", "-")</f>
        <v>traditional-lime-bath-treatment</v>
      </c>
      <c r="F70" s="0" t="str">
        <f aca="false">IF(B70 = "", "", SUBSTITUTE(_xlfn.CONCAT("Line: ", M70, ", Type: ", N70, ", Scent: ", O70), "_", " "))</f>
        <v/>
      </c>
      <c r="I70" s="2" t="n">
        <f aca="false">IF(B70 = "",I69,FIND("-", B70, 1))</f>
        <v>13</v>
      </c>
      <c r="J70" s="2" t="e">
        <f aca="false">IF(B70 = "",J69,FIND("-", B70, FIND("-", B70, FIND("-", B70, 1)+1)+1))</f>
        <v>#VALUE!</v>
      </c>
      <c r="K70" s="2" t="n">
        <f aca="false">IF(B70 = "",K69,FIND("-", B70, FIND("-", B70, 1)+1))</f>
        <v>20</v>
      </c>
      <c r="L70" s="2" t="n">
        <f aca="false">IF(B70 = "",L69,IF(ISERROR(J70),K70,J70))</f>
        <v>20</v>
      </c>
      <c r="M70" s="2" t="str">
        <f aca="false">IF(B70 = "",M69,SUBSTITUTE(LEFT(B70,I70-2)," ","_"))</f>
        <v>Traditional</v>
      </c>
      <c r="N70" s="2" t="str">
        <f aca="false">IF(B70 = "",N69,SUBSTITUTE(RIGHT(B70, LEN(B70)-L70-1)," ","_"))</f>
        <v>Bath_Treatment</v>
      </c>
      <c r="O70" s="2" t="str">
        <f aca="false">IF(B70 = "",O69,SUBSTITUTE(SUBSTITUTE(MID(B70,I70+2,L70-I70-3)," ","_"),"/","_"))</f>
        <v>Lime</v>
      </c>
      <c r="P70" s="0" t="s">
        <v>60</v>
      </c>
      <c r="U70" s="0" t="str">
        <f aca="false">SUBSTITUTE(_xlfn.CONCAT(M70, " - ", O70, " - ",N70, " - ", P70), "_", " ")</f>
        <v>Traditional - Lime - Bath Treatment - 1kg</v>
      </c>
      <c r="V70" s="0" t="n">
        <v>1000</v>
      </c>
      <c r="X70" s="0" t="n">
        <v>0</v>
      </c>
      <c r="Y70" s="0" t="s">
        <v>54</v>
      </c>
      <c r="Z70" s="0" t="s">
        <v>55</v>
      </c>
      <c r="AA70" s="0" t="n">
        <v>30</v>
      </c>
      <c r="AC70" s="1" t="s">
        <v>51</v>
      </c>
      <c r="AD70" s="1" t="s">
        <v>51</v>
      </c>
      <c r="AF70" s="2" t="str">
        <f aca="false">IF(B70 = "","",_xlfn.CONCAT("https://cdn.shopify.com/s/files/1/1773/1117/files/WWMS_-_",N70,"_-_",P70,"_-_",M70,"_-_",O70,"_-_Front.png"))</f>
        <v/>
      </c>
      <c r="AH70" s="0" t="str">
        <f aca="false">IF(B70 = "", "", B70)</f>
        <v/>
      </c>
      <c r="AI70" s="1" t="s">
        <v>56</v>
      </c>
      <c r="AY70" s="2" t="str">
        <f aca="false">_xlfn.CONCAT("https://cdn.shopify.com/s/files/1/1773/1117/files/WWMS_-_",N70,"_-_",P70,"_-_",M70,"_-_",O70,"_-_Front.png")</f>
        <v>https://cdn.shopify.com/s/files/1/1773/1117/files/WWMS_-_Bath_Treatment_-_1kg_-_Traditional_-_Lime_-_Front.png</v>
      </c>
      <c r="AZ70" s="0" t="s">
        <v>57</v>
      </c>
      <c r="BC70" s="0" t="s">
        <v>58</v>
      </c>
    </row>
    <row r="71" customFormat="false" ht="12.8" hidden="false" customHeight="false" outlineLevel="0" collapsed="false">
      <c r="A71" s="0" t="str">
        <f aca="false">SUBSTITUTE(SUBSTITUTE(LOWER(_xlfn.CONCAT(M71, "-", O71,"-", N71)), "_", "-"), "---", "-")</f>
        <v>traditional-nag-champa-bath-treatment</v>
      </c>
      <c r="B71" s="0" t="s">
        <v>82</v>
      </c>
      <c r="D71" s="0" t="s">
        <v>49</v>
      </c>
      <c r="E71" s="0" t="s">
        <v>50</v>
      </c>
      <c r="F71" s="0" t="str">
        <f aca="false">IF(B71 = "", "", SUBSTITUTE(_xlfn.CONCAT("Line: ", M71, ", Type: ", N71, ", Scent: ", O71), "_", " "))</f>
        <v>Line: Traditional, Type: Bath Treatment, Scent: Nag Champa</v>
      </c>
      <c r="G71" s="1" t="s">
        <v>51</v>
      </c>
      <c r="H71" s="0" t="s">
        <v>52</v>
      </c>
      <c r="I71" s="2" t="n">
        <f aca="false">IF(B71 = "",I70,FIND("-", B71, 1))</f>
        <v>13</v>
      </c>
      <c r="J71" s="2" t="e">
        <f aca="false">IF(B71 = "",J70,FIND("-", B71, FIND("-", B71, FIND("-", B71, 1)+1)+1))</f>
        <v>#VALUE!</v>
      </c>
      <c r="K71" s="2" t="n">
        <f aca="false">IF(B71 = "",K70,FIND("-", B71, FIND("-", B71, 1)+1))</f>
        <v>26</v>
      </c>
      <c r="L71" s="2" t="n">
        <f aca="false">IF(B71 = "",L70,IF(ISERROR(J71),K71,J71))</f>
        <v>26</v>
      </c>
      <c r="M71" s="2" t="str">
        <f aca="false">IF(B71 = "",M70,SUBSTITUTE(LEFT(B71,I71-2)," ","_"))</f>
        <v>Traditional</v>
      </c>
      <c r="N71" s="2" t="str">
        <f aca="false">IF(B71 = "",N70,SUBSTITUTE(RIGHT(B71, LEN(B71)-L71-1)," ","_"))</f>
        <v>Bath_Treatment</v>
      </c>
      <c r="O71" s="2" t="str">
        <f aca="false">IF(B71 = "",O70,SUBSTITUTE(SUBSTITUTE(MID(B71,I71+2,L71-I71-3)," ","_"),"/","_"))</f>
        <v>Nag_Champa</v>
      </c>
      <c r="P71" s="0" t="s">
        <v>53</v>
      </c>
      <c r="U71" s="0" t="str">
        <f aca="false">SUBSTITUTE(_xlfn.CONCAT(M71, " - ", O71, " - ",N71, " - ", P71), "_", " ")</f>
        <v>Traditional - Nag Champa - Bath Treatment - 100g</v>
      </c>
      <c r="V71" s="0" t="n">
        <v>100</v>
      </c>
      <c r="X71" s="0" t="n">
        <v>0</v>
      </c>
      <c r="Y71" s="0" t="s">
        <v>54</v>
      </c>
      <c r="Z71" s="0" t="s">
        <v>55</v>
      </c>
      <c r="AA71" s="0" t="n">
        <v>6</v>
      </c>
      <c r="AC71" s="1" t="s">
        <v>51</v>
      </c>
      <c r="AD71" s="1" t="s">
        <v>51</v>
      </c>
      <c r="AF71" s="2" t="str">
        <f aca="false">IF(B71 = "","",_xlfn.CONCAT("https://cdn.shopify.com/s/files/1/1773/1117/files/WWMS_-_",N71,"_-_",P71,"_-_",M71,"_-_",O71,"_-_Front.png"))</f>
        <v>https://cdn.shopify.com/s/files/1/1773/1117/files/WWMS_-_Bath_Treatment_-_100g_-_Traditional_-_Nag_Champa_-_Front.png</v>
      </c>
      <c r="AG71" s="0" t="n">
        <v>1</v>
      </c>
      <c r="AH71" s="0" t="str">
        <f aca="false">IF(B71 = "", "", B71)</f>
        <v>Traditional - Nag Champa - Bath Treatment</v>
      </c>
      <c r="AI71" s="1" t="s">
        <v>56</v>
      </c>
      <c r="AY71" s="2" t="str">
        <f aca="false">_xlfn.CONCAT("https://cdn.shopify.com/s/files/1/1773/1117/files/WWMS_-_",N71,"_-_",P71,"_-_",M71,"_-_",O71,"_-_Front.png")</f>
        <v>https://cdn.shopify.com/s/files/1/1773/1117/files/WWMS_-_Bath_Treatment_-_100g_-_Traditional_-_Nag_Champa_-_Front.png</v>
      </c>
      <c r="AZ71" s="0" t="s">
        <v>57</v>
      </c>
      <c r="BC71" s="0" t="s">
        <v>58</v>
      </c>
    </row>
    <row r="72" customFormat="false" ht="12.8" hidden="false" customHeight="false" outlineLevel="0" collapsed="false">
      <c r="A72" s="0" t="str">
        <f aca="false">SUBSTITUTE(SUBSTITUTE(LOWER(_xlfn.CONCAT(M72, "-", O72,"-", N72)), "_", "-"), "---", "-")</f>
        <v>traditional-nag-champa-bath-treatment</v>
      </c>
      <c r="F72" s="0" t="str">
        <f aca="false">IF(B72 = "", "", SUBSTITUTE(_xlfn.CONCAT("Line: ", M72, ", Type: ", N72, ", Scent: ", O72), "_", " "))</f>
        <v/>
      </c>
      <c r="I72" s="2" t="n">
        <f aca="false">IF(B72 = "",I71,FIND("-", B72, 1))</f>
        <v>13</v>
      </c>
      <c r="J72" s="2" t="e">
        <f aca="false">IF(B72 = "",J71,FIND("-", B72, FIND("-", B72, FIND("-", B72, 1)+1)+1))</f>
        <v>#VALUE!</v>
      </c>
      <c r="K72" s="2" t="n">
        <f aca="false">IF(B72 = "",K71,FIND("-", B72, FIND("-", B72, 1)+1))</f>
        <v>26</v>
      </c>
      <c r="L72" s="2" t="n">
        <f aca="false">IF(B72 = "",L71,IF(ISERROR(J72),K72,J72))</f>
        <v>26</v>
      </c>
      <c r="M72" s="2" t="str">
        <f aca="false">IF(B72 = "",M71,SUBSTITUTE(LEFT(B72,I72-2)," ","_"))</f>
        <v>Traditional</v>
      </c>
      <c r="N72" s="2" t="str">
        <f aca="false">IF(B72 = "",N71,SUBSTITUTE(RIGHT(B72, LEN(B72)-L72-1)," ","_"))</f>
        <v>Bath_Treatment</v>
      </c>
      <c r="O72" s="2" t="str">
        <f aca="false">IF(B72 = "",O71,SUBSTITUTE(SUBSTITUTE(MID(B72,I72+2,L72-I72-3)," ","_"),"/","_"))</f>
        <v>Nag_Champa</v>
      </c>
      <c r="P72" s="0" t="s">
        <v>59</v>
      </c>
      <c r="U72" s="0" t="str">
        <f aca="false">SUBSTITUTE(_xlfn.CONCAT(M72, " - ", O72, " - ",N72, " - ", P72), "_", " ")</f>
        <v>Traditional - Nag Champa - Bath Treatment - 250g</v>
      </c>
      <c r="V72" s="0" t="n">
        <v>250</v>
      </c>
      <c r="X72" s="0" t="n">
        <v>0</v>
      </c>
      <c r="Y72" s="0" t="s">
        <v>54</v>
      </c>
      <c r="Z72" s="0" t="s">
        <v>55</v>
      </c>
      <c r="AA72" s="0" t="n">
        <v>13</v>
      </c>
      <c r="AC72" s="1" t="s">
        <v>51</v>
      </c>
      <c r="AD72" s="1" t="s">
        <v>51</v>
      </c>
      <c r="AF72" s="2" t="str">
        <f aca="false">IF(B72 = "","",_xlfn.CONCAT("https://cdn.shopify.com/s/files/1/1773/1117/files/WWMS_-_",N72,"_-_",P72,"_-_",M72,"_-_",O72,"_-_Front.png"))</f>
        <v/>
      </c>
      <c r="AH72" s="0" t="str">
        <f aca="false">IF(B72 = "", "", B72)</f>
        <v/>
      </c>
      <c r="AI72" s="1" t="s">
        <v>56</v>
      </c>
      <c r="AY72" s="2" t="str">
        <f aca="false">_xlfn.CONCAT("https://cdn.shopify.com/s/files/1/1773/1117/files/WWMS_-_",N72,"_-_",P72,"_-_",M72,"_-_",O72,"_-_Front.png")</f>
        <v>https://cdn.shopify.com/s/files/1/1773/1117/files/WWMS_-_Bath_Treatment_-_250g_-_Traditional_-_Nag_Champa_-_Front.png</v>
      </c>
      <c r="AZ72" s="0" t="s">
        <v>57</v>
      </c>
      <c r="BC72" s="0" t="s">
        <v>58</v>
      </c>
    </row>
    <row r="73" customFormat="false" ht="12.8" hidden="false" customHeight="false" outlineLevel="0" collapsed="false">
      <c r="A73" s="0" t="str">
        <f aca="false">SUBSTITUTE(SUBSTITUTE(LOWER(_xlfn.CONCAT(M73, "-", O73,"-", N73)), "_", "-"), "---", "-")</f>
        <v>traditional-nag-champa-bath-treatment</v>
      </c>
      <c r="F73" s="0" t="str">
        <f aca="false">IF(B73 = "", "", SUBSTITUTE(_xlfn.CONCAT("Line: ", M73, ", Type: ", N73, ", Scent: ", O73), "_", " "))</f>
        <v/>
      </c>
      <c r="I73" s="2" t="n">
        <f aca="false">IF(B73 = "",I72,FIND("-", B73, 1))</f>
        <v>13</v>
      </c>
      <c r="J73" s="2" t="e">
        <f aca="false">IF(B73 = "",J72,FIND("-", B73, FIND("-", B73, FIND("-", B73, 1)+1)+1))</f>
        <v>#VALUE!</v>
      </c>
      <c r="K73" s="2" t="n">
        <f aca="false">IF(B73 = "",K72,FIND("-", B73, FIND("-", B73, 1)+1))</f>
        <v>26</v>
      </c>
      <c r="L73" s="2" t="n">
        <f aca="false">IF(B73 = "",L72,IF(ISERROR(J73),K73,J73))</f>
        <v>26</v>
      </c>
      <c r="M73" s="2" t="str">
        <f aca="false">IF(B73 = "",M72,SUBSTITUTE(LEFT(B73,I73-2)," ","_"))</f>
        <v>Traditional</v>
      </c>
      <c r="N73" s="2" t="str">
        <f aca="false">IF(B73 = "",N72,SUBSTITUTE(RIGHT(B73, LEN(B73)-L73-1)," ","_"))</f>
        <v>Bath_Treatment</v>
      </c>
      <c r="O73" s="2" t="str">
        <f aca="false">IF(B73 = "",O72,SUBSTITUTE(SUBSTITUTE(MID(B73,I73+2,L73-I73-3)," ","_"),"/","_"))</f>
        <v>Nag_Champa</v>
      </c>
      <c r="P73" s="0" t="s">
        <v>60</v>
      </c>
      <c r="U73" s="0" t="str">
        <f aca="false">SUBSTITUTE(_xlfn.CONCAT(M73, " - ", O73, " - ",N73, " - ", P73), "_", " ")</f>
        <v>Traditional - Nag Champa - Bath Treatment - 1kg</v>
      </c>
      <c r="V73" s="0" t="n">
        <v>1000</v>
      </c>
      <c r="X73" s="0" t="n">
        <v>0</v>
      </c>
      <c r="Y73" s="0" t="s">
        <v>54</v>
      </c>
      <c r="Z73" s="0" t="s">
        <v>55</v>
      </c>
      <c r="AA73" s="0" t="n">
        <v>30</v>
      </c>
      <c r="AC73" s="1" t="s">
        <v>51</v>
      </c>
      <c r="AD73" s="1" t="s">
        <v>51</v>
      </c>
      <c r="AF73" s="2" t="str">
        <f aca="false">IF(B73 = "","",_xlfn.CONCAT("https://cdn.shopify.com/s/files/1/1773/1117/files/WWMS_-_",N73,"_-_",P73,"_-_",M73,"_-_",O73,"_-_Front.png"))</f>
        <v/>
      </c>
      <c r="AH73" s="0" t="str">
        <f aca="false">IF(B73 = "", "", B73)</f>
        <v/>
      </c>
      <c r="AI73" s="1" t="s">
        <v>56</v>
      </c>
      <c r="AY73" s="2" t="str">
        <f aca="false">_xlfn.CONCAT("https://cdn.shopify.com/s/files/1/1773/1117/files/WWMS_-_",N73,"_-_",P73,"_-_",M73,"_-_",O73,"_-_Front.png")</f>
        <v>https://cdn.shopify.com/s/files/1/1773/1117/files/WWMS_-_Bath_Treatment_-_1kg_-_Traditional_-_Nag_Champa_-_Front.png</v>
      </c>
      <c r="AZ73" s="0" t="s">
        <v>57</v>
      </c>
      <c r="BC73" s="0" t="s">
        <v>58</v>
      </c>
    </row>
    <row r="74" customFormat="false" ht="12.8" hidden="false" customHeight="false" outlineLevel="0" collapsed="false">
      <c r="A74" s="0" t="str">
        <f aca="false">SUBSTITUTE(SUBSTITUTE(LOWER(_xlfn.CONCAT(M74, "-", O74,"-", N74)), "_", "-"), "---", "-")</f>
        <v>traditional-namaste-bath-treatment</v>
      </c>
      <c r="B74" s="0" t="s">
        <v>83</v>
      </c>
      <c r="D74" s="0" t="s">
        <v>49</v>
      </c>
      <c r="E74" s="0" t="s">
        <v>50</v>
      </c>
      <c r="F74" s="0" t="str">
        <f aca="false">IF(B74 = "", "", SUBSTITUTE(_xlfn.CONCAT("Line: ", M74, ", Type: ", N74, ", Scent: ", O74), "_", " "))</f>
        <v>Line: Traditional, Type: Bath Treatment, Scent: Namaste</v>
      </c>
      <c r="G74" s="1" t="s">
        <v>51</v>
      </c>
      <c r="H74" s="0" t="s">
        <v>52</v>
      </c>
      <c r="I74" s="2" t="n">
        <f aca="false">IF(B74 = "",I73,FIND("-", B74, 1))</f>
        <v>13</v>
      </c>
      <c r="J74" s="2" t="e">
        <f aca="false">IF(B74 = "",J73,FIND("-", B74, FIND("-", B74, FIND("-", B74, 1)+1)+1))</f>
        <v>#VALUE!</v>
      </c>
      <c r="K74" s="2" t="n">
        <f aca="false">IF(B74 = "",K73,FIND("-", B74, FIND("-", B74, 1)+1))</f>
        <v>23</v>
      </c>
      <c r="L74" s="2" t="n">
        <f aca="false">IF(B74 = "",L73,IF(ISERROR(J74),K74,J74))</f>
        <v>23</v>
      </c>
      <c r="M74" s="2" t="str">
        <f aca="false">IF(B74 = "",M73,SUBSTITUTE(LEFT(B74,I74-2)," ","_"))</f>
        <v>Traditional</v>
      </c>
      <c r="N74" s="2" t="str">
        <f aca="false">IF(B74 = "",N73,SUBSTITUTE(RIGHT(B74, LEN(B74)-L74-1)," ","_"))</f>
        <v>Bath_Treatment</v>
      </c>
      <c r="O74" s="2" t="str">
        <f aca="false">IF(B74 = "",O73,SUBSTITUTE(SUBSTITUTE(MID(B74,I74+2,L74-I74-3)," ","_"),"/","_"))</f>
        <v>Namaste</v>
      </c>
      <c r="P74" s="0" t="s">
        <v>53</v>
      </c>
      <c r="U74" s="0" t="str">
        <f aca="false">SUBSTITUTE(_xlfn.CONCAT(M74, " - ", O74, " - ",N74, " - ", P74), "_", " ")</f>
        <v>Traditional - Namaste - Bath Treatment - 100g</v>
      </c>
      <c r="V74" s="0" t="n">
        <v>100</v>
      </c>
      <c r="X74" s="0" t="n">
        <v>0</v>
      </c>
      <c r="Y74" s="0" t="s">
        <v>54</v>
      </c>
      <c r="Z74" s="0" t="s">
        <v>55</v>
      </c>
      <c r="AA74" s="0" t="n">
        <v>6</v>
      </c>
      <c r="AC74" s="1" t="s">
        <v>51</v>
      </c>
      <c r="AD74" s="1" t="s">
        <v>51</v>
      </c>
      <c r="AF74" s="2" t="str">
        <f aca="false">IF(B74 = "","",_xlfn.CONCAT("https://cdn.shopify.com/s/files/1/1773/1117/files/WWMS_-_",N74,"_-_",P74,"_-_",M74,"_-_",O74,"_-_Front.png"))</f>
        <v>https://cdn.shopify.com/s/files/1/1773/1117/files/WWMS_-_Bath_Treatment_-_100g_-_Traditional_-_Namaste_-_Front.png</v>
      </c>
      <c r="AG74" s="0" t="n">
        <v>1</v>
      </c>
      <c r="AH74" s="0" t="str">
        <f aca="false">IF(B74 = "", "", B74)</f>
        <v>Traditional - Namaste - Bath Treatment</v>
      </c>
      <c r="AI74" s="1" t="s">
        <v>56</v>
      </c>
      <c r="AY74" s="2" t="str">
        <f aca="false">_xlfn.CONCAT("https://cdn.shopify.com/s/files/1/1773/1117/files/WWMS_-_",N74,"_-_",P74,"_-_",M74,"_-_",O74,"_-_Front.png")</f>
        <v>https://cdn.shopify.com/s/files/1/1773/1117/files/WWMS_-_Bath_Treatment_-_100g_-_Traditional_-_Namaste_-_Front.png</v>
      </c>
      <c r="AZ74" s="0" t="s">
        <v>57</v>
      </c>
      <c r="BC74" s="0" t="s">
        <v>58</v>
      </c>
    </row>
    <row r="75" customFormat="false" ht="12.8" hidden="false" customHeight="false" outlineLevel="0" collapsed="false">
      <c r="A75" s="0" t="str">
        <f aca="false">SUBSTITUTE(SUBSTITUTE(LOWER(_xlfn.CONCAT(M75, "-", O75,"-", N75)), "_", "-"), "---", "-")</f>
        <v>traditional-namaste-bath-treatment</v>
      </c>
      <c r="F75" s="0" t="str">
        <f aca="false">IF(B75 = "", "", SUBSTITUTE(_xlfn.CONCAT("Line: ", M75, ", Type: ", N75, ", Scent: ", O75), "_", " "))</f>
        <v/>
      </c>
      <c r="I75" s="2" t="n">
        <f aca="false">IF(B75 = "",I74,FIND("-", B75, 1))</f>
        <v>13</v>
      </c>
      <c r="J75" s="2" t="e">
        <f aca="false">IF(B75 = "",J74,FIND("-", B75, FIND("-", B75, FIND("-", B75, 1)+1)+1))</f>
        <v>#VALUE!</v>
      </c>
      <c r="K75" s="2" t="n">
        <f aca="false">IF(B75 = "",K74,FIND("-", B75, FIND("-", B75, 1)+1))</f>
        <v>23</v>
      </c>
      <c r="L75" s="2" t="n">
        <f aca="false">IF(B75 = "",L74,IF(ISERROR(J75),K75,J75))</f>
        <v>23</v>
      </c>
      <c r="M75" s="2" t="str">
        <f aca="false">IF(B75 = "",M74,SUBSTITUTE(LEFT(B75,I75-2)," ","_"))</f>
        <v>Traditional</v>
      </c>
      <c r="N75" s="2" t="str">
        <f aca="false">IF(B75 = "",N74,SUBSTITUTE(RIGHT(B75, LEN(B75)-L75-1)," ","_"))</f>
        <v>Bath_Treatment</v>
      </c>
      <c r="O75" s="2" t="str">
        <f aca="false">IF(B75 = "",O74,SUBSTITUTE(SUBSTITUTE(MID(B75,I75+2,L75-I75-3)," ","_"),"/","_"))</f>
        <v>Namaste</v>
      </c>
      <c r="P75" s="0" t="s">
        <v>59</v>
      </c>
      <c r="U75" s="0" t="str">
        <f aca="false">SUBSTITUTE(_xlfn.CONCAT(M75, " - ", O75, " - ",N75, " - ", P75), "_", " ")</f>
        <v>Traditional - Namaste - Bath Treatment - 250g</v>
      </c>
      <c r="V75" s="0" t="n">
        <v>250</v>
      </c>
      <c r="X75" s="0" t="n">
        <v>0</v>
      </c>
      <c r="Y75" s="0" t="s">
        <v>54</v>
      </c>
      <c r="Z75" s="0" t="s">
        <v>55</v>
      </c>
      <c r="AA75" s="0" t="n">
        <v>13</v>
      </c>
      <c r="AC75" s="1" t="s">
        <v>51</v>
      </c>
      <c r="AD75" s="1" t="s">
        <v>51</v>
      </c>
      <c r="AF75" s="2" t="str">
        <f aca="false">IF(B75 = "","",_xlfn.CONCAT("https://cdn.shopify.com/s/files/1/1773/1117/files/WWMS_-_",N75,"_-_",P75,"_-_",M75,"_-_",O75,"_-_Front.png"))</f>
        <v/>
      </c>
      <c r="AH75" s="0" t="str">
        <f aca="false">IF(B75 = "", "", B75)</f>
        <v/>
      </c>
      <c r="AI75" s="1" t="s">
        <v>56</v>
      </c>
      <c r="AY75" s="2" t="str">
        <f aca="false">_xlfn.CONCAT("https://cdn.shopify.com/s/files/1/1773/1117/files/WWMS_-_",N75,"_-_",P75,"_-_",M75,"_-_",O75,"_-_Front.png")</f>
        <v>https://cdn.shopify.com/s/files/1/1773/1117/files/WWMS_-_Bath_Treatment_-_250g_-_Traditional_-_Namaste_-_Front.png</v>
      </c>
      <c r="AZ75" s="0" t="s">
        <v>57</v>
      </c>
      <c r="BC75" s="0" t="s">
        <v>58</v>
      </c>
    </row>
    <row r="76" customFormat="false" ht="12.8" hidden="false" customHeight="false" outlineLevel="0" collapsed="false">
      <c r="A76" s="0" t="str">
        <f aca="false">SUBSTITUTE(SUBSTITUTE(LOWER(_xlfn.CONCAT(M76, "-", O76,"-", N76)), "_", "-"), "---", "-")</f>
        <v>traditional-namaste-bath-treatment</v>
      </c>
      <c r="F76" s="0" t="str">
        <f aca="false">IF(B76 = "", "", SUBSTITUTE(_xlfn.CONCAT("Line: ", M76, ", Type: ", N76, ", Scent: ", O76), "_", " "))</f>
        <v/>
      </c>
      <c r="I76" s="2" t="n">
        <f aca="false">IF(B76 = "",I75,FIND("-", B76, 1))</f>
        <v>13</v>
      </c>
      <c r="J76" s="2" t="e">
        <f aca="false">IF(B76 = "",J75,FIND("-", B76, FIND("-", B76, FIND("-", B76, 1)+1)+1))</f>
        <v>#VALUE!</v>
      </c>
      <c r="K76" s="2" t="n">
        <f aca="false">IF(B76 = "",K75,FIND("-", B76, FIND("-", B76, 1)+1))</f>
        <v>23</v>
      </c>
      <c r="L76" s="2" t="n">
        <f aca="false">IF(B76 = "",L75,IF(ISERROR(J76),K76,J76))</f>
        <v>23</v>
      </c>
      <c r="M76" s="2" t="str">
        <f aca="false">IF(B76 = "",M75,SUBSTITUTE(LEFT(B76,I76-2)," ","_"))</f>
        <v>Traditional</v>
      </c>
      <c r="N76" s="2" t="str">
        <f aca="false">IF(B76 = "",N75,SUBSTITUTE(RIGHT(B76, LEN(B76)-L76-1)," ","_"))</f>
        <v>Bath_Treatment</v>
      </c>
      <c r="O76" s="2" t="str">
        <f aca="false">IF(B76 = "",O75,SUBSTITUTE(SUBSTITUTE(MID(B76,I76+2,L76-I76-3)," ","_"),"/","_"))</f>
        <v>Namaste</v>
      </c>
      <c r="P76" s="0" t="s">
        <v>60</v>
      </c>
      <c r="U76" s="0" t="str">
        <f aca="false">SUBSTITUTE(_xlfn.CONCAT(M76, " - ", O76, " - ",N76, " - ", P76), "_", " ")</f>
        <v>Traditional - Namaste - Bath Treatment - 1kg</v>
      </c>
      <c r="V76" s="0" t="n">
        <v>1000</v>
      </c>
      <c r="X76" s="0" t="n">
        <v>0</v>
      </c>
      <c r="Y76" s="0" t="s">
        <v>54</v>
      </c>
      <c r="Z76" s="0" t="s">
        <v>55</v>
      </c>
      <c r="AA76" s="0" t="n">
        <v>30</v>
      </c>
      <c r="AC76" s="1" t="s">
        <v>51</v>
      </c>
      <c r="AD76" s="1" t="s">
        <v>51</v>
      </c>
      <c r="AF76" s="2" t="str">
        <f aca="false">IF(B76 = "","",_xlfn.CONCAT("https://cdn.shopify.com/s/files/1/1773/1117/files/WWMS_-_",N76,"_-_",P76,"_-_",M76,"_-_",O76,"_-_Front.png"))</f>
        <v/>
      </c>
      <c r="AH76" s="0" t="str">
        <f aca="false">IF(B76 = "", "", B76)</f>
        <v/>
      </c>
      <c r="AI76" s="1" t="s">
        <v>56</v>
      </c>
      <c r="AY76" s="2" t="str">
        <f aca="false">_xlfn.CONCAT("https://cdn.shopify.com/s/files/1/1773/1117/files/WWMS_-_",N76,"_-_",P76,"_-_",M76,"_-_",O76,"_-_Front.png")</f>
        <v>https://cdn.shopify.com/s/files/1/1773/1117/files/WWMS_-_Bath_Treatment_-_1kg_-_Traditional_-_Namaste_-_Front.png</v>
      </c>
      <c r="AZ76" s="0" t="s">
        <v>57</v>
      </c>
      <c r="BC76" s="0" t="s">
        <v>58</v>
      </c>
    </row>
    <row r="77" customFormat="false" ht="12.8" hidden="false" customHeight="false" outlineLevel="0" collapsed="false">
      <c r="A77" s="0" t="str">
        <f aca="false">SUBSTITUTE(SUBSTITUTE(LOWER(_xlfn.CONCAT(M77, "-", O77,"-", N77)), "_", "-"), "---", "-")</f>
        <v>traditional-relax-bath-treatment</v>
      </c>
      <c r="B77" s="0" t="s">
        <v>84</v>
      </c>
      <c r="D77" s="0" t="s">
        <v>49</v>
      </c>
      <c r="E77" s="0" t="s">
        <v>50</v>
      </c>
      <c r="F77" s="0" t="str">
        <f aca="false">IF(B77 = "", "", SUBSTITUTE(_xlfn.CONCAT("Line: ", M77, ", Type: ", N77, ", Scent: ", O77), "_", " "))</f>
        <v>Line: Traditional, Type: Bath Treatment, Scent: Relax</v>
      </c>
      <c r="G77" s="1" t="s">
        <v>51</v>
      </c>
      <c r="H77" s="0" t="s">
        <v>52</v>
      </c>
      <c r="I77" s="2" t="n">
        <f aca="false">IF(B77 = "",I76,FIND("-", B77, 1))</f>
        <v>13</v>
      </c>
      <c r="J77" s="2" t="e">
        <f aca="false">IF(B77 = "",J76,FIND("-", B77, FIND("-", B77, FIND("-", B77, 1)+1)+1))</f>
        <v>#VALUE!</v>
      </c>
      <c r="K77" s="2" t="n">
        <f aca="false">IF(B77 = "",K76,FIND("-", B77, FIND("-", B77, 1)+1))</f>
        <v>21</v>
      </c>
      <c r="L77" s="2" t="n">
        <f aca="false">IF(B77 = "",L76,IF(ISERROR(J77),K77,J77))</f>
        <v>21</v>
      </c>
      <c r="M77" s="2" t="str">
        <f aca="false">IF(B77 = "",M76,SUBSTITUTE(LEFT(B77,I77-2)," ","_"))</f>
        <v>Traditional</v>
      </c>
      <c r="N77" s="2" t="str">
        <f aca="false">IF(B77 = "",N76,SUBSTITUTE(RIGHT(B77, LEN(B77)-L77-1)," ","_"))</f>
        <v>Bath_Treatment</v>
      </c>
      <c r="O77" s="2" t="str">
        <f aca="false">IF(B77 = "",O76,SUBSTITUTE(SUBSTITUTE(MID(B77,I77+2,L77-I77-3)," ","_"),"/","_"))</f>
        <v>Relax</v>
      </c>
      <c r="P77" s="0" t="s">
        <v>53</v>
      </c>
      <c r="U77" s="0" t="str">
        <f aca="false">SUBSTITUTE(_xlfn.CONCAT(M77, " - ", O77, " - ",N77, " - ", P77), "_", " ")</f>
        <v>Traditional - Relax - Bath Treatment - 100g</v>
      </c>
      <c r="V77" s="0" t="n">
        <v>100</v>
      </c>
      <c r="X77" s="0" t="n">
        <v>0</v>
      </c>
      <c r="Y77" s="0" t="s">
        <v>54</v>
      </c>
      <c r="Z77" s="0" t="s">
        <v>55</v>
      </c>
      <c r="AA77" s="0" t="n">
        <v>6</v>
      </c>
      <c r="AC77" s="1" t="s">
        <v>51</v>
      </c>
      <c r="AD77" s="1" t="s">
        <v>51</v>
      </c>
      <c r="AF77" s="2" t="str">
        <f aca="false">IF(B77 = "","",_xlfn.CONCAT("https://cdn.shopify.com/s/files/1/1773/1117/files/WWMS_-_",N77,"_-_",P77,"_-_",M77,"_-_",O77,"_-_Front.png"))</f>
        <v>https://cdn.shopify.com/s/files/1/1773/1117/files/WWMS_-_Bath_Treatment_-_100g_-_Traditional_-_Relax_-_Front.png</v>
      </c>
      <c r="AG77" s="0" t="n">
        <v>1</v>
      </c>
      <c r="AH77" s="0" t="str">
        <f aca="false">IF(B77 = "", "", B77)</f>
        <v>Traditional - Relax - Bath Treatment</v>
      </c>
      <c r="AI77" s="1" t="s">
        <v>56</v>
      </c>
      <c r="AY77" s="2" t="str">
        <f aca="false">_xlfn.CONCAT("https://cdn.shopify.com/s/files/1/1773/1117/files/WWMS_-_",N77,"_-_",P77,"_-_",M77,"_-_",O77,"_-_Front.png")</f>
        <v>https://cdn.shopify.com/s/files/1/1773/1117/files/WWMS_-_Bath_Treatment_-_100g_-_Traditional_-_Relax_-_Front.png</v>
      </c>
      <c r="AZ77" s="0" t="s">
        <v>57</v>
      </c>
      <c r="BC77" s="0" t="s">
        <v>58</v>
      </c>
    </row>
    <row r="78" customFormat="false" ht="12.8" hidden="false" customHeight="false" outlineLevel="0" collapsed="false">
      <c r="A78" s="0" t="str">
        <f aca="false">SUBSTITUTE(SUBSTITUTE(LOWER(_xlfn.CONCAT(M78, "-", O78,"-", N78)), "_", "-"), "---", "-")</f>
        <v>traditional-relax-bath-treatment</v>
      </c>
      <c r="F78" s="0" t="str">
        <f aca="false">IF(B78 = "", "", SUBSTITUTE(_xlfn.CONCAT("Line: ", M78, ", Type: ", N78, ", Scent: ", O78), "_", " "))</f>
        <v/>
      </c>
      <c r="I78" s="2" t="n">
        <f aca="false">IF(B78 = "",I77,FIND("-", B78, 1))</f>
        <v>13</v>
      </c>
      <c r="J78" s="2" t="e">
        <f aca="false">IF(B78 = "",J77,FIND("-", B78, FIND("-", B78, FIND("-", B78, 1)+1)+1))</f>
        <v>#VALUE!</v>
      </c>
      <c r="K78" s="2" t="n">
        <f aca="false">IF(B78 = "",K77,FIND("-", B78, FIND("-", B78, 1)+1))</f>
        <v>21</v>
      </c>
      <c r="L78" s="2" t="n">
        <f aca="false">IF(B78 = "",L77,IF(ISERROR(J78),K78,J78))</f>
        <v>21</v>
      </c>
      <c r="M78" s="2" t="str">
        <f aca="false">IF(B78 = "",M77,SUBSTITUTE(LEFT(B78,I78-2)," ","_"))</f>
        <v>Traditional</v>
      </c>
      <c r="N78" s="2" t="str">
        <f aca="false">IF(B78 = "",N77,SUBSTITUTE(RIGHT(B78, LEN(B78)-L78-1)," ","_"))</f>
        <v>Bath_Treatment</v>
      </c>
      <c r="O78" s="2" t="str">
        <f aca="false">IF(B78 = "",O77,SUBSTITUTE(SUBSTITUTE(MID(B78,I78+2,L78-I78-3)," ","_"),"/","_"))</f>
        <v>Relax</v>
      </c>
      <c r="P78" s="0" t="s">
        <v>59</v>
      </c>
      <c r="U78" s="0" t="str">
        <f aca="false">SUBSTITUTE(_xlfn.CONCAT(M78, " - ", O78, " - ",N78, " - ", P78), "_", " ")</f>
        <v>Traditional - Relax - Bath Treatment - 250g</v>
      </c>
      <c r="V78" s="0" t="n">
        <v>250</v>
      </c>
      <c r="X78" s="0" t="n">
        <v>0</v>
      </c>
      <c r="Y78" s="0" t="s">
        <v>54</v>
      </c>
      <c r="Z78" s="0" t="s">
        <v>55</v>
      </c>
      <c r="AA78" s="0" t="n">
        <v>13</v>
      </c>
      <c r="AC78" s="1" t="s">
        <v>51</v>
      </c>
      <c r="AD78" s="1" t="s">
        <v>51</v>
      </c>
      <c r="AF78" s="2" t="str">
        <f aca="false">IF(B78 = "","",_xlfn.CONCAT("https://cdn.shopify.com/s/files/1/1773/1117/files/WWMS_-_",N78,"_-_",P78,"_-_",M78,"_-_",O78,"_-_Front.png"))</f>
        <v/>
      </c>
      <c r="AH78" s="0" t="str">
        <f aca="false">IF(B78 = "", "", B78)</f>
        <v/>
      </c>
      <c r="AI78" s="1" t="s">
        <v>56</v>
      </c>
      <c r="AY78" s="2" t="str">
        <f aca="false">_xlfn.CONCAT("https://cdn.shopify.com/s/files/1/1773/1117/files/WWMS_-_",N78,"_-_",P78,"_-_",M78,"_-_",O78,"_-_Front.png")</f>
        <v>https://cdn.shopify.com/s/files/1/1773/1117/files/WWMS_-_Bath_Treatment_-_250g_-_Traditional_-_Relax_-_Front.png</v>
      </c>
      <c r="AZ78" s="0" t="s">
        <v>57</v>
      </c>
      <c r="BC78" s="0" t="s">
        <v>58</v>
      </c>
    </row>
    <row r="79" customFormat="false" ht="12.8" hidden="false" customHeight="false" outlineLevel="0" collapsed="false">
      <c r="A79" s="0" t="str">
        <f aca="false">SUBSTITUTE(SUBSTITUTE(LOWER(_xlfn.CONCAT(M79, "-", O79,"-", N79)), "_", "-"), "---", "-")</f>
        <v>traditional-relax-bath-treatment</v>
      </c>
      <c r="F79" s="0" t="str">
        <f aca="false">IF(B79 = "", "", SUBSTITUTE(_xlfn.CONCAT("Line: ", M79, ", Type: ", N79, ", Scent: ", O79), "_", " "))</f>
        <v/>
      </c>
      <c r="I79" s="2" t="n">
        <f aca="false">IF(B79 = "",I78,FIND("-", B79, 1))</f>
        <v>13</v>
      </c>
      <c r="J79" s="2" t="e">
        <f aca="false">IF(B79 = "",J78,FIND("-", B79, FIND("-", B79, FIND("-", B79, 1)+1)+1))</f>
        <v>#VALUE!</v>
      </c>
      <c r="K79" s="2" t="n">
        <f aca="false">IF(B79 = "",K78,FIND("-", B79, FIND("-", B79, 1)+1))</f>
        <v>21</v>
      </c>
      <c r="L79" s="2" t="n">
        <f aca="false">IF(B79 = "",L78,IF(ISERROR(J79),K79,J79))</f>
        <v>21</v>
      </c>
      <c r="M79" s="2" t="str">
        <f aca="false">IF(B79 = "",M78,SUBSTITUTE(LEFT(B79,I79-2)," ","_"))</f>
        <v>Traditional</v>
      </c>
      <c r="N79" s="2" t="str">
        <f aca="false">IF(B79 = "",N78,SUBSTITUTE(RIGHT(B79, LEN(B79)-L79-1)," ","_"))</f>
        <v>Bath_Treatment</v>
      </c>
      <c r="O79" s="2" t="str">
        <f aca="false">IF(B79 = "",O78,SUBSTITUTE(SUBSTITUTE(MID(B79,I79+2,L79-I79-3)," ","_"),"/","_"))</f>
        <v>Relax</v>
      </c>
      <c r="P79" s="0" t="s">
        <v>60</v>
      </c>
      <c r="U79" s="0" t="str">
        <f aca="false">SUBSTITUTE(_xlfn.CONCAT(M79, " - ", O79, " - ",N79, " - ", P79), "_", " ")</f>
        <v>Traditional - Relax - Bath Treatment - 1kg</v>
      </c>
      <c r="V79" s="0" t="n">
        <v>1000</v>
      </c>
      <c r="X79" s="0" t="n">
        <v>0</v>
      </c>
      <c r="Y79" s="0" t="s">
        <v>54</v>
      </c>
      <c r="Z79" s="0" t="s">
        <v>55</v>
      </c>
      <c r="AA79" s="0" t="n">
        <v>30</v>
      </c>
      <c r="AC79" s="1" t="s">
        <v>51</v>
      </c>
      <c r="AD79" s="1" t="s">
        <v>51</v>
      </c>
      <c r="AF79" s="2" t="str">
        <f aca="false">IF(B79 = "","",_xlfn.CONCAT("https://cdn.shopify.com/s/files/1/1773/1117/files/WWMS_-_",N79,"_-_",P79,"_-_",M79,"_-_",O79,"_-_Front.png"))</f>
        <v/>
      </c>
      <c r="AH79" s="0" t="str">
        <f aca="false">IF(B79 = "", "", B79)</f>
        <v/>
      </c>
      <c r="AI79" s="1" t="s">
        <v>56</v>
      </c>
      <c r="AY79" s="2" t="str">
        <f aca="false">_xlfn.CONCAT("https://cdn.shopify.com/s/files/1/1773/1117/files/WWMS_-_",N79,"_-_",P79,"_-_",M79,"_-_",O79,"_-_Front.png")</f>
        <v>https://cdn.shopify.com/s/files/1/1773/1117/files/WWMS_-_Bath_Treatment_-_1kg_-_Traditional_-_Relax_-_Front.png</v>
      </c>
      <c r="AZ79" s="0" t="s">
        <v>57</v>
      </c>
      <c r="BC79" s="0" t="s">
        <v>58</v>
      </c>
    </row>
    <row r="80" customFormat="false" ht="12.8" hidden="false" customHeight="false" outlineLevel="0" collapsed="false">
      <c r="A80" s="0" t="str">
        <f aca="false">SUBSTITUTE(SUBSTITUTE(LOWER(_xlfn.CONCAT(M80, "-", O80,"-", N80)), "_", "-"), "---", "-")</f>
        <v>traditional-rose-bath-treatment</v>
      </c>
      <c r="B80" s="0" t="s">
        <v>85</v>
      </c>
      <c r="D80" s="0" t="s">
        <v>49</v>
      </c>
      <c r="E80" s="0" t="s">
        <v>50</v>
      </c>
      <c r="F80" s="0" t="str">
        <f aca="false">IF(B80 = "", "", SUBSTITUTE(_xlfn.CONCAT("Line: ", M80, ", Type: ", N80, ", Scent: ", O80), "_", " "))</f>
        <v>Line: Traditional, Type: Bath Treatment, Scent: Rose</v>
      </c>
      <c r="G80" s="1" t="s">
        <v>51</v>
      </c>
      <c r="H80" s="0" t="s">
        <v>52</v>
      </c>
      <c r="I80" s="2" t="n">
        <f aca="false">IF(B80 = "",I79,FIND("-", B80, 1))</f>
        <v>13</v>
      </c>
      <c r="J80" s="2" t="e">
        <f aca="false">IF(B80 = "",J79,FIND("-", B80, FIND("-", B80, FIND("-", B80, 1)+1)+1))</f>
        <v>#VALUE!</v>
      </c>
      <c r="K80" s="2" t="n">
        <f aca="false">IF(B80 = "",K79,FIND("-", B80, FIND("-", B80, 1)+1))</f>
        <v>20</v>
      </c>
      <c r="L80" s="2" t="n">
        <f aca="false">IF(B80 = "",L79,IF(ISERROR(J80),K80,J80))</f>
        <v>20</v>
      </c>
      <c r="M80" s="2" t="str">
        <f aca="false">IF(B80 = "",M79,SUBSTITUTE(LEFT(B80,I80-2)," ","_"))</f>
        <v>Traditional</v>
      </c>
      <c r="N80" s="2" t="str">
        <f aca="false">IF(B80 = "",N79,SUBSTITUTE(RIGHT(B80, LEN(B80)-L80-1)," ","_"))</f>
        <v>Bath_Treatment</v>
      </c>
      <c r="O80" s="2" t="str">
        <f aca="false">IF(B80 = "",O79,SUBSTITUTE(SUBSTITUTE(MID(B80,I80+2,L80-I80-3)," ","_"),"/","_"))</f>
        <v>Rose</v>
      </c>
      <c r="P80" s="0" t="s">
        <v>53</v>
      </c>
      <c r="U80" s="0" t="str">
        <f aca="false">SUBSTITUTE(_xlfn.CONCAT(M80, " - ", O80, " - ",N80, " - ", P80), "_", " ")</f>
        <v>Traditional - Rose - Bath Treatment - 100g</v>
      </c>
      <c r="V80" s="0" t="n">
        <v>100</v>
      </c>
      <c r="X80" s="0" t="n">
        <v>0</v>
      </c>
      <c r="Y80" s="0" t="s">
        <v>54</v>
      </c>
      <c r="Z80" s="0" t="s">
        <v>55</v>
      </c>
      <c r="AA80" s="0" t="n">
        <v>6</v>
      </c>
      <c r="AC80" s="1" t="s">
        <v>51</v>
      </c>
      <c r="AD80" s="1" t="s">
        <v>51</v>
      </c>
      <c r="AF80" s="2" t="str">
        <f aca="false">IF(B80 = "","",_xlfn.CONCAT("https://cdn.shopify.com/s/files/1/1773/1117/files/WWMS_-_",N80,"_-_",P80,"_-_",M80,"_-_",O80,"_-_Front.png"))</f>
        <v>https://cdn.shopify.com/s/files/1/1773/1117/files/WWMS_-_Bath_Treatment_-_100g_-_Traditional_-_Rose_-_Front.png</v>
      </c>
      <c r="AG80" s="0" t="n">
        <v>1</v>
      </c>
      <c r="AH80" s="0" t="str">
        <f aca="false">IF(B80 = "", "", B80)</f>
        <v>Traditional - Rose - Bath Treatment</v>
      </c>
      <c r="AI80" s="1" t="s">
        <v>56</v>
      </c>
      <c r="AY80" s="2" t="str">
        <f aca="false">_xlfn.CONCAT("https://cdn.shopify.com/s/files/1/1773/1117/files/WWMS_-_",N80,"_-_",P80,"_-_",M80,"_-_",O80,"_-_Front.png")</f>
        <v>https://cdn.shopify.com/s/files/1/1773/1117/files/WWMS_-_Bath_Treatment_-_100g_-_Traditional_-_Rose_-_Front.png</v>
      </c>
      <c r="AZ80" s="0" t="s">
        <v>57</v>
      </c>
      <c r="BC80" s="0" t="s">
        <v>58</v>
      </c>
    </row>
    <row r="81" customFormat="false" ht="12.8" hidden="false" customHeight="false" outlineLevel="0" collapsed="false">
      <c r="A81" s="0" t="str">
        <f aca="false">SUBSTITUTE(SUBSTITUTE(LOWER(_xlfn.CONCAT(M81, "-", O81,"-", N81)), "_", "-"), "---", "-")</f>
        <v>traditional-rose-bath-treatment</v>
      </c>
      <c r="F81" s="0" t="str">
        <f aca="false">IF(B81 = "", "", SUBSTITUTE(_xlfn.CONCAT("Line: ", M81, ", Type: ", N81, ", Scent: ", O81), "_", " "))</f>
        <v/>
      </c>
      <c r="I81" s="2" t="n">
        <f aca="false">IF(B81 = "",I80,FIND("-", B81, 1))</f>
        <v>13</v>
      </c>
      <c r="J81" s="2" t="e">
        <f aca="false">IF(B81 = "",J80,FIND("-", B81, FIND("-", B81, FIND("-", B81, 1)+1)+1))</f>
        <v>#VALUE!</v>
      </c>
      <c r="K81" s="2" t="n">
        <f aca="false">IF(B81 = "",K80,FIND("-", B81, FIND("-", B81, 1)+1))</f>
        <v>20</v>
      </c>
      <c r="L81" s="2" t="n">
        <f aca="false">IF(B81 = "",L80,IF(ISERROR(J81),K81,J81))</f>
        <v>20</v>
      </c>
      <c r="M81" s="2" t="str">
        <f aca="false">IF(B81 = "",M80,SUBSTITUTE(LEFT(B81,I81-2)," ","_"))</f>
        <v>Traditional</v>
      </c>
      <c r="N81" s="2" t="str">
        <f aca="false">IF(B81 = "",N80,SUBSTITUTE(RIGHT(B81, LEN(B81)-L81-1)," ","_"))</f>
        <v>Bath_Treatment</v>
      </c>
      <c r="O81" s="2" t="str">
        <f aca="false">IF(B81 = "",O80,SUBSTITUTE(SUBSTITUTE(MID(B81,I81+2,L81-I81-3)," ","_"),"/","_"))</f>
        <v>Rose</v>
      </c>
      <c r="P81" s="0" t="s">
        <v>59</v>
      </c>
      <c r="U81" s="0" t="str">
        <f aca="false">SUBSTITUTE(_xlfn.CONCAT(M81, " - ", O81, " - ",N81, " - ", P81), "_", " ")</f>
        <v>Traditional - Rose - Bath Treatment - 250g</v>
      </c>
      <c r="V81" s="0" t="n">
        <v>250</v>
      </c>
      <c r="X81" s="0" t="n">
        <v>0</v>
      </c>
      <c r="Y81" s="0" t="s">
        <v>54</v>
      </c>
      <c r="Z81" s="0" t="s">
        <v>55</v>
      </c>
      <c r="AA81" s="0" t="n">
        <v>13</v>
      </c>
      <c r="AC81" s="1" t="s">
        <v>51</v>
      </c>
      <c r="AD81" s="1" t="s">
        <v>51</v>
      </c>
      <c r="AF81" s="2" t="str">
        <f aca="false">IF(B81 = "","",_xlfn.CONCAT("https://cdn.shopify.com/s/files/1/1773/1117/files/WWMS_-_",N81,"_-_",P81,"_-_",M81,"_-_",O81,"_-_Front.png"))</f>
        <v/>
      </c>
      <c r="AH81" s="0" t="str">
        <f aca="false">IF(B81 = "", "", B81)</f>
        <v/>
      </c>
      <c r="AI81" s="1" t="s">
        <v>56</v>
      </c>
      <c r="AY81" s="2" t="str">
        <f aca="false">_xlfn.CONCAT("https://cdn.shopify.com/s/files/1/1773/1117/files/WWMS_-_",N81,"_-_",P81,"_-_",M81,"_-_",O81,"_-_Front.png")</f>
        <v>https://cdn.shopify.com/s/files/1/1773/1117/files/WWMS_-_Bath_Treatment_-_250g_-_Traditional_-_Rose_-_Front.png</v>
      </c>
      <c r="AZ81" s="0" t="s">
        <v>57</v>
      </c>
      <c r="BC81" s="0" t="s">
        <v>58</v>
      </c>
    </row>
    <row r="82" customFormat="false" ht="12.8" hidden="false" customHeight="false" outlineLevel="0" collapsed="false">
      <c r="A82" s="0" t="str">
        <f aca="false">SUBSTITUTE(SUBSTITUTE(LOWER(_xlfn.CONCAT(M82, "-", O82,"-", N82)), "_", "-"), "---", "-")</f>
        <v>traditional-rose-bath-treatment</v>
      </c>
      <c r="F82" s="0" t="str">
        <f aca="false">IF(B82 = "", "", SUBSTITUTE(_xlfn.CONCAT("Line: ", M82, ", Type: ", N82, ", Scent: ", O82), "_", " "))</f>
        <v/>
      </c>
      <c r="I82" s="2" t="n">
        <f aca="false">IF(B82 = "",I81,FIND("-", B82, 1))</f>
        <v>13</v>
      </c>
      <c r="J82" s="2" t="e">
        <f aca="false">IF(B82 = "",J81,FIND("-", B82, FIND("-", B82, FIND("-", B82, 1)+1)+1))</f>
        <v>#VALUE!</v>
      </c>
      <c r="K82" s="2" t="n">
        <f aca="false">IF(B82 = "",K81,FIND("-", B82, FIND("-", B82, 1)+1))</f>
        <v>20</v>
      </c>
      <c r="L82" s="2" t="n">
        <f aca="false">IF(B82 = "",L81,IF(ISERROR(J82),K82,J82))</f>
        <v>20</v>
      </c>
      <c r="M82" s="2" t="str">
        <f aca="false">IF(B82 = "",M81,SUBSTITUTE(LEFT(B82,I82-2)," ","_"))</f>
        <v>Traditional</v>
      </c>
      <c r="N82" s="2" t="str">
        <f aca="false">IF(B82 = "",N81,SUBSTITUTE(RIGHT(B82, LEN(B82)-L82-1)," ","_"))</f>
        <v>Bath_Treatment</v>
      </c>
      <c r="O82" s="2" t="str">
        <f aca="false">IF(B82 = "",O81,SUBSTITUTE(SUBSTITUTE(MID(B82,I82+2,L82-I82-3)," ","_"),"/","_"))</f>
        <v>Rose</v>
      </c>
      <c r="P82" s="0" t="s">
        <v>60</v>
      </c>
      <c r="U82" s="0" t="str">
        <f aca="false">SUBSTITUTE(_xlfn.CONCAT(M82, " - ", O82, " - ",N82, " - ", P82), "_", " ")</f>
        <v>Traditional - Rose - Bath Treatment - 1kg</v>
      </c>
      <c r="V82" s="0" t="n">
        <v>1000</v>
      </c>
      <c r="X82" s="0" t="n">
        <v>0</v>
      </c>
      <c r="Y82" s="0" t="s">
        <v>54</v>
      </c>
      <c r="Z82" s="0" t="s">
        <v>55</v>
      </c>
      <c r="AA82" s="0" t="n">
        <v>30</v>
      </c>
      <c r="AC82" s="1" t="s">
        <v>51</v>
      </c>
      <c r="AD82" s="1" t="s">
        <v>51</v>
      </c>
      <c r="AF82" s="2" t="str">
        <f aca="false">IF(B82 = "","",_xlfn.CONCAT("https://cdn.shopify.com/s/files/1/1773/1117/files/WWMS_-_",N82,"_-_",P82,"_-_",M82,"_-_",O82,"_-_Front.png"))</f>
        <v/>
      </c>
      <c r="AH82" s="0" t="str">
        <f aca="false">IF(B82 = "", "", B82)</f>
        <v/>
      </c>
      <c r="AI82" s="1" t="s">
        <v>56</v>
      </c>
      <c r="AY82" s="2" t="str">
        <f aca="false">_xlfn.CONCAT("https://cdn.shopify.com/s/files/1/1773/1117/files/WWMS_-_",N82,"_-_",P82,"_-_",M82,"_-_",O82,"_-_Front.png")</f>
        <v>https://cdn.shopify.com/s/files/1/1773/1117/files/WWMS_-_Bath_Treatment_-_1kg_-_Traditional_-_Rose_-_Front.png</v>
      </c>
      <c r="AZ82" s="0" t="s">
        <v>57</v>
      </c>
      <c r="BC82" s="0" t="s">
        <v>58</v>
      </c>
    </row>
    <row r="83" customFormat="false" ht="12.8" hidden="false" customHeight="false" outlineLevel="0" collapsed="false">
      <c r="A83" s="0" t="str">
        <f aca="false">SUBSTITUTE(SUBSTITUTE(LOWER(_xlfn.CONCAT(M83, "-", O83,"-", N83)), "_", "-"), "---", "-")</f>
        <v>traditional-thieves-bath-treatment</v>
      </c>
      <c r="B83" s="0" t="s">
        <v>86</v>
      </c>
      <c r="D83" s="0" t="s">
        <v>49</v>
      </c>
      <c r="E83" s="0" t="s">
        <v>50</v>
      </c>
      <c r="F83" s="0" t="str">
        <f aca="false">IF(B83 = "", "", SUBSTITUTE(_xlfn.CONCAT("Line: ", M83, ", Type: ", N83, ", Scent: ", O83), "_", " "))</f>
        <v>Line: Traditional, Type: Bath Treatment, Scent: Thieves</v>
      </c>
      <c r="G83" s="1" t="s">
        <v>51</v>
      </c>
      <c r="H83" s="0" t="s">
        <v>52</v>
      </c>
      <c r="I83" s="2" t="n">
        <f aca="false">IF(B83 = "",I82,FIND("-", B83, 1))</f>
        <v>13</v>
      </c>
      <c r="J83" s="2" t="e">
        <f aca="false">IF(B83 = "",J82,FIND("-", B83, FIND("-", B83, FIND("-", B83, 1)+1)+1))</f>
        <v>#VALUE!</v>
      </c>
      <c r="K83" s="2" t="n">
        <f aca="false">IF(B83 = "",K82,FIND("-", B83, FIND("-", B83, 1)+1))</f>
        <v>23</v>
      </c>
      <c r="L83" s="2" t="n">
        <f aca="false">IF(B83 = "",L82,IF(ISERROR(J83),K83,J83))</f>
        <v>23</v>
      </c>
      <c r="M83" s="2" t="str">
        <f aca="false">IF(B83 = "",M82,SUBSTITUTE(LEFT(B83,I83-2)," ","_"))</f>
        <v>Traditional</v>
      </c>
      <c r="N83" s="2" t="str">
        <f aca="false">IF(B83 = "",N82,SUBSTITUTE(RIGHT(B83, LEN(B83)-L83-1)," ","_"))</f>
        <v>Bath_Treatment</v>
      </c>
      <c r="O83" s="2" t="str">
        <f aca="false">IF(B83 = "",O82,SUBSTITUTE(SUBSTITUTE(MID(B83,I83+2,L83-I83-3)," ","_"),"/","_"))</f>
        <v>Thieves</v>
      </c>
      <c r="P83" s="0" t="s">
        <v>53</v>
      </c>
      <c r="U83" s="0" t="str">
        <f aca="false">SUBSTITUTE(_xlfn.CONCAT(M83, " - ", O83, " - ",N83, " - ", P83), "_", " ")</f>
        <v>Traditional - Thieves - Bath Treatment - 100g</v>
      </c>
      <c r="V83" s="0" t="n">
        <v>100</v>
      </c>
      <c r="X83" s="0" t="n">
        <v>0</v>
      </c>
      <c r="Y83" s="0" t="s">
        <v>54</v>
      </c>
      <c r="Z83" s="0" t="s">
        <v>55</v>
      </c>
      <c r="AA83" s="0" t="n">
        <v>6</v>
      </c>
      <c r="AC83" s="1" t="s">
        <v>51</v>
      </c>
      <c r="AD83" s="1" t="s">
        <v>51</v>
      </c>
      <c r="AF83" s="2" t="str">
        <f aca="false">IF(B83 = "","",_xlfn.CONCAT("https://cdn.shopify.com/s/files/1/1773/1117/files/WWMS_-_",N83,"_-_",P83,"_-_",M83,"_-_",O83,"_-_Front.png"))</f>
        <v>https://cdn.shopify.com/s/files/1/1773/1117/files/WWMS_-_Bath_Treatment_-_100g_-_Traditional_-_Thieves_-_Front.png</v>
      </c>
      <c r="AG83" s="0" t="n">
        <v>1</v>
      </c>
      <c r="AH83" s="0" t="str">
        <f aca="false">IF(B83 = "", "", B83)</f>
        <v>Traditional - Thieves - Bath Treatment</v>
      </c>
      <c r="AI83" s="1" t="s">
        <v>56</v>
      </c>
      <c r="AY83" s="2" t="str">
        <f aca="false">_xlfn.CONCAT("https://cdn.shopify.com/s/files/1/1773/1117/files/WWMS_-_",N83,"_-_",P83,"_-_",M83,"_-_",O83,"_-_Front.png")</f>
        <v>https://cdn.shopify.com/s/files/1/1773/1117/files/WWMS_-_Bath_Treatment_-_100g_-_Traditional_-_Thieves_-_Front.png</v>
      </c>
      <c r="AZ83" s="0" t="s">
        <v>57</v>
      </c>
      <c r="BC83" s="0" t="s">
        <v>58</v>
      </c>
    </row>
    <row r="84" customFormat="false" ht="12.8" hidden="false" customHeight="false" outlineLevel="0" collapsed="false">
      <c r="A84" s="0" t="str">
        <f aca="false">SUBSTITUTE(SUBSTITUTE(LOWER(_xlfn.CONCAT(M84, "-", O84,"-", N84)), "_", "-"), "---", "-")</f>
        <v>traditional-thieves-bath-treatment</v>
      </c>
      <c r="F84" s="0" t="str">
        <f aca="false">IF(B84 = "", "", SUBSTITUTE(_xlfn.CONCAT("Line: ", M84, ", Type: ", N84, ", Scent: ", O84), "_", " "))</f>
        <v/>
      </c>
      <c r="I84" s="2" t="n">
        <f aca="false">IF(B84 = "",I83,FIND("-", B84, 1))</f>
        <v>13</v>
      </c>
      <c r="J84" s="2" t="e">
        <f aca="false">IF(B84 = "",J83,FIND("-", B84, FIND("-", B84, FIND("-", B84, 1)+1)+1))</f>
        <v>#VALUE!</v>
      </c>
      <c r="K84" s="2" t="n">
        <f aca="false">IF(B84 = "",K83,FIND("-", B84, FIND("-", B84, 1)+1))</f>
        <v>23</v>
      </c>
      <c r="L84" s="2" t="n">
        <f aca="false">IF(B84 = "",L83,IF(ISERROR(J84),K84,J84))</f>
        <v>23</v>
      </c>
      <c r="M84" s="2" t="str">
        <f aca="false">IF(B84 = "",M83,SUBSTITUTE(LEFT(B84,I84-2)," ","_"))</f>
        <v>Traditional</v>
      </c>
      <c r="N84" s="2" t="str">
        <f aca="false">IF(B84 = "",N83,SUBSTITUTE(RIGHT(B84, LEN(B84)-L84-1)," ","_"))</f>
        <v>Bath_Treatment</v>
      </c>
      <c r="O84" s="2" t="str">
        <f aca="false">IF(B84 = "",O83,SUBSTITUTE(SUBSTITUTE(MID(B84,I84+2,L84-I84-3)," ","_"),"/","_"))</f>
        <v>Thieves</v>
      </c>
      <c r="P84" s="0" t="s">
        <v>59</v>
      </c>
      <c r="U84" s="0" t="str">
        <f aca="false">SUBSTITUTE(_xlfn.CONCAT(M84, " - ", O84, " - ",N84, " - ", P84), "_", " ")</f>
        <v>Traditional - Thieves - Bath Treatment - 250g</v>
      </c>
      <c r="V84" s="0" t="n">
        <v>250</v>
      </c>
      <c r="X84" s="0" t="n">
        <v>0</v>
      </c>
      <c r="Y84" s="0" t="s">
        <v>54</v>
      </c>
      <c r="Z84" s="0" t="s">
        <v>55</v>
      </c>
      <c r="AA84" s="0" t="n">
        <v>13</v>
      </c>
      <c r="AC84" s="1" t="s">
        <v>51</v>
      </c>
      <c r="AD84" s="1" t="s">
        <v>51</v>
      </c>
      <c r="AF84" s="2" t="str">
        <f aca="false">IF(B84 = "","",_xlfn.CONCAT("https://cdn.shopify.com/s/files/1/1773/1117/files/WWMS_-_",N84,"_-_",P84,"_-_",M84,"_-_",O84,"_-_Front.png"))</f>
        <v/>
      </c>
      <c r="AH84" s="0" t="str">
        <f aca="false">IF(B84 = "", "", B84)</f>
        <v/>
      </c>
      <c r="AI84" s="1" t="s">
        <v>56</v>
      </c>
      <c r="AY84" s="2" t="str">
        <f aca="false">_xlfn.CONCAT("https://cdn.shopify.com/s/files/1/1773/1117/files/WWMS_-_",N84,"_-_",P84,"_-_",M84,"_-_",O84,"_-_Front.png")</f>
        <v>https://cdn.shopify.com/s/files/1/1773/1117/files/WWMS_-_Bath_Treatment_-_250g_-_Traditional_-_Thieves_-_Front.png</v>
      </c>
      <c r="AZ84" s="0" t="s">
        <v>57</v>
      </c>
      <c r="BC84" s="0" t="s">
        <v>58</v>
      </c>
    </row>
    <row r="85" customFormat="false" ht="12.8" hidden="false" customHeight="false" outlineLevel="0" collapsed="false">
      <c r="A85" s="0" t="str">
        <f aca="false">SUBSTITUTE(SUBSTITUTE(LOWER(_xlfn.CONCAT(M85, "-", O85,"-", N85)), "_", "-"), "---", "-")</f>
        <v>traditional-thieves-bath-treatment</v>
      </c>
      <c r="F85" s="0" t="str">
        <f aca="false">IF(B85 = "", "", SUBSTITUTE(_xlfn.CONCAT("Line: ", M85, ", Type: ", N85, ", Scent: ", O85), "_", " "))</f>
        <v/>
      </c>
      <c r="I85" s="2" t="n">
        <f aca="false">IF(B85 = "",I84,FIND("-", B85, 1))</f>
        <v>13</v>
      </c>
      <c r="J85" s="2" t="e">
        <f aca="false">IF(B85 = "",J84,FIND("-", B85, FIND("-", B85, FIND("-", B85, 1)+1)+1))</f>
        <v>#VALUE!</v>
      </c>
      <c r="K85" s="2" t="n">
        <f aca="false">IF(B85 = "",K84,FIND("-", B85, FIND("-", B85, 1)+1))</f>
        <v>23</v>
      </c>
      <c r="L85" s="2" t="n">
        <f aca="false">IF(B85 = "",L84,IF(ISERROR(J85),K85,J85))</f>
        <v>23</v>
      </c>
      <c r="M85" s="2" t="str">
        <f aca="false">IF(B85 = "",M84,SUBSTITUTE(LEFT(B85,I85-2)," ","_"))</f>
        <v>Traditional</v>
      </c>
      <c r="N85" s="2" t="str">
        <f aca="false">IF(B85 = "",N84,SUBSTITUTE(RIGHT(B85, LEN(B85)-L85-1)," ","_"))</f>
        <v>Bath_Treatment</v>
      </c>
      <c r="O85" s="2" t="str">
        <f aca="false">IF(B85 = "",O84,SUBSTITUTE(SUBSTITUTE(MID(B85,I85+2,L85-I85-3)," ","_"),"/","_"))</f>
        <v>Thieves</v>
      </c>
      <c r="P85" s="0" t="s">
        <v>60</v>
      </c>
      <c r="U85" s="0" t="str">
        <f aca="false">SUBSTITUTE(_xlfn.CONCAT(M85, " - ", O85, " - ",N85, " - ", P85), "_", " ")</f>
        <v>Traditional - Thieves - Bath Treatment - 1kg</v>
      </c>
      <c r="V85" s="0" t="n">
        <v>1000</v>
      </c>
      <c r="X85" s="0" t="n">
        <v>0</v>
      </c>
      <c r="Y85" s="0" t="s">
        <v>54</v>
      </c>
      <c r="Z85" s="0" t="s">
        <v>55</v>
      </c>
      <c r="AA85" s="0" t="n">
        <v>30</v>
      </c>
      <c r="AC85" s="1" t="s">
        <v>51</v>
      </c>
      <c r="AD85" s="1" t="s">
        <v>51</v>
      </c>
      <c r="AF85" s="2" t="str">
        <f aca="false">IF(B85 = "","",_xlfn.CONCAT("https://cdn.shopify.com/s/files/1/1773/1117/files/WWMS_-_",N85,"_-_",P85,"_-_",M85,"_-_",O85,"_-_Front.png"))</f>
        <v/>
      </c>
      <c r="AH85" s="0" t="str">
        <f aca="false">IF(B85 = "", "", B85)</f>
        <v/>
      </c>
      <c r="AI85" s="1" t="s">
        <v>56</v>
      </c>
      <c r="AY85" s="2" t="str">
        <f aca="false">_xlfn.CONCAT("https://cdn.shopify.com/s/files/1/1773/1117/files/WWMS_-_",N85,"_-_",P85,"_-_",M85,"_-_",O85,"_-_Front.png")</f>
        <v>https://cdn.shopify.com/s/files/1/1773/1117/files/WWMS_-_Bath_Treatment_-_1kg_-_Traditional_-_Thieves_-_Front.png</v>
      </c>
      <c r="AZ85" s="0" t="s">
        <v>57</v>
      </c>
      <c r="BC85" s="0" t="s">
        <v>58</v>
      </c>
    </row>
    <row r="86" customFormat="false" ht="12.8" hidden="false" customHeight="false" outlineLevel="0" collapsed="false">
      <c r="A86" s="0" t="str">
        <f aca="false">SUBSTITUTE(SUBSTITUTE(LOWER(_xlfn.CONCAT(M86, "-", O86,"-", N86)), "_", "-"), "---", "-")</f>
        <v>traditional-violet-bath-treatment</v>
      </c>
      <c r="B86" s="0" t="s">
        <v>87</v>
      </c>
      <c r="D86" s="0" t="s">
        <v>49</v>
      </c>
      <c r="E86" s="0" t="s">
        <v>50</v>
      </c>
      <c r="F86" s="0" t="str">
        <f aca="false">IF(B86 = "", "", SUBSTITUTE(_xlfn.CONCAT("Line: ", M86, ", Type: ", N86, ", Scent: ", O86), "_", " "))</f>
        <v>Line: Traditional, Type: Bath Treatment, Scent: Violet</v>
      </c>
      <c r="G86" s="1" t="s">
        <v>51</v>
      </c>
      <c r="H86" s="0" t="s">
        <v>52</v>
      </c>
      <c r="I86" s="2" t="n">
        <f aca="false">IF(B86 = "",I85,FIND("-", B86, 1))</f>
        <v>13</v>
      </c>
      <c r="J86" s="2" t="e">
        <f aca="false">IF(B86 = "",J85,FIND("-", B86, FIND("-", B86, FIND("-", B86, 1)+1)+1))</f>
        <v>#VALUE!</v>
      </c>
      <c r="K86" s="2" t="n">
        <f aca="false">IF(B86 = "",K85,FIND("-", B86, FIND("-", B86, 1)+1))</f>
        <v>22</v>
      </c>
      <c r="L86" s="2" t="n">
        <f aca="false">IF(B86 = "",L85,IF(ISERROR(J86),K86,J86))</f>
        <v>22</v>
      </c>
      <c r="M86" s="2" t="str">
        <f aca="false">IF(B86 = "",M85,SUBSTITUTE(LEFT(B86,I86-2)," ","_"))</f>
        <v>Traditional</v>
      </c>
      <c r="N86" s="2" t="str">
        <f aca="false">IF(B86 = "",N85,SUBSTITUTE(RIGHT(B86, LEN(B86)-L86-1)," ","_"))</f>
        <v>Bath_Treatment</v>
      </c>
      <c r="O86" s="2" t="str">
        <f aca="false">IF(B86 = "",O85,SUBSTITUTE(SUBSTITUTE(MID(B86,I86+2,L86-I86-3)," ","_"),"/","_"))</f>
        <v>Violet</v>
      </c>
      <c r="P86" s="0" t="s">
        <v>53</v>
      </c>
      <c r="U86" s="0" t="str">
        <f aca="false">SUBSTITUTE(_xlfn.CONCAT(M86, " - ", O86, " - ",N86, " - ", P86), "_", " ")</f>
        <v>Traditional - Violet - Bath Treatment - 100g</v>
      </c>
      <c r="V86" s="0" t="n">
        <v>100</v>
      </c>
      <c r="X86" s="0" t="n">
        <v>0</v>
      </c>
      <c r="Y86" s="0" t="s">
        <v>54</v>
      </c>
      <c r="Z86" s="0" t="s">
        <v>55</v>
      </c>
      <c r="AA86" s="0" t="n">
        <v>6</v>
      </c>
      <c r="AC86" s="1" t="s">
        <v>51</v>
      </c>
      <c r="AD86" s="1" t="s">
        <v>51</v>
      </c>
      <c r="AF86" s="2" t="str">
        <f aca="false">IF(B86 = "","",_xlfn.CONCAT("https://cdn.shopify.com/s/files/1/1773/1117/files/WWMS_-_",N86,"_-_",P86,"_-_",M86,"_-_",O86,"_-_Front.png"))</f>
        <v>https://cdn.shopify.com/s/files/1/1773/1117/files/WWMS_-_Bath_Treatment_-_100g_-_Traditional_-_Violet_-_Front.png</v>
      </c>
      <c r="AG86" s="0" t="n">
        <v>1</v>
      </c>
      <c r="AH86" s="0" t="str">
        <f aca="false">IF(B86 = "", "", B86)</f>
        <v>Traditional - Violet - Bath Treatment</v>
      </c>
      <c r="AI86" s="1" t="s">
        <v>56</v>
      </c>
      <c r="AY86" s="2" t="str">
        <f aca="false">_xlfn.CONCAT("https://cdn.shopify.com/s/files/1/1773/1117/files/WWMS_-_",N86,"_-_",P86,"_-_",M86,"_-_",O86,"_-_Front.png")</f>
        <v>https://cdn.shopify.com/s/files/1/1773/1117/files/WWMS_-_Bath_Treatment_-_100g_-_Traditional_-_Violet_-_Front.png</v>
      </c>
      <c r="AZ86" s="0" t="s">
        <v>57</v>
      </c>
      <c r="BC86" s="0" t="s">
        <v>58</v>
      </c>
    </row>
    <row r="87" customFormat="false" ht="12.8" hidden="false" customHeight="false" outlineLevel="0" collapsed="false">
      <c r="A87" s="0" t="str">
        <f aca="false">SUBSTITUTE(SUBSTITUTE(LOWER(_xlfn.CONCAT(M87, "-", O87,"-", N87)), "_", "-"), "---", "-")</f>
        <v>traditional-violet-bath-treatment</v>
      </c>
      <c r="F87" s="0" t="str">
        <f aca="false">IF(B87 = "", "", SUBSTITUTE(_xlfn.CONCAT("Line: ", M87, ", Type: ", N87, ", Scent: ", O87), "_", " "))</f>
        <v/>
      </c>
      <c r="I87" s="2" t="n">
        <f aca="false">IF(B87 = "",I86,FIND("-", B87, 1))</f>
        <v>13</v>
      </c>
      <c r="J87" s="2" t="e">
        <f aca="false">IF(B87 = "",J86,FIND("-", B87, FIND("-", B87, FIND("-", B87, 1)+1)+1))</f>
        <v>#VALUE!</v>
      </c>
      <c r="K87" s="2" t="n">
        <f aca="false">IF(B87 = "",K86,FIND("-", B87, FIND("-", B87, 1)+1))</f>
        <v>22</v>
      </c>
      <c r="L87" s="2" t="n">
        <f aca="false">IF(B87 = "",L86,IF(ISERROR(J87),K87,J87))</f>
        <v>22</v>
      </c>
      <c r="M87" s="2" t="str">
        <f aca="false">IF(B87 = "",M86,SUBSTITUTE(LEFT(B87,I87-2)," ","_"))</f>
        <v>Traditional</v>
      </c>
      <c r="N87" s="2" t="str">
        <f aca="false">IF(B87 = "",N86,SUBSTITUTE(RIGHT(B87, LEN(B87)-L87-1)," ","_"))</f>
        <v>Bath_Treatment</v>
      </c>
      <c r="O87" s="2" t="str">
        <f aca="false">IF(B87 = "",O86,SUBSTITUTE(SUBSTITUTE(MID(B87,I87+2,L87-I87-3)," ","_"),"/","_"))</f>
        <v>Violet</v>
      </c>
      <c r="P87" s="0" t="s">
        <v>59</v>
      </c>
      <c r="U87" s="0" t="str">
        <f aca="false">SUBSTITUTE(_xlfn.CONCAT(M87, " - ", O87, " - ",N87, " - ", P87), "_", " ")</f>
        <v>Traditional - Violet - Bath Treatment - 250g</v>
      </c>
      <c r="V87" s="0" t="n">
        <v>250</v>
      </c>
      <c r="X87" s="0" t="n">
        <v>0</v>
      </c>
      <c r="Y87" s="0" t="s">
        <v>54</v>
      </c>
      <c r="Z87" s="0" t="s">
        <v>55</v>
      </c>
      <c r="AA87" s="0" t="n">
        <v>13</v>
      </c>
      <c r="AC87" s="1" t="s">
        <v>51</v>
      </c>
      <c r="AD87" s="1" t="s">
        <v>51</v>
      </c>
      <c r="AF87" s="2" t="str">
        <f aca="false">IF(B87 = "","",_xlfn.CONCAT("https://cdn.shopify.com/s/files/1/1773/1117/files/WWMS_-_",N87,"_-_",P87,"_-_",M87,"_-_",O87,"_-_Front.png"))</f>
        <v/>
      </c>
      <c r="AH87" s="0" t="str">
        <f aca="false">IF(B87 = "", "", B87)</f>
        <v/>
      </c>
      <c r="AI87" s="1" t="s">
        <v>56</v>
      </c>
      <c r="AY87" s="2" t="str">
        <f aca="false">_xlfn.CONCAT("https://cdn.shopify.com/s/files/1/1773/1117/files/WWMS_-_",N87,"_-_",P87,"_-_",M87,"_-_",O87,"_-_Front.png")</f>
        <v>https://cdn.shopify.com/s/files/1/1773/1117/files/WWMS_-_Bath_Treatment_-_250g_-_Traditional_-_Violet_-_Front.png</v>
      </c>
      <c r="AZ87" s="0" t="s">
        <v>57</v>
      </c>
      <c r="BC87" s="0" t="s">
        <v>58</v>
      </c>
    </row>
    <row r="88" customFormat="false" ht="12.8" hidden="false" customHeight="false" outlineLevel="0" collapsed="false">
      <c r="A88" s="0" t="str">
        <f aca="false">SUBSTITUTE(SUBSTITUTE(LOWER(_xlfn.CONCAT(M88, "-", O88,"-", N88)), "_", "-"), "---", "-")</f>
        <v>traditional-violet-bath-treatment</v>
      </c>
      <c r="F88" s="0" t="str">
        <f aca="false">IF(B88 = "", "", SUBSTITUTE(_xlfn.CONCAT("Line: ", M88, ", Type: ", N88, ", Scent: ", O88), "_", " "))</f>
        <v/>
      </c>
      <c r="I88" s="2" t="n">
        <f aca="false">IF(B88 = "",I87,FIND("-", B88, 1))</f>
        <v>13</v>
      </c>
      <c r="J88" s="2" t="e">
        <f aca="false">IF(B88 = "",J87,FIND("-", B88, FIND("-", B88, FIND("-", B88, 1)+1)+1))</f>
        <v>#VALUE!</v>
      </c>
      <c r="K88" s="2" t="n">
        <f aca="false">IF(B88 = "",K87,FIND("-", B88, FIND("-", B88, 1)+1))</f>
        <v>22</v>
      </c>
      <c r="L88" s="2" t="n">
        <f aca="false">IF(B88 = "",L87,IF(ISERROR(J88),K88,J88))</f>
        <v>22</v>
      </c>
      <c r="M88" s="2" t="str">
        <f aca="false">IF(B88 = "",M87,SUBSTITUTE(LEFT(B88,I88-2)," ","_"))</f>
        <v>Traditional</v>
      </c>
      <c r="N88" s="2" t="str">
        <f aca="false">IF(B88 = "",N87,SUBSTITUTE(RIGHT(B88, LEN(B88)-L88-1)," ","_"))</f>
        <v>Bath_Treatment</v>
      </c>
      <c r="O88" s="2" t="str">
        <f aca="false">IF(B88 = "",O87,SUBSTITUTE(SUBSTITUTE(MID(B88,I88+2,L88-I88-3)," ","_"),"/","_"))</f>
        <v>Violet</v>
      </c>
      <c r="P88" s="0" t="s">
        <v>60</v>
      </c>
      <c r="U88" s="0" t="str">
        <f aca="false">SUBSTITUTE(_xlfn.CONCAT(M88, " - ", O88, " - ",N88, " - ", P88), "_", " ")</f>
        <v>Traditional - Violet - Bath Treatment - 1kg</v>
      </c>
      <c r="V88" s="0" t="n">
        <v>1000</v>
      </c>
      <c r="X88" s="0" t="n">
        <v>0</v>
      </c>
      <c r="Y88" s="0" t="s">
        <v>54</v>
      </c>
      <c r="Z88" s="0" t="s">
        <v>55</v>
      </c>
      <c r="AA88" s="0" t="n">
        <v>30</v>
      </c>
      <c r="AC88" s="1" t="s">
        <v>51</v>
      </c>
      <c r="AD88" s="1" t="s">
        <v>51</v>
      </c>
      <c r="AF88" s="2" t="str">
        <f aca="false">IF(B88 = "","",_xlfn.CONCAT("https://cdn.shopify.com/s/files/1/1773/1117/files/WWMS_-_",N88,"_-_",P88,"_-_",M88,"_-_",O88,"_-_Front.png"))</f>
        <v/>
      </c>
      <c r="AH88" s="0" t="str">
        <f aca="false">IF(B88 = "", "", B88)</f>
        <v/>
      </c>
      <c r="AI88" s="1" t="s">
        <v>56</v>
      </c>
      <c r="AY88" s="2" t="str">
        <f aca="false">_xlfn.CONCAT("https://cdn.shopify.com/s/files/1/1773/1117/files/WWMS_-_",N88,"_-_",P88,"_-_",M88,"_-_",O88,"_-_Front.png")</f>
        <v>https://cdn.shopify.com/s/files/1/1773/1117/files/WWMS_-_Bath_Treatment_-_1kg_-_Traditional_-_Violet_-_Front.png</v>
      </c>
      <c r="AZ88" s="0" t="s">
        <v>57</v>
      </c>
      <c r="BC88" s="0" t="s">
        <v>58</v>
      </c>
    </row>
    <row r="89" customFormat="false" ht="12.8" hidden="false" customHeight="false" outlineLevel="0" collapsed="false">
      <c r="A89" s="0" t="str">
        <f aca="false">SUBSTITUTE(SUBSTITUTE(LOWER(_xlfn.CONCAT(M89, "-", O89,"-", N89)), "_", "-"), "---", "-")</f>
        <v>traditional-wild-love-bath-treatment</v>
      </c>
      <c r="B89" s="0" t="s">
        <v>88</v>
      </c>
      <c r="D89" s="0" t="s">
        <v>49</v>
      </c>
      <c r="E89" s="0" t="s">
        <v>50</v>
      </c>
      <c r="F89" s="0" t="str">
        <f aca="false">IF(B89 = "", "", SUBSTITUTE(_xlfn.CONCAT("Line: ", M89, ", Type: ", N89, ", Scent: ", O89), "_", " "))</f>
        <v>Line: Traditional, Type: Bath Treatment, Scent: Wild Love</v>
      </c>
      <c r="G89" s="1" t="s">
        <v>51</v>
      </c>
      <c r="H89" s="0" t="s">
        <v>52</v>
      </c>
      <c r="I89" s="2" t="n">
        <f aca="false">IF(B89 = "",I88,FIND("-", B89, 1))</f>
        <v>13</v>
      </c>
      <c r="J89" s="2" t="e">
        <f aca="false">IF(B89 = "",J88,FIND("-", B89, FIND("-", B89, FIND("-", B89, 1)+1)+1))</f>
        <v>#VALUE!</v>
      </c>
      <c r="K89" s="2" t="n">
        <f aca="false">IF(B89 = "",K88,FIND("-", B89, FIND("-", B89, 1)+1))</f>
        <v>25</v>
      </c>
      <c r="L89" s="2" t="n">
        <f aca="false">IF(B89 = "",L88,IF(ISERROR(J89),K89,J89))</f>
        <v>25</v>
      </c>
      <c r="M89" s="2" t="str">
        <f aca="false">IF(B89 = "",M88,SUBSTITUTE(LEFT(B89,I89-2)," ","_"))</f>
        <v>Traditional</v>
      </c>
      <c r="N89" s="2" t="str">
        <f aca="false">IF(B89 = "",N88,SUBSTITUTE(RIGHT(B89, LEN(B89)-L89-1)," ","_"))</f>
        <v>Bath_Treatment</v>
      </c>
      <c r="O89" s="2" t="str">
        <f aca="false">IF(B89 = "",O88,SUBSTITUTE(SUBSTITUTE(MID(B89,I89+2,L89-I89-3)," ","_"),"/","_"))</f>
        <v>Wild_Love</v>
      </c>
      <c r="P89" s="0" t="s">
        <v>53</v>
      </c>
      <c r="U89" s="0" t="str">
        <f aca="false">SUBSTITUTE(_xlfn.CONCAT(M89, " - ", O89, " - ",N89, " - ", P89), "_", " ")</f>
        <v>Traditional - Wild Love - Bath Treatment - 100g</v>
      </c>
      <c r="V89" s="0" t="n">
        <v>100</v>
      </c>
      <c r="X89" s="0" t="n">
        <v>0</v>
      </c>
      <c r="Y89" s="0" t="s">
        <v>54</v>
      </c>
      <c r="Z89" s="0" t="s">
        <v>55</v>
      </c>
      <c r="AA89" s="0" t="n">
        <v>6</v>
      </c>
      <c r="AC89" s="1" t="s">
        <v>51</v>
      </c>
      <c r="AD89" s="1" t="s">
        <v>51</v>
      </c>
      <c r="AF89" s="2" t="str">
        <f aca="false">IF(B89 = "","",_xlfn.CONCAT("https://cdn.shopify.com/s/files/1/1773/1117/files/WWMS_-_",N89,"_-_",P89,"_-_",M89,"_-_",O89,"_-_Front.png"))</f>
        <v>https://cdn.shopify.com/s/files/1/1773/1117/files/WWMS_-_Bath_Treatment_-_100g_-_Traditional_-_Wild_Love_-_Front.png</v>
      </c>
      <c r="AG89" s="0" t="n">
        <v>1</v>
      </c>
      <c r="AH89" s="0" t="str">
        <f aca="false">IF(B89 = "", "", B89)</f>
        <v>Traditional - Wild Love - Bath Treatment</v>
      </c>
      <c r="AI89" s="1" t="s">
        <v>56</v>
      </c>
      <c r="AY89" s="2" t="str">
        <f aca="false">_xlfn.CONCAT("https://cdn.shopify.com/s/files/1/1773/1117/files/WWMS_-_",N89,"_-_",P89,"_-_",M89,"_-_",O89,"_-_Front.png")</f>
        <v>https://cdn.shopify.com/s/files/1/1773/1117/files/WWMS_-_Bath_Treatment_-_100g_-_Traditional_-_Wild_Love_-_Front.png</v>
      </c>
      <c r="AZ89" s="0" t="s">
        <v>57</v>
      </c>
      <c r="BC89" s="0" t="s">
        <v>58</v>
      </c>
    </row>
    <row r="90" customFormat="false" ht="12.8" hidden="false" customHeight="false" outlineLevel="0" collapsed="false">
      <c r="A90" s="0" t="str">
        <f aca="false">SUBSTITUTE(SUBSTITUTE(LOWER(_xlfn.CONCAT(M90, "-", O90,"-", N90)), "_", "-"), "---", "-")</f>
        <v>traditional-wild-love-bath-treatment</v>
      </c>
      <c r="F90" s="0" t="str">
        <f aca="false">IF(B90 = "", "", SUBSTITUTE(_xlfn.CONCAT("Line: ", M90, ", Type: ", N90, ", Scent: ", O90), "_", " "))</f>
        <v/>
      </c>
      <c r="I90" s="2" t="n">
        <f aca="false">IF(B90 = "",I89,FIND("-", B90, 1))</f>
        <v>13</v>
      </c>
      <c r="J90" s="2" t="e">
        <f aca="false">IF(B90 = "",J89,FIND("-", B90, FIND("-", B90, FIND("-", B90, 1)+1)+1))</f>
        <v>#VALUE!</v>
      </c>
      <c r="K90" s="2" t="n">
        <f aca="false">IF(B90 = "",K89,FIND("-", B90, FIND("-", B90, 1)+1))</f>
        <v>25</v>
      </c>
      <c r="L90" s="2" t="n">
        <f aca="false">IF(B90 = "",L89,IF(ISERROR(J90),K90,J90))</f>
        <v>25</v>
      </c>
      <c r="M90" s="2" t="str">
        <f aca="false">IF(B90 = "",M89,SUBSTITUTE(LEFT(B90,I90-2)," ","_"))</f>
        <v>Traditional</v>
      </c>
      <c r="N90" s="2" t="str">
        <f aca="false">IF(B90 = "",N89,SUBSTITUTE(RIGHT(B90, LEN(B90)-L90-1)," ","_"))</f>
        <v>Bath_Treatment</v>
      </c>
      <c r="O90" s="2" t="str">
        <f aca="false">IF(B90 = "",O89,SUBSTITUTE(SUBSTITUTE(MID(B90,I90+2,L90-I90-3)," ","_"),"/","_"))</f>
        <v>Wild_Love</v>
      </c>
      <c r="P90" s="0" t="s">
        <v>59</v>
      </c>
      <c r="U90" s="0" t="str">
        <f aca="false">SUBSTITUTE(_xlfn.CONCAT(M90, " - ", O90, " - ",N90, " - ", P90), "_", " ")</f>
        <v>Traditional - Wild Love - Bath Treatment - 250g</v>
      </c>
      <c r="V90" s="0" t="n">
        <v>250</v>
      </c>
      <c r="X90" s="0" t="n">
        <v>0</v>
      </c>
      <c r="Y90" s="0" t="s">
        <v>54</v>
      </c>
      <c r="Z90" s="0" t="s">
        <v>55</v>
      </c>
      <c r="AA90" s="0" t="n">
        <v>13</v>
      </c>
      <c r="AC90" s="1" t="s">
        <v>51</v>
      </c>
      <c r="AD90" s="1" t="s">
        <v>51</v>
      </c>
      <c r="AF90" s="2" t="str">
        <f aca="false">IF(B90 = "","",_xlfn.CONCAT("https://cdn.shopify.com/s/files/1/1773/1117/files/WWMS_-_",N90,"_-_",P90,"_-_",M90,"_-_",O90,"_-_Front.png"))</f>
        <v/>
      </c>
      <c r="AH90" s="0" t="str">
        <f aca="false">IF(B90 = "", "", B90)</f>
        <v/>
      </c>
      <c r="AI90" s="1" t="s">
        <v>56</v>
      </c>
      <c r="AY90" s="2" t="str">
        <f aca="false">_xlfn.CONCAT("https://cdn.shopify.com/s/files/1/1773/1117/files/WWMS_-_",N90,"_-_",P90,"_-_",M90,"_-_",O90,"_-_Front.png")</f>
        <v>https://cdn.shopify.com/s/files/1/1773/1117/files/WWMS_-_Bath_Treatment_-_250g_-_Traditional_-_Wild_Love_-_Front.png</v>
      </c>
      <c r="AZ90" s="0" t="s">
        <v>57</v>
      </c>
      <c r="BC90" s="0" t="s">
        <v>58</v>
      </c>
    </row>
    <row r="91" customFormat="false" ht="12.8" hidden="false" customHeight="false" outlineLevel="0" collapsed="false">
      <c r="A91" s="0" t="str">
        <f aca="false">SUBSTITUTE(SUBSTITUTE(LOWER(_xlfn.CONCAT(M91, "-", O91,"-", N91)), "_", "-"), "---", "-")</f>
        <v>traditional-wild-love-bath-treatment</v>
      </c>
      <c r="F91" s="0" t="str">
        <f aca="false">IF(B91 = "", "", SUBSTITUTE(_xlfn.CONCAT("Line: ", M91, ", Type: ", N91, ", Scent: ", O91), "_", " "))</f>
        <v/>
      </c>
      <c r="I91" s="2" t="n">
        <f aca="false">IF(B91 = "",I90,FIND("-", B91, 1))</f>
        <v>13</v>
      </c>
      <c r="J91" s="2" t="e">
        <f aca="false">IF(B91 = "",J90,FIND("-", B91, FIND("-", B91, FIND("-", B91, 1)+1)+1))</f>
        <v>#VALUE!</v>
      </c>
      <c r="K91" s="2" t="n">
        <f aca="false">IF(B91 = "",K90,FIND("-", B91, FIND("-", B91, 1)+1))</f>
        <v>25</v>
      </c>
      <c r="L91" s="2" t="n">
        <f aca="false">IF(B91 = "",L90,IF(ISERROR(J91),K91,J91))</f>
        <v>25</v>
      </c>
      <c r="M91" s="2" t="str">
        <f aca="false">IF(B91 = "",M90,SUBSTITUTE(LEFT(B91,I91-2)," ","_"))</f>
        <v>Traditional</v>
      </c>
      <c r="N91" s="2" t="str">
        <f aca="false">IF(B91 = "",N90,SUBSTITUTE(RIGHT(B91, LEN(B91)-L91-1)," ","_"))</f>
        <v>Bath_Treatment</v>
      </c>
      <c r="O91" s="2" t="str">
        <f aca="false">IF(B91 = "",O90,SUBSTITUTE(SUBSTITUTE(MID(B91,I91+2,L91-I91-3)," ","_"),"/","_"))</f>
        <v>Wild_Love</v>
      </c>
      <c r="P91" s="0" t="s">
        <v>60</v>
      </c>
      <c r="U91" s="0" t="str">
        <f aca="false">SUBSTITUTE(_xlfn.CONCAT(M91, " - ", O91, " - ",N91, " - ", P91), "_", " ")</f>
        <v>Traditional - Wild Love - Bath Treatment - 1kg</v>
      </c>
      <c r="V91" s="0" t="n">
        <v>1000</v>
      </c>
      <c r="X91" s="0" t="n">
        <v>0</v>
      </c>
      <c r="Y91" s="0" t="s">
        <v>54</v>
      </c>
      <c r="Z91" s="0" t="s">
        <v>55</v>
      </c>
      <c r="AA91" s="0" t="n">
        <v>30</v>
      </c>
      <c r="AC91" s="1" t="s">
        <v>51</v>
      </c>
      <c r="AD91" s="1" t="s">
        <v>51</v>
      </c>
      <c r="AF91" s="2" t="str">
        <f aca="false">IF(B91 = "","",_xlfn.CONCAT("https://cdn.shopify.com/s/files/1/1773/1117/files/WWMS_-_",N91,"_-_",P91,"_-_",M91,"_-_",O91,"_-_Front.png"))</f>
        <v/>
      </c>
      <c r="AH91" s="0" t="str">
        <f aca="false">IF(B91 = "", "", B91)</f>
        <v/>
      </c>
      <c r="AI91" s="1" t="s">
        <v>56</v>
      </c>
      <c r="AY91" s="2" t="str">
        <f aca="false">_xlfn.CONCAT("https://cdn.shopify.com/s/files/1/1773/1117/files/WWMS_-_",N91,"_-_",P91,"_-_",M91,"_-_",O91,"_-_Front.png")</f>
        <v>https://cdn.shopify.com/s/files/1/1773/1117/files/WWMS_-_Bath_Treatment_-_1kg_-_Traditional_-_Wild_Love_-_Front.png</v>
      </c>
      <c r="AZ91" s="0" t="s">
        <v>57</v>
      </c>
      <c r="BC91" s="0" t="s">
        <v>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2021-02-01T12:55:13Z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