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dart\"/>
    </mc:Choice>
  </mc:AlternateContent>
  <xr:revisionPtr revIDLastSave="0" documentId="13_ncr:1_{CA3F49A8-6AB9-4F12-A2C9-505133BC5B38}" xr6:coauthVersionLast="47" xr6:coauthVersionMax="47" xr10:uidLastSave="{00000000-0000-0000-0000-000000000000}"/>
  <workbookProtection workbookAlgorithmName="SHA-512" workbookHashValue="Txvcg3AnjdTdO64YgSAlVsU0/fhFfPi36ctYGVirzQdDG1rPIJueIlYAjhUYgnVn+mgXEE6wNAab0k86NmeY/A==" workbookSaltValue="pqRRyGiOHAocTfRGGx5JEw==" workbookSpinCount="100000" lockStructure="1"/>
  <bookViews>
    <workbookView xWindow="28680" yWindow="75" windowWidth="29040" windowHeight="15720" xr2:uid="{A9A38741-1811-4719-B778-C7D2DA3EDF0A}"/>
  </bookViews>
  <sheets>
    <sheet name="PromptGenerator" sheetId="1" r:id="rId1"/>
    <sheet name="Variables" sheetId="24" r:id="rId2"/>
    <sheet name="FGen_S1" sheetId="2" r:id="rId3"/>
    <sheet name="FGen_S2" sheetId="15" r:id="rId4"/>
    <sheet name="FGen_S3" sheetId="16" r:id="rId5"/>
    <sheet name="FGen_S4" sheetId="17" r:id="rId6"/>
    <sheet name="FGen_S5" sheetId="18" r:id="rId7"/>
    <sheet name="CellReference" sheetId="22" r:id="rId8"/>
    <sheet name="License" sheetId="19" r:id="rId9"/>
    <sheet name="HowTo" sheetId="2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58" i="1" l="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4" i="1"/>
  <c r="AD15" i="1"/>
  <c r="AD17" i="1"/>
  <c r="AD18" i="1"/>
  <c r="AD19" i="1"/>
  <c r="AD20" i="1"/>
  <c r="AD21" i="1"/>
  <c r="AD22" i="1"/>
  <c r="AD23" i="1"/>
  <c r="AD24" i="1"/>
  <c r="AD26" i="1"/>
  <c r="AD27" i="1"/>
  <c r="AD28" i="1"/>
  <c r="AD29" i="1"/>
  <c r="AD30" i="1"/>
  <c r="AD31" i="1"/>
  <c r="AD32" i="1"/>
  <c r="AD33" i="1"/>
  <c r="AD35" i="1"/>
  <c r="AD36" i="1"/>
  <c r="AD37" i="1"/>
  <c r="AD38" i="1"/>
  <c r="AD39" i="1"/>
  <c r="AD40" i="1"/>
  <c r="AD41" i="1"/>
  <c r="AD43" i="1"/>
  <c r="AD44" i="1"/>
  <c r="AD45" i="1"/>
  <c r="AD46" i="1"/>
  <c r="AD47" i="1"/>
  <c r="AD48" i="1"/>
  <c r="AD49" i="1"/>
  <c r="AD51" i="1"/>
  <c r="AD52" i="1"/>
  <c r="AD53" i="1"/>
  <c r="AD54" i="1"/>
  <c r="AD55" i="1"/>
  <c r="AD56"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4" i="1"/>
  <c r="AC15" i="1"/>
  <c r="AC17" i="1"/>
  <c r="AC18" i="1"/>
  <c r="AC19" i="1"/>
  <c r="AC20" i="1"/>
  <c r="AC21" i="1"/>
  <c r="AC22" i="1"/>
  <c r="AC23" i="1"/>
  <c r="AC24" i="1"/>
  <c r="AC26" i="1"/>
  <c r="AC27" i="1"/>
  <c r="AC28" i="1"/>
  <c r="AC29" i="1"/>
  <c r="AC30" i="1"/>
  <c r="AC31" i="1"/>
  <c r="AC32" i="1"/>
  <c r="AC33" i="1"/>
  <c r="AC35" i="1"/>
  <c r="AC36" i="1"/>
  <c r="AC37" i="1"/>
  <c r="AC38" i="1"/>
  <c r="AC39" i="1"/>
  <c r="AC40" i="1"/>
  <c r="AC41" i="1"/>
  <c r="AC43" i="1"/>
  <c r="AC44" i="1"/>
  <c r="AC45" i="1"/>
  <c r="AC46" i="1"/>
  <c r="AC47" i="1"/>
  <c r="AC48" i="1"/>
  <c r="AC49" i="1"/>
  <c r="AC51" i="1"/>
  <c r="AC52" i="1"/>
  <c r="AC53" i="1"/>
  <c r="AC54" i="1"/>
  <c r="AC55" i="1"/>
  <c r="AC56"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4" i="1"/>
  <c r="AB15" i="1"/>
  <c r="AB17" i="1"/>
  <c r="AB18" i="1"/>
  <c r="AB19" i="1"/>
  <c r="AB20" i="1"/>
  <c r="AB21" i="1"/>
  <c r="AB22" i="1"/>
  <c r="AB23" i="1"/>
  <c r="AB24" i="1"/>
  <c r="AB26" i="1"/>
  <c r="AB27" i="1"/>
  <c r="AB28" i="1"/>
  <c r="AB29" i="1"/>
  <c r="AB30" i="1"/>
  <c r="AB31" i="1"/>
  <c r="AB32" i="1"/>
  <c r="AB33" i="1"/>
  <c r="AB35" i="1"/>
  <c r="AB36" i="1"/>
  <c r="AB37" i="1"/>
  <c r="AB38" i="1"/>
  <c r="AB39" i="1"/>
  <c r="AB40" i="1"/>
  <c r="AB41" i="1"/>
  <c r="AB43" i="1"/>
  <c r="AB44" i="1"/>
  <c r="AB45" i="1"/>
  <c r="AB46" i="1"/>
  <c r="AB47" i="1"/>
  <c r="AB48" i="1"/>
  <c r="AB49" i="1"/>
  <c r="AB51" i="1"/>
  <c r="AB52" i="1"/>
  <c r="AB53" i="1"/>
  <c r="AB54" i="1"/>
  <c r="AB55" i="1"/>
  <c r="AB56"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Z10" i="1"/>
  <c r="Z11" i="1"/>
  <c r="Z12" i="1"/>
  <c r="Z13" i="1"/>
  <c r="Z14" i="1"/>
  <c r="Z15" i="1"/>
  <c r="Z17" i="1"/>
  <c r="Z18" i="1"/>
  <c r="Z19" i="1"/>
  <c r="Z20" i="1"/>
  <c r="Z21" i="1"/>
  <c r="Z22" i="1"/>
  <c r="Z23" i="1"/>
  <c r="Z24" i="1"/>
  <c r="Z26" i="1"/>
  <c r="Z27" i="1"/>
  <c r="Z28" i="1"/>
  <c r="Z29" i="1"/>
  <c r="Z30" i="1"/>
  <c r="Z31" i="1"/>
  <c r="Z32" i="1"/>
  <c r="Z33" i="1"/>
  <c r="Z35" i="1"/>
  <c r="Z36" i="1"/>
  <c r="Z37" i="1"/>
  <c r="Z38" i="1"/>
  <c r="Z39" i="1"/>
  <c r="Z40" i="1"/>
  <c r="Z41" i="1"/>
  <c r="Z43" i="1"/>
  <c r="Z44" i="1"/>
  <c r="Z45" i="1"/>
  <c r="Z46" i="1"/>
  <c r="Z47" i="1"/>
  <c r="Z48" i="1"/>
  <c r="Z49" i="1"/>
  <c r="Z51" i="1"/>
  <c r="Z52" i="1"/>
  <c r="Z53" i="1"/>
  <c r="Z54" i="1"/>
  <c r="Z55" i="1"/>
  <c r="Z56"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AA10" i="1"/>
  <c r="AA11" i="1"/>
  <c r="AA12" i="1"/>
  <c r="AA13" i="1"/>
  <c r="AA14" i="1"/>
  <c r="AA15" i="1"/>
  <c r="AA17" i="1"/>
  <c r="AA18" i="1"/>
  <c r="AA19" i="1"/>
  <c r="AA20" i="1"/>
  <c r="AA21" i="1"/>
  <c r="AA22" i="1"/>
  <c r="AA23" i="1"/>
  <c r="AA24" i="1"/>
  <c r="AA26" i="1"/>
  <c r="AA27" i="1"/>
  <c r="AA28" i="1"/>
  <c r="AA29" i="1"/>
  <c r="AA30" i="1"/>
  <c r="AA31" i="1"/>
  <c r="AA32" i="1"/>
  <c r="AA33" i="1"/>
  <c r="AA35" i="1"/>
  <c r="AA36" i="1"/>
  <c r="AA37" i="1"/>
  <c r="AA38" i="1"/>
  <c r="AA39" i="1"/>
  <c r="AA40" i="1"/>
  <c r="AA41" i="1"/>
  <c r="AA43" i="1"/>
  <c r="AA44" i="1"/>
  <c r="AA45" i="1"/>
  <c r="AA46" i="1"/>
  <c r="AA47" i="1"/>
  <c r="AA48" i="1"/>
  <c r="AA49" i="1"/>
  <c r="AA51" i="1"/>
  <c r="AA52" i="1"/>
  <c r="AA53" i="1"/>
  <c r="AA54" i="1"/>
  <c r="AA55" i="1"/>
  <c r="AA56"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D14" i="2"/>
  <c r="D90" i="18" l="1"/>
  <c r="D91" i="17"/>
  <c r="D93" i="2"/>
  <c r="D94" i="2"/>
  <c r="D19" i="15"/>
  <c r="D18" i="15"/>
  <c r="D17" i="15"/>
  <c r="D16" i="15"/>
  <c r="D59" i="15"/>
  <c r="D90" i="15"/>
  <c r="D17" i="16"/>
  <c r="D16" i="16"/>
  <c r="D15" i="16"/>
  <c r="D58" i="16"/>
  <c r="D57" i="16"/>
  <c r="D90" i="16"/>
  <c r="D66" i="2"/>
  <c r="E94" i="2"/>
  <c r="E93" i="2"/>
  <c r="D67" i="2"/>
  <c r="D65" i="2"/>
  <c r="D2" i="24"/>
  <c r="D21" i="2"/>
  <c r="D20" i="2"/>
  <c r="D19" i="2"/>
  <c r="D18" i="2"/>
  <c r="D1" i="24"/>
  <c r="D9" i="2" l="1"/>
  <c r="D10" i="16"/>
  <c r="D53" i="16"/>
  <c r="D10" i="17"/>
  <c r="D54" i="17"/>
  <c r="D54" i="18"/>
  <c r="D9" i="18"/>
  <c r="D10" i="15"/>
  <c r="D55" i="15"/>
  <c r="D59" i="2"/>
  <c r="E96" i="17" l="1"/>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5" i="2"/>
  <c r="F56" i="2"/>
  <c r="F57" i="2"/>
  <c r="F58" i="2"/>
  <c r="F60" i="2"/>
  <c r="F61" i="2"/>
  <c r="F62" i="2"/>
  <c r="F63" i="2"/>
  <c r="F91" i="2"/>
  <c r="F92" i="2"/>
  <c r="F64" i="2"/>
  <c r="F68" i="2"/>
  <c r="F69" i="2"/>
  <c r="F70" i="2"/>
  <c r="F65" i="2"/>
  <c r="F66" i="2"/>
  <c r="F67" i="2"/>
  <c r="F71" i="2"/>
  <c r="F72" i="2"/>
  <c r="F73" i="2"/>
  <c r="F74" i="2"/>
  <c r="F75" i="2"/>
  <c r="F76" i="2"/>
  <c r="F77" i="2"/>
  <c r="F78" i="2"/>
  <c r="F79" i="2"/>
  <c r="F50" i="2"/>
  <c r="F84" i="2"/>
  <c r="F85" i="2"/>
  <c r="F86" i="2"/>
  <c r="F97" i="2"/>
  <c r="F88" i="2"/>
  <c r="F89" i="2"/>
  <c r="F95" i="2"/>
  <c r="F96" i="2"/>
  <c r="F98" i="2"/>
  <c r="F99" i="2"/>
  <c r="F100" i="2"/>
  <c r="F101" i="2"/>
  <c r="F102" i="2"/>
  <c r="F93" i="2"/>
  <c r="F94" i="2"/>
  <c r="F103" i="2"/>
  <c r="F104" i="2"/>
  <c r="F90" i="2"/>
  <c r="A3" i="1" l="1"/>
  <c r="AH200" i="1"/>
  <c r="B200" i="1" a="1"/>
  <c r="B200" i="1" s="1"/>
  <c r="AH199" i="1"/>
  <c r="B199" i="1" a="1"/>
  <c r="B199" i="1" s="1"/>
  <c r="AH198" i="1"/>
  <c r="B198" i="1" a="1"/>
  <c r="B198" i="1" s="1"/>
  <c r="AH197" i="1"/>
  <c r="B197" i="1" a="1"/>
  <c r="B197" i="1" s="1"/>
  <c r="AH196" i="1"/>
  <c r="B196" i="1" a="1"/>
  <c r="B196" i="1" s="1"/>
  <c r="AH195" i="1"/>
  <c r="B195" i="1" a="1"/>
  <c r="B195" i="1" s="1"/>
  <c r="AH194" i="1"/>
  <c r="B194" i="1" a="1"/>
  <c r="B194" i="1" s="1"/>
  <c r="AH193" i="1"/>
  <c r="B193" i="1" a="1"/>
  <c r="B193" i="1" s="1"/>
  <c r="AH192" i="1"/>
  <c r="B192" i="1" a="1"/>
  <c r="B192" i="1" s="1"/>
  <c r="AH191" i="1"/>
  <c r="B191" i="1" a="1"/>
  <c r="B191" i="1" s="1"/>
  <c r="AH190" i="1"/>
  <c r="B190" i="1" a="1"/>
  <c r="B190" i="1" s="1"/>
  <c r="AH189" i="1"/>
  <c r="B189" i="1" a="1"/>
  <c r="B189" i="1" s="1"/>
  <c r="AH188" i="1"/>
  <c r="B188" i="1" a="1"/>
  <c r="B188" i="1" s="1"/>
  <c r="AH187" i="1"/>
  <c r="B187" i="1" a="1"/>
  <c r="B187" i="1" s="1"/>
  <c r="AH186" i="1"/>
  <c r="B186" i="1" a="1"/>
  <c r="B186" i="1" s="1"/>
  <c r="AH185" i="1"/>
  <c r="B185" i="1" a="1"/>
  <c r="B185" i="1" s="1"/>
  <c r="AH184" i="1"/>
  <c r="B184" i="1" a="1"/>
  <c r="B184" i="1" s="1"/>
  <c r="AH183" i="1"/>
  <c r="B183" i="1" a="1"/>
  <c r="B183" i="1" s="1"/>
  <c r="AH182" i="1"/>
  <c r="B182" i="1" a="1"/>
  <c r="B182" i="1" s="1"/>
  <c r="AH181" i="1"/>
  <c r="B181" i="1" a="1"/>
  <c r="B181" i="1" s="1"/>
  <c r="AH180" i="1"/>
  <c r="B180" i="1" a="1"/>
  <c r="B180" i="1" s="1"/>
  <c r="AH179" i="1"/>
  <c r="B179" i="1" a="1"/>
  <c r="B179" i="1" s="1"/>
  <c r="AH178" i="1"/>
  <c r="B178" i="1" a="1"/>
  <c r="B178" i="1" s="1"/>
  <c r="AH177" i="1"/>
  <c r="B177" i="1" a="1"/>
  <c r="B177" i="1" s="1"/>
  <c r="AH176" i="1"/>
  <c r="B176" i="1" a="1"/>
  <c r="B176" i="1" s="1"/>
  <c r="AH175" i="1"/>
  <c r="B175" i="1" a="1"/>
  <c r="B175" i="1" s="1"/>
  <c r="AH174" i="1"/>
  <c r="B174" i="1" a="1"/>
  <c r="B174" i="1" s="1"/>
  <c r="AH173" i="1"/>
  <c r="B173" i="1" a="1"/>
  <c r="B173" i="1" s="1"/>
  <c r="AH172" i="1"/>
  <c r="B172" i="1" a="1"/>
  <c r="B172" i="1" s="1"/>
  <c r="AH171" i="1"/>
  <c r="B171" i="1" a="1"/>
  <c r="B171" i="1" s="1"/>
  <c r="AH170" i="1"/>
  <c r="B170" i="1" a="1"/>
  <c r="B170" i="1" s="1"/>
  <c r="AH169" i="1"/>
  <c r="B169" i="1" a="1"/>
  <c r="B169" i="1" s="1"/>
  <c r="AH168" i="1"/>
  <c r="B168" i="1" a="1"/>
  <c r="B168" i="1" s="1"/>
  <c r="AH167" i="1"/>
  <c r="B167" i="1" a="1"/>
  <c r="B167" i="1" s="1"/>
  <c r="AH166" i="1"/>
  <c r="B166" i="1" a="1"/>
  <c r="B166" i="1" s="1"/>
  <c r="AH165" i="1"/>
  <c r="B165" i="1" a="1"/>
  <c r="B165" i="1" s="1"/>
  <c r="AH164" i="1"/>
  <c r="B164" i="1" a="1"/>
  <c r="B164" i="1" s="1"/>
  <c r="AH163" i="1"/>
  <c r="B163" i="1" a="1"/>
  <c r="B163" i="1" s="1"/>
  <c r="AH162" i="1"/>
  <c r="B162" i="1" a="1"/>
  <c r="B162" i="1" s="1"/>
  <c r="AH161" i="1"/>
  <c r="B161" i="1" a="1"/>
  <c r="B161" i="1" s="1"/>
  <c r="AH160" i="1"/>
  <c r="B160" i="1" a="1"/>
  <c r="B160" i="1" s="1"/>
  <c r="AH159" i="1"/>
  <c r="AE7" i="1" s="1"/>
  <c r="B159" i="1" a="1"/>
  <c r="B159" i="1" s="1"/>
  <c r="AH158" i="1"/>
  <c r="B158" i="1" a="1"/>
  <c r="B158" i="1" s="1"/>
  <c r="AH157" i="1"/>
  <c r="B157" i="1" a="1"/>
  <c r="B157" i="1" s="1"/>
  <c r="AH156" i="1"/>
  <c r="B156" i="1" a="1"/>
  <c r="B156" i="1" s="1"/>
  <c r="AH155" i="1"/>
  <c r="B155" i="1" a="1"/>
  <c r="B155" i="1" s="1"/>
  <c r="AH154" i="1"/>
  <c r="B154" i="1" a="1"/>
  <c r="B154" i="1" s="1"/>
  <c r="AH153" i="1"/>
  <c r="B153" i="1" a="1"/>
  <c r="B153" i="1" s="1"/>
  <c r="AH152" i="1"/>
  <c r="B152" i="1" a="1"/>
  <c r="B152" i="1" s="1"/>
  <c r="AH151" i="1"/>
  <c r="B151" i="1" a="1"/>
  <c r="B151" i="1" s="1"/>
  <c r="AH150" i="1"/>
  <c r="B150" i="1" a="1"/>
  <c r="B150" i="1" s="1"/>
  <c r="AH149" i="1"/>
  <c r="B149" i="1" a="1"/>
  <c r="B149" i="1" s="1"/>
  <c r="AH148" i="1"/>
  <c r="B148" i="1" a="1"/>
  <c r="B148" i="1" s="1"/>
  <c r="AH147" i="1"/>
  <c r="B147" i="1" a="1"/>
  <c r="B147" i="1" s="1"/>
  <c r="AH146" i="1"/>
  <c r="B146" i="1" a="1"/>
  <c r="B146" i="1" s="1"/>
  <c r="AH145" i="1"/>
  <c r="B145" i="1" a="1"/>
  <c r="B145" i="1" s="1"/>
  <c r="AH144" i="1"/>
  <c r="B144" i="1" a="1"/>
  <c r="B144" i="1" s="1"/>
  <c r="AH143" i="1"/>
  <c r="B143" i="1" a="1"/>
  <c r="B143" i="1" s="1"/>
  <c r="AH142" i="1"/>
  <c r="B142" i="1" a="1"/>
  <c r="B142" i="1" s="1"/>
  <c r="AH141" i="1"/>
  <c r="B141" i="1" a="1"/>
  <c r="B141" i="1" s="1"/>
  <c r="AH140" i="1"/>
  <c r="B140" i="1" a="1"/>
  <c r="B140" i="1" s="1"/>
  <c r="AH139" i="1"/>
  <c r="B139" i="1" a="1"/>
  <c r="B139" i="1" s="1"/>
  <c r="AH138" i="1"/>
  <c r="B138" i="1" a="1"/>
  <c r="B138" i="1" s="1"/>
  <c r="AH137" i="1"/>
  <c r="B137" i="1" a="1"/>
  <c r="B137" i="1" s="1"/>
  <c r="AH136" i="1"/>
  <c r="B136" i="1" a="1"/>
  <c r="B136" i="1" s="1"/>
  <c r="AH135" i="1"/>
  <c r="B135" i="1" a="1"/>
  <c r="B135" i="1" s="1"/>
  <c r="AH134" i="1"/>
  <c r="B134" i="1" a="1"/>
  <c r="B134" i="1" s="1"/>
  <c r="AH133" i="1"/>
  <c r="B133" i="1" a="1"/>
  <c r="B133" i="1" s="1"/>
  <c r="AH132" i="1"/>
  <c r="B132" i="1" a="1"/>
  <c r="B132" i="1" s="1"/>
  <c r="AH131" i="1"/>
  <c r="B131" i="1" a="1"/>
  <c r="B131" i="1" s="1"/>
  <c r="AH130" i="1"/>
  <c r="B130" i="1" a="1"/>
  <c r="B130" i="1" s="1"/>
  <c r="AH129" i="1"/>
  <c r="B129" i="1" a="1"/>
  <c r="B129" i="1" s="1"/>
  <c r="AH128" i="1"/>
  <c r="B128" i="1" a="1"/>
  <c r="B128" i="1" s="1"/>
  <c r="AH127" i="1"/>
  <c r="B127" i="1" a="1"/>
  <c r="B127" i="1" s="1"/>
  <c r="AH126" i="1"/>
  <c r="B126" i="1" a="1"/>
  <c r="B126" i="1" s="1"/>
  <c r="AH125" i="1"/>
  <c r="B125" i="1" a="1"/>
  <c r="B125" i="1" s="1"/>
  <c r="AH124" i="1"/>
  <c r="B124" i="1" a="1"/>
  <c r="B124" i="1" s="1"/>
  <c r="AH123" i="1"/>
  <c r="B123" i="1" a="1"/>
  <c r="B123" i="1" s="1"/>
  <c r="AH122" i="1"/>
  <c r="B122" i="1"/>
  <c r="B122" i="1" a="1"/>
  <c r="AH121" i="1"/>
  <c r="B121" i="1" a="1"/>
  <c r="B121" i="1" s="1"/>
  <c r="AH120" i="1"/>
  <c r="AH119" i="1"/>
  <c r="B119" i="1" a="1"/>
  <c r="B119" i="1" s="1"/>
  <c r="AH118" i="1"/>
  <c r="B118" i="1" a="1"/>
  <c r="B118" i="1" s="1"/>
  <c r="AH117" i="1"/>
  <c r="B117" i="1" a="1"/>
  <c r="B117" i="1" s="1"/>
  <c r="AH116" i="1"/>
  <c r="B116" i="1" a="1"/>
  <c r="B116" i="1" s="1"/>
  <c r="AH115" i="1"/>
  <c r="B115" i="1" a="1"/>
  <c r="B115" i="1" s="1"/>
  <c r="AH114" i="1"/>
  <c r="B114" i="1" a="1"/>
  <c r="B114" i="1" s="1"/>
  <c r="AH113" i="1"/>
  <c r="B113" i="1" a="1"/>
  <c r="B113" i="1" s="1"/>
  <c r="AH112" i="1"/>
  <c r="AH111" i="1"/>
  <c r="B111" i="1" a="1"/>
  <c r="B111" i="1" s="1"/>
  <c r="AH110" i="1"/>
  <c r="B110" i="1" a="1"/>
  <c r="B110" i="1" s="1"/>
  <c r="AH109" i="1"/>
  <c r="B109" i="1" a="1"/>
  <c r="B109" i="1" s="1"/>
  <c r="AH108" i="1"/>
  <c r="B108" i="1" a="1"/>
  <c r="B108" i="1" s="1"/>
  <c r="AH107" i="1"/>
  <c r="B107" i="1" a="1"/>
  <c r="B107" i="1" s="1"/>
  <c r="AH106" i="1"/>
  <c r="B106" i="1" a="1"/>
  <c r="B106" i="1" s="1"/>
  <c r="AH105" i="1"/>
  <c r="AH104" i="1"/>
  <c r="B104" i="1" a="1"/>
  <c r="B104" i="1" s="1"/>
  <c r="AH103" i="1"/>
  <c r="B103" i="1" a="1"/>
  <c r="B103" i="1" s="1"/>
  <c r="AH102" i="1"/>
  <c r="B102" i="1" a="1"/>
  <c r="B102" i="1" s="1"/>
  <c r="AH101" i="1"/>
  <c r="B101" i="1" a="1"/>
  <c r="B101" i="1" s="1"/>
  <c r="AH100" i="1"/>
  <c r="B100" i="1" a="1"/>
  <c r="B100" i="1" s="1"/>
  <c r="AH99" i="1"/>
  <c r="B99" i="1" a="1"/>
  <c r="B99" i="1" s="1"/>
  <c r="AH98" i="1"/>
  <c r="AH97" i="1"/>
  <c r="B97" i="1" a="1"/>
  <c r="B97" i="1" s="1"/>
  <c r="AH96" i="1"/>
  <c r="B96" i="1" a="1"/>
  <c r="B96" i="1" s="1"/>
  <c r="AH95" i="1"/>
  <c r="B95" i="1" a="1"/>
  <c r="B95" i="1" s="1"/>
  <c r="AH94" i="1"/>
  <c r="B94" i="1" a="1"/>
  <c r="B94" i="1" s="1"/>
  <c r="AH93" i="1"/>
  <c r="B93" i="1" a="1"/>
  <c r="B93" i="1" s="1"/>
  <c r="AH92" i="1"/>
  <c r="B92" i="1" a="1"/>
  <c r="B92" i="1" s="1"/>
  <c r="AH91" i="1"/>
  <c r="AH90" i="1"/>
  <c r="B90" i="1" a="1"/>
  <c r="B90" i="1" s="1"/>
  <c r="AH89" i="1"/>
  <c r="B89" i="1" a="1"/>
  <c r="B89" i="1" s="1"/>
  <c r="AH88" i="1"/>
  <c r="B88" i="1" a="1"/>
  <c r="B88" i="1" s="1"/>
  <c r="AH87" i="1"/>
  <c r="B87" i="1" a="1"/>
  <c r="B87" i="1" s="1"/>
  <c r="AH86" i="1"/>
  <c r="B86" i="1" a="1"/>
  <c r="B86" i="1" s="1"/>
  <c r="AH85" i="1"/>
  <c r="AH84" i="1"/>
  <c r="B84" i="1" a="1"/>
  <c r="B84" i="1" s="1"/>
  <c r="AH83" i="1"/>
  <c r="AH82" i="1"/>
  <c r="B82" i="1" a="1"/>
  <c r="B82" i="1" s="1"/>
  <c r="AH81" i="1"/>
  <c r="AH80" i="1"/>
  <c r="B80" i="1" a="1"/>
  <c r="B80" i="1" s="1"/>
  <c r="AH79" i="1"/>
  <c r="B79" i="1" a="1"/>
  <c r="B79" i="1" s="1"/>
  <c r="AH78" i="1"/>
  <c r="B78" i="1" a="1"/>
  <c r="B78" i="1" s="1"/>
  <c r="AH77" i="1"/>
  <c r="B77" i="1" a="1"/>
  <c r="B77" i="1" s="1"/>
  <c r="AH76" i="1"/>
  <c r="AH75" i="1"/>
  <c r="B75" i="1" a="1"/>
  <c r="B75" i="1" s="1"/>
  <c r="AH74" i="1"/>
  <c r="B74" i="1" a="1"/>
  <c r="B74" i="1" s="1"/>
  <c r="AH73" i="1"/>
  <c r="AH72" i="1"/>
  <c r="B72" i="1" a="1"/>
  <c r="B72" i="1" s="1"/>
  <c r="AH71" i="1"/>
  <c r="B71" i="1" a="1"/>
  <c r="B71" i="1" s="1"/>
  <c r="AH70" i="1"/>
  <c r="B70" i="1" a="1"/>
  <c r="B70" i="1" s="1"/>
  <c r="AH69" i="1"/>
  <c r="AH68" i="1"/>
  <c r="B68" i="1" a="1"/>
  <c r="B68" i="1" s="1"/>
  <c r="AH67" i="1"/>
  <c r="B67" i="1" a="1"/>
  <c r="B67" i="1" s="1"/>
  <c r="AH66" i="1"/>
  <c r="AH65" i="1"/>
  <c r="B65" i="1" a="1"/>
  <c r="B65" i="1" s="1"/>
  <c r="AH64" i="1"/>
  <c r="B64" i="1" a="1"/>
  <c r="B64" i="1" s="1"/>
  <c r="AH63" i="1"/>
  <c r="B63" i="1" a="1"/>
  <c r="B63" i="1" s="1"/>
  <c r="AH62" i="1"/>
  <c r="B62" i="1" a="1"/>
  <c r="B62" i="1" s="1"/>
  <c r="AH61" i="1"/>
  <c r="AH60" i="1"/>
  <c r="B60" i="1" a="1"/>
  <c r="B60" i="1" s="1"/>
  <c r="AH59" i="1"/>
  <c r="B59" i="1" a="1"/>
  <c r="B59" i="1" s="1"/>
  <c r="AH58" i="1"/>
  <c r="B58" i="1" a="1"/>
  <c r="B58" i="1" s="1"/>
  <c r="AH57" i="1"/>
  <c r="AH56" i="1"/>
  <c r="B56" i="1" a="1"/>
  <c r="B56" i="1" s="1"/>
  <c r="AH55" i="1"/>
  <c r="AH54" i="1"/>
  <c r="B54" i="1" a="1"/>
  <c r="B54" i="1" s="1"/>
  <c r="AH53" i="1"/>
  <c r="AH52" i="1"/>
  <c r="B52" i="1" a="1"/>
  <c r="B52" i="1" s="1"/>
  <c r="AH51" i="1"/>
  <c r="B51" i="1" a="1"/>
  <c r="B51" i="1" s="1"/>
  <c r="AH50" i="1"/>
  <c r="AH49" i="1"/>
  <c r="B49" i="1" a="1"/>
  <c r="B49" i="1" s="1"/>
  <c r="AH48" i="1"/>
  <c r="B48" i="1" a="1"/>
  <c r="B48" i="1" s="1"/>
  <c r="AH47" i="1"/>
  <c r="AH46" i="1"/>
  <c r="AH45" i="1"/>
  <c r="B45" i="1" a="1"/>
  <c r="B45" i="1" s="1"/>
  <c r="AH44" i="1"/>
  <c r="B44" i="1" a="1"/>
  <c r="B44" i="1" s="1"/>
  <c r="AH43" i="1"/>
  <c r="B43" i="1" a="1"/>
  <c r="B43" i="1" s="1"/>
  <c r="AH42" i="1"/>
  <c r="AH41" i="1"/>
  <c r="AH40" i="1"/>
  <c r="AH39" i="1"/>
  <c r="B39" i="1" a="1"/>
  <c r="B39" i="1" s="1"/>
  <c r="AH38" i="1"/>
  <c r="B38" i="1" a="1"/>
  <c r="B38" i="1" s="1"/>
  <c r="AH37" i="1"/>
  <c r="B37" i="1" a="1"/>
  <c r="B37" i="1" s="1"/>
  <c r="AH36" i="1"/>
  <c r="AH35" i="1"/>
  <c r="B35" i="1" a="1"/>
  <c r="B35" i="1" s="1"/>
  <c r="AH34" i="1"/>
  <c r="AH33" i="1"/>
  <c r="AH32" i="1"/>
  <c r="AH31" i="1"/>
  <c r="B31" i="1" a="1"/>
  <c r="B31" i="1" s="1"/>
  <c r="AH30" i="1"/>
  <c r="B30" i="1" a="1"/>
  <c r="B30" i="1" s="1"/>
  <c r="AH29" i="1"/>
  <c r="B29" i="1" a="1"/>
  <c r="B29" i="1" s="1"/>
  <c r="AH28" i="1"/>
  <c r="B28" i="1" a="1"/>
  <c r="B28" i="1" s="1"/>
  <c r="AH27" i="1"/>
  <c r="AH26" i="1"/>
  <c r="B26" i="1" a="1"/>
  <c r="B26" i="1" s="1"/>
  <c r="AH25" i="1"/>
  <c r="AH24" i="1"/>
  <c r="AH23" i="1"/>
  <c r="B23" i="1" a="1"/>
  <c r="B23" i="1" s="1"/>
  <c r="AH22" i="1"/>
  <c r="B22" i="1" a="1"/>
  <c r="B22" i="1" s="1"/>
  <c r="AH21" i="1"/>
  <c r="B21" i="1" a="1"/>
  <c r="B21" i="1" s="1"/>
  <c r="AH20" i="1"/>
  <c r="AH19" i="1"/>
  <c r="B19" i="1" a="1"/>
  <c r="B19" i="1" s="1"/>
  <c r="AH18" i="1"/>
  <c r="B18" i="1" a="1"/>
  <c r="B18" i="1" s="1"/>
  <c r="AH17" i="1"/>
  <c r="B17" i="1" a="1"/>
  <c r="B17" i="1" s="1"/>
  <c r="AH16" i="1"/>
  <c r="AH15" i="1"/>
  <c r="B15" i="1" a="1"/>
  <c r="B15" i="1" s="1"/>
  <c r="AH14" i="1"/>
  <c r="AH13" i="1"/>
  <c r="B13" i="1" a="1"/>
  <c r="B13" i="1" s="1"/>
  <c r="AH12" i="1"/>
  <c r="B12" i="1" a="1"/>
  <c r="B12" i="1" s="1"/>
  <c r="AH11" i="1"/>
  <c r="B11" i="1" a="1"/>
  <c r="B11" i="1" s="1"/>
  <c r="AH10" i="1"/>
  <c r="B10" i="1" a="1"/>
  <c r="B10" i="1" s="1"/>
  <c r="AH9" i="1"/>
  <c r="C9" i="1"/>
  <c r="C10" i="1" s="1"/>
  <c r="C11" i="1" s="1"/>
  <c r="C12" i="1" s="1"/>
  <c r="C13" i="1" s="1"/>
  <c r="C14" i="1" s="1"/>
  <c r="B9" i="1" a="1"/>
  <c r="B9" i="1" s="1"/>
  <c r="E6" i="1" a="1"/>
  <c r="E6" i="1" s="1"/>
  <c r="C6" i="1"/>
  <c r="E4" i="1"/>
  <c r="E3" i="1" s="1"/>
  <c r="E2" i="1"/>
  <c r="X10" i="1" l="1"/>
  <c r="X22" i="1"/>
  <c r="X34" i="1"/>
  <c r="X46" i="1"/>
  <c r="AD34" i="1"/>
  <c r="W34" i="1" s="1"/>
  <c r="W10" i="1"/>
  <c r="W22" i="1"/>
  <c r="W46" i="1"/>
  <c r="U10" i="1"/>
  <c r="U22" i="1"/>
  <c r="U34" i="1"/>
  <c r="U46" i="1"/>
  <c r="AC34" i="1"/>
  <c r="T34" i="1" s="1"/>
  <c r="T10" i="1"/>
  <c r="T22" i="1"/>
  <c r="T46" i="1"/>
  <c r="R10" i="1"/>
  <c r="R22" i="1"/>
  <c r="R34" i="1"/>
  <c r="R46" i="1"/>
  <c r="AB34" i="1"/>
  <c r="Q34" i="1" s="1"/>
  <c r="Q10" i="1"/>
  <c r="Q22" i="1"/>
  <c r="Q46" i="1"/>
  <c r="O10" i="1"/>
  <c r="O22" i="1"/>
  <c r="O34" i="1"/>
  <c r="O46" i="1"/>
  <c r="N10" i="1"/>
  <c r="N22" i="1"/>
  <c r="N46" i="1"/>
  <c r="Z34" i="1"/>
  <c r="K34" i="1" s="1"/>
  <c r="AA34" i="1"/>
  <c r="N34" i="1" s="1"/>
  <c r="L10" i="1"/>
  <c r="L22" i="1"/>
  <c r="L34" i="1"/>
  <c r="L46" i="1"/>
  <c r="R38" i="1"/>
  <c r="O38" i="1"/>
  <c r="L38" i="1"/>
  <c r="K38" i="1"/>
  <c r="X11" i="1"/>
  <c r="X23" i="1"/>
  <c r="X35" i="1"/>
  <c r="X47" i="1"/>
  <c r="W11" i="1"/>
  <c r="W23" i="1"/>
  <c r="W35" i="1"/>
  <c r="W47" i="1"/>
  <c r="U11" i="1"/>
  <c r="U23" i="1"/>
  <c r="U35" i="1"/>
  <c r="U47" i="1"/>
  <c r="T11" i="1"/>
  <c r="T23" i="1"/>
  <c r="T35" i="1"/>
  <c r="T47" i="1"/>
  <c r="R11" i="1"/>
  <c r="R23" i="1"/>
  <c r="R35" i="1"/>
  <c r="R47" i="1"/>
  <c r="Q11" i="1"/>
  <c r="Q23" i="1"/>
  <c r="Q35" i="1"/>
  <c r="Q47" i="1"/>
  <c r="O11" i="1"/>
  <c r="O23" i="1"/>
  <c r="O35" i="1"/>
  <c r="O47" i="1"/>
  <c r="N11" i="1"/>
  <c r="N23" i="1"/>
  <c r="N35" i="1"/>
  <c r="N47" i="1"/>
  <c r="L11" i="1"/>
  <c r="L23" i="1"/>
  <c r="L35" i="1"/>
  <c r="L47" i="1"/>
  <c r="K11" i="1"/>
  <c r="K23" i="1"/>
  <c r="K35" i="1"/>
  <c r="K47" i="1"/>
  <c r="Q49" i="1"/>
  <c r="O25" i="1"/>
  <c r="U38" i="1"/>
  <c r="O50" i="1"/>
  <c r="AA50" i="1"/>
  <c r="N50" i="1" s="1"/>
  <c r="X12" i="1"/>
  <c r="X24" i="1"/>
  <c r="X36" i="1"/>
  <c r="X48" i="1"/>
  <c r="W12" i="1"/>
  <c r="W24" i="1"/>
  <c r="W36" i="1"/>
  <c r="W48" i="1"/>
  <c r="U12" i="1"/>
  <c r="U24" i="1"/>
  <c r="U36" i="1"/>
  <c r="U48" i="1"/>
  <c r="T12" i="1"/>
  <c r="T24" i="1"/>
  <c r="T36" i="1"/>
  <c r="T48" i="1"/>
  <c r="R12" i="1"/>
  <c r="R24" i="1"/>
  <c r="R36" i="1"/>
  <c r="R48" i="1"/>
  <c r="Q12" i="1"/>
  <c r="Q24" i="1"/>
  <c r="Q36" i="1"/>
  <c r="Q48" i="1"/>
  <c r="O12" i="1"/>
  <c r="O24" i="1"/>
  <c r="O36" i="1"/>
  <c r="O48" i="1"/>
  <c r="N12" i="1"/>
  <c r="N24" i="1"/>
  <c r="N36" i="1"/>
  <c r="N48" i="1"/>
  <c r="L12" i="1"/>
  <c r="L24" i="1"/>
  <c r="L36" i="1"/>
  <c r="L48" i="1"/>
  <c r="K12" i="1"/>
  <c r="K24" i="1"/>
  <c r="K36" i="1"/>
  <c r="K48" i="1"/>
  <c r="AB25" i="1"/>
  <c r="Q25" i="1" s="1"/>
  <c r="Q13" i="1"/>
  <c r="O13" i="1"/>
  <c r="O49" i="1"/>
  <c r="N37" i="1"/>
  <c r="L13" i="1"/>
  <c r="L25" i="1"/>
  <c r="L37" i="1"/>
  <c r="L49" i="1"/>
  <c r="K37" i="1"/>
  <c r="AD50" i="1"/>
  <c r="W50" i="1" s="1"/>
  <c r="U26" i="1"/>
  <c r="AC50" i="1"/>
  <c r="T50" i="1" s="1"/>
  <c r="R50" i="1"/>
  <c r="Q14" i="1"/>
  <c r="N38" i="1"/>
  <c r="L14" i="1"/>
  <c r="K14" i="1"/>
  <c r="X13" i="1"/>
  <c r="X25" i="1"/>
  <c r="X37" i="1"/>
  <c r="X49" i="1"/>
  <c r="AD25" i="1"/>
  <c r="W25" i="1" s="1"/>
  <c r="W13" i="1"/>
  <c r="W37" i="1"/>
  <c r="W49" i="1"/>
  <c r="U13" i="1"/>
  <c r="U25" i="1"/>
  <c r="U37" i="1"/>
  <c r="U49" i="1"/>
  <c r="AC25" i="1"/>
  <c r="T25" i="1" s="1"/>
  <c r="T13" i="1"/>
  <c r="T37" i="1"/>
  <c r="T49" i="1"/>
  <c r="R13" i="1"/>
  <c r="R25" i="1"/>
  <c r="R37" i="1"/>
  <c r="R49" i="1"/>
  <c r="Q37" i="1"/>
  <c r="O37" i="1"/>
  <c r="N13" i="1"/>
  <c r="N49" i="1"/>
  <c r="Z25" i="1"/>
  <c r="K25" i="1" s="1"/>
  <c r="AA25" i="1"/>
  <c r="N25" i="1" s="1"/>
  <c r="K13" i="1"/>
  <c r="K49" i="1"/>
  <c r="W14" i="1"/>
  <c r="W26" i="1"/>
  <c r="W38" i="1"/>
  <c r="U14" i="1"/>
  <c r="U50" i="1"/>
  <c r="X14" i="1"/>
  <c r="X26" i="1"/>
  <c r="X38" i="1"/>
  <c r="X50" i="1"/>
  <c r="X15" i="1"/>
  <c r="X27" i="1"/>
  <c r="X39" i="1"/>
  <c r="X51" i="1"/>
  <c r="W15" i="1"/>
  <c r="W27" i="1"/>
  <c r="W39" i="1"/>
  <c r="W51" i="1"/>
  <c r="U15" i="1"/>
  <c r="U27" i="1"/>
  <c r="U39" i="1"/>
  <c r="U51" i="1"/>
  <c r="T15" i="1"/>
  <c r="T27" i="1"/>
  <c r="T39" i="1"/>
  <c r="T51" i="1"/>
  <c r="R15" i="1"/>
  <c r="R27" i="1"/>
  <c r="R39" i="1"/>
  <c r="R51" i="1"/>
  <c r="Q15" i="1"/>
  <c r="Q27" i="1"/>
  <c r="Q39" i="1"/>
  <c r="Q51" i="1"/>
  <c r="O15" i="1"/>
  <c r="O27" i="1"/>
  <c r="O39" i="1"/>
  <c r="O51" i="1"/>
  <c r="N15" i="1"/>
  <c r="N27" i="1"/>
  <c r="N39" i="1"/>
  <c r="N51" i="1"/>
  <c r="L15" i="1"/>
  <c r="L27" i="1"/>
  <c r="L39" i="1"/>
  <c r="L51" i="1"/>
  <c r="K15" i="1"/>
  <c r="K27" i="1"/>
  <c r="K39" i="1"/>
  <c r="K51" i="1"/>
  <c r="L19" i="1"/>
  <c r="K55" i="1"/>
  <c r="K46" i="1"/>
  <c r="O14" i="1"/>
  <c r="K26" i="1"/>
  <c r="X16" i="1"/>
  <c r="X28" i="1"/>
  <c r="X40" i="1"/>
  <c r="X52" i="1"/>
  <c r="AD16" i="1"/>
  <c r="W16" i="1" s="1"/>
  <c r="W28" i="1"/>
  <c r="W40" i="1"/>
  <c r="W52" i="1"/>
  <c r="U16" i="1"/>
  <c r="U28" i="1"/>
  <c r="U40" i="1"/>
  <c r="U52" i="1"/>
  <c r="AC16" i="1"/>
  <c r="T16" i="1" s="1"/>
  <c r="T28" i="1"/>
  <c r="T40" i="1"/>
  <c r="T52" i="1"/>
  <c r="R16" i="1"/>
  <c r="R28" i="1"/>
  <c r="R40" i="1"/>
  <c r="R52" i="1"/>
  <c r="AB16" i="1"/>
  <c r="Q16" i="1" s="1"/>
  <c r="Q28" i="1"/>
  <c r="Q40" i="1"/>
  <c r="Q52" i="1"/>
  <c r="O16" i="1"/>
  <c r="O28" i="1"/>
  <c r="O40" i="1"/>
  <c r="O52" i="1"/>
  <c r="N28" i="1"/>
  <c r="N40" i="1"/>
  <c r="N52" i="1"/>
  <c r="Z16" i="1"/>
  <c r="K16" i="1" s="1"/>
  <c r="AA16" i="1"/>
  <c r="N16" i="1" s="1"/>
  <c r="L16" i="1"/>
  <c r="L28" i="1"/>
  <c r="L40" i="1"/>
  <c r="L52" i="1"/>
  <c r="K28" i="1"/>
  <c r="K40" i="1"/>
  <c r="K52" i="1"/>
  <c r="Q55" i="1"/>
  <c r="N43" i="1"/>
  <c r="L43" i="1"/>
  <c r="K19" i="1"/>
  <c r="X17" i="1"/>
  <c r="X29" i="1"/>
  <c r="X41" i="1"/>
  <c r="X53" i="1"/>
  <c r="W17" i="1"/>
  <c r="W29" i="1"/>
  <c r="W41" i="1"/>
  <c r="W53" i="1"/>
  <c r="U17" i="1"/>
  <c r="U29" i="1"/>
  <c r="U41" i="1"/>
  <c r="U53" i="1"/>
  <c r="T17" i="1"/>
  <c r="T29" i="1"/>
  <c r="T41" i="1"/>
  <c r="T53" i="1"/>
  <c r="R17" i="1"/>
  <c r="R29" i="1"/>
  <c r="R41" i="1"/>
  <c r="R53" i="1"/>
  <c r="Q17" i="1"/>
  <c r="Q29" i="1"/>
  <c r="Q41" i="1"/>
  <c r="Q53" i="1"/>
  <c r="O17" i="1"/>
  <c r="O29" i="1"/>
  <c r="O41" i="1"/>
  <c r="O53" i="1"/>
  <c r="N17" i="1"/>
  <c r="N29" i="1"/>
  <c r="N41" i="1"/>
  <c r="N53" i="1"/>
  <c r="L17" i="1"/>
  <c r="L29" i="1"/>
  <c r="L41" i="1"/>
  <c r="L53" i="1"/>
  <c r="K17" i="1"/>
  <c r="K29" i="1"/>
  <c r="K41" i="1"/>
  <c r="K53" i="1"/>
  <c r="R18" i="1"/>
  <c r="R42" i="1"/>
  <c r="Q30" i="1"/>
  <c r="Q54" i="1"/>
  <c r="O30" i="1"/>
  <c r="O54" i="1"/>
  <c r="N30" i="1"/>
  <c r="N54" i="1"/>
  <c r="Z42" i="1"/>
  <c r="K42" i="1" s="1"/>
  <c r="AA42" i="1"/>
  <c r="N42" i="1" s="1"/>
  <c r="L42" i="1"/>
  <c r="K30" i="1"/>
  <c r="K54" i="1"/>
  <c r="Q19" i="1"/>
  <c r="O43" i="1"/>
  <c r="N55" i="1"/>
  <c r="L55" i="1"/>
  <c r="T14" i="1"/>
  <c r="X18" i="1"/>
  <c r="X30" i="1"/>
  <c r="X42" i="1"/>
  <c r="X54" i="1"/>
  <c r="AD42" i="1"/>
  <c r="W42" i="1" s="1"/>
  <c r="W18" i="1"/>
  <c r="W30" i="1"/>
  <c r="W54" i="1"/>
  <c r="U18" i="1"/>
  <c r="U30" i="1"/>
  <c r="U42" i="1"/>
  <c r="U54" i="1"/>
  <c r="AC42" i="1"/>
  <c r="T42" i="1" s="1"/>
  <c r="T18" i="1"/>
  <c r="T30" i="1"/>
  <c r="T54" i="1"/>
  <c r="R30" i="1"/>
  <c r="R54" i="1"/>
  <c r="AB42" i="1"/>
  <c r="Q42" i="1" s="1"/>
  <c r="Q18" i="1"/>
  <c r="O18" i="1"/>
  <c r="O42" i="1"/>
  <c r="N18" i="1"/>
  <c r="L18" i="1"/>
  <c r="L30" i="1"/>
  <c r="L54" i="1"/>
  <c r="K18" i="1"/>
  <c r="Q43" i="1"/>
  <c r="O31" i="1"/>
  <c r="N19" i="1"/>
  <c r="L31" i="1"/>
  <c r="K31" i="1"/>
  <c r="R14" i="1"/>
  <c r="Q26" i="1"/>
  <c r="L26" i="1"/>
  <c r="X19" i="1"/>
  <c r="X31" i="1"/>
  <c r="X43" i="1"/>
  <c r="X55" i="1"/>
  <c r="W19" i="1"/>
  <c r="W31" i="1"/>
  <c r="W43" i="1"/>
  <c r="W55" i="1"/>
  <c r="U19" i="1"/>
  <c r="U31" i="1"/>
  <c r="U43" i="1"/>
  <c r="U55" i="1"/>
  <c r="T19" i="1"/>
  <c r="T31" i="1"/>
  <c r="T43" i="1"/>
  <c r="T55" i="1"/>
  <c r="R19" i="1"/>
  <c r="R31" i="1"/>
  <c r="R43" i="1"/>
  <c r="R55" i="1"/>
  <c r="Q31" i="1"/>
  <c r="O19" i="1"/>
  <c r="O55" i="1"/>
  <c r="N31" i="1"/>
  <c r="K43" i="1"/>
  <c r="T38" i="1"/>
  <c r="O26" i="1"/>
  <c r="Z50" i="1"/>
  <c r="K50" i="1" s="1"/>
  <c r="L50" i="1"/>
  <c r="X20" i="1"/>
  <c r="X32" i="1"/>
  <c r="X44" i="1"/>
  <c r="X56" i="1"/>
  <c r="W20" i="1"/>
  <c r="W32" i="1"/>
  <c r="W44" i="1"/>
  <c r="W56" i="1"/>
  <c r="U20" i="1"/>
  <c r="U32" i="1"/>
  <c r="U44" i="1"/>
  <c r="U56" i="1"/>
  <c r="T20" i="1"/>
  <c r="T32" i="1"/>
  <c r="T44" i="1"/>
  <c r="T56" i="1"/>
  <c r="R20" i="1"/>
  <c r="R32" i="1"/>
  <c r="R44" i="1"/>
  <c r="R56" i="1"/>
  <c r="Q20" i="1"/>
  <c r="Q32" i="1"/>
  <c r="Q44" i="1"/>
  <c r="Q56" i="1"/>
  <c r="O20" i="1"/>
  <c r="O32" i="1"/>
  <c r="O44" i="1"/>
  <c r="O56" i="1"/>
  <c r="N20" i="1"/>
  <c r="N32" i="1"/>
  <c r="N44" i="1"/>
  <c r="N56" i="1"/>
  <c r="L20" i="1"/>
  <c r="L32" i="1"/>
  <c r="L44" i="1"/>
  <c r="L56" i="1"/>
  <c r="K20" i="1"/>
  <c r="K32" i="1"/>
  <c r="K44" i="1"/>
  <c r="K56" i="1"/>
  <c r="O57" i="1"/>
  <c r="N33" i="1"/>
  <c r="N9" i="1"/>
  <c r="AA57" i="1"/>
  <c r="N57" i="1" s="1"/>
  <c r="L45" i="1"/>
  <c r="K21" i="1"/>
  <c r="K33" i="1"/>
  <c r="K9" i="1"/>
  <c r="K22" i="1"/>
  <c r="R26" i="1"/>
  <c r="N14" i="1"/>
  <c r="X21" i="1"/>
  <c r="X33" i="1"/>
  <c r="X45" i="1"/>
  <c r="X57" i="1"/>
  <c r="X9" i="1"/>
  <c r="AD57" i="1"/>
  <c r="W57" i="1" s="1"/>
  <c r="W21" i="1"/>
  <c r="W33" i="1"/>
  <c r="W45" i="1"/>
  <c r="W9" i="1"/>
  <c r="U21" i="1"/>
  <c r="U33" i="1"/>
  <c r="U45" i="1"/>
  <c r="U57" i="1"/>
  <c r="U9" i="1"/>
  <c r="AC57" i="1"/>
  <c r="T57" i="1" s="1"/>
  <c r="T21" i="1"/>
  <c r="T33" i="1"/>
  <c r="T45" i="1"/>
  <c r="T9" i="1"/>
  <c r="R21" i="1"/>
  <c r="R33" i="1"/>
  <c r="R45" i="1"/>
  <c r="R57" i="1"/>
  <c r="R9" i="1"/>
  <c r="AB57" i="1"/>
  <c r="Q57" i="1" s="1"/>
  <c r="Q21" i="1"/>
  <c r="Q33" i="1"/>
  <c r="Q45" i="1"/>
  <c r="Q9" i="1"/>
  <c r="O21" i="1"/>
  <c r="O33" i="1"/>
  <c r="O45" i="1"/>
  <c r="O9" i="1"/>
  <c r="N21" i="1"/>
  <c r="N45" i="1"/>
  <c r="Z57" i="1"/>
  <c r="K57" i="1" s="1"/>
  <c r="L21" i="1"/>
  <c r="L33" i="1"/>
  <c r="L57" i="1"/>
  <c r="L9" i="1"/>
  <c r="K45" i="1"/>
  <c r="K10" i="1"/>
  <c r="T26" i="1"/>
  <c r="AB50" i="1"/>
  <c r="Q50" i="1" s="1"/>
  <c r="Q38" i="1"/>
  <c r="N26" i="1"/>
  <c r="L1" i="1"/>
  <c r="C15" i="1"/>
  <c r="C16" i="1" s="1"/>
  <c r="C17" i="1" l="1"/>
  <c r="C18" i="1" s="1"/>
  <c r="C19" i="1" s="1"/>
  <c r="C20" i="1" s="1"/>
  <c r="C21" i="1" s="1"/>
  <c r="C22" i="1" s="1"/>
  <c r="C23" i="1" s="1"/>
  <c r="C24" i="1" s="1"/>
  <c r="C25" i="1" l="1"/>
  <c r="C26" i="1" l="1"/>
  <c r="C27" i="1" s="1"/>
  <c r="C28" i="1" s="1"/>
  <c r="C29" i="1" s="1"/>
  <c r="C30" i="1" s="1"/>
  <c r="C31" i="1" s="1"/>
  <c r="C32" i="1" s="1"/>
  <c r="C33" i="1" s="1"/>
  <c r="C34" i="1" s="1"/>
  <c r="C35" i="1" l="1"/>
  <c r="C36" i="1" l="1"/>
  <c r="C37" i="1" l="1"/>
  <c r="C38" i="1" l="1"/>
  <c r="C39" i="1" l="1"/>
  <c r="C40" i="1" l="1"/>
  <c r="C41" i="1" l="1"/>
  <c r="C42" i="1" l="1"/>
  <c r="C43" i="1" l="1"/>
  <c r="C44" i="1" s="1"/>
  <c r="C45" i="1" s="1"/>
  <c r="C46" i="1" s="1"/>
  <c r="C47" i="1" l="1"/>
  <c r="C48" i="1" l="1"/>
  <c r="C49" i="1" l="1"/>
  <c r="C50" i="1" l="1"/>
  <c r="C51" i="1" l="1"/>
  <c r="C52" i="1" s="1"/>
  <c r="C53" i="1" s="1"/>
  <c r="C54" i="1" s="1"/>
  <c r="C55" i="1" s="1"/>
  <c r="C56" i="1" l="1"/>
  <c r="C57" i="1" s="1"/>
  <c r="C58" i="1" l="1"/>
  <c r="C59" i="1" s="1"/>
  <c r="C60" i="1" s="1"/>
  <c r="C61" i="1" s="1"/>
  <c r="C62" i="1" s="1"/>
  <c r="C63" i="1" s="1"/>
  <c r="C64" i="1" s="1"/>
  <c r="C65" i="1" s="1"/>
  <c r="C66" i="1" s="1"/>
  <c r="C67" i="1" s="1"/>
  <c r="C68" i="1" s="1"/>
  <c r="C69" i="1" s="1"/>
  <c r="C70" i="1" s="1"/>
  <c r="C71" i="1" s="1"/>
  <c r="C72" i="1" s="1"/>
  <c r="C73" i="1" s="1"/>
  <c r="C74" i="1" l="1"/>
  <c r="C75" i="1" s="1"/>
  <c r="C76" i="1" s="1"/>
  <c r="C77" i="1" s="1"/>
  <c r="C78" i="1" s="1"/>
  <c r="C79" i="1" s="1"/>
  <c r="C80" i="1" s="1"/>
  <c r="C81" i="1" s="1"/>
  <c r="C82" i="1" l="1"/>
  <c r="C83" i="1" s="1"/>
  <c r="C84" i="1" s="1"/>
  <c r="C85" i="1" s="1"/>
  <c r="C86" i="1" l="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l="1"/>
  <c r="C108" i="1" l="1"/>
  <c r="C109" i="1" l="1"/>
  <c r="C110" i="1" l="1"/>
  <c r="C111" i="1" s="1"/>
  <c r="C112" i="1" s="1"/>
  <c r="C113" i="1" l="1"/>
  <c r="C114" i="1" l="1"/>
  <c r="C115" i="1" l="1"/>
  <c r="C116" i="1" s="1"/>
  <c r="C117" i="1" s="1"/>
  <c r="C118" i="1" s="1"/>
  <c r="C119" i="1" s="1"/>
  <c r="C120" i="1" s="1"/>
  <c r="C121" i="1" l="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B36" i="1" l="1" a="1"/>
  <c r="B36" i="1" s="1"/>
  <c r="B34" i="1" a="1"/>
  <c r="B34" i="1" s="1"/>
  <c r="B25" i="1" a="1"/>
  <c r="B25" i="1" s="1"/>
  <c r="B50" i="1" a="1"/>
  <c r="B50" i="1" s="1"/>
  <c r="B57" i="1" a="1"/>
  <c r="B57" i="1" s="1"/>
  <c r="B41" i="1" a="1"/>
  <c r="B41" i="1" s="1"/>
  <c r="B16" i="1" a="1"/>
  <c r="B16" i="1" s="1"/>
  <c r="B32" i="1" a="1"/>
  <c r="B32" i="1" s="1"/>
  <c r="B24" i="1" a="1"/>
  <c r="B24" i="1" s="1"/>
  <c r="B42" i="1" a="1"/>
  <c r="B42" i="1" s="1"/>
  <c r="B47" i="1" a="1"/>
  <c r="B47" i="1" s="1"/>
  <c r="B55" i="1" a="1"/>
  <c r="B55" i="1" s="1"/>
  <c r="B66" i="1" a="1"/>
  <c r="B66" i="1" s="1"/>
  <c r="B73" i="1" a="1"/>
  <c r="B73" i="1" s="1"/>
  <c r="B81" i="1" a="1"/>
  <c r="B81" i="1" s="1"/>
  <c r="B85" i="1" a="1"/>
  <c r="B85" i="1" s="1"/>
  <c r="B14" i="1" a="1"/>
  <c r="B14" i="1" s="1"/>
  <c r="B20" i="1" a="1"/>
  <c r="B20" i="1" s="1"/>
  <c r="B27" i="1" a="1"/>
  <c r="B27" i="1" s="1"/>
  <c r="B33" i="1" a="1"/>
  <c r="B33" i="1" s="1"/>
  <c r="B40" i="1" a="1"/>
  <c r="B40" i="1" s="1"/>
  <c r="B46" i="1" a="1"/>
  <c r="B46" i="1" s="1"/>
  <c r="B53" i="1" a="1"/>
  <c r="B53" i="1" s="1"/>
  <c r="B69" i="1" a="1"/>
  <c r="B69" i="1" s="1"/>
  <c r="B61" i="1" a="1"/>
  <c r="B61" i="1" s="1"/>
  <c r="B83" i="1" a="1"/>
  <c r="B83" i="1" s="1"/>
  <c r="B76" i="1" a="1"/>
  <c r="B76" i="1" s="1"/>
  <c r="B91" i="1" a="1"/>
  <c r="B91" i="1" s="1"/>
  <c r="B98" i="1" a="1"/>
  <c r="B98" i="1" s="1"/>
  <c r="B105" i="1" a="1"/>
  <c r="B105" i="1" s="1"/>
  <c r="B120" i="1" a="1"/>
  <c r="B120" i="1" s="1"/>
  <c r="B112" i="1" a="1"/>
  <c r="B1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<sst xmlns="http://schemas.openxmlformats.org/spreadsheetml/2006/main" count="2541" uniqueCount="856">
  <si>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</si>
  <si>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</si>
  <si>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</si>
  <si>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</si>
  <si>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</si>
  <si>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</si>
  <si>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</si>
  <si>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</si>
  <si>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</si>
  <si>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</si>
  <si>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</si>
  <si>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</si>
  <si>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</si>
  <si>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</si>
  <si>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Has Synthetic Dataset:</t>
  </si>
  <si>
    <t>No Dataset:</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</si>
  <si>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</si>
  <si>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</si>
  <si>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</si>
  <si>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</si>
  <si>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</si>
  <si>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</si>
  <si>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</si>
  <si>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</si>
  <si>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</si>
  <si>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</si>
  <si>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</si>
  <si>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</si>
  <si>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</si>
  <si>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</si>
  <si>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</si>
  <si>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</si>
  <si>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</si>
  <si>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</si>
  <si>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</si>
  <si>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</si>
  <si>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</si>
  <si>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</si>
  <si>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</si>
  <si>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</si>
  <si>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</si>
  <si>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</si>
  <si>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</si>
  <si>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</si>
  <si>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</si>
  <si>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</si>
  <si>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</si>
  <si>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</si>
  <si>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</si>
  <si>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</si>
  <si>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</si>
  <si>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</si>
  <si>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</si>
  <si>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</si>
  <si>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</si>
  <si>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</si>
  <si>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</si>
  <si>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</si>
  <si>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</si>
  <si>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</si>
  <si>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</si>
  <si>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</si>
  <si>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</si>
  <si>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</si>
  <si>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</si>
  <si>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</si>
  <si>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</si>
  <si>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</si>
  <si>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</si>
  <si>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</si>
  <si>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</si>
  <si>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</si>
  <si>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</si>
  <si>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</si>
  <si>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</si>
  <si>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</si>
  <si>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</si>
  <si>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</si>
  <si>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</si>
  <si>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</si>
  <si>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</si>
  <si>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</si>
  <si>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</si>
  <si>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</si>
  <si>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</si>
  <si>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</si>
  <si>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</si>
  <si>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</si>
  <si>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</si>
  <si>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</si>
  <si>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</si>
  <si>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</si>
  <si>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</si>
  <si>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</si>
  <si>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</si>
  <si>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</si>
  <si>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</si>
  <si>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</si>
  <si>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</si>
  <si>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</si>
  <si>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</si>
  <si>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</si>
  <si>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</si>
  <si>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</si>
  <si>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</si>
  <si>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</si>
  <si>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</si>
  <si>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</si>
  <si>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</si>
  <si>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</si>
  <si>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</si>
  <si>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</si>
  <si>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</si>
  <si>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</si>
  <si>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</si>
  <si>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</si>
  <si>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</si>
  <si>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</si>
  <si>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</si>
  <si>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</si>
  <si>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</si>
  <si>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</si>
  <si>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</si>
  <si>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</si>
  <si>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</si>
  <si>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</si>
  <si>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</si>
  <si>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</si>
  <si>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</si>
  <si>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</si>
  <si>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</si>
  <si>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</si>
  <si>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</si>
  <si>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</si>
  <si>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</si>
  <si>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</si>
  <si>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</si>
  <si>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</si>
  <si>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</si>
  <si>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</si>
  <si>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</si>
  <si>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</si>
  <si>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</si>
  <si>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</si>
  <si>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</si>
  <si>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</si>
  <si>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</si>
  <si>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</si>
  <si>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</si>
  <si>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</si>
  <si>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</si>
  <si>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</si>
  <si>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</si>
  <si>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</si>
  <si>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</si>
  <si>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</si>
  <si>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</si>
  <si>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</si>
  <si>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</si>
  <si>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</si>
  <si>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</si>
  <si>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</si>
  <si>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</si>
  <si>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</si>
  <si>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</si>
  <si>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</si>
  <si>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</si>
  <si>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</si>
  <si>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</si>
  <si>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</si>
  <si>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</si>
  <si>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</si>
  <si>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</si>
  <si>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</si>
  <si>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</si>
  <si>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</si>
  <si>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</si>
  <si>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</si>
  <si>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</si>
  <si>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</si>
  <si>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</si>
  <si>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</si>
  <si>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</si>
  <si>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</si>
  <si>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</si>
  <si>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</si>
  <si>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</si>
  <si>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</si>
  <si>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</si>
  <si>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</si>
  <si>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</si>
  <si>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</si>
  <si>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</si>
  <si>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</si>
  <si>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</si>
  <si>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</si>
  <si>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</si>
  <si>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</si>
  <si>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</si>
  <si>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</si>
  <si>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</si>
  <si>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</si>
  <si>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</si>
  <si>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</si>
  <si>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</si>
  <si>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</si>
  <si>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</si>
  <si>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</si>
  <si>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</si>
  <si>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</si>
  <si>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</si>
  <si>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</si>
  <si>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</si>
  <si>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</si>
  <si>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</si>
  <si>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</si>
  <si>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</si>
  <si>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</si>
  <si>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</si>
  <si>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</si>
  <si>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</si>
  <si>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</si>
  <si>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</si>
  <si>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</si>
  <si>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</si>
  <si>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</si>
  <si>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</si>
  <si>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</si>
  <si>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</si>
  <si>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</si>
  <si>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t>
  </si>
  <si>
    <t>Code MUST be clean, readable, educational, executable, and produce correct and accurate results | " &amp;</t>
  </si>
  <si>
    <t>=IF(H9="Topic",</t>
  </si>
  <si>
    <t>[LIBRARY BEING LEARNED]</t>
  </si>
  <si>
    <t>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t>
  </si>
  <si>
    <t>[WILDCARD SPACE]</t>
  </si>
  <si>
    <t>[EXECUTIVE CONSTRAINTS]</t>
  </si>
  <si>
    <t>Each example MUST include: - Internal data OR dataset usage - Print key intermediate steps and the final result - MUST NOT exceed exactly " &amp; $A9 &amp; " lines of EXECUTABLE code (STRICT: Do NOT count comments or blank lines). - NEVER exceed this limit. | " &amp;</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</si>
  <si>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</si>
  <si>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</si>
  <si>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</si>
  <si>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</si>
  <si>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</si>
  <si>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</si>
  <si>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</si>
  <si>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</si>
  <si>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</si>
  <si>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</si>
  <si>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</si>
  <si>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</si>
  <si>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</si>
  <si>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</si>
  <si>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You are helping a Junior Developer who is " &amp; IF(UPPER(H9)="PROJECT", "building a PROJECT: " &amp; I9 &amp; ". Topics applied in this project: " &amp; B9 &amp; ". Project objective: " &amp; J9, "learning: " &amp; I9 &amp; ". Topic details: " &amp; J9) &amp; "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</si>
  <si>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</si>
  <si>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</si>
  <si>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</si>
  <si>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</si>
  <si>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</si>
  <si>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</si>
  <si>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</si>
  <si>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</si>
  <si>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 &amp; B9 &amp; " | " &amp;</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</si>
  <si>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</si>
  <si>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</si>
  <si>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</si>
  <si>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</si>
  <si>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</si>
  <si>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</si>
  <si>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</si>
  <si>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</si>
  <si>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</si>
  <si>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</si>
  <si>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</si>
  <si>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</si>
  <si>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</si>
  <si>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</si>
  <si>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</si>
  <si>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</si>
  <si>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</si>
  <si>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</si>
  <si>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</si>
  <si>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</si>
  <si>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</si>
  <si>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</si>
  <si>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</si>
  <si>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</si>
  <si>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</si>
  <si>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</si>
  <si>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</si>
  <si>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</si>
  <si>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</si>
  <si>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</si>
  <si>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</si>
  <si>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</si>
  <si>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</si>
  <si>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</si>
  <si>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</si>
  <si>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</si>
  <si>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</si>
  <si>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</si>
  <si>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</si>
  <si>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</si>
  <si>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</si>
  <si>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</si>
  <si>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t>
  </si>
  <si>
    <t>Code must fail due to syntax errors, runtime exceptions, or produce incorrect output</t>
  </si>
  <si>
    <t>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</si>
  <si>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</si>
  <si>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</si>
  <si>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</si>
  <si>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</si>
  <si>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</si>
  <si>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</si>
  <si>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</si>
  <si>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</si>
  <si>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</si>
  <si>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</si>
  <si>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</si>
  <si>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</si>
  <si>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</si>
  <si>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</si>
  <si>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</si>
  <si>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</si>
  <si>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</si>
  <si>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</si>
  <si>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</si>
  <si>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</si>
  <si>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</si>
  <si>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</si>
  <si>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</si>
  <si>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</si>
  <si>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</si>
  <si>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</si>
  <si>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</si>
  <si>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</si>
  <si>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</si>
  <si>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</si>
  <si>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</si>
  <si>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</si>
  <si>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</si>
  <si>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</si>
  <si>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</si>
  <si>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You are helping a Junior Developer debug a " &amp; IF(UPPER(H9)="PROJECT", "PROJECT: " &amp; I9 &amp; ". Topics involved: " &amp; B9 &amp; ". Project objective: " &amp; J9, "TOPIC: " &amp; I9 &amp; ". Topic details: " &amp; J9) &amp; " | " &amp;</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</si>
  <si>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</si>
  <si>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</si>
  <si>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</si>
  <si>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</si>
  <si>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</si>
  <si>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</si>
  <si>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</si>
  <si>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</si>
  <si>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</si>
  <si>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</si>
  <si>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</si>
  <si>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</si>
  <si>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</si>
  <si>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</si>
  <si>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</si>
  <si>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</si>
  <si>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</si>
  <si>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</si>
  <si>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</si>
  <si>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</si>
  <si>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</si>
  <si>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</si>
  <si>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</si>
  <si>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</si>
  <si>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</si>
  <si>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</si>
  <si>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</si>
  <si>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</si>
  <si>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</si>
  <si>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</si>
  <si>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</si>
  <si>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</si>
  <si>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</si>
  <si>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</si>
  <si>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</si>
  <si>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</si>
  <si>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</si>
  <si>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</si>
  <si>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</si>
  <si>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</si>
  <si>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</si>
  <si>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</si>
  <si>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</si>
  <si>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</si>
  <si>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</si>
  <si>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</si>
  <si>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</si>
  <si>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</si>
  <si>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</si>
  <si>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</si>
  <si>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</si>
  <si>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</si>
  <si>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</si>
  <si>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</si>
  <si>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You are helping a Junior Developer complete a " &amp; IF(UPPER(H9)="PROJECT", "PROJECT: " &amp; I9 &amp; ". Topics involved: " &amp; B9 &amp; ". Project objective: " &amp; J9, "TOPIC: " &amp; I9 &amp; ". Topic details: " &amp; J9) &amp; " | " &amp;</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</si>
  <si>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</si>
  <si>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</si>
  <si>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</si>
  <si>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</si>
  <si>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</si>
  <si>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</si>
  <si>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</si>
  <si>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</si>
  <si>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</si>
  <si>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</si>
  <si>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</si>
  <si>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</si>
  <si>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</si>
  <si>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</si>
  <si>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</si>
  <si>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</si>
  <si>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</si>
  <si>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</si>
  <si>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</si>
  <si>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</si>
  <si>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</si>
  <si>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</si>
  <si>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</si>
  <si>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</si>
  <si>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</si>
  <si>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</si>
  <si>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</si>
  <si>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</si>
  <si>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</si>
  <si>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</si>
  <si>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</si>
  <si>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</si>
  <si>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</si>
  <si>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</si>
  <si>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</si>
  <si>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</si>
  <si>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</si>
  <si>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</si>
  <si>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</si>
  <si>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</si>
  <si>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</si>
  <si>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</si>
  <si>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</si>
  <si>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</si>
  <si>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</si>
  <si>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</si>
  <si>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</si>
  <si>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You are performing a Code Review for a " &amp; IF(UPPER(H9)="PROJECT", "PROJECT: " &amp; I9 &amp; ". Topics involved: " &amp; B9 &amp; ". Project objective: " &amp; J9, "TOPIC: " &amp; I9 &amp; ". Topic details: " &amp; J9) &amp; " | " &amp;</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</si>
  <si>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</si>
  <si>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</si>
  <si>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</si>
  <si>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</si>
  <si>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</si>
  <si>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</si>
  <si>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</si>
  <si>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</si>
  <si>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</si>
  <si>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</si>
  <si>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</si>
  <si>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</si>
  <si>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</si>
  <si>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</si>
  <si>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</si>
  <si>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</si>
  <si>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</si>
  <si>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</si>
  <si>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</si>
  <si>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</si>
  <si>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</si>
  <si>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</si>
  <si>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</si>
  <si>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</si>
  <si>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</si>
  <si>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</si>
  <si>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</si>
  <si>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</si>
  <si>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</si>
  <si>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</si>
  <si>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</si>
  <si>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</si>
  <si>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</si>
  <si>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</si>
  <si>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</si>
  <si>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</si>
  <si>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</si>
  <si>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</si>
  <si>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</si>
  <si>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</si>
  <si>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</si>
  <si>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</si>
  <si>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</si>
  <si>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</si>
  <si>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</si>
  <si>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</si>
  <si>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</si>
  <si>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</si>
  <si>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</si>
  <si>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</si>
  <si>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You are reviewing the final implementation of a new feature for a " &amp; IF(UPPER(H9)="PROJECT", "PROJECT: " &amp; I9 &amp; ". Topics integrated: " &amp; B9 &amp; ". Business Goal: " &amp; J9, "TOPIC: " &amp; I9 &amp; ". Goal: " &amp; J9) &amp; " | " &amp;</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</si>
  <si>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</si>
  <si>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</si>
  <si>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</si>
  <si>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</si>
  <si>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</si>
  <si>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</si>
  <si>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</si>
  <si>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</si>
  <si>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</si>
  <si>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</si>
  <si>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</si>
  <si>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</si>
  <si>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</si>
  <si>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</si>
  <si>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</si>
  <si>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</si>
  <si>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</si>
  <si>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</si>
  <si>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</si>
  <si>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</si>
  <si>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</si>
  <si>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</si>
  <si>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</si>
  <si>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</si>
  <si>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</si>
  <si>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</si>
  <si>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</si>
  <si>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</si>
  <si>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</si>
  <si>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</si>
  <si>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</si>
  <si>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</si>
  <si>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</si>
  <si>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</si>
  <si>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</si>
  <si>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</si>
  <si>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</si>
  <si>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</si>
  <si>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</si>
  <si>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</si>
  <si>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</si>
  <si>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</si>
  <si>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</si>
  <si>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</si>
  <si>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</si>
  <si>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</si>
  <si>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</si>
  <si>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</si>
  <si>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</si>
  <si>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</si>
  <si>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</si>
  <si>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</si>
  <si>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</si>
  <si>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</si>
  <si>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</si>
  <si>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</si>
  <si>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</si>
  <si>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</si>
  <si>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</si>
  <si>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</si>
  <si>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</si>
  <si>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</si>
  <si>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</si>
  <si>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</si>
  <si>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</si>
  <si>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</si>
  <si>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</si>
  <si>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</si>
  <si>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</si>
  <si>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</si>
  <si>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</si>
  <si>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</si>
  <si>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</si>
  <si>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</si>
  <si>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</si>
  <si>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</si>
  <si>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</si>
  <si>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</si>
  <si>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</si>
  <si>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</si>
  <si>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</si>
  <si>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</si>
  <si>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</si>
  <si>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</si>
  <si>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</si>
  <si>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</si>
  <si>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</si>
  <si>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</si>
  <si>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</si>
  <si>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</si>
  <si>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</si>
  <si>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</si>
  <si>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</si>
  <si>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</si>
  <si>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</si>
  <si>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</si>
  <si>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</si>
  <si>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</si>
  <si>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</si>
  <si>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</si>
  <si>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</si>
  <si>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</si>
  <si>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</si>
  <si>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</si>
  <si>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</si>
  <si>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</si>
  <si>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</si>
  <si>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</si>
  <si>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</si>
  <si>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</si>
  <si>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</si>
  <si>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</si>
  <si>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</si>
  <si>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</si>
  <si>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Code MUST be clean, readable, educational, executable, and produce correct results. Handle missing, malformed, or inconsistent data safely, utilizing pattern matching if possible.</t>
  </si>
  <si>
    <t>[COMMENT CONSTRAINTS]</t>
  </si>
  <si>
    <t>Code MUST include sufficient inline comments explaining WHAT the code does AND WHY it is written that way. Density: Beginner = high, Intermediate = medium, Advanced = lower but present in key logic.</t>
  </si>
  <si>
    <t>[HEX DEPENDENCIES RULE]</t>
  </si>
  <si>
    <t>[EXUNIT RULE]</t>
  </si>
  <si>
    <t>ALWAYS label markdown code blocks with the correct underlying programming language (e.g., elixir, javascript, sql)</t>
  </si>
  <si>
    <t>Yes</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</si>
  <si>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</si>
  <si>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</si>
  <si>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</si>
  <si>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</si>
  <si>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[TESTING_FRAMEWORK_LIMITS]</t>
  </si>
  <si>
    <t>Mentor</t>
  </si>
  <si>
    <t>[PERFORMANCE_LIBRARIES]</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</si>
  <si>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</si>
  <si>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</si>
  <si>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</si>
  <si>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</si>
  <si>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</si>
  <si>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</si>
  <si>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</si>
  <si>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</si>
  <si>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</si>
  <si>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</si>
  <si>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[INLINE_INSTALL_SYNTAX]</t>
  </si>
  <si>
    <t>[TESTING_ENVIRONMENT]</t>
  </si>
  <si>
    <t>[FORBIDDEN_TEST_METHOD]</t>
  </si>
  <si>
    <t>[ALLOWED_TEST_SYNTAX]</t>
  </si>
  <si>
    <t>Rule Component</t>
  </si>
  <si>
    <t>Component Tag</t>
  </si>
  <si>
    <t>Projects</t>
  </si>
  <si>
    <t>[SCOPE_ARCHITECTURE_RULE]</t>
  </si>
  <si>
    <t>[VISUAL_ARCHITECTURE_COMMENTS]</t>
  </si>
  <si>
    <t>[VISUAL_BLOCK_COMMENT]</t>
  </si>
  <si>
    <t>80 characters</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</si>
  <si>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</si>
  <si>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</si>
  <si>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</si>
  <si>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</si>
  <si>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</si>
  <si>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</si>
  <si>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</si>
  <si>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</si>
  <si>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</si>
  <si>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</si>
  <si>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</si>
  <si>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</si>
  <si>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[EXUNIT_RULE]</t>
  </si>
  <si>
    <t>[TESTING_SYNTAX_LIMITS]</t>
  </si>
  <si>
    <t>[HEX_DEPENDENCIES_RULE]</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</si>
  <si>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</si>
  <si>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</si>
  <si>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</si>
  <si>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</si>
  <si>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</si>
  <si>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</si>
  <si>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</si>
  <si>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</si>
  <si>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</si>
  <si>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</si>
  <si>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</si>
  <si>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[ELIXIR_QUALITY_RULE_STRICT]</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</si>
  <si>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</si>
  <si>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</si>
  <si>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</si>
  <si>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</si>
  <si>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</si>
  <si>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</si>
  <si>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</si>
  <si>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</si>
  <si>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</si>
  <si>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</si>
  <si>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</si>
  <si>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</si>
  <si>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</si>
  <si>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</si>
  <si>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MUST be between</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</si>
  <si>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</si>
  <si>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</si>
  <si>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</si>
  <si>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</si>
  <si>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</si>
  <si>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</si>
  <si>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</si>
  <si>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</si>
  <si>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</si>
  <si>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</si>
  <si>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</si>
  <si>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</si>
  <si>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</si>
  <si>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</si>
  <si>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</si>
  <si>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</si>
  <si>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</si>
  <si>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Demonstrate Dart library system using import, as, show, and hide keywords.</t>
  </si>
  <si>
    <t>Library Imports &amp; Visibility (import, as, show, hide)</t>
  </si>
  <si>
    <t>Explain the entry point structure utilizing main and List args.</t>
  </si>
  <si>
    <t>Dart Entry Point (main, List args)</t>
  </si>
  <si>
    <t>Implement console interaction leveraging stdin.readLineSync, stdout.write, and int.parse.</t>
  </si>
  <si>
    <t>Console Input &amp; Value Parsing (stdin.readLineSync, stdout.write, int.parse)</t>
  </si>
  <si>
    <t>Illustrate standard primitives utilizing int, double, num, bool, and String.</t>
  </si>
  <si>
    <t>Core Built-in Types (int, double, num, bool, String)</t>
  </si>
  <si>
    <t>Distinguish top types by demonstrating dynamic, Object, and Object?.</t>
  </si>
  <si>
    <t>Dynamic Types &amp; Top Types (dynamic, Object, Object?)</t>
  </si>
  <si>
    <t>Apply type mechanics using is, is!, as, and flow analysis.</t>
  </si>
  <si>
    <t>Type Checking, Casting &amp; Promotion (is, is!, as, flow analysis)</t>
  </si>
  <si>
    <t>Compare mutability paradigms using var, final reference, and const value.</t>
  </si>
  <si>
    <t>Mutability &amp; Immutability (var, final reference, const value)</t>
  </si>
  <si>
    <t>Develop a CLI tool consolidating core types, input parsing, top types, type casting, and variable immutability.</t>
  </si>
  <si>
    <t>CLI User Greeter (Project)</t>
  </si>
  <si>
    <t>Create records and extract values using positional, named, and destructuring patterns.</t>
  </si>
  <si>
    <t>Records &amp; Basic Destructuring Patterns (positional, named, destructuring)</t>
  </si>
  <si>
    <t>Calculate expressions employing +, -, *, /, ~/, %, ++, and -- operators.</t>
  </si>
  <si>
    <t>Arithmetic Operators (+, -, *, /, ~/, %, ++, --)</t>
  </si>
  <si>
    <t>Evaluate comparisons using ==, !=, &gt;, &lt;, &gt;=, and &lt;= operators.</t>
  </si>
  <si>
    <t>Equality &amp; Relational Operators (==, !=, &gt;, &lt;, &gt;=, &lt;=)</t>
  </si>
  <si>
    <t>Combine boolean logic employing &amp;&amp;, OR, and ! operators.</t>
  </si>
  <si>
    <t>Logical Operators (&amp;&amp;, OR, !)</t>
  </si>
  <si>
    <t>Assign and conditionally set values using =, +=, -=, and ?: operators.</t>
  </si>
  <si>
    <t>Assignment &amp; Conditional Operators (=, +=, -=, ?:)</t>
  </si>
  <si>
    <t>Construct strings utilizing Quotes and ${expression} interpolation. \vert{} String Creation &amp; Interpolation (Quotes,${expression})</t>
  </si>
  <si>
    <t>String Creation &amp; Interpolation (Quotes, ${expression})</t>
  </si>
  <si>
    <t>Manipulate text utilizing toLowerCase, toUpperCase, trim, split, and replaceFirst.</t>
  </si>
  <si>
    <t>String Methods Part 1 (toLowerCase, toUpperCase, trim, split, replaceFirst)</t>
  </si>
  <si>
    <t>Parse and format text employing replaceAll, substring, contains, startsWith, and endsWith.</t>
  </si>
  <si>
    <t>String Methods Part 2 (replaceAll, substring, contains, startsWith, endsWith)</t>
  </si>
  <si>
    <t>Build a text analyzer consolidating records, arithmetic, relational, logical operators, and advanced string manipulation methods.</t>
  </si>
  <si>
    <t>Text Analytics Tool (Project)</t>
  </si>
  <si>
    <t>Control program flow using if, else if, and else statements.</t>
  </si>
  <si>
    <t>Conditional Statements (if, else if, else)</t>
  </si>
  <si>
    <t>Model states utilizing enum, .values, and exhaustiveness checking.</t>
  </si>
  <si>
    <t>Basic Enums &amp; Exhaustive Switches (enum, .values, exhaustiveness)</t>
  </si>
  <si>
    <t>Route logic elegantly applying pattern cases and _ in modern switch statements and expressions.</t>
  </si>
  <si>
    <t>Modern Switch Statements &amp; Expressions (pattern cases, _)</t>
  </si>
  <si>
    <t>Iterate sequences employing for, for-in, while, and do-while loops.</t>
  </si>
  <si>
    <t>Standard Loops (for, for-in, while, do-while)</t>
  </si>
  <si>
    <t>Manage loop execution state utilizing break and continue.</t>
  </si>
  <si>
    <t>Loop Control (break, continue)</t>
  </si>
  <si>
    <t>Handle delayed and optional data employing ? and late keywords.</t>
  </si>
  <si>
    <t>Nullability &amp; Late Initialization (?, late)</t>
  </si>
  <si>
    <t>Safely traverse objects using ?. and ! null aware access and assertion operators.</t>
  </si>
  <si>
    <t>Null Aware Access &amp; Assertion (?., !)</t>
  </si>
  <si>
    <t>Provide fallback values using ?? and ??= null coalescing and assignment operators.</t>
  </si>
  <si>
    <t>Null Coalescing &amp; Assignment (??, ??=)</t>
  </si>
  <si>
    <t>Develop a configuration parser consolidating conditional branches, modern switches, loops, and null safety features.</t>
  </si>
  <si>
    <t>Config Parser Simulator (Project)</t>
  </si>
  <si>
    <t>Output diagnostics using print and assert statements.</t>
  </si>
  <si>
    <t>Console Logging &amp; Assertions (print, assert)</t>
  </si>
  <si>
    <t>Manage runtime errors employing throw, try, on, and catch blocks.</t>
  </si>
  <si>
    <t>Throwing &amp; Catching Exceptions (throw, try, on, catch)</t>
  </si>
  <si>
    <t>Ensure resource safety utilizing finally and rethrow clauses.</t>
  </si>
  <si>
    <t>Cleanup &amp; Propagation (finally, rethrow)</t>
  </si>
  <si>
    <t>Define modular routines utilizing void and explicit returns.</t>
  </si>
  <si>
    <t>Function Declaration &amp; Return Types (void, explicit returns)</t>
  </si>
  <si>
    <t>Implement concise function bodies utilizing =&gt; arrow syntax.</t>
  </si>
  <si>
    <t>Arrow Syntax (=&gt;)</t>
  </si>
  <si>
    <t>Define flexible signatures employing [param] and default values.</t>
  </si>
  <si>
    <t>Optional Positional Parameters ([param], default values)</t>
  </si>
  <si>
    <t>Create explicit APIs utilizing {param}, required, and default values.</t>
  </si>
  <si>
    <t>Named Parameters ({param}, required, default values)</t>
  </si>
  <si>
    <t>Develop a resilient math calculator consolidating error handling, assertions, function return types, and varied parameter configurations.</t>
  </si>
  <si>
    <t>Resilient Calculator Module (Project)</t>
  </si>
  <si>
    <t>Capture scope and behavior using Lambdas, lexical scope, and passing functions.</t>
  </si>
  <si>
    <t>Anonymous Functions &amp; Closures (Lambdas, lexical scope, passing functions)</t>
  </si>
  <si>
    <t>Initialize ordered sequences utilizing List, indexing, and length properties.</t>
  </si>
  <si>
    <t>Lists Creation &amp; Generics (List, indexing, length)</t>
  </si>
  <si>
    <t>Declare unique item clusters using Set and uniqueness validation.</t>
  </si>
  <si>
    <t>Sets Creation &amp; Generics (Set, uniqueness)</t>
  </si>
  <si>
    <t>Construct key-value dictionaries utilizing Map&lt;K, V&gt;, keys, and values.</t>
  </si>
  <si>
    <t>Maps Creation &amp; Generics (Map&lt;K, V&gt;, keys, values)</t>
  </si>
  <si>
    <t>Compose dynamic collections employing if, for, spreads ..., and ...? literal operators.</t>
  </si>
  <si>
    <t>Collection Literal Elements (if, for, spreads ..., ...?)</t>
  </si>
  <si>
    <t>Mutate ordered lists applying add, addAll, insert, remove, and removeAt.</t>
  </si>
  <si>
    <t>List Modification Methods (add, addAll, insert, remove, removeAt)</t>
  </si>
  <si>
    <t>Update distinct elements utilizing add, addAll, remove, contains, and intersection.</t>
  </si>
  <si>
    <t>Set Modification Methods (add, addAll, remove, contains, intersection)</t>
  </si>
  <si>
    <t>Build a dynamic data inventory manager consolidating anonymous closures, literal elements, and core list/set modification methods.</t>
  </si>
  <si>
    <t>Data Inventory Manager (Project)</t>
  </si>
  <si>
    <t>Alter dictionary states using putIfAbsent, update, remove, containsKey, and containsValue.</t>
  </si>
  <si>
    <t>Map Modification Methods (putIfAbsent, update, remove, containsKey, containsValue)</t>
  </si>
  <si>
    <t>Transform collection elements applying map, where, expand, toList, and toSet.</t>
  </si>
  <si>
    <t>Iterable Transformations (map, where, expand, toList, toSet)</t>
  </si>
  <si>
    <t>Aggregate collection data utilizing reduce, fold, any, every, and join.</t>
  </si>
  <si>
    <t>Iterable Reductions (reduce, fold, any, every, join)</t>
  </si>
  <si>
    <t>Extract specific segments employing take, skip, first, firstWhere, and isEmpty.</t>
  </si>
  <si>
    <t>Iterable Selection &amp; Paging (take, skip, first, firstWhere, isEmpty)</t>
  </si>
  <si>
    <t>Read system files applying File, readAsStringSync, readAsLinesSync, and existsSync.</t>
  </si>
  <si>
    <t>Reading Files Synchronously (File, readAsStringSync, readAsLinesSync, existsSync)</t>
  </si>
  <si>
    <t>Persist byte and text data to disk utilizing writeAsStringSync, writeAsBytesSync, and FileMode.</t>
  </si>
  <si>
    <t>Writing Files Synchronously (writeAsStringSync, writeAsBytesSync, FileMode)</t>
  </si>
  <si>
    <t>Create a synchronous log analyzer consolidating map modifications, iterable transformations, reductions, paging, and system file I/O operations.</t>
  </si>
  <si>
    <t>File Log Analyzer (Project)</t>
  </si>
  <si>
    <t>Dart Fundamentals</t>
  </si>
  <si>
    <t>Isolates, Streams, StreamController, or Future concurrency models</t>
  </si>
  <si>
    <t>stateful class instances with strict typing or Stream-based message passing</t>
  </si>
  <si>
    <t>print() or developer.log() inside isolated scopes or error handlers</t>
  </si>
  <si>
    <t>standard event passing via StreamController.add or SendPort.send</t>
  </si>
  <si>
    <t>sealed classes representing states, Records like (response, newState), or typed Futures/Streams</t>
  </si>
  <si>
    <t>Standard pubspec.yaml dependencies block (dependencies: package_name: ^version)</t>
  </si>
  <si>
    <t>Dart test package with isolated async groups (use group and test functions with Future matchers)</t>
  </si>
  <si>
    <t>manual event loop blocking or unawaited Futures outside of standard async testing setups</t>
  </si>
  <si>
    <t>standard test framework using expect() and stream matchers like emits() or emitsInOrder()</t>
  </si>
  <si>
    <t>visual block tags separating architectural layers (e.g., '// --- PUBLIC API ---', '// --- INTERNAL STATE ---')</t>
  </si>
  <si>
    <t>comprehensive documentation using /// (doc comments) explaining class structures and Stream/Future APIs</t>
  </si>
  <si>
    <t>Evaluate based on basic async/await and Future usage. Do NOT expect complex StreamControllers or Isolates unless explicitly demanded.</t>
  </si>
  <si>
    <t>Expect structured Stream handling and isolate usage. Look for proper state encapsulation using classes and appropriate use of non-blocking async operations.</t>
  </si>
  <si>
    <t>Expect complete apps with bi-directional Isolate communication, clean separation of UI/Logic interfaces, and exhaustive pattern matching with sealed classes.</t>
  </si>
  <si>
    <t>Use descriptive camelCase for functions/variables, PascalCase for classes/enums, and snake_case for file names.</t>
  </si>
  <si>
    <t>Leverage Dart 3+ pattern matching, Records (e.g., (status, state)), and strict static typing with Sound Null Safety.</t>
  </si>
  <si>
    <t>Reject event loop blocking (sync I/O), unawaited Futures, abusing 'dynamic' types, or modifying external global state.</t>
  </si>
  <si>
    <t>If using default parameters, prefer named parameters with the 'required' keyword or provide default values explicitly in the signature.</t>
  </si>
  <si>
    <t>Use standard async I/O via dart:io and gracefully handle errors using try/catch blocks or typed Result records like (value, error).</t>
  </si>
  <si>
    <t>Environment variables via Platform.environment may be used but bugs MUST exist ONLY in Dart logic files, NEVER in pubspec.yaml or environment setups.</t>
  </si>
  <si>
    <t>If logic is externalized, MUST include: 1. Instructional sentence 2. Setup class/file block 3. BEFORE the broken logic block (Support files MUST contain NO bugs)</t>
  </si>
  <si>
    <t>Always use the Dart test package. You MUST use expect() with Future/Stream matchers for async testing. Avoid testing complex async logic with simple synchronous assertions.</t>
  </si>
  <si>
    <t>Assume a standard Dart CLI context. External pub.dev dependencies MUST be specified strictly within the dependencies block of pubspec.yaml.</t>
  </si>
  <si>
    <t>Each challenge MUST include: - At least 1 Stream or Isolate - Explicit typed state initialization - At least 1 asynchronous event listener or Future handler</t>
  </si>
  <si>
    <t>lines of EXECUTABLE broken Dart code per example (STRICT: Do NOT count blank lines). Enforce static typing and avoid 'dynamic'.</t>
  </si>
  <si>
    <t>All challenges MUST have similar async abstraction depth and architectural complexity.</t>
  </si>
  <si>
    <t>Simulate a messy production Dart environment. The project MUST contain EXACTLY 2–5 bugs. You MUST randomly select from real-world async/type errors:</t>
  </si>
  <si>
    <t>1. Type Safety/Nullability (e.g., nullable type assigned to non-nullable, missing required parameters, unhandled sealed class cases),</t>
  </si>
  <si>
    <t>2. State/Logic (e.g., updating state without yielding in streams, improper list mutation instead of Iterable methods, incorrect Record parsing), AND</t>
  </si>
  <si>
    <t>3. Concurrency/Runtime (e.g., unawaited Futures causing race conditions, listening to single-subscription Streams twice, deadlocks via Isolate ports).</t>
  </si>
  <si>
    <t>Code MUST be production-like, cleanly utilizing Dart 3+ features, Sound Null Safety, and robust async abstractions.</t>
  </si>
  <si>
    <t>Use descriptive camelCase for variables/functions, PascalCase for classes/enums, and snake_case for file names.</t>
  </si>
  <si>
    <t>Enforce strict static typing, minimize 'dynamic', and leverage functional Iterable methods over imperative loops.</t>
  </si>
  <si>
    <t>If using default arguments, rely on named parameters or explicitly defined default values instead of overloaded function bodies.</t>
  </si>
  <si>
    <t>External pub.dev packages MUST be added to the dependencies block in a standard pubspec.yaml file. Do not use standalone scripts.</t>
  </si>
  <si>
    <t>Tests MUST isolate async states. NEVER hack event loops manually; use expect() with stream/future matchers to verify async flows.</t>
  </si>
  <si>
    <t>Each challenge MUST include: - A functional StreamController, Isolate, or Class managing continuous state with strict typing.</t>
  </si>
  <si>
    <t>lines of EXECUTABLE base Dart code (STRICT: Do NOT count comments or TODOs). Length MUST vary. Enforce static typing and null safety.</t>
  </si>
  <si>
    <t>Require standard dart pub tooling and pubspec.yaml for dependencies.</t>
  </si>
  <si>
    <t>lines of EXECUTABLE base Dart code (STRICT: Do NOT count comments or TODOs). Must feature Stream-based event pipelines or asynchronous isolate flows.</t>
  </si>
  <si>
    <t>Code MUST perfectly model idiomatic Dart 3+ architectural paradigms utilizing standard Dart CLI ecosystem tools.</t>
  </si>
  <si>
    <t>Use descriptive camelCase for variables/functions, PascalCase for classes, and snake_case for file names.</t>
  </si>
  <si>
    <t>Enforce exhaustive pattern matching on sealed classes/Records and maintain flawless null safety and static typing.</t>
  </si>
  <si>
    <t>Reject event loop blocking, unawaited Futures, and bypassing null safety checks. Leverage Dart 3 pattern matching instead of long if/else chains.</t>
  </si>
  <si>
    <t>Code MUST adhere strictly to Effective Dart style guidelines. Use camelCase for variables/functions, PascalCase for classes, snake_case for files. Avoid global state; emphasize strict typing and sound async architectures.</t>
  </si>
  <si>
    <t>Code MUST adhere strictly to Effective Dart style guidelines. Use camelCase for variables/functions, PascalCase for classes, snake_case for files. NEVER leak state globally; enforce Sound Null Safety. Prioritize modern async/await and robust Stream architectures.</t>
  </si>
  <si>
    <t>manual Isolate.spawn, lacking ReceivePort/SendPort error handling &amp; cleanup</t>
  </si>
  <si>
    <t>Async programming, Futures/Streams, state mgmt via isolates or immutable data</t>
  </si>
  <si>
    <t>Focus: basic async/await, simple Future functions, synchronous Stream handling.</t>
  </si>
  <si>
    <t>Integrate StreamControllers (event-driven), async* generators, explicit state transitions.</t>
  </si>
  <si>
    <t>Build apps: bi-directional Isolate comms, complex Stream transformations, exhaustive switch events.</t>
  </si>
  <si>
    <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</si>
</sst>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36">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xf numFmtId="0" fontId="15" fillId="32" borderId="20" xfId="0" applyFont="1" applyFill="1" applyBorder="1" applyAlignment="1">
      <alignment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heetViews>
  <sheetFormatPr defaultColWidth="11.42578125" defaultRowHeight="15"/>
  <cols>
    <col min="1" max="1" width="11.28515625" bestFit="1" customWidth="1"/>
    <col min="2" max="2" width="15.7109375" customWidth="1"/>
    <col min="3" max="3" width="5.7109375"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96"/>
      <c r="B1" s="1"/>
      <c r="C1" s="2"/>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Dart Fundamentals | [TASK] Teach and explain concepts clearly with correct code examples | [TOPIC] Demonstrate Dart library system using import, as, show, and hide keywords.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Dart Fundamentals | 📊 Level: Beginner | 🌐 Coding5s.com
**Concept:** Library Imports &amp; Visibility (import, as, show, hide)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96" t="s">
        <v>229</v>
      </c>
      <c r="B2" s="1"/>
      <c r="C2" s="2"/>
      <c r="D2" s="16"/>
      <c r="E2" s="99" t="str">
        <f>IF(E1="Stage 1","k9:L200",IF(E1="Stage 2","N9:O200",IF(E1="Stage 3","Q9:R200",IF(E1="Stage 4","T9:U200",IF(E1="Stage 5","W9:X200","Stage Incorrecta")))))</f>
        <v>k9:L200</v>
      </c>
      <c r="F2" s="18" t="s">
        <v>8</v>
      </c>
      <c r="G2" s="19"/>
      <c r="H2" s="19"/>
      <c r="I2" s="16" t="s">
        <v>803</v>
      </c>
      <c r="J2" s="16"/>
      <c r="K2" s="130" t="s">
        <v>9</v>
      </c>
      <c r="L2" s="131"/>
      <c r="M2" s="132"/>
      <c r="N2" s="131" t="s">
        <v>10</v>
      </c>
      <c r="O2" s="131"/>
      <c r="P2" s="131"/>
      <c r="Q2" s="133" t="s">
        <v>11</v>
      </c>
      <c r="R2" s="131"/>
      <c r="S2" s="134"/>
      <c r="T2" s="131" t="s">
        <v>12</v>
      </c>
      <c r="U2" s="131"/>
      <c r="V2" s="131"/>
      <c r="W2" s="133" t="s">
        <v>13</v>
      </c>
      <c r="X2" s="131"/>
      <c r="Y2" s="134"/>
      <c r="Z2" s="1"/>
      <c r="AA2" s="1"/>
      <c r="AB2" s="1"/>
      <c r="AC2" s="1"/>
      <c r="AD2" s="1"/>
      <c r="AE2" s="15"/>
      <c r="AF2" s="14"/>
      <c r="AG2" s="14"/>
      <c r="AH2" s="15"/>
      <c r="AI2" s="15"/>
      <c r="AJ2" s="15"/>
      <c r="AK2" s="15"/>
      <c r="AL2" s="15"/>
    </row>
    <row r="3" spans="1:39" ht="26.25">
      <c r="A3" s="96" t="str">
        <f>""</f>
        <v/>
      </c>
      <c r="B3" s="1"/>
      <c r="C3" s="2" t="s">
        <v>14</v>
      </c>
      <c r="D3" s="2"/>
      <c r="E3" s="100">
        <f>COUNTA(E9:E200)-E4</f>
        <v>5</v>
      </c>
      <c r="F3" s="97" t="s">
        <v>274</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96"/>
      <c r="B4" s="1"/>
      <c r="C4" s="2" t="s">
        <v>15</v>
      </c>
      <c r="D4" s="2"/>
      <c r="E4" s="101">
        <f>COUNTIF($E$9:$E$200,"No")</f>
        <v>44</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96"/>
      <c r="B5" s="32" t="s">
        <v>16</v>
      </c>
      <c r="C5" s="32" t="s">
        <v>17</v>
      </c>
      <c r="D5" s="2"/>
      <c r="E5" s="32" t="s">
        <v>509</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96"/>
      <c r="B6" s="34" t="s">
        <v>55</v>
      </c>
      <c r="C6" s="17" t="str">
        <f>VLOOKUP(B6,AL:AM,2,0)</f>
        <v>en</v>
      </c>
      <c r="D6" s="2"/>
      <c r="E6" s="35" t="str" cm="1">
        <f t="array" ref="E6">"AL9:"&amp;ADDRESS(_xlfn.AGGREGATE(14, 6, ROW(AL:AL)*(AL:AL&lt;&gt;""), 1), COLUMN(AL:AL))</f>
        <v>AL9:$AL$48</v>
      </c>
      <c r="F6" s="27"/>
      <c r="G6" s="2"/>
      <c r="H6" s="28"/>
      <c r="I6" s="29"/>
      <c r="J6" s="29"/>
      <c r="K6" s="30"/>
      <c r="L6" s="31"/>
      <c r="M6" s="23"/>
      <c r="N6" s="31"/>
      <c r="O6" s="31"/>
      <c r="P6" s="22"/>
      <c r="Q6" s="21"/>
      <c r="R6" s="2"/>
      <c r="S6" s="25"/>
      <c r="T6" s="22"/>
      <c r="U6" s="22"/>
      <c r="V6" s="22"/>
      <c r="W6" s="26"/>
      <c r="X6" s="22"/>
      <c r="Y6" s="25"/>
      <c r="Z6" s="1"/>
      <c r="AA6" s="1"/>
      <c r="AB6" s="1"/>
      <c r="AC6" s="1"/>
      <c r="AD6" s="1"/>
      <c r="AE6" s="104" t="s">
        <v>19</v>
      </c>
      <c r="AF6" s="15"/>
      <c r="AG6" s="15"/>
      <c r="AH6" s="15"/>
      <c r="AI6" s="15"/>
      <c r="AJ6" s="15"/>
      <c r="AK6" s="15"/>
      <c r="AL6" s="15"/>
    </row>
    <row r="7" spans="1:39">
      <c r="A7" s="96"/>
      <c r="B7" s="1"/>
      <c r="C7" s="2"/>
      <c r="D7" s="2"/>
      <c r="E7" s="20"/>
      <c r="F7" s="36"/>
      <c r="G7" s="36"/>
      <c r="H7" s="37"/>
      <c r="I7" s="28"/>
      <c r="J7" s="28"/>
      <c r="K7" s="31" t="s">
        <v>855</v>
      </c>
      <c r="L7" s="31" t="s">
        <v>855</v>
      </c>
      <c r="M7" s="38"/>
      <c r="N7" s="31" t="s">
        <v>855</v>
      </c>
      <c r="O7" s="31" t="s">
        <v>855</v>
      </c>
      <c r="P7" s="22"/>
      <c r="Q7" s="31" t="s">
        <v>855</v>
      </c>
      <c r="R7" s="31" t="s">
        <v>855</v>
      </c>
      <c r="S7" s="39"/>
      <c r="T7" s="31" t="s">
        <v>855</v>
      </c>
      <c r="U7" s="31" t="s">
        <v>855</v>
      </c>
      <c r="V7" s="22"/>
      <c r="W7" s="31" t="s">
        <v>855</v>
      </c>
      <c r="X7" s="31"/>
      <c r="Y7" s="39"/>
      <c r="Z7" s="31" t="s">
        <v>855</v>
      </c>
      <c r="AA7" s="31" t="s">
        <v>855</v>
      </c>
      <c r="AB7" s="31" t="s">
        <v>855</v>
      </c>
      <c r="AC7" s="31" t="s">
        <v>855</v>
      </c>
      <c r="AD7" s="31" t="s">
        <v>855</v>
      </c>
      <c r="AE7" s="35" t="str">
        <f>_xlfn.CONCAT(AH9:AH200)</f>
        <v/>
      </c>
      <c r="AF7" s="15"/>
      <c r="AG7" s="15"/>
      <c r="AH7" s="15"/>
      <c r="AI7" s="15"/>
      <c r="AJ7" s="15"/>
      <c r="AK7" s="129" t="s">
        <v>514</v>
      </c>
      <c r="AL7" s="129"/>
      <c r="AM7" s="129"/>
    </row>
    <row r="8" spans="1:39">
      <c r="A8" s="41" t="s">
        <v>20</v>
      </c>
      <c r="B8" s="42" t="s">
        <v>21</v>
      </c>
      <c r="C8" s="43">
        <v>0</v>
      </c>
      <c r="D8" s="43" t="s">
        <v>510</v>
      </c>
      <c r="E8" s="44" t="s">
        <v>22</v>
      </c>
      <c r="F8" s="43" t="s">
        <v>23</v>
      </c>
      <c r="G8" s="42" t="s">
        <v>24</v>
      </c>
      <c r="H8" s="42" t="s">
        <v>25</v>
      </c>
      <c r="I8" s="42" t="s">
        <v>26</v>
      </c>
      <c r="J8" s="42" t="s">
        <v>27</v>
      </c>
      <c r="K8" s="42" t="s">
        <v>28</v>
      </c>
      <c r="L8" s="42" t="s">
        <v>29</v>
      </c>
      <c r="M8" s="42" t="s">
        <v>30</v>
      </c>
      <c r="N8" s="42" t="s">
        <v>31</v>
      </c>
      <c r="O8" s="42" t="s">
        <v>29</v>
      </c>
      <c r="P8" s="42" t="s">
        <v>32</v>
      </c>
      <c r="Q8" s="42" t="s">
        <v>33</v>
      </c>
      <c r="R8" s="42" t="s">
        <v>29</v>
      </c>
      <c r="S8" s="42" t="s">
        <v>34</v>
      </c>
      <c r="T8" s="42" t="s">
        <v>35</v>
      </c>
      <c r="U8" s="42" t="s">
        <v>29</v>
      </c>
      <c r="V8" s="42" t="s">
        <v>36</v>
      </c>
      <c r="W8" s="42" t="s">
        <v>37</v>
      </c>
      <c r="X8" s="42" t="s">
        <v>29</v>
      </c>
      <c r="Y8" s="42" t="s">
        <v>38</v>
      </c>
      <c r="Z8" s="42" t="s">
        <v>39</v>
      </c>
      <c r="AA8" s="42" t="s">
        <v>40</v>
      </c>
      <c r="AB8" s="42" t="s">
        <v>41</v>
      </c>
      <c r="AC8" s="42" t="s">
        <v>42</v>
      </c>
      <c r="AD8" s="42" t="s">
        <v>43</v>
      </c>
      <c r="AE8" s="42" t="s">
        <v>511</v>
      </c>
      <c r="AF8" s="42" t="s">
        <v>512</v>
      </c>
      <c r="AG8" s="42" t="s">
        <v>513</v>
      </c>
      <c r="AH8" s="42" t="s">
        <v>44</v>
      </c>
      <c r="AI8" s="42" t="s">
        <v>45</v>
      </c>
      <c r="AJ8" s="42" t="s">
        <v>516</v>
      </c>
      <c r="AK8" s="42" t="s">
        <v>46</v>
      </c>
      <c r="AL8" s="42" t="s">
        <v>47</v>
      </c>
      <c r="AM8" s="42" t="s">
        <v>17</v>
      </c>
    </row>
    <row r="9" spans="1:39">
      <c r="A9" s="95">
        <v>10</v>
      </c>
      <c r="B9" s="45" t="str" cm="1">
        <f t="array" ref="B9">IF(H9="PROJECT", CHAR(10) &amp; "- " &amp; _xlfn.TEXTJOIN(CHAR(10) &amp; "- ", TRUE, _xlfn._xlws.FILTER($I$9:$I$1000, ($C$9:$C$1000=C9) * ($H$9:$H$1000="Topic"))), "")</f>
        <v/>
      </c>
      <c r="C9" s="45">
        <f>IF(AND(H9="Topic",H8="PROJECT"),C8+1,IF(H9="PROJECT",C8,IF(AND(H9="Topic",H8="Topic"),C8,C8+1)))</f>
        <v>1</v>
      </c>
      <c r="D9" s="46">
        <v>3</v>
      </c>
      <c r="E9" s="47" t="s">
        <v>48</v>
      </c>
      <c r="F9" s="48">
        <v>1</v>
      </c>
      <c r="G9" s="49" t="s">
        <v>49</v>
      </c>
      <c r="H9" s="49" t="s">
        <v>50</v>
      </c>
      <c r="I9" s="50" t="s">
        <v>705</v>
      </c>
      <c r="J9" s="51" t="s">
        <v>706</v>
      </c>
      <c r="K9" s="135" t="str">
        <f>IF(H9="Topic",
"[ROLE] Friendly tutor specializing in " &amp; $I$2 &amp; " | " &amp;
"[TOPIC] " &amp; I9 &amp; " | " &amp;
"[LEVEL] " &amp; G9 &amp; " | " &amp;
"[COUNT] " &amp; D9 &amp; " examples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$A9 &amp; " lines of EXECUTABLE code (STRICT: Do NOT count comments or blank lines). - NEVER exceed this limit. | " &amp;
"[FUNCTION RULE] Rule: " &amp; IF(G9="Beginner","Focus: basic async/await, simple Future functions, synchronous Stream handling.", IF(G9="Intermediate", "Integrate StreamControllers (event-driven), async* generators, explicit state transitions.", "stateful class instances with strict typing or Stream-based message passing")) &amp; " | " &amp;
"[CODE_CONSTRAINTS_RULE] Each example MUST: - Use stateful class instances with strict typing or Stream-based message passing - Print steps &amp; result via print() or developer.log() inside isolated scopes or error handlers - MAX " &amp; $A9 &amp; " executable lines (comments/blanks excluded) - NEVER exceed limit. | " &amp;
"[I_O_PARADIGM] Use standard event passing via StreamController.add or SendPort.send and gracefully handle sealed classes representing states, Records like (response, newState), or typed Futures/Streams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Handle missing, malformed, or inconsistent data safely, utilizing pattern matching if possible. | " &amp;
"[COMMENT CONSTRAINTS] Code MUST include sufficient inline comments explaining WHAT the code does AND WHY it is written that way. Density: Beginner = high, Intermediate = medium, Advanced = 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Dart Fundamentals | [TOPIC] Demonstrate Dart library system using import, as, show, and hide keywords.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10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Dart Fundamentals | 📊 Level: Beginner | 🌐 Coding5s.com
**Concept:** Library Imports &amp; Visibility (import, as, show, hide)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B9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async/await and Future usage. Do NOT expect complex StreamControllers or Isolates unless explicitly demanded.", IF(G9="Intermediate", "Expect structured Stream handling and isolate usage. Look for proper state encapsulation using classes and appropriate use of non-blocking async operations.", "Expect complete apps with bi-directional Isolate communication, clean separation of UI/Logic interfaces, and exhaustive pattern matching with sealed classes.")) &amp; " | " &amp;
_xlfn._LONGTEXT("[CODE_QUALITY_POLICIES]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Dart library system using import, as, show, and hide keywords.. Topic details: Library Imports &amp; Visibility (import, as, show, hide)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Dart Fundamentals | 📊 Level: Beginner
**Topic:** Demonstrate Dart library system using import, as, show, and hide keywords.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 or Isolate - Explicit typed state initialization - At least 1 asynchronous event listener or Future handler - " &amp; IF(G9="Beginner", "5–15", IF(G9="Intermediate", "10–25", "15–35")) &amp; " lines of EXECUTABLE broken Dart code per example (STRICT: Do NOT count blank lines). Enforce static typing and avoid 'dynamic'. | All challenges MUST have similar async abstraction depth and architectural complexity.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Dart Fundamentals Developer | [TASK] Generate debugging challenges in Dart Fundamentals | | [TOPIC] Demonstrate Dart library system using import, as, show, and hide keywords.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 | Stage 2 🐛 Debug | Dart Fundamentals | 📊 Level: Beginner | 🌐 Coding5s.com
Concept: Library Imports &amp; Visibility (import, as, show, hide)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B9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Dart library system using import, as, show, and hide keywords.. Topic details: Library Imports &amp; Visibility (import, as, show, hide)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Dart Fundamentals | 📊 Level: Beginner
**Topic:** Demonstrate Dart library system using import, as, show, and hide keywords.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 " &amp;
"[CHALLENGE_CONSTRAINTS_POLICY] Each challenge MUST include: - A functional StreamController, Isolate, or Class managing continuous state with strict typing. - " &amp; IF(G9="Beginner","5–15", IF(G9="Intermediate","10–25","15–35")) &amp; " lines of EXECUTABLE base Dart code (STRICT: Do NOT count comments or TODOs). Length MUST vary. Enforce static typing and null safety.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Dart Fundamentals script challenges | [TOPIC] Demonstrate Dart library system using import, as, show, and hide keywords.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 | Stage 3 🧩 Complete | Dart Fundamentals | 📊 Level: Beginner | 🌐 Coding5s.com
**Concept:** Library Imports &amp; Visibility (import, as, show, hide)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Dart library system using import, as, show, and hide keywords..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B9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Dart library system using import, as, show, and hide keywords.. Topic details: Library Imports &amp; Visibility (import, as, show, hide)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Dart Fundamentals | 📊 Level: Beginner
**Topic:** Demonstrate Dart library system using import, as, show, and hide keywords.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Demonstrate Dart library system using import, as, show, and hide keywords.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Dart Fundamentals | 📊 Level: Beginner | 🌐 Coding5s.com
**Concept:** Library Imports &amp; Visibility (import, as, show, hide)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B9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"[PYTHON QUALITY RULE - STRICT] Code MUST adhere strictly to Effective Dart style guidelines. Use camelCase for variables/functions, PascalCase for classes, snake_case for files. Avoid global state; emphasize strict typing and sound async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Demonstrate Dart library system using import, as, show, and hide keywords.. Topic details: Library Imports &amp; Visibility (import, as, show, hide)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Dart Fundamentals | 📊 Level: Beginner
**Topic:** Demonstrate Dart library system using import, as, show, and hide keywords.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Dart Fundamentals Jira Ticket | [TASK] Provide a guided implementation exercise with full solution for learning purposes | [TOPIC] Demonstrate Dart library system using import, as, show, and hide keywords.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Dart Fundamentals | 📊 Level: Beginner | 🌐 Coding5s.com
**Concept:** Library Imports &amp; Visibility (import, as, show, hide)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B9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Effective Dart style guidelines. Use camelCase for variables/functions, PascalCase for classes, snake_case for files. NEVER leak state globally; enforce Sound Null Safety. Prioritize modern async/await ","and robust Stream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Dart library system using import, as, show, and hide keywords.. Goal: Library Imports &amp; Visibility (import, as, show, hide)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Dart Fundamentals | 📊 Level: Beginner
**Topic:** Demonstrate Dart library system using import, as, show, and hide keywords.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comms, complex Stream transformations, exhaustive switch events. | " &amp;
_xlfn._LONGTEXT("[VISUAL_ARCHITECTURE_COMMENTS]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B9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dart pub tooling and pubspec.yaml for dependencies. | " &amp;
"[CHALLENGE_CONSTRAINTS_POLICY] MUST be between " &amp; IF(G9="Beginner","25–40", IF(G9="Intermediate","30–60","40–100")) &amp; " lines of EXECUTABLE base Dart code (STRICT: Do NOT count comments or TODOs). Must feature Stream-based event pipelines or asynchronous isolate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B9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B9 &amp; " | " &amp;
"[LEVEL] " &amp; G9 &amp; " | " &amp;
"[PERSONA RULE] Act as a professional Tech Product Manager defining a project ticket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51</v>
      </c>
      <c r="AF9" s="55" t="s">
        <v>52</v>
      </c>
      <c r="AG9" s="55" t="s">
        <v>53</v>
      </c>
      <c r="AH9" s="56" t="str">
        <f>IF(AE9=$B$6,AG9,"")</f>
        <v/>
      </c>
      <c r="AI9" s="54" t="s">
        <v>54</v>
      </c>
      <c r="AJ9" s="54"/>
      <c r="AK9" s="54">
        <v>1</v>
      </c>
      <c r="AL9" s="54" t="s">
        <v>55</v>
      </c>
      <c r="AM9" s="54" t="s">
        <v>56</v>
      </c>
    </row>
    <row r="10" spans="1:39">
      <c r="A10" s="95">
        <v>8</v>
      </c>
      <c r="B10" s="45" t="str" cm="1">
        <f t="array" ref="B10">IF(H10="PROJECT", CHAR(10) &amp; "- " &amp; _xlfn.TEXTJOIN(CHAR(10) &amp; "- ", TRUE, _xlfn._xlws.FILTER($I$9:$I$1000, ($C$9:$C$1000=C10) * ($H$9:$H$1000="Topic"))), "")</f>
        <v/>
      </c>
      <c r="C10" s="45">
        <f>IF(AND(H10="Topic",H9="PROJECT"),C9+1,IF(H10="PROJECT",C9,IF(AND(H10="Topic",H9="Topic"),C9,C9+1)))</f>
        <v>1</v>
      </c>
      <c r="D10" s="57">
        <v>3</v>
      </c>
      <c r="E10" s="58" t="s">
        <v>48</v>
      </c>
      <c r="F10" s="59">
        <v>2</v>
      </c>
      <c r="G10" s="60" t="s">
        <v>49</v>
      </c>
      <c r="H10" s="60" t="s">
        <v>50</v>
      </c>
      <c r="I10" s="61" t="s">
        <v>707</v>
      </c>
      <c r="J10" s="62" t="s">
        <v>708</v>
      </c>
      <c r="K10" s="135" t="str">
        <f t="shared" ref="K10:K73" si="0">IF(H10="Topic",
"[ROLE] Friendly tutor specializing in " &amp; $I$2 &amp; " | " &amp;
"[TOPIC] " &amp; I10 &amp; " | " &amp;
"[LEVEL] " &amp; G10 &amp; " | " &amp;
"[COUNT] " &amp; D10 &amp; " examples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$A10 &amp; " lines of EXECUTABLE code (STRICT: Do NOT count comments or blank lines). - NEVER exceed this limit. | " &amp;
"[FUNCTION RULE] Rule: " &amp; IF(G10="Beginner","Focus: basic async/await, simple Future functions, synchronous Stream handling.", IF(G10="Intermediate", "Integrate StreamControllers (event-driven), async* generators, explicit state transitions.", "stateful class instances with strict typing or Stream-based message passing")) &amp; " | " &amp;
"[CODE_CONSTRAINTS_RULE] Each example MUST: - Use stateful class instances with strict typing or Stream-based message passing - Print steps &amp; result via print() or developer.log() inside isolated scopes or error handlers - MAX " &amp; $A10 &amp; " executable lines (comments/blanks excluded) - NEVER exceed limit. | " &amp;
"[I_O_PARADIGM] Use standard event passing via StreamController.add or SendPort.send and gracefully handle sealed classes representing states, Records like (response, newState), or typed Futures/Streams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Handle missing, malformed, or inconsistent data safely, utilizing pattern matching if possible. | " &amp;
"[COMMENT CONSTRAINTS] Code MUST include sufficient inline comments explaining WHAT the code does AND WHY it is written that way. Density: Beginner = high, Intermediate = medium, Advanced = 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D10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Dart Fundamentals | [TOPIC] Explain the entry point structure utilizing main and List args.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8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Dart Fundamentals | 📊 Level: Beginner | 🌐 Coding5s.com
**Concept:** Dart Entry Point (main, List args)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1">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B10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async/await and Future usage. Do NOT expect complex StreamControllers or Isolates unless explicitly demanded.", IF(G10="Intermediate", "Expect structured Stream handling and isolate usage. Look for proper state encapsulation using classes and appropriate use of non-blocking async operations.", "Expect complete apps with bi-directional Isolate communication, clean separation of UI/Logic interfaces, and exhaustive pattern matching with sealed classes.")) &amp; " | " &amp;
_xlfn._LONGTEXT("[CODE_QUALITY_POLICIES]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Explain the entry point structure utilizing main and List args.. Topic details: Dart Entry Point (main, List args)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Dart Fundamentals | 📊 Level: Beginner
**Topic:** Explain the entry point structure utilizing main and List args.
---
 | [FOOTER RULE - STRICT] End your response with: '--- ⚡ *Coding5s Mentor System — Eliminating Epistemic Debt*' | </v>
      </c>
      <c r="M10" s="52">
        <v>0</v>
      </c>
      <c r="N10" s="102" t="str">
        <f t="shared" ref="N10:N73" si="2">IF(H10="Topic",
"[ROLE] Careless " &amp; $I$2 &amp; " Developer | " &amp;
"[TASK] Generate debugging challenges in " &amp; $I$2 &amp; " | | " &amp;
"[TOPIC] " &amp; I10 &amp; " | | " &amp;
"[LEVEL] " &amp; G10 &amp; " | | " &amp;
"[COUNT] " &amp; D10 &amp; " challenges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 or Isolate - Explicit typed state initialization - At least 1 asynchronous event listener or Future handler - " &amp; IF(G10="Beginner", "5–15", IF(G10="Intermediate", "10–25", "15–35")) &amp; " lines of EXECUTABLE broken Dart code per example (STRICT: Do NOT count blank lines). Enforce static typing and avoid 'dynamic'. | All challenges MUST have similar async abstraction depth and architectural complexity.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Dart Fundamentals Developer | [TASK] Generate debugging challenges in Dart Fundamentals | | [TOPIC] Explain the entry point structure utilizing main and List args.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 | Stage 2 🐛 Debug | Dart Fundamentals | 📊 Level: Beginner | 🌐 Coding5s.com
Concept: Dart Entry Point (main, List 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3">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B10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Explain the entry point structure utilizing main and List args.. Topic details: Dart Entry Point (main, List 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Dart Fundamentals | 📊 Level: Beginner
**Topic:** Explain the entry point structure utilizing main and List args.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4">IF(H10="Topic",
"[ROLE] Tech Lead | " &amp;
"[TASK] Assign incomplete " &amp; $I$2 &amp; " script challenges | " &amp;
"[TOPIC] " &amp; I10 &amp; " | " &amp;
"[LEVEL] " &amp; G10 &amp; " | " &amp;
"[COUNT] " &amp; D10 &amp; " challenges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 " &amp;
"[CHALLENGE_CONSTRAINTS_POLICY] Each challenge MUST include: - A functional StreamController, Isolate, or Class managing continuous state with strict typing. - " &amp; IF(G10="Beginner","5–15", IF(G10="Intermediate","10–25","15–35")) &amp; " lines of EXECUTABLE base Dart code (STRICT: Do NOT count comments or TODOs). Length MUST vary. Enforce static typing and null safety.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Dart Fundamentals script challenges | [TOPIC] Explain the entry point structure utilizing main and List args.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 | Stage 3 🧩 Complete | Dart Fundamentals | 📊 Level: Beginner | 🌐 Coding5s.com
**Concept:** Dart Entry Point (main, List 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Explain the entry point structure utilizing main and List 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5">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B10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Explain the entry point structure utilizing main and List args.. Topic details: Dart Entry Point (main, List 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Dart Fundamentals | 📊 Level: Beginner
**Topic:** Explain the entry point structure utilizing main and List args.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6">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Explain the entry point structure utilizing main and List args.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Dart Fundamentals | 📊 Level: Beginner | 🌐 Coding5s.com
**Concept:** Dart Entry Point (main, List 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7">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B10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"[PYTHON QUALITY RULE - STRICT] Code MUST adhere strictly to Effective Dart style guidelines. Use camelCase for variables/functions, PascalCase for classes, snake_case for files. Avoid global state; emphasize strict typing and sound async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Explain the entry point structure utilizing main and List args.. Topic details: Dart Entry Point (main, List 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Dart Fundamentals | 📊 Level: Beginner
**Topic:** Explain the entry point structure utilizing main and List args.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8">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Dart Fundamentals Jira Ticket | [TASK] Provide a guided implementation exercise with full solution for learning purposes | [TOPIC] Explain the entry point structure utilizing main and List args.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Dart Fundamentals | 📊 Level: Beginner | 🌐 Coding5s.com
**Concept:** Dart Entry Point (main, List args)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9">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B10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Effective Dart style guidelines. Use camelCase for variables/functions, PascalCase for classes, snake_case for files. NEVER leak state globally; enforce Sound Null Safety. Prioritize modern async/await ","and robust Stream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Explain the entry point structure utilizing main and List args.. Goal: Dart Entry Point (main, List 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Dart Fundamentals | 📊 Level: Beginner
**Topic:** Explain the entry point structure utilizing main and List args.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0">IF(H10&lt;&gt;"PROJECT","",
"[TASK] Teach through a practical " &amp; $I$2 &amp; " - " &amp; $I$3 &amp; " project following the micro-learning methodology, acting as a supportive tutor, creating a project about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comms, complex Stream transformations, exhaustive switch events. | " &amp;
_xlfn._LONGTEXT("[VISUAL_ARCHITECTURE_COMMENTS]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1">IF(H10&lt;&gt;"PROJECT","",
"[ROLE] Careless " &amp; $I$2 &amp; " Developer | " &amp;
"[TASK] Generate debugging project in " &amp; $I$2 &amp; " | " &amp;
"[PROJECT] " &amp; I10 &amp; " | " &amp;
"[TOPICS USED] " &amp; B10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2">IF(H10&lt;&gt;"PROJECT","",
"[ROLE] Tech Lead | " &amp;
"[TASK] Assign incomplete project script | " &amp;
"[PROJECT]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dart pub tooling and pubspec.yaml for dependencies. | " &amp;
"[CHALLENGE_CONSTRAINTS_POLICY] MUST be between " &amp; IF(G10="Beginner","25–40", IF(G10="Intermediate","30–60","40–100")) &amp; " lines of EXECUTABLE base Dart code (STRICT: Do NOT count comments or TODOs). Must feature Stream-based event pipelines or asynchronous isolate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3">IF(H10&lt;&gt;"PROJECT","",
"[ROLE] Tech Lead | " &amp;
"[TASK] Provide a messy but functional project for refactoring | " &amp;
"[PROJECT] " &amp; I10 &amp; " | " &amp;
"[TOPICS USED] " &amp; B10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4">IF(H10&lt;&gt;"PROJECT","",
"[ROLE] Tech Product Manager assigning a " &amp; $I$2 &amp; " Jira Ticket | " &amp;
"[TASK] Provide a guided project implementation with full solution | " &amp;
"[PROJECT] " &amp; I10 &amp; " | " &amp;
"[TOPICS USED] " &amp; B10 &amp; " | " &amp;
"[LEVEL] " &amp; G10 &amp; " | " &amp;
"[PERSONA RULE] Act as a professional Tech Product Manager defining a project ticket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57</v>
      </c>
      <c r="AF10" s="55" t="s">
        <v>58</v>
      </c>
      <c r="AG10" s="55" t="s">
        <v>59</v>
      </c>
      <c r="AH10" s="56" t="str">
        <f>IF(AE10=$B$6,AG10,"")</f>
        <v/>
      </c>
      <c r="AI10" s="54" t="s">
        <v>60</v>
      </c>
      <c r="AJ10" s="54"/>
      <c r="AK10" s="54">
        <v>2</v>
      </c>
      <c r="AL10" s="54" t="s">
        <v>18</v>
      </c>
      <c r="AM10" s="54" t="s">
        <v>61</v>
      </c>
    </row>
    <row r="11" spans="1:39">
      <c r="A11" s="95">
        <v>12</v>
      </c>
      <c r="B11" s="45" t="str" cm="1">
        <f t="array" ref="B11">IF(H11="PROJECT", CHAR(10) &amp; "- " &amp; _xlfn.TEXTJOIN(CHAR(10) &amp; "- ", TRUE, _xlfn._xlws.FILTER($I$9:$I$1000, ($C$9:$C$1000=C11) * ($H$9:$H$1000="Topic"))), "")</f>
        <v/>
      </c>
      <c r="C11" s="45">
        <f>IF(AND(H11="Topic",H10="PROJECT"),C10+1,IF(H11="PROJECT",C10,IF(AND(H11="Topic",H10="Topic"),C10,C10+1)))</f>
        <v>1</v>
      </c>
      <c r="D11" s="46">
        <v>3</v>
      </c>
      <c r="E11" s="58" t="s">
        <v>617</v>
      </c>
      <c r="F11" s="48">
        <v>3</v>
      </c>
      <c r="G11" s="49" t="s">
        <v>49</v>
      </c>
      <c r="H11" s="49" t="s">
        <v>50</v>
      </c>
      <c r="I11" s="50" t="s">
        <v>709</v>
      </c>
      <c r="J11" s="51" t="s">
        <v>710</v>
      </c>
      <c r="K11" s="135" t="str">
        <f t="shared" si="0"/>
        <v xml:space="preserve">[ROLE] Friendly tutor specializing in Dart Fundamentals | [TOPIC] Implement console interaction leveraging stdin.readLineSync, stdout.write, and int.parse.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12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Dart Fundamentals | 📊 Level: Beginner | 🌐 Coding5s.com
**Concept:** Console Input &amp; Value Parsing (stdin.readLineSync, stdout.write, int.parse)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console interaction leveraging stdin.readLineSync, stdout.write, and int.parse.. Topic details: Console Input &amp; Value Parsing (stdin.readLineSync, stdout.write, int.parse)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Dart Fundamentals | 📊 Level: Beginner
**Topic:** Implement console interaction leveraging stdin.readLineSync, stdout.write, and int.parse.
---
 | [FOOTER RULE - STRICT] End your response with: '--- ⚡ *Coding5s Mentor System — Eliminating Epistemic Debt*' | </v>
      </c>
      <c r="M11" s="52">
        <v>0</v>
      </c>
      <c r="N11" s="102" t="str">
        <f t="shared" si="2"/>
        <v>[ROLE] Careless Dart Fundamentals Developer | [TASK] Generate debugging challenges in Dart Fundamentals | | [TOPIC] Implement console interaction leveraging stdin.readLineSync, stdout.write, and int.parse.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 | Stage 2 🐛 Debug | Dart Fundamentals | 📊 Level: Beginner | 🌐 Coding5s.com
Concept: Console Input &amp; Value Parsing (stdin.readLineSync, stdout.write, int.parse)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console interaction leveraging stdin.readLineSync, stdout.write, and int.parse.. Topic details: Console Input &amp; Value Parsing (stdin.readLineSync, stdout.write, int.parse)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Dart Fundamentals | 📊 Level: Beginner
**Topic:** Implement console interaction leveraging stdin.readLineSync, stdout.write, and int.parse.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4"/>
        <v>[ROLE] Tech Lead | [TASK] Assign incomplete Dart Fundamentals script challenges | [TOPIC] Implement console interaction leveraging stdin.readLineSync, stdout.write, and int.parse.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 | Stage 3 🧩 Complete | Dart Fundamentals | 📊 Level: Beginner | 🌐 Coding5s.com
**Concept:** Console Input &amp; Value Parsing (stdin.readLineSync, stdout.write, int.parse)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console interaction leveraging stdin.readLineSync, stdout.write, and int.parse..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console interaction leveraging stdin.readLineSync, stdout.write, and int.parse.. Topic details: Console Input &amp; Value Parsing (stdin.readLineSync, stdout.write, int.parse)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Dart Fundamentals | 📊 Level: Beginner
**Topic:** Implement console interaction leveraging stdin.readLineSync, stdout.write, and int.parse.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6"/>
        <v>[ROLE] Tech Lead | [TASK] Provide intentionally messy but functional code for learning debugging and improvement | [TOPIC] Implement console interaction leveraging stdin.readLineSync, stdout.write, and int.parse.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Dart Fundamentals | 📊 Level: Beginner | 🌐 Coding5s.com
**Concept:** Console Input &amp; Value Parsing (stdin.readLineSync, stdout.write, int.parse)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Implement console interaction leveraging stdin.readLineSync, stdout.write, and int.parse.. Topic details: Console Input &amp; Value Parsing (stdin.readLineSync, stdout.write, int.parse)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Dart Fundamentals | 📊 Level: Beginner
**Topic:** Implement console interaction leveraging stdin.readLineSync, stdout.write, and int.parse.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8"/>
        <v>[ROLE] Tech Product Manager assigning a Dart Fundamentals Jira Ticket | [TASK] Provide a guided implementation exercise with full solution for learning purposes | [TOPIC] Implement console interaction leveraging stdin.readLineSync, stdout.write, and int.parse.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Dart Fundamentals | 📊 Level: Beginner | 🌐 Coding5s.com
**Concept:** Console Input &amp; Value Parsing (stdin.readLineSync, stdout.write, int.parse)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console interaction leveraging stdin.readLineSync, stdout.write, and int.parse.. Goal: Console Input &amp; Value Parsing (stdin.readLineSync, stdout.write, int.parse)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Dart Fundamentals | 📊 Level: Beginner
**Topic:** Implement console interaction leveraging stdin.readLineSync, stdout.write, and int.parse.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0"/>
        <v/>
      </c>
      <c r="AA11" s="56" t="str">
        <f t="shared" si="11"/>
        <v/>
      </c>
      <c r="AB11" s="56" t="str">
        <f t="shared" si="12"/>
        <v/>
      </c>
      <c r="AC11" s="56" t="str">
        <f t="shared" si="13"/>
        <v/>
      </c>
      <c r="AD11" s="56" t="str">
        <f t="shared" si="14"/>
        <v/>
      </c>
      <c r="AE11" s="55" t="s">
        <v>62</v>
      </c>
      <c r="AF11" s="55" t="s">
        <v>63</v>
      </c>
      <c r="AG11" s="55" t="s">
        <v>64</v>
      </c>
      <c r="AH11" s="56" t="str">
        <f>IF(AE11=$B$6,AG11,"")</f>
        <v/>
      </c>
      <c r="AI11" s="54" t="s">
        <v>65</v>
      </c>
      <c r="AJ11" s="54"/>
      <c r="AK11" s="54">
        <v>3</v>
      </c>
      <c r="AL11" s="54" t="s">
        <v>66</v>
      </c>
      <c r="AM11" s="54" t="s">
        <v>67</v>
      </c>
    </row>
    <row r="12" spans="1:39">
      <c r="A12" s="95">
        <v>10</v>
      </c>
      <c r="B12" s="45" t="str" cm="1">
        <f t="array" ref="B12">IF(H12="PROJECT", CHAR(10) &amp; "- " &amp; _xlfn.TEXTJOIN(CHAR(10) &amp; "- ", TRUE, _xlfn._xlws.FILTER($I$9:$I$1000, ($C$9:$C$1000=C12) * ($H$9:$H$1000="Topic"))), "")</f>
        <v/>
      </c>
      <c r="C12" s="45">
        <f>IF(AND(H12="Topic",H11="PROJECT"),C11+1,IF(H12="PROJECT",C11,IF(AND(H12="Topic",H11="Topic"),C11,C11+1)))</f>
        <v>1</v>
      </c>
      <c r="D12" s="57">
        <v>3</v>
      </c>
      <c r="E12" s="58" t="s">
        <v>48</v>
      </c>
      <c r="F12" s="59">
        <v>4</v>
      </c>
      <c r="G12" s="60" t="s">
        <v>49</v>
      </c>
      <c r="H12" s="60" t="s">
        <v>50</v>
      </c>
      <c r="I12" s="61" t="s">
        <v>711</v>
      </c>
      <c r="J12" s="62" t="s">
        <v>712</v>
      </c>
      <c r="K12" s="135" t="str">
        <f t="shared" si="0"/>
        <v xml:space="preserve">[ROLE] Friendly tutor specializing in Dart Fundamentals | [TOPIC] Illustrate standard primitives utilizing int, double, num, bool, and String.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10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Dart Fundamentals | 📊 Level: Beginner | 🌐 Coding5s.com
**Concept:** Core Built-in Types (int, double, num, bool, String)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Illustrate standard primitives utilizing int, double, num, bool, and String.. Topic details: Core Built-in Types (int, double, num, bool, String)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Dart Fundamentals | 📊 Level: Beginner
**Topic:** Illustrate standard primitives utilizing int, double, num, bool, and String.
---
 | [FOOTER RULE - STRICT] End your response with: '--- ⚡ *Coding5s Mentor System — Eliminating Epistemic Debt*' | </v>
      </c>
      <c r="M12" s="52">
        <v>0</v>
      </c>
      <c r="N12" s="102" t="str">
        <f t="shared" si="2"/>
        <v>[ROLE] Careless Dart Fundamentals Developer | [TASK] Generate debugging challenges in Dart Fundamentals | | [TOPIC] Illustrate standard primitives utilizing int, double, num, bool, and String.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 | Stage 2 🐛 Debug | Dart Fundamentals | 📊 Level: Beginner | 🌐 Coding5s.com
Concept: Core Built-in Types (int, double, num, bool, 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Illustrate standard primitives utilizing int, double, num, bool, and String.. Topic details: Core Built-in Types (int, double, num, bool, 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Dart Fundamentals | 📊 Level: Beginner
**Topic:** Illustrate standard primitives utilizing int, double, num, bool, and String.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4"/>
        <v>[ROLE] Tech Lead | [TASK] Assign incomplete Dart Fundamentals script challenges | [TOPIC] Illustrate standard primitives utilizing int, double, num, bool, and String.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 | Stage 3 🧩 Complete | Dart Fundamentals | 📊 Level: Beginner | 🌐 Coding5s.com
**Concept:** Core Built-in Types (int, double, num, bool, 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Illustrate standard primitives utilizing int, double, num, bool, and 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Illustrate standard primitives utilizing int, double, num, bool, and String.. Topic details: Core Built-in Types (int, double, num, bool, 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Dart Fundamentals | 📊 Level: Beginner
**Topic:** Illustrate standard primitives utilizing int, double, num, bool, and String.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6"/>
        <v>[ROLE] Tech Lead | [TASK] Provide intentionally messy but functional code for learning debugging and improvement | [TOPIC] Illustrate standard primitives utilizing int, double, num, bool, and String.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Dart Fundamentals | 📊 Level: Beginner | 🌐 Coding5s.com
**Concept:** Core Built-in Types (int, double, num, bool, 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Illustrate standard primitives utilizing int, double, num, bool, and String.. Topic details: Core Built-in Types (int, double, num, bool, 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Dart Fundamentals | 📊 Level: Beginner
**Topic:** Illustrate standard primitives utilizing int, double, num, bool, and String.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8"/>
        <v>[ROLE] Tech Product Manager assigning a Dart Fundamentals Jira Ticket | [TASK] Provide a guided implementation exercise with full solution for learning purposes | [TOPIC] Illustrate standard primitives utilizing int, double, num, bool, and String.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Dart Fundamentals | 📊 Level: Beginner | 🌐 Coding5s.com
**Concept:** Core Built-in Types (int, double, num, bool, String)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Illustrate standard primitives utilizing int, double, num, bool, and String.. Goal: Core Built-in Types (int, double, num, bool, 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Dart Fundamentals | 📊 Level: Beginner
**Topic:** Illustrate standard primitives utilizing int, double, num, bool, and String.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0"/>
        <v/>
      </c>
      <c r="AA12" s="56" t="str">
        <f t="shared" si="11"/>
        <v/>
      </c>
      <c r="AB12" s="56" t="str">
        <f t="shared" si="12"/>
        <v/>
      </c>
      <c r="AC12" s="56" t="str">
        <f t="shared" si="13"/>
        <v/>
      </c>
      <c r="AD12" s="56" t="str">
        <f t="shared" si="14"/>
        <v/>
      </c>
      <c r="AE12" s="55" t="s">
        <v>68</v>
      </c>
      <c r="AF12" s="55" t="s">
        <v>69</v>
      </c>
      <c r="AG12" s="55" t="s">
        <v>70</v>
      </c>
      <c r="AH12" s="56" t="str">
        <f>IF(AE12=$B$6,AG12,"")</f>
        <v/>
      </c>
      <c r="AI12" s="54" t="s">
        <v>71</v>
      </c>
      <c r="AJ12" s="54"/>
      <c r="AK12" s="54">
        <v>4</v>
      </c>
      <c r="AL12" s="54" t="s">
        <v>72</v>
      </c>
      <c r="AM12" s="54" t="s">
        <v>73</v>
      </c>
    </row>
    <row r="13" spans="1:39">
      <c r="A13" s="95">
        <v>10</v>
      </c>
      <c r="B13" s="45" t="str" cm="1">
        <f t="array" ref="B13">IF(H13="PROJECT", CHAR(10) &amp; "- " &amp; _xlfn.TEXTJOIN(CHAR(10) &amp; "- ", TRUE, _xlfn._xlws.FILTER($I$9:$I$1000, ($C$9:$C$1000=C13) * ($H$9:$H$1000="Topic"))), "")</f>
        <v/>
      </c>
      <c r="C13" s="45">
        <f>IF(AND(H13="Topic",H12="PROJECT"),C12+1,IF(H13="PROJECT",C12,IF(AND(H13="Topic",H12="Topic"),C12,C12+1)))</f>
        <v>1</v>
      </c>
      <c r="D13" s="46">
        <v>3</v>
      </c>
      <c r="E13" s="58" t="s">
        <v>48</v>
      </c>
      <c r="F13" s="48">
        <v>5</v>
      </c>
      <c r="G13" s="49" t="s">
        <v>49</v>
      </c>
      <c r="H13" s="49" t="s">
        <v>50</v>
      </c>
      <c r="I13" s="50" t="s">
        <v>713</v>
      </c>
      <c r="J13" s="51" t="s">
        <v>714</v>
      </c>
      <c r="K13" s="135" t="str">
        <f t="shared" si="0"/>
        <v xml:space="preserve">[ROLE] Friendly tutor specializing in Dart Fundamentals | [TOPIC] Distinguish top types by demonstrating dynamic, Object, and Object?.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10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Dart Fundamentals | 📊 Level: Beginner | 🌐 Coding5s.com
**Concept:** Dynamic Types &amp; Top Types (dynamic, Object, Object?)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Distinguish top types by demonstrating dynamic, Object, and Object?.. Topic details: Dynamic Types &amp; Top Types (dynamic, Object, Object?)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Dart Fundamentals | 📊 Level: Beginner
**Topic:** Distinguish top types by demonstrating dynamic, Object, and Object?.
---
 | [FOOTER RULE - STRICT] End your response with: '--- ⚡ *Coding5s Mentor System — Eliminating Epistemic Debt*' | </v>
      </c>
      <c r="M13" s="52">
        <v>0</v>
      </c>
      <c r="N13" s="102" t="str">
        <f t="shared" si="2"/>
        <v>[ROLE] Careless Dart Fundamentals Developer | [TASK] Generate debugging challenges in Dart Fundamentals | | [TOPIC] Distinguish top types by demonstrating dynamic, Object, and Object?.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#5 | Stage 2 🐛 Debug | Dart Fundamentals | 📊 Level: Beginner | 🌐 Coding5s.com
Concept: Dynamic Types &amp; Top Types (dynamic, Object, Object?)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Distinguish top types by demonstrating dynamic, Object, and Object?.. Topic details: Dynamic Types &amp; Top Types (dynamic, Object, Object?)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Dart Fundamentals | 📊 Level: Beginner
**Topic:** Distinguish top types by demonstrating dynamic, Object, and Object?.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4"/>
        <v>[ROLE] Tech Lead | [TASK] Assign incomplete Dart Fundamentals script challenges | [TOPIC] Distinguish top types by demonstrating dynamic, Object, and Object?.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#5 | Stage 3 🧩 Complete | Dart Fundamentals | 📊 Level: Beginner | 🌐 Coding5s.com
**Concept:** Dynamic Types &amp; Top Types (dynamic, Object, Object?)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Distinguish top types by demonstrating dynamic, Object, and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Distinguish top types by demonstrating dynamic, Object, and Object?.. Topic details: Dynamic Types &amp; Top Types (dynamic, Object, Object?)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Dart Fundamentals | 📊 Level: Beginner
**Topic:** Distinguish top types by demonstrating dynamic, Object, and Object?.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6"/>
        <v>[ROLE] Tech Lead | [TASK] Provide intentionally messy but functional code for learning debugging and improvement | [TOPIC] Distinguish top types by demonstrating dynamic, Object, and Object?.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Dart Fundamentals | 📊 Level: Beginner | 🌐 Coding5s.com
**Concept:** Dynamic Types &amp; Top Types (dynamic, Object, Object?)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Distinguish top types by demonstrating dynamic, Object, and Object?.. Topic details: Dynamic Types &amp; Top Types (dynamic, Object, Object?)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Dart Fundamentals | 📊 Level: Beginner
**Topic:** Distinguish top types by demonstrating dynamic, Object, and Object?.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8"/>
        <v>[ROLE] Tech Product Manager assigning a Dart Fundamentals Jira Ticket | [TASK] Provide a guided implementation exercise with full solution for learning purposes | [TOPIC] Distinguish top types by demonstrating dynamic, Object, and Object?.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Dart Fundamentals | 📊 Level: Beginner | 🌐 Coding5s.com
**Concept:** Dynamic Types &amp; Top Types (dynamic, Object, Object?)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Distinguish top types by demonstrating dynamic, Object, and Object?.. Goal: Dynamic Types &amp; Top Types (dynamic, Object, Object?)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Dart Fundamentals | 📊 Level: Beginner
**Topic:** Distinguish top types by demonstrating dynamic, Object, and Object?.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0"/>
        <v/>
      </c>
      <c r="AA13" s="56" t="str">
        <f t="shared" si="11"/>
        <v/>
      </c>
      <c r="AB13" s="56" t="str">
        <f t="shared" si="12"/>
        <v/>
      </c>
      <c r="AC13" s="56" t="str">
        <f t="shared" si="13"/>
        <v/>
      </c>
      <c r="AD13" s="56" t="str">
        <f t="shared" si="14"/>
        <v/>
      </c>
      <c r="AE13" s="40" t="s">
        <v>74</v>
      </c>
      <c r="AF13" s="40" t="s">
        <v>75</v>
      </c>
      <c r="AG13" s="40" t="s">
        <v>76</v>
      </c>
      <c r="AH13" s="56" t="str">
        <f t="shared" ref="AH13:AH76" si="15">IF(AE13=$B$6,AG13,"")</f>
        <v/>
      </c>
      <c r="AI13" s="54"/>
      <c r="AJ13" s="54"/>
      <c r="AK13" s="54">
        <v>5</v>
      </c>
      <c r="AL13" s="54" t="s">
        <v>77</v>
      </c>
      <c r="AM13" s="54" t="s">
        <v>78</v>
      </c>
    </row>
    <row r="14" spans="1:39">
      <c r="A14" s="95">
        <v>14</v>
      </c>
      <c r="B14" s="45" t="str" cm="1">
        <f t="array" ref="B14">IF(H14="PROJECT", CHAR(10) &amp; "- " &amp; _xlfn.TEXTJOIN(CHAR(10) &amp; "- ", TRUE, _xlfn._xlws.FILTER($I$9:$I$1000, ($C$9:$C$1000=C14) * ($H$9:$H$1000="Topic"))), "")</f>
        <v/>
      </c>
      <c r="C14" s="45">
        <f>IF(AND(H14="Topic",H13="PROJECT"),C13+1,IF(H14="PROJECT",C13,IF(AND(H14="Topic",H13="Topic"),C13,C13+1)))</f>
        <v>1</v>
      </c>
      <c r="D14" s="57">
        <v>4</v>
      </c>
      <c r="E14" s="58" t="s">
        <v>48</v>
      </c>
      <c r="F14" s="59">
        <v>6</v>
      </c>
      <c r="G14" s="60" t="s">
        <v>160</v>
      </c>
      <c r="H14" s="60" t="s">
        <v>50</v>
      </c>
      <c r="I14" s="61" t="s">
        <v>715</v>
      </c>
      <c r="J14" s="62" t="s">
        <v>716</v>
      </c>
      <c r="K14" s="135" t="str">
        <f t="shared" si="0"/>
        <v xml:space="preserve">[ROLE] Friendly tutor specializing in Dart Fundamentals | [TOPIC] Apply type mechanics using is, is!, as, and flow analysis.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14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Dart Fundamentals | 📊 Level: Intermediate | 🌐 Coding5s.com
**Concept:** Type Checking, Casting &amp; Promotion (is, is!, as, flow analysis)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type mechanics using is, is!, as, and flow analysis.. Topic details: Type Checking, Casting &amp; Promotion (is, is!, as, flow analysis)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Dart Fundamentals | 📊 Level: Intermediate
**Topic:** Apply type mechanics using is, is!, as, and flow analysis.
---
 | [FOOTER RULE - STRICT] End your response with: '--- ⚡ *Coding5s Mentor System — Eliminating Epistemic Debt*' | </v>
      </c>
      <c r="M14" s="52">
        <v>0</v>
      </c>
      <c r="N14" s="102" t="str">
        <f t="shared" si="2"/>
        <v>[ROLE] Careless Dart Fundamentals Developer | [TASK] Generate debugging challenges in Dart Fundamentals | | [TOPIC] Apply type mechanics using is, is!, as, and flow analysis.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#6 | Stage 2 🐛 Debug | Dart Fundamentals | 📊 Level: Intermediate | 🌐 Coding5s.com
Concept: Type Checking, Casting &amp; Promotion (is, is!, as, flow analysis)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type mechanics using is, is!, as, and flow analysis.. Topic details: Type Checking, Casting &amp; Promotion (is, is!, as, flow analysis)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Dart Fundamentals | 📊 Level: Intermediate
**Topic:** Apply type mechanics using is, is!, as, and flow analysis.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4"/>
        <v>[ROLE] Tech Lead | [TASK] Assign incomplete Dart Fundamentals script challenges | [TOPIC] Apply type mechanics using is, is!, as, and flow analysis.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#6 | Stage 3 🧩 Complete | Dart Fundamentals | 📊 Level: Intermediate | 🌐 Coding5s.com
**Concept:** Type Checking, Casting &amp; Promotion (is, is!, as, flow analysis)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type mechanics using is, is!, as, and flow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type mechanics using is, is!, as, and flow analysis.. Topic details: Type Checking, Casting &amp; Promotion (is, is!, as, flow analysis)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Dart Fundamentals | 📊 Level: Intermediate
**Topic:** Apply type mechanics using is, is!, as, and flow analysis.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6"/>
        <v>[ROLE] Tech Lead | [TASK] Provide intentionally messy but functional code for learning debugging and improvement | [TOPIC] Apply type mechanics using is, is!, as, and flow analysis.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Dart Fundamentals | 📊 Level: Intermediate | 🌐 Coding5s.com
**Concept:** Type Checking, Casting &amp; Promotion (is, is!, as, flow analysis)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Apply type mechanics using is, is!, as, and flow analysis.. Topic details: Type Checking, Casting &amp; Promotion (is, is!, as, flow analysis)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Dart Fundamentals | 📊 Level: Intermediate
**Topic:** Apply type mechanics using is, is!, as, and flow analysis.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8"/>
        <v>[ROLE] Tech Product Manager assigning a Dart Fundamentals Jira Ticket | [TASK] Provide a guided implementation exercise with full solution for learning purposes | [TOPIC] Apply type mechanics using is, is!, as, and flow analysis.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Dart Fundamentals | 📊 Level: Intermediate | 🌐 Coding5s.com
**Concept:** Type Checking, Casting &amp; Promotion (is, is!, as, flow analysis)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type mechanics using is, is!, as, and flow analysis.. Goal: Type Checking, Casting &amp; Promotion (is, is!, as, flow analysis)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Dart Fundamentals | 📊 Level: Intermediate
**Topic:** Apply type mechanics using is, is!, as, and flow analysis.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0"/>
        <v/>
      </c>
      <c r="AA14" s="56" t="str">
        <f t="shared" si="11"/>
        <v/>
      </c>
      <c r="AB14" s="56" t="str">
        <f t="shared" si="12"/>
        <v/>
      </c>
      <c r="AC14" s="56" t="str">
        <f t="shared" si="13"/>
        <v/>
      </c>
      <c r="AD14" s="56" t="str">
        <f t="shared" si="14"/>
        <v/>
      </c>
      <c r="AE14" s="40" t="s">
        <v>80</v>
      </c>
      <c r="AF14" s="40" t="s">
        <v>81</v>
      </c>
      <c r="AG14" s="40" t="s">
        <v>82</v>
      </c>
      <c r="AH14" s="56" t="str">
        <f t="shared" si="15"/>
        <v/>
      </c>
      <c r="AI14" s="54"/>
      <c r="AJ14" s="54"/>
      <c r="AK14" s="54">
        <v>6</v>
      </c>
      <c r="AL14" s="54" t="s">
        <v>83</v>
      </c>
      <c r="AM14" s="54" t="s">
        <v>84</v>
      </c>
    </row>
    <row r="15" spans="1:39">
      <c r="A15" s="95">
        <v>10</v>
      </c>
      <c r="B15" s="45" t="str" cm="1">
        <f t="array" ref="B15">IF(H15="PROJECT", CHAR(10) &amp; "- " &amp; _xlfn.TEXTJOIN(CHAR(10) &amp; "- ", TRUE, _xlfn._xlws.FILTER($I$9:$I$1000, ($C$9:$C$1000=C15) * ($H$9:$H$1000="Topic"))), "")</f>
        <v/>
      </c>
      <c r="C15" s="45">
        <f>IF(AND(H15="Topic",H14="PROJECT"),C14+1,IF(H15="PROJECT",C14,IF(AND(H15="Topic",H14="Topic"),C14,C14+1)))</f>
        <v>1</v>
      </c>
      <c r="D15" s="46">
        <v>3</v>
      </c>
      <c r="E15" s="58" t="s">
        <v>48</v>
      </c>
      <c r="F15" s="48">
        <v>7</v>
      </c>
      <c r="G15" s="49" t="s">
        <v>49</v>
      </c>
      <c r="H15" s="49" t="s">
        <v>50</v>
      </c>
      <c r="I15" s="50" t="s">
        <v>717</v>
      </c>
      <c r="J15" s="51" t="s">
        <v>718</v>
      </c>
      <c r="K15" s="135" t="str">
        <f t="shared" si="0"/>
        <v xml:space="preserve">[ROLE] Friendly tutor specializing in Dart Fundamentals | [TOPIC] Compare mutability paradigms using var, final reference, and const value.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10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Dart Fundamentals | 📊 Level: Beginner | 🌐 Coding5s.com
**Concept:** Mutability &amp; Immutability (var, final reference, const value)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mutability paradigms using var, final reference, and const value.. Topic details: Mutability &amp; Immutability (var, final reference, const value)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Dart Fundamentals | 📊 Level: Beginner
**Topic:** Compare mutability paradigms using var, final reference, and const value.
---
 | [FOOTER RULE - STRICT] End your response with: '--- ⚡ *Coding5s Mentor System — Eliminating Epistemic Debt*' | </v>
      </c>
      <c r="M15" s="52">
        <v>0</v>
      </c>
      <c r="N15" s="102" t="str">
        <f t="shared" si="2"/>
        <v>[ROLE] Careless Dart Fundamentals Developer | [TASK] Generate debugging challenges in Dart Fundamentals | | [TOPIC] Compare mutability paradigms using var, final reference, and const value.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#7 | Stage 2 🐛 Debug | Dart Fundamentals | 📊 Level: Beginner | 🌐 Coding5s.com
Concept: Mutability &amp; Immutability (var, final reference, const value)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mutability paradigms using var, final reference, and const value.. Topic details: Mutability &amp; Immutability (var, final reference, const 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Dart Fundamentals | 📊 Level: Beginner
**Topic:** Compare mutability paradigms using var, final reference, and const value.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4"/>
        <v>[ROLE] Tech Lead | [TASK] Assign incomplete Dart Fundamentals script challenges | [TOPIC] Compare mutability paradigms using var, final reference, and const value.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#7 | Stage 3 🧩 Complete | Dart Fundamentals | 📊 Level: Beginner | 🌐 Coding5s.com
**Concept:** Mutability &amp; Immutability (var, final reference, const value)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mutability paradigms using var, final reference, and const 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mutability paradigms using var, final reference, and const value.. Topic details: Mutability &amp; Immutability (var, final reference, const 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Dart Fundamentals | 📊 Level: Beginner
**Topic:** Compare mutability paradigms using var, final reference, and const value.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6"/>
        <v>[ROLE] Tech Lead | [TASK] Provide intentionally messy but functional code for learning debugging and improvement | [TOPIC] Compare mutability paradigms using var, final reference, and const value.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Dart Fundamentals | 📊 Level: Beginner | 🌐 Coding5s.com
**Concept:** Mutability &amp; Immutability (var, final reference, const 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Compare mutability paradigms using var, final reference, and const value.. Topic details: Mutability &amp; Immutability (var, final reference, const 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Dart Fundamentals | 📊 Level: Beginner
**Topic:** Compare mutability paradigms using var, final reference, and const value.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8"/>
        <v>[ROLE] Tech Product Manager assigning a Dart Fundamentals Jira Ticket | [TASK] Provide a guided implementation exercise with full solution for learning purposes | [TOPIC] Compare mutability paradigms using var, final reference, and const value.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Dart Fundamentals | 📊 Level: Beginner | 🌐 Coding5s.com
**Concept:** Mutability &amp; Immutability (var, final reference, const value)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mutability paradigms using var, final reference, and const value.. Goal: Mutability &amp; Immutability (var, final reference, const 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Dart Fundamentals | 📊 Level: Beginner
**Topic:** Compare mutability paradigms using var, final reference, and const value.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0"/>
        <v/>
      </c>
      <c r="AA15" s="56" t="str">
        <f t="shared" si="11"/>
        <v/>
      </c>
      <c r="AB15" s="56" t="str">
        <f t="shared" si="12"/>
        <v/>
      </c>
      <c r="AC15" s="56" t="str">
        <f t="shared" si="13"/>
        <v/>
      </c>
      <c r="AD15" s="56" t="str">
        <f t="shared" si="14"/>
        <v/>
      </c>
      <c r="AE15" s="40" t="s">
        <v>85</v>
      </c>
      <c r="AF15" s="40" t="s">
        <v>86</v>
      </c>
      <c r="AG15" s="40" t="s">
        <v>87</v>
      </c>
      <c r="AH15" s="56" t="str">
        <f t="shared" si="15"/>
        <v/>
      </c>
      <c r="AI15" s="54"/>
      <c r="AJ15" s="54"/>
      <c r="AK15" s="54">
        <v>7</v>
      </c>
      <c r="AL15" s="54" t="s">
        <v>88</v>
      </c>
      <c r="AM15" s="54" t="s">
        <v>89</v>
      </c>
    </row>
    <row r="16" spans="1:39">
      <c r="A16" s="95">
        <v>30</v>
      </c>
      <c r="B16" s="45" t="str" cm="1">
        <f t="array" ref="B16">IF(H16="PROJECT", CHAR(10) &amp; "- " &amp; _xlfn.TEXTJOIN(CHAR(10) &amp; "- ", TRUE, _xlfn._xlws.FILTER($I$9:$I$1000, ($C$9:$C$1000=C16) * ($H$9:$H$1000="Topic"))), "")</f>
        <v xml:space="preserve">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v>
      </c>
      <c r="C16" s="45">
        <f>IF(AND(H16="Topic",H15="PROJECT"),C15+1,IF(H16="PROJECT",C15,IF(AND(H16="Topic",H15="Topic"),C15,C15+1)))</f>
        <v>1</v>
      </c>
      <c r="D16" s="57">
        <v>0</v>
      </c>
      <c r="E16" s="58" t="s">
        <v>617</v>
      </c>
      <c r="F16" s="59">
        <v>8</v>
      </c>
      <c r="G16" s="60" t="s">
        <v>49</v>
      </c>
      <c r="H16" s="60" t="s">
        <v>79</v>
      </c>
      <c r="I16" s="61" t="s">
        <v>719</v>
      </c>
      <c r="J16" s="62" t="s">
        <v>720</v>
      </c>
      <c r="K16" s="135" t="str">
        <f t="shared" si="0"/>
        <v>[TASK] Teach through a practical Dart Fundamentals -  project following the micro-learning methodology, acting as a supportive tutor, creating a project about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pubspec.yaml dependencies block (dependencies: package_name: ^version) at the top. | [SCOPE_ARCHITECTURE_RULE] Rule: Build apps: bi-directional Isolate comms, complex Stream transformations, exhaustive switch events. | [VISUAL_ARCHITECTURE_COMMENTS]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Fundamentals | 📊 Level: Beginner | 🌐 Coding5s.com
**Project:** CLI User Greeter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CLI tool consolidating core types, input parsing, top types, type casting, and variable immutability.. Topics applied in this project: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Dart Fundamentals | 📊 Level: Beginner
**Project:** Develop a CLI tool consolidating core types, input parsing, top types, type casting, and variable immutability.
---
 | [FOOTER RULE - STRICT] End your response with: '--- ⚡ *Coding5s Mentor System — Eliminating Epistemic Debt*' | </v>
      </c>
      <c r="M16" s="52">
        <v>0</v>
      </c>
      <c r="N16" s="102" t="str">
        <f t="shared" si="2"/>
        <v>[ROLE] Careless Dart Fundamentals Developer | [TASK] Generate debugging project in Dart Fundamentals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[OUTPUT] Only header, dataset summary or statement (if any), email intro, objective, expected output, broken code, and footer | [HEADER RULE - STRICT] You MUST start your entire response EXACTLY with this markdown block (do not print anything before it):
### 🚀 Project #8 | Stage 2 | Dart Fundamentals | 📊 Level: Beginner | 🌐 Coding5s.com
Project: CLI User Greeter (Project)
---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Dart Fundamentals | 📊 Level: Beginner
**Project:** Develop a CLI tool consolidating core types, input parsing, top types, type casting, and variable immutability.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4"/>
        <v>[ROLE] Tech Lead | [TASK] Assign incomplete project script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Dart Fundamentals | 📊 Level: Beginner | 🌐 Coding5s.com
**Project:** CLI User Greeter (Project)
---
 | [EXTERNAL_PACKAGE_PROTOCOL] Require standard dart pub tooling and pubspec.yaml for dependencies. | [CHALLENGE_CONSTRAINTS_POLICY] MUST be between 25–40 lines of EXECUTABLE base Dart code (STRICT: Do NOT count comments or TODOs). Must feature Stream-based event pipelines or asynchronous isolate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Dart Fundamentals | 📊 Level: Beginner
**Project:** Develop a CLI tool consolidating core types, input parsing, top types, type casting, and variable immutability.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6"/>
        <v>[ROLE] Tech Lead | [TASK] Provide a messy but functional project for refactoring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[PERSONA RULE] Act as a Tech Lead. A junior wrote this working but messy code. Tone: professional but exhausted | [HEADER RULE - STRICT] You MUST start your entire response EXACTLY with this markdown block (do not print anything before it):
### 🚀 Project #8 | Stage 4 | Dart Fundamentals | 📊 Level: Beginner | 🌐 Coding5s.com
**Project:** CLI User Greeter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Dart Fundamentals | 📊 Level: Beginner
**Project:** Develop a CLI tool consolidating core types, input parsing, top types, type casting, and variable immutability.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8"/>
        <v>[ROLE] Tech Product Manager assigning a Dart Fundamentals Jira Ticket | [TASK] Provide a guided project implementation with full solution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[PERSONA RULE] Act as a professional Tech Product Manager defining a project ticket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Project #8 | Stage 5 | Dart Fundamentals | 📊 Level: Beginner | 🌐 Coding5s.com
**Project:** CLI User Greeter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CLI tool consolidating core types, input parsing, top types, type casting, and variable immutability.. Topics integrated: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Business Goal: CLI User Greeter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Dart Fundamentals | 📊 Level: Beginner
**Project:** Develop a CLI tool consolidating core types, input parsing, top types, type casting, and variable immutability.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0"/>
        <v>[TASK] Teach through a practical Dart Fundamentals -  project following the micro-learning methodology, acting as a supportive tutor, creating a project about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pubspec.yaml dependencies block (dependencies: package_name: ^version) at the top. | [SCOPE_ARCHITECTURE_RULE] Rule: Build apps: bi-directional Isolate comms, complex Stream transformations, exhaustive switch events. | [VISUAL_ARCHITECTURE_COMMENTS]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Fundamentals | 📊 Level: Beginner | 🌐 Coding5s.com
**Project:** CLI User Greeter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1"/>
        <v>[ROLE] Careless Dart Fundamentals Developer | [TASK] Generate debugging project in Dart Fundamentals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[OUTPUT] Only header, dataset summary or statement (if any), email intro, objective, expected output, broken code, and footer | [HEADER RULE - STRICT] You MUST start your entire response EXACTLY with this markdown block (do not print anything before it):
### 🚀 Project #8 | Stage 2 | Dart Fundamentals | 📊 Level: Beginner | 🌐 Coding5s.com
Project: CLI User Greeter (Project)
---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2"/>
        <v>[ROLE] Tech Lead | [TASK] Assign incomplete project script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Dart Fundamentals | 📊 Level: Beginner | 🌐 Coding5s.com
**Project:** CLI User Greeter (Project)
---
 | [EXTERNAL_PACKAGE_PROTOCOL] Require standard dart pub tooling and pubspec.yaml for dependencies. | [CHALLENGE_CONSTRAINTS_POLICY] MUST be between 25–40 lines of EXECUTABLE base Dart code (STRICT: Do NOT count comments or TODOs). Must feature Stream-based event pipelines or asynchronous isolate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3"/>
        <v>[ROLE] Tech Lead | [TASK] Provide a messy but functional project for refactoring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[PERSONA RULE] Act as a Tech Lead. A junior wrote this working but messy code. Tone: professional but exhausted | [HEADER RULE - STRICT] You MUST start your entire response EXACTLY with this markdown block (do not print anything before it):
### 🚀 Project #8 | Stage 4 | Dart Fundamentals | 📊 Level: Beginner | 🌐 Coding5s.com
**Project:** CLI User Greeter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4"/>
        <v>[ROLE] Tech Product Manager assigning a Dart Fundamentals Jira Ticket | [TASK] Provide a guided project implementation with full solution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[PERSONA RULE] Act as a professional Tech Product Manager defining a project ticket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Project #8 | Stage 5 | Dart Fundamentals | 📊 Level: Beginner | 🌐 Coding5s.com
**Project:** CLI User Greeter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90</v>
      </c>
      <c r="AF16" s="40" t="s">
        <v>91</v>
      </c>
      <c r="AG16" s="40" t="s">
        <v>92</v>
      </c>
      <c r="AH16" s="56" t="str">
        <f t="shared" si="15"/>
        <v/>
      </c>
      <c r="AI16" s="54"/>
      <c r="AJ16" s="54"/>
      <c r="AK16" s="54">
        <v>8</v>
      </c>
      <c r="AL16" s="54" t="s">
        <v>93</v>
      </c>
      <c r="AM16" s="54" t="s">
        <v>94</v>
      </c>
    </row>
    <row r="17" spans="1:39">
      <c r="A17" s="95">
        <v>15</v>
      </c>
      <c r="B17" s="45" t="str" cm="1">
        <f t="array" ref="B17">IF(H17="PROJECT", CHAR(10) &amp; "- " &amp; _xlfn.TEXTJOIN(CHAR(10) &amp; "- ", TRUE, _xlfn._xlws.FILTER($I$9:$I$1000, ($C$9:$C$1000=C17) * ($H$9:$H$1000="Topic"))), "")</f>
        <v/>
      </c>
      <c r="C17" s="45">
        <f>IF(AND(H17="Topic",H16="PROJECT"),C16+1,IF(H17="PROJECT",C16,IF(AND(H17="Topic",H16="Topic"),C16,C16+1)))</f>
        <v>2</v>
      </c>
      <c r="D17" s="46">
        <v>4</v>
      </c>
      <c r="E17" s="58" t="s">
        <v>48</v>
      </c>
      <c r="F17" s="48">
        <v>9</v>
      </c>
      <c r="G17" s="49" t="s">
        <v>160</v>
      </c>
      <c r="H17" s="49" t="s">
        <v>50</v>
      </c>
      <c r="I17" s="50" t="s">
        <v>721</v>
      </c>
      <c r="J17" s="51" t="s">
        <v>722</v>
      </c>
      <c r="K17" s="135" t="str">
        <f t="shared" si="0"/>
        <v xml:space="preserve">[ROLE] Friendly tutor specializing in Dart Fundamentals | [TOPIC] Create records and extract values using positional, named, and destructuring patterns.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15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Dart Fundamentals | 📊 Level: Intermediate | 🌐 Coding5s.com
**Concept:** Records &amp; Basic Destructuring Patterns (positional, named, destructuring)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records and extract values using positional, named, and destructuring patterns.. Topic details: Records &amp; Basic Destructuring Patterns (positional, named, destructuring)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Dart Fundamentals | 📊 Level: Intermediate
**Topic:** Create records and extract values using positional, named, and destructuring patterns.
---
 | [FOOTER RULE - STRICT] End your response with: '--- ⚡ *Coding5s Mentor System — Eliminating Epistemic Debt*' | </v>
      </c>
      <c r="M17" s="53">
        <v>0</v>
      </c>
      <c r="N17" s="102" t="str">
        <f t="shared" si="2"/>
        <v>[ROLE] Careless Dart Fundamentals Developer | [TASK] Generate debugging challenges in Dart Fundamentals | | [TOPIC] Create records and extract values using positional, named, and destructuring patterns.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#9 | Stage 2 🐛 Debug | Dart Fundamentals | 📊 Level: Intermediate | 🌐 Coding5s.com
Concept: Records &amp; Basic Destructuring Patterns (positional, named, destructuring)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records and extract values using positional, named, and destructuring patterns.. Topic details: Records &amp; Basic Destructuring Patterns (positional, named, destructuring)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Dart Fundamentals | 📊 Level: Intermediate
**Topic:** Create records and extract values using positional, named, and destructuring patterns.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4"/>
        <v>[ROLE] Tech Lead | [TASK] Assign incomplete Dart Fundamentals script challenges | [TOPIC] Create records and extract values using positional, named, and destructuring patterns.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#9 | Stage 3 🧩 Complete | Dart Fundamentals | 📊 Level: Intermediate | 🌐 Coding5s.com
**Concept:** Records &amp; Basic Destructuring Patterns (positional, named, destructuring)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records and extract values using positional, named, and destructuring patterns..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records and extract values using positional, named, and destructuring patterns.. Topic details: Records &amp; Basic Destructuring Patterns (positional, named, destructuring)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Dart Fundamentals | 📊 Level: Intermediate
**Topic:** Create records and extract values using positional, named, and destructuring patterns.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6"/>
        <v>[ROLE] Tech Lead | [TASK] Provide intentionally messy but functional code for learning debugging and improvement | [TOPIC] Create records and extract values using positional, named, and destructuring patterns.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Dart Fundamentals | 📊 Level: Intermediate | 🌐 Coding5s.com
**Concept:** Records &amp; Basic Destructuring Patterns (positional, named, destructuring)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Create records and extract values using positional, named, and destructuring patterns.. Topic details: Records &amp; Basic Destructuring Patterns (positional, named, destructuring)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Dart Fundamentals | 📊 Level: Intermediate
**Topic:** Create records and extract values using positional, named, and destructuring patterns.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8"/>
        <v>[ROLE] Tech Product Manager assigning a Dart Fundamentals Jira Ticket | [TASK] Provide a guided implementation exercise with full solution for learning purposes | [TOPIC] Create records and extract values using positional, named, and destructuring patterns.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Dart Fundamentals | 📊 Level: Intermediate | 🌐 Coding5s.com
**Concept:** Records &amp; Basic Destructuring Patterns (positional, named, destructuring)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records and extract values using positional, named, and destructuring patterns.. Goal: Records &amp; Basic Destructuring Patterns (positional, named, destructuring)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Dart Fundamentals | 📊 Level: Intermediate
**Topic:** Create records and extract values using positional, named, and destructuring patterns.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0"/>
        <v/>
      </c>
      <c r="AA17" s="56" t="str">
        <f t="shared" si="11"/>
        <v/>
      </c>
      <c r="AB17" s="56" t="str">
        <f t="shared" si="12"/>
        <v/>
      </c>
      <c r="AC17" s="56" t="str">
        <f t="shared" si="13"/>
        <v/>
      </c>
      <c r="AD17" s="56" t="str">
        <f t="shared" si="14"/>
        <v/>
      </c>
      <c r="AE17" s="40" t="s">
        <v>95</v>
      </c>
      <c r="AF17" s="40" t="s">
        <v>96</v>
      </c>
      <c r="AG17" s="40" t="s">
        <v>97</v>
      </c>
      <c r="AH17" s="56" t="str">
        <f t="shared" si="15"/>
        <v/>
      </c>
      <c r="AI17" s="54"/>
      <c r="AJ17" s="54"/>
      <c r="AK17" s="54">
        <v>9</v>
      </c>
      <c r="AL17" s="54" t="s">
        <v>98</v>
      </c>
      <c r="AM17" s="54" t="s">
        <v>99</v>
      </c>
    </row>
    <row r="18" spans="1:39">
      <c r="A18" s="95">
        <v>12</v>
      </c>
      <c r="B18" s="45" t="str" cm="1">
        <f t="array" ref="B18">IF(H18="PROJECT", CHAR(10) &amp; "- " &amp; _xlfn.TEXTJOIN(CHAR(10) &amp; "- ", TRUE, _xlfn._xlws.FILTER($I$9:$I$1000, ($C$9:$C$1000=C18) * ($H$9:$H$1000="Topic"))), "")</f>
        <v/>
      </c>
      <c r="C18" s="45">
        <f>IF(AND(H18="Topic",H17="PROJECT"),C17+1,IF(H18="PROJECT",C17,IF(AND(H18="Topic",H17="Topic"),C17,C17+1)))</f>
        <v>2</v>
      </c>
      <c r="D18" s="57">
        <v>3</v>
      </c>
      <c r="E18" s="58" t="s">
        <v>48</v>
      </c>
      <c r="F18" s="59">
        <v>10</v>
      </c>
      <c r="G18" s="60" t="s">
        <v>49</v>
      </c>
      <c r="H18" s="60" t="s">
        <v>50</v>
      </c>
      <c r="I18" s="61" t="s">
        <v>723</v>
      </c>
      <c r="J18" s="62" t="s">
        <v>724</v>
      </c>
      <c r="K18" s="135" t="str">
        <f t="shared" si="0"/>
        <v xml:space="preserve">[ROLE] Friendly tutor specializing in Dart Fundamentals | [TOPIC] Calculate expressions employing +, -, *, /, ~/, %, ++, and -- operators.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12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Dart Fundamentals | 📊 Level: Beginner | 🌐 Coding5s.com
**Concept:** Arithmetic Operators (+, -, *, /, ~/, %, ++, --)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expressions employing +, -, *, /, ~/, %, ++, and -- operators.. Topic details: Arithmetic Operators (+, -, *, /, ~/, %, ++, --)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Dart Fundamentals | 📊 Level: Beginner
**Topic:** Calculate expressions employing +, -, *, /, ~/, %, ++, and -- operators.
---
 | [FOOTER RULE - STRICT] End your response with: '--- ⚡ *Coding5s Mentor System — Eliminating Epistemic Debt*' | </v>
      </c>
      <c r="M18" s="52">
        <v>0</v>
      </c>
      <c r="N18" s="102" t="str">
        <f t="shared" si="2"/>
        <v>[ROLE] Careless Dart Fundamentals Developer | [TASK] Generate debugging challenges in Dart Fundamentals | | [TOPIC] Calculate expressions employing +, -, *, /, ~/, %, ++, and -- operators.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#10 | Stage 2 🐛 Debug | Dart Fundamentals | 📊 Level: Beginner | 🌐 Coding5s.com
Concept: Arithmetic Operators (+, -, *,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expressions employing +, -, *, /, ~/, %, ++, and -- operators.. Topic details: Arithmetic Operators (+, -, *,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Dart Fundamentals | 📊 Level: Beginner
**Topic:** Calculate expressions employing +, -, *, /, ~/, %, ++, and -- operators.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4"/>
        <v>[ROLE] Tech Lead | [TASK] Assign incomplete Dart Fundamentals script challenges | [TOPIC] Calculate expressions employing +, -, *, /, ~/, %, ++, and -- operators.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#10 | Stage 3 🧩 Complete | Dart Fundamentals | 📊 Level: Beginner | 🌐 Coding5s.com
**Concept:** Arithmetic Operators (+, -,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expressions employing +, -, *, /, ~/, %, ++,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expressions employing +, -, *, /, ~/, %, ++, and -- operators.. Topic details: Arithmetic Operators (+, -, *,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Dart Fundamentals | 📊 Level: Beginner
**Topic:** Calculate expressions employing +, -, *, /, ~/, %, ++, and -- operators.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6"/>
        <v>[ROLE] Tech Lead | [TASK] Provide intentionally messy but functional code for learning debugging and improvement | [TOPIC] Calculate expressions employing +, -, *, /, ~/, %, ++, and -- operators.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Dart Fundamentals | 📊 Level: Beginner | 🌐 Coding5s.com
**Concept:** Arithmetic Operators (+, -, *,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Calculate expressions employing +, -, *, /, ~/, %, ++, and -- operators.. Topic details: Arithmetic Operators (+, -, *,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Dart Fundamentals | 📊 Level: Beginner
**Topic:** Calculate expressions employing +, -, *, /, ~/, %, ++, and -- operators.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8"/>
        <v>[ROLE] Tech Product Manager assigning a Dart Fundamentals Jira Ticket | [TASK] Provide a guided implementation exercise with full solution for learning purposes | [TOPIC] Calculate expressions employing +, -, *, /, ~/, %, ++, and -- operators.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Dart Fundamentals | 📊 Level: Beginner | 🌐 Coding5s.com
**Concept:** Arithmetic Operators (+, -, *,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expressions employing +, -, *, /, ~/, %, ++, and -- operators.. Goal: Arithmetic Operators (+, -, *,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Dart Fundamentals | 📊 Level: Beginner
**Topic:** Calculate expressions employing +, -, *, /, ~/, %, ++, and -- operators.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0"/>
        <v/>
      </c>
      <c r="AA18" s="56" t="str">
        <f t="shared" si="11"/>
        <v/>
      </c>
      <c r="AB18" s="56" t="str">
        <f t="shared" si="12"/>
        <v/>
      </c>
      <c r="AC18" s="56" t="str">
        <f t="shared" si="13"/>
        <v/>
      </c>
      <c r="AD18" s="56" t="str">
        <f t="shared" si="14"/>
        <v/>
      </c>
      <c r="AE18" s="40" t="s">
        <v>100</v>
      </c>
      <c r="AF18" s="40" t="s">
        <v>101</v>
      </c>
      <c r="AG18" s="40" t="s">
        <v>102</v>
      </c>
      <c r="AH18" s="56" t="str">
        <f t="shared" si="15"/>
        <v/>
      </c>
      <c r="AI18" s="54"/>
      <c r="AJ18" s="54"/>
      <c r="AK18" s="54">
        <v>10</v>
      </c>
      <c r="AL18" s="54" t="s">
        <v>103</v>
      </c>
      <c r="AM18" s="54" t="s">
        <v>104</v>
      </c>
    </row>
    <row r="19" spans="1:39">
      <c r="A19" s="95">
        <v>10</v>
      </c>
      <c r="B19" s="45" t="str" cm="1">
        <f t="array" ref="B19">IF(H19="PROJECT", CHAR(10) &amp; "- " &amp; _xlfn.TEXTJOIN(CHAR(10) &amp; "- ", TRUE, _xlfn._xlws.FILTER($I$9:$I$1000, ($C$9:$C$1000=C19) * ($H$9:$H$1000="Topic"))), "")</f>
        <v/>
      </c>
      <c r="C19" s="45">
        <f>IF(AND(H19="Topic",H18="PROJECT"),C18+1,IF(H19="PROJECT",C18,IF(AND(H19="Topic",H18="Topic"),C18,C18+1)))</f>
        <v>2</v>
      </c>
      <c r="D19" s="46">
        <v>3</v>
      </c>
      <c r="E19" s="58" t="s">
        <v>48</v>
      </c>
      <c r="F19" s="48">
        <v>11</v>
      </c>
      <c r="G19" s="49" t="s">
        <v>49</v>
      </c>
      <c r="H19" s="49" t="s">
        <v>50</v>
      </c>
      <c r="I19" s="50" t="s">
        <v>725</v>
      </c>
      <c r="J19" s="51" t="s">
        <v>726</v>
      </c>
      <c r="K19" s="135" t="str">
        <f t="shared" si="0"/>
        <v xml:space="preserve">[ROLE] Friendly tutor specializing in Dart Fundamentals | [TOPIC] Evaluate comparisons using ==, !=, &gt;, &lt;, &gt;=, and &lt;= operators.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10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Dart Fundamentals | 📊 Level: Beginner | 🌐 Coding5s.com
**Concept:** Equality &amp; Relational Operators (==, !=, &gt;, &lt;, &gt;=, &lt;=)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comparisons using ==, !=, &gt;, &lt;, &gt;=, and &lt;= operators.. Topic details: Equality &amp; Relational Operators (==, !=, &gt;, &lt;, &gt;=, &lt;=)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Dart Fundamentals | 📊 Level: Beginner
**Topic:** Evaluate comparisons using ==, !=, &gt;, &lt;, &gt;=, and &lt;= operators.
---
 | [FOOTER RULE - STRICT] End your response with: '--- ⚡ *Coding5s Mentor System — Eliminating Epistemic Debt*' | </v>
      </c>
      <c r="M19" s="53">
        <v>0</v>
      </c>
      <c r="N19" s="102" t="str">
        <f t="shared" si="2"/>
        <v>[ROLE] Careless Dart Fundamentals Developer | [TASK] Generate debugging challenges in Dart Fundamentals | | [TOPIC] Evaluate comparisons using ==, !=, &gt;, &lt;, &gt;=, and &lt;= operators.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#11 | Stage 2 🐛 Debug | Dart Fundamentals | 📊 Level: Beginner | 🌐 Coding5s.com
Concept: Equality &amp; Relational Operators (==, !=, &gt;, &lt;, &gt;=,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comparisons using ==, !=, &gt;, &lt;, &gt;=, and &lt;= operators.. Topic details: Equality &amp; Relational Operators (==, !=, &gt;,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Dart Fundamentals | 📊 Level: Beginner
**Topic:** Evaluate comparisons using ==, !=, &gt;, &lt;, &gt;=, and &lt;= operators.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4"/>
        <v>[ROLE] Tech Lead | [TASK] Assign incomplete Dart Fundamentals script challenges | [TOPIC] Evaluate comparisons using ==, !=, &gt;, &lt;, &gt;=, and &lt;= operators.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#11 | Stage 3 🧩 Complete | Dart Fundamentals | 📊 Level: Beginner | 🌐 Coding5s.com
**Concept:** Equality &amp; Relational Operators (==, !=, &gt;, &lt;, &gt;=,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comparisons using ==, !=, &gt;, &lt;, &gt;=, and &lt;=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comparisons using ==, !=, &gt;, &lt;, &gt;=, and &lt;= operators.. Topic details: Equality &amp; Relational Operators (==, !=, &gt;,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Dart Fundamentals | 📊 Level: Beginner
**Topic:** Evaluate comparisons using ==, !=, &gt;, &lt;, &gt;=, and &lt;= operators.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6"/>
        <v>[ROLE] Tech Lead | [TASK] Provide intentionally messy but functional code for learning debugging and improvement | [TOPIC] Evaluate comparisons using ==, !=, &gt;, &lt;, &gt;=, and &lt;= operators.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Dart Fundamentals | 📊 Level: Beginner | 🌐 Coding5s.com
**Concept:** Equality &amp; Relational Operators (==, !=, &gt;,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Evaluate comparisons using ==, !=, &gt;, &lt;, &gt;=, and &lt;= operators.. Topic details: Equality &amp; Relational Operators (==, !=, &gt;,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Dart Fundamentals | 📊 Level: Beginner
**Topic:** Evaluate comparisons using ==, !=, &gt;, &lt;, &gt;=, and &lt;= operators.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8"/>
        <v>[ROLE] Tech Product Manager assigning a Dart Fundamentals Jira Ticket | [TASK] Provide a guided implementation exercise with full solution for learning purposes | [TOPIC] Evaluate comparisons using ==, !=, &gt;, &lt;, &gt;=, and &lt;= operators.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Dart Fundamentals | 📊 Level: Beginner | 🌐 Coding5s.com
**Concept:** Equality &amp; Relational Operators (==, !=, &gt;,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comparisons using ==, !=, &gt;, &lt;, &gt;=, and &lt;= operators.. Goal: Equality &amp; Relational Operators (==, !=, &gt;,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Dart Fundamentals | 📊 Level: Beginner
**Topic:** Evaluate comparisons using ==, !=, &gt;, &lt;, &gt;=, and &lt;= operators.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0"/>
        <v/>
      </c>
      <c r="AA19" s="56" t="str">
        <f t="shared" si="11"/>
        <v/>
      </c>
      <c r="AB19" s="56" t="str">
        <f t="shared" si="12"/>
        <v/>
      </c>
      <c r="AC19" s="56" t="str">
        <f t="shared" si="13"/>
        <v/>
      </c>
      <c r="AD19" s="56" t="str">
        <f t="shared" si="14"/>
        <v/>
      </c>
      <c r="AE19" s="40" t="s">
        <v>105</v>
      </c>
      <c r="AF19" s="40" t="s">
        <v>106</v>
      </c>
      <c r="AG19" s="40" t="s">
        <v>107</v>
      </c>
      <c r="AH19" s="56" t="str">
        <f t="shared" si="15"/>
        <v/>
      </c>
      <c r="AI19" s="54"/>
      <c r="AJ19" s="54"/>
      <c r="AK19" s="54">
        <v>11</v>
      </c>
      <c r="AL19" s="54" t="s">
        <v>108</v>
      </c>
      <c r="AM19" s="54" t="s">
        <v>109</v>
      </c>
    </row>
    <row r="20" spans="1:39">
      <c r="A20" s="95">
        <v>10</v>
      </c>
      <c r="B20" s="45" t="str" cm="1">
        <f t="array" ref="B20">IF(H20="PROJECT", CHAR(10) &amp; "- " &amp; _xlfn.TEXTJOIN(CHAR(10) &amp; "- ", TRUE, _xlfn._xlws.FILTER($I$9:$I$1000, ($C$9:$C$1000=C20) * ($H$9:$H$1000="Topic"))), "")</f>
        <v/>
      </c>
      <c r="C20" s="45">
        <f>IF(AND(H20="Topic",H19="PROJECT"),C19+1,IF(H20="PROJECT",C19,IF(AND(H20="Topic",H19="Topic"),C19,C19+1)))</f>
        <v>2</v>
      </c>
      <c r="D20" s="57">
        <v>3</v>
      </c>
      <c r="E20" s="58" t="s">
        <v>48</v>
      </c>
      <c r="F20" s="59">
        <v>12</v>
      </c>
      <c r="G20" s="60" t="s">
        <v>49</v>
      </c>
      <c r="H20" s="60" t="s">
        <v>50</v>
      </c>
      <c r="I20" s="61" t="s">
        <v>727</v>
      </c>
      <c r="J20" s="62" t="s">
        <v>728</v>
      </c>
      <c r="K20" s="135" t="str">
        <f t="shared" si="0"/>
        <v xml:space="preserve">[ROLE] Friendly tutor specializing in Dart Fundamentals | [TOPIC] Combine boolean logic employing &amp;&amp;, OR, and ! operators.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10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Dart Fundamentals | 📊 Level: Beginner | 🌐 Coding5s.com
**Concept:** Logical Operators (&amp;&amp;, OR, !)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boolean logic employing &amp;&amp;, OR, and ! operators.. Topic details: Logical Operators (&amp;&amp;, OR, !)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Dart Fundamentals | 📊 Level: Beginner
**Topic:** Combine boolean logic employing &amp;&amp;, OR, and ! operators.
---
 | [FOOTER RULE - STRICT] End your response with: '--- ⚡ *Coding5s Mentor System — Eliminating Epistemic Debt*' | </v>
      </c>
      <c r="M20" s="52">
        <v>0</v>
      </c>
      <c r="N20" s="102" t="str">
        <f t="shared" si="2"/>
        <v>[ROLE] Careless Dart Fundamentals Developer | [TASK] Generate debugging challenges in Dart Fundamentals | | [TOPIC] Combine boolean logic employing &amp;&amp;, OR, and ! operators.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#12 | Stage 2 🐛 Debug | Dart Fundamentals | 📊 Level: Beginner | 🌐 Coding5s.com
Concept: Logical Operators (&amp;&amp;, OR,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boolean logic employing &amp;&amp;, OR, and ! operators.. Topic details: Logical Operators (&amp;&amp;, OR,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Dart Fundamentals | 📊 Level: Beginner
**Topic:** Combine boolean logic employing &amp;&amp;, OR, and ! operators.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4"/>
        <v>[ROLE] Tech Lead | [TASK] Assign incomplete Dart Fundamentals script challenges | [TOPIC] Combine boolean logic employing &amp;&amp;, OR, and ! operators.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#12 | Stage 3 🧩 Complete | Dart Fundamentals | 📊 Level: Beginner | 🌐 Coding5s.com
**Concept:** Logical Operators (&amp;&amp;, 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boolean logic employing &amp;&amp;, OR,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boolean logic employing &amp;&amp;, OR, and ! operators.. Topic details: Logical Operators (&amp;&amp;, OR,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Dart Fundamentals | 📊 Level: Beginner
**Topic:** Combine boolean logic employing &amp;&amp;, OR, and ! operators.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6"/>
        <v>[ROLE] Tech Lead | [TASK] Provide intentionally messy but functional code for learning debugging and improvement | [TOPIC] Combine boolean logic employing &amp;&amp;, OR, and ! operators.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Dart Fundamentals | 📊 Level: Beginner | 🌐 Coding5s.com
**Concept:** Logical Operators (&amp;&amp;, OR,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Combine boolean logic employing &amp;&amp;, OR, and ! operators.. Topic details: Logical Operators (&amp;&amp;, 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Dart Fundamentals | 📊 Level: Beginner
**Topic:** Combine boolean logic employing &amp;&amp;, OR, and ! operators.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8"/>
        <v>[ROLE] Tech Product Manager assigning a Dart Fundamentals Jira Ticket | [TASK] Provide a guided implementation exercise with full solution for learning purposes | [TOPIC] Combine boolean logic employing &amp;&amp;, OR, and ! operators.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Dart Fundamentals | 📊 Level: Beginner | 🌐 Coding5s.com
**Concept:** Logical Operators (&amp;&amp;, OR,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boolean logic employing &amp;&amp;, OR, and ! operators.. Goal: Logical Operators (&amp;&amp;, OR,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Dart Fundamentals | 📊 Level: Beginner
**Topic:** Combine boolean logic employing &amp;&amp;, OR, and ! operators.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0"/>
        <v/>
      </c>
      <c r="AA20" s="56" t="str">
        <f t="shared" si="11"/>
        <v/>
      </c>
      <c r="AB20" s="56" t="str">
        <f t="shared" si="12"/>
        <v/>
      </c>
      <c r="AC20" s="56" t="str">
        <f t="shared" si="13"/>
        <v/>
      </c>
      <c r="AD20" s="56" t="str">
        <f t="shared" si="14"/>
        <v/>
      </c>
      <c r="AE20" s="40" t="s">
        <v>110</v>
      </c>
      <c r="AF20" s="40" t="s">
        <v>111</v>
      </c>
      <c r="AG20" s="40" t="s">
        <v>112</v>
      </c>
      <c r="AH20" s="56" t="str">
        <f t="shared" si="15"/>
        <v/>
      </c>
      <c r="AI20" s="54"/>
      <c r="AJ20" s="54"/>
      <c r="AK20" s="54">
        <v>12</v>
      </c>
      <c r="AL20" s="54" t="s">
        <v>113</v>
      </c>
      <c r="AM20" s="54" t="s">
        <v>114</v>
      </c>
    </row>
    <row r="21" spans="1:39">
      <c r="A21" s="95">
        <v>12</v>
      </c>
      <c r="B21" s="45" t="str" cm="1">
        <f t="array" ref="B21">IF(H21="PROJECT", CHAR(10) &amp; "- " &amp; _xlfn.TEXTJOIN(CHAR(10) &amp; "- ", TRUE, _xlfn._xlws.FILTER($I$9:$I$1000, ($C$9:$C$1000=C21) * ($H$9:$H$1000="Topic"))), "")</f>
        <v/>
      </c>
      <c r="C21" s="45">
        <f>IF(AND(H21="Topic",H20="PROJECT"),C20+1,IF(H21="PROJECT",C20,IF(AND(H21="Topic",H20="Topic"),C20,C20+1)))</f>
        <v>2</v>
      </c>
      <c r="D21" s="46">
        <v>3</v>
      </c>
      <c r="E21" s="58" t="s">
        <v>48</v>
      </c>
      <c r="F21" s="48">
        <v>13</v>
      </c>
      <c r="G21" s="49" t="s">
        <v>49</v>
      </c>
      <c r="H21" s="49" t="s">
        <v>50</v>
      </c>
      <c r="I21" s="50" t="s">
        <v>729</v>
      </c>
      <c r="J21" s="51" t="s">
        <v>730</v>
      </c>
      <c r="K21" s="135" t="str">
        <f t="shared" si="0"/>
        <v xml:space="preserve">[ROLE] Friendly tutor specializing in Dart Fundamentals | [TOPIC] Assign and conditionally set values using =, +=, -=, and ?: operators.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12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Dart Fundamentals | 📊 Level: Beginner | 🌐 Coding5s.com
**Concept:** Assignment &amp; Conditional Operators (=, +=, -=, ?:)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and conditionally set values using =, +=, -=, and ?: operators.. Topic details: Assignment &amp; Conditional Operators (=, +=, -=, ?:)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Dart Fundamentals | 📊 Level: Beginner
**Topic:** Assign and conditionally set values using =, +=, -=, and ?: operators.
---
 | [FOOTER RULE - STRICT] End your response with: '--- ⚡ *Coding5s Mentor System — Eliminating Epistemic Debt*' | </v>
      </c>
      <c r="M21" s="53">
        <v>0</v>
      </c>
      <c r="N21" s="102" t="str">
        <f t="shared" si="2"/>
        <v>[ROLE] Careless Dart Fundamentals Developer | [TASK] Generate debugging challenges in Dart Fundamentals | | [TOPIC] Assign and conditionally set values using =, +=, -=, and ?: operators.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#13 | Stage 2 🐛 Debug | Dart Fundamentals | 📊 Level: Beginner | 🌐 Coding5s.com
Concept: Assignment &amp; Conditional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and conditionally set values using =, +=, -=, and ?: operators.. Topic details: Assignment &amp; Conditional Operators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Dart Fundamentals | 📊 Level: Beginner
**Topic:** Assign and conditionally set values using =, +=, -=, and ?: operators.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4"/>
        <v>[ROLE] Tech Lead | [TASK] Assign incomplete Dart Fundamentals script challenges | [TOPIC] Assign and conditionally set values using =, +=, -=, and ?: operators.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#13 | Stage 3 🧩 Complete | Dart Fundamentals | 📊 Level: Beginner | 🌐 Coding5s.com
**Concept:** Assignment &amp; Conditional Operators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and conditionally set values using =, +=, -=,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and conditionally set values using =, +=, -=, and ?: operators.. Topic details: Assignment &amp; Conditional Operators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Dart Fundamentals | 📊 Level: Beginner
**Topic:** Assign and conditionally set values using =, +=, -=, and ?: operators.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6"/>
        <v>[ROLE] Tech Lead | [TASK] Provide intentionally messy but functional code for learning debugging and improvement | [TOPIC] Assign and conditionally set values using =, +=, -=, and ?: operators.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Dart Fundamentals | 📊 Level: Beginner | 🌐 Coding5s.com
**Concept:** Assignment &amp; Conditional Operators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Assign and conditionally set values using =, +=, -=, and ?: operators.. Topic details: Assignment &amp; Conditional Operators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Dart Fundamentals | 📊 Level: Beginner
**Topic:** Assign and conditionally set values using =, +=, -=, and ?: operators.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8"/>
        <v>[ROLE] Tech Product Manager assigning a Dart Fundamentals Jira Ticket | [TASK] Provide a guided implementation exercise with full solution for learning purposes | [TOPIC] Assign and conditionally set values using =, +=, -=, and ?: operators.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Dart Fundamentals | 📊 Level: Beginner | 🌐 Coding5s.com
**Concept:** Assignment &amp; Conditional Operators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and conditionally set values using =, +=, -=, and ?: operators.. Goal: Assignment &amp; Conditional Operators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Dart Fundamentals | 📊 Level: Beginner
**Topic:** Assign and conditionally set values using =, +=, -=, and ?: operators.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0"/>
        <v/>
      </c>
      <c r="AA21" s="56" t="str">
        <f t="shared" si="11"/>
        <v/>
      </c>
      <c r="AB21" s="56" t="str">
        <f t="shared" si="12"/>
        <v/>
      </c>
      <c r="AC21" s="56" t="str">
        <f t="shared" si="13"/>
        <v/>
      </c>
      <c r="AD21" s="56" t="str">
        <f t="shared" si="14"/>
        <v/>
      </c>
      <c r="AE21" s="40" t="s">
        <v>115</v>
      </c>
      <c r="AF21" s="40" t="s">
        <v>116</v>
      </c>
      <c r="AG21" s="40" t="s">
        <v>117</v>
      </c>
      <c r="AH21" s="56" t="str">
        <f t="shared" si="15"/>
        <v/>
      </c>
      <c r="AI21" s="54"/>
      <c r="AJ21" s="54"/>
      <c r="AK21" s="54">
        <v>13</v>
      </c>
      <c r="AL21" s="54" t="s">
        <v>118</v>
      </c>
      <c r="AM21" s="54" t="s">
        <v>119</v>
      </c>
    </row>
    <row r="22" spans="1:39">
      <c r="A22" s="95">
        <v>10</v>
      </c>
      <c r="B22" s="45" t="str" cm="1">
        <f t="array" ref="B22">IF(H22="PROJECT", CHAR(10) &amp; "- " &amp; _xlfn.TEXTJOIN(CHAR(10) &amp; "- ", TRUE, _xlfn._xlws.FILTER($I$9:$I$1000, ($C$9:$C$1000=C22) * ($H$9:$H$1000="Topic"))), "")</f>
        <v/>
      </c>
      <c r="C22" s="45">
        <f>IF(AND(H22="Topic",H21="PROJECT"),C21+1,IF(H22="PROJECT",C21,IF(AND(H22="Topic",H21="Topic"),C21,C21+1)))</f>
        <v>2</v>
      </c>
      <c r="D22" s="57">
        <v>3</v>
      </c>
      <c r="E22" s="58" t="s">
        <v>48</v>
      </c>
      <c r="F22" s="59">
        <v>14</v>
      </c>
      <c r="G22" s="60" t="s">
        <v>49</v>
      </c>
      <c r="H22" s="60" t="s">
        <v>50</v>
      </c>
      <c r="I22" s="61" t="s">
        <v>731</v>
      </c>
      <c r="J22" s="62" t="s">
        <v>732</v>
      </c>
      <c r="K22" s="135" t="str">
        <f t="shared" si="0"/>
        <v xml:space="preserve">[ROLE] Friendly tutor specializing in Dart Fundamentals | [TOPIC] Construct strings utilizing Quotes and ${expression} interpolation. \vert{} String Creation &amp; Interpolation (Quotes,${expression})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10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Dart Fundamentals | 📊 Level: Beginner | 🌐 Coding5s.com
**Concept:** String Creation &amp; Interpolation (Quotes, ${expression})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strings utilizing Quotes and ${expression} interpolation. \vert{} String Creation &amp; Interpolation (Quotes,${expression}). Topic details: String Creation &amp; Interpolation (Quotes, ${expression})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Dart Fundamentals | 📊 Level: Beginner
**Topic:** Construct strings utilizing Quotes and ${expression} interpolation. \vert{} String Creation &amp; Interpolation (Quotes,${expression})
---
 | [FOOTER RULE - STRICT] End your response with: '--- ⚡ *Coding5s Mentor System — Eliminating Epistemic Debt*' | </v>
      </c>
      <c r="M22" s="52">
        <v>0</v>
      </c>
      <c r="N22" s="102" t="str">
        <f t="shared" si="2"/>
        <v>[ROLE] Careless Dart Fundamentals Developer | [TASK] Generate debugging challenges in Dart Fundamentals | | [TOPIC] Construct strings utilizing Quotes and ${expression} interpolation. \vert{} String Creation &amp; Interpolation (Quotes,${expression})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#14 | Stage 2 🐛 Debug | Dart Fundamentals | 📊 Level: Beginner | 🌐 Coding5s.com
Concept: String Creation &amp; Interpolation (Quotes, ${expression})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strings utilizing Quotes and ${expression} interpolation. \vert{} String Creation &amp; Interpolation (Quotes,${expression}). Topic details: String Creation &amp; Interpolation (Quotes, ${expression})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Dart Fundamentals | 📊 Level: Beginner
**Topic:** Construct strings utilizing Quotes and ${expression} interpolation. \vert{} String Creation &amp; Interpolation (Quotes,${expression})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4"/>
        <v>[ROLE] Tech Lead | [TASK] Assign incomplete Dart Fundamentals script challenges | [TOPIC] Construct strings utilizing Quotes and ${expression} interpolation. \vert{} String Creation &amp; Interpolation (Quotes,${expression})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#14 | Stage 3 🧩 Complete | Dart Fundamentals | 📊 Level: Beginner | 🌐 Coding5s.com
**Concept:** String Creation &amp; Interpolation (Quotes, ${expression})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strings utilizing Quotes and ${expression} interpolation. \vert{} String Creation &amp; Interpolation (Quotes,${expression}).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strings utilizing Quotes and ${expression} interpolation. \vert{} String Creation &amp; Interpolation (Quotes,${expression}). Topic details: String Creation &amp; Interpolation (Quotes, ${expression})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Dart Fundamentals | 📊 Level: Beginner
**Topic:** Construct strings utilizing Quotes and ${expression} interpolation. \vert{} String Creation &amp; Interpolation (Quotes,${expression})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6"/>
        <v>[ROLE] Tech Lead | [TASK] Provide intentionally messy but functional code for learning debugging and improvement | [TOPIC] Construct strings utilizing Quotes and ${expression} interpolation. \vert{} String Creation &amp; Interpolation (Quotes,${expression})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Dart Fundamentals | 📊 Level: Beginner | 🌐 Coding5s.com
**Concept:** String Creation &amp; Interpolation (Quotes, ${expression})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Construct strings utilizing Quotes and ${expression} interpolation. \vert{} String Creation &amp; Interpolation (Quotes,${expression}). Topic details: String Creation &amp; Interpolation (Quotes, ${expression})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Dart Fundamentals | 📊 Level: Beginner
**Topic:** Construct strings utilizing Quotes and ${expression} interpolation. \vert{} String Creation &amp; Interpolation (Quotes,${expression})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8"/>
        <v>[ROLE] Tech Product Manager assigning a Dart Fundamentals Jira Ticket | [TASK] Provide a guided implementation exercise with full solution for learning purposes | [TOPIC] Construct strings utilizing Quotes and ${expression} interpolation. \vert{} String Creation &amp; Interpolation (Quotes,${expression})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Dart Fundamentals | 📊 Level: Beginner | 🌐 Coding5s.com
**Concept:** String Creation &amp; Interpolation (Quotes, ${expression})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strings utilizing Quotes and ${expression} interpolation. \vert{} String Creation &amp; Interpolation (Quotes,${expression}). Goal: String Creation &amp; Interpolation (Quotes, ${expression})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Dart Fundamentals | 📊 Level: Beginner
**Topic:** Construct strings utilizing Quotes and ${expression} interpolation. \vert{} String Creation &amp; Interpolation (Quotes,${expression})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0"/>
        <v/>
      </c>
      <c r="AA22" s="56" t="str">
        <f t="shared" si="11"/>
        <v/>
      </c>
      <c r="AB22" s="56" t="str">
        <f t="shared" si="12"/>
        <v/>
      </c>
      <c r="AC22" s="56" t="str">
        <f t="shared" si="13"/>
        <v/>
      </c>
      <c r="AD22" s="56" t="str">
        <f t="shared" si="14"/>
        <v/>
      </c>
      <c r="AE22" s="40" t="s">
        <v>120</v>
      </c>
      <c r="AF22" s="40" t="s">
        <v>121</v>
      </c>
      <c r="AG22" s="40" t="s">
        <v>122</v>
      </c>
      <c r="AH22" s="56" t="str">
        <f t="shared" si="15"/>
        <v/>
      </c>
      <c r="AI22" s="54"/>
      <c r="AJ22" s="54"/>
      <c r="AK22" s="54">
        <v>14</v>
      </c>
      <c r="AL22" s="54" t="s">
        <v>123</v>
      </c>
      <c r="AM22" s="54" t="s">
        <v>124</v>
      </c>
    </row>
    <row r="23" spans="1:39">
      <c r="A23" s="95">
        <v>12</v>
      </c>
      <c r="B23" s="45" t="str" cm="1">
        <f t="array" ref="B23">IF(H23="PROJECT", CHAR(10) &amp; "- " &amp; _xlfn.TEXTJOIN(CHAR(10) &amp; "- ", TRUE, _xlfn._xlws.FILTER($I$9:$I$1000, ($C$9:$C$1000=C23) * ($H$9:$H$1000="Topic"))), "")</f>
        <v/>
      </c>
      <c r="C23" s="45">
        <f>IF(AND(H23="Topic",H22="PROJECT"),C22+1,IF(H23="PROJECT",C22,IF(AND(H23="Topic",H22="Topic"),C22,C22+1)))</f>
        <v>2</v>
      </c>
      <c r="D23" s="46">
        <v>3</v>
      </c>
      <c r="E23" s="58" t="s">
        <v>48</v>
      </c>
      <c r="F23" s="48">
        <v>15</v>
      </c>
      <c r="G23" s="49" t="s">
        <v>49</v>
      </c>
      <c r="H23" s="49" t="s">
        <v>50</v>
      </c>
      <c r="I23" s="50" t="s">
        <v>733</v>
      </c>
      <c r="J23" s="51" t="s">
        <v>734</v>
      </c>
      <c r="K23" s="135" t="str">
        <f t="shared" si="0"/>
        <v xml:space="preserve">[ROLE] Friendly tutor specializing in Dart Fundamentals | [TOPIC] Manipulate text utilizing toLowerCase, toUpperCase, trim, split, and replaceFirst.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12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Dart Fundamentals | 📊 Level: Beginner | 🌐 Coding5s.com
**Concept:** String Methods Part 1 (toLowerCase, toUpperCase, trim, split, replaceFirst)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text utilizing toLowerCase, toUpperCase, trim, split, and replaceFirst.. Topic details: String Methods Part 1 (toLowerCase, toUpperCase, trim, split, replaceFirst)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Dart Fundamentals | 📊 Level: Beginner
**Topic:** Manipulate text utilizing toLowerCase, toUpperCase, trim, split, and replaceFirst.
---
 | [FOOTER RULE - STRICT] End your response with: '--- ⚡ *Coding5s Mentor System — Eliminating Epistemic Debt*' | </v>
      </c>
      <c r="M23" s="53">
        <v>0</v>
      </c>
      <c r="N23" s="102" t="str">
        <f t="shared" si="2"/>
        <v>[ROLE] Careless Dart Fundamentals Developer | [TASK] Generate debugging challenges in Dart Fundamentals | | [TOPIC] Manipulate text utilizing toLowerCase, toUpperCase, trim, split, and replaceFirst.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#15 | Stage 2 🐛 Debug | Dart Fundamentals | 📊 Level: Beginner | 🌐 Coding5s.com
Concept: String Methods Part 1 (toLowerCase, toUpperCase, trim, split, replaceFirst)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text utilizing toLowerCase, toUpperCase, trim, split, and replaceFirst.. Topic details: String Methods Part 1 (toLowerCase, toUpperCase, trim, split, replaceFirst)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Dart Fundamentals | 📊 Level: Beginner
**Topic:** Manipulate text utilizing toLowerCase, toUpperCase, trim, split, and replaceFirst.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4"/>
        <v>[ROLE] Tech Lead | [TASK] Assign incomplete Dart Fundamentals script challenges | [TOPIC] Manipulate text utilizing toLowerCase, toUpperCase, trim, split, and replaceFirst.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#15 | Stage 3 🧩 Complete | Dart Fundamentals | 📊 Level: Beginner | 🌐 Coding5s.com
**Concept:** String Methods Part 1 (toLowerCase, toUpperCase, trim, split, replaceFirst)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text utilizing toLowerCase, toUpperCase, trim, split, and replaceFirst..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text utilizing toLowerCase, toUpperCase, trim, split, and replaceFirst.. Topic details: String Methods Part 1 (toLowerCase, toUpperCase, trim, split, replaceFirst)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Dart Fundamentals | 📊 Level: Beginner
**Topic:** Manipulate text utilizing toLowerCase, toUpperCase, trim, split, and replaceFirst.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6"/>
        <v>[ROLE] Tech Lead | [TASK] Provide intentionally messy but functional code for learning debugging and improvement | [TOPIC] Manipulate text utilizing toLowerCase, toUpperCase, trim, split, and replaceFirst.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Dart Fundamentals | 📊 Level: Beginner | 🌐 Coding5s.com
**Concept:** String Methods Part 1 (toLowerCase, toUpperCase, trim, split, replaceFirst)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Manipulate text utilizing toLowerCase, toUpperCase, trim, split, and replaceFirst.. Topic details: String Methods Part 1 (toLowerCase, toUpperCase, trim, split, replaceFirst)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Dart Fundamentals | 📊 Level: Beginner
**Topic:** Manipulate text utilizing toLowerCase, toUpperCase, trim, split, and replaceFirst.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8"/>
        <v>[ROLE] Tech Product Manager assigning a Dart Fundamentals Jira Ticket | [TASK] Provide a guided implementation exercise with full solution for learning purposes | [TOPIC] Manipulate text utilizing toLowerCase, toUpperCase, trim, split, and replaceFirst.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Dart Fundamentals | 📊 Level: Beginner | 🌐 Coding5s.com
**Concept:** String Methods Part 1 (toLowerCase, toUpperCase, trim, split, replaceFirst)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text utilizing toLowerCase, toUpperCase, trim, split, and replaceFirst.. Goal: String Methods Part 1 (toLowerCase, toUpperCase, trim, split, replaceFirst)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Dart Fundamentals | 📊 Level: Beginner
**Topic:** Manipulate text utilizing toLowerCase, toUpperCase, trim, split, and replaceFirst.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0"/>
        <v/>
      </c>
      <c r="AA23" s="56" t="str">
        <f t="shared" si="11"/>
        <v/>
      </c>
      <c r="AB23" s="56" t="str">
        <f t="shared" si="12"/>
        <v/>
      </c>
      <c r="AC23" s="56" t="str">
        <f t="shared" si="13"/>
        <v/>
      </c>
      <c r="AD23" s="56" t="str">
        <f t="shared" si="14"/>
        <v/>
      </c>
      <c r="AE23" s="40" t="s">
        <v>125</v>
      </c>
      <c r="AF23" s="40" t="s">
        <v>126</v>
      </c>
      <c r="AG23" s="40" t="s">
        <v>127</v>
      </c>
      <c r="AH23" s="56" t="str">
        <f t="shared" si="15"/>
        <v/>
      </c>
      <c r="AI23" s="54"/>
      <c r="AJ23" s="54"/>
      <c r="AK23" s="54">
        <v>15</v>
      </c>
      <c r="AL23" s="54" t="s">
        <v>128</v>
      </c>
      <c r="AM23" s="54" t="s">
        <v>129</v>
      </c>
    </row>
    <row r="24" spans="1:39">
      <c r="A24" s="95">
        <v>12</v>
      </c>
      <c r="B24" s="45" t="str" cm="1">
        <f t="array" ref="B24">IF(H24="PROJECT", CHAR(10) &amp; "- " &amp; _xlfn.TEXTJOIN(CHAR(10) &amp; "- ", TRUE, _xlfn._xlws.FILTER($I$9:$I$1000, ($C$9:$C$1000=C24) * ($H$9:$H$1000="Topic"))), "")</f>
        <v/>
      </c>
      <c r="C24" s="45">
        <f>IF(AND(H24="Topic",H23="PROJECT"),C23+1,IF(H24="PROJECT",C23,IF(AND(H24="Topic",H23="Topic"),C23,C23+1)))</f>
        <v>2</v>
      </c>
      <c r="D24" s="57">
        <v>3</v>
      </c>
      <c r="E24" s="58" t="s">
        <v>48</v>
      </c>
      <c r="F24" s="59">
        <v>16</v>
      </c>
      <c r="G24" s="60" t="s">
        <v>49</v>
      </c>
      <c r="H24" s="60" t="s">
        <v>50</v>
      </c>
      <c r="I24" s="61" t="s">
        <v>735</v>
      </c>
      <c r="J24" s="62" t="s">
        <v>736</v>
      </c>
      <c r="K24" s="135" t="str">
        <f t="shared" si="0"/>
        <v xml:space="preserve">[ROLE] Friendly tutor specializing in Dart Fundamentals | [TOPIC] Parse and format text employing replaceAll, substring, contains, startsWith, and endsWith.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12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Dart Fundamentals | 📊 Level: Beginner | 🌐 Coding5s.com
**Concept:** String Methods Part 2 (replaceAll, substring, contains, startsWith, endsWith)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format text employing replaceAll, substring, contains, startsWith, and endsWith.. Topic details: String Methods Part 2 (replaceAll, substring, contains, startsWith, endsWith)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Dart Fundamentals | 📊 Level: Beginner
**Topic:** Parse and format text employing replaceAll, substring, contains, startsWith, and endsWith.
---
 | [FOOTER RULE - STRICT] End your response with: '--- ⚡ *Coding5s Mentor System — Eliminating Epistemic Debt*' | </v>
      </c>
      <c r="M24" s="52">
        <v>0</v>
      </c>
      <c r="N24" s="102" t="str">
        <f t="shared" si="2"/>
        <v>[ROLE] Careless Dart Fundamentals Developer | [TASK] Generate debugging challenges in Dart Fundamentals | | [TOPIC] Parse and format text employing replaceAll, substring, contains, startsWith, and endsWith.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#16 | Stage 2 🐛 Debug | Dart Fundamentals | 📊 Level: Beginner | 🌐 Coding5s.com
Concept: String Methods Part 2 (replaceAll, substring, contains, startsWith, endsWith)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format text employing replaceAll, substring, contains, startsWith, and endsWith.. Topic details: String Methods Part 2 (replaceAll, substring, contains,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Dart Fundamentals | 📊 Level: Beginner
**Topic:** Parse and format text employing replaceAll, substring, contains, startsWith, and endsWith.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4"/>
        <v>[ROLE] Tech Lead | [TASK] Assign incomplete Dart Fundamentals script challenges | [TOPIC] Parse and format text employing replaceAll, substring, contains, startsWith, and endsWith.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#16 | Stage 3 🧩 Complete | Dart Fundamentals | 📊 Level: Beginner | 🌐 Coding5s.com
**Concept:** String Methods Part 2 (replaceAll, substring, contains, startsWith, endsWith)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format text employing replaceAll, substring, contains,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format text employing replaceAll, substring, contains, startsWith, and endsWith.. Topic details: String Methods Part 2 (replaceAll, substring, contains,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Dart Fundamentals | 📊 Level: Beginner
**Topic:** Parse and format text employing replaceAll, substring, contains, startsWith, and endsWith.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6"/>
        <v>[ROLE] Tech Lead | [TASK] Provide intentionally messy but functional code for learning debugging and improvement | [TOPIC] Parse and format text employing replaceAll, substring, contains, startsWith, and endsWith.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Dart Fundamentals | 📊 Level: Beginner | 🌐 Coding5s.com
**Concept:** String Methods Part 2 (replaceAll, substring, contains,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Parse and format text employing replaceAll, substring, contains, startsWith, and endsWith.. Topic details: String Methods Part 2 (replaceAll, substring, contains,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Dart Fundamentals | 📊 Level: Beginner
**Topic:** Parse and format text employing replaceAll, substring, contains, startsWith, and endsWith.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8"/>
        <v>[ROLE] Tech Product Manager assigning a Dart Fundamentals Jira Ticket | [TASK] Provide a guided implementation exercise with full solution for learning purposes | [TOPIC] Parse and format text employing replaceAll, substring, contains, startsWith, and endsWith.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Dart Fundamentals | 📊 Level: Beginner | 🌐 Coding5s.com
**Concept:** String Methods Part 2 (replaceAll, substring, contains,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format text employing replaceAll, substring, contains, startsWith, and endsWith.. Goal: String Methods Part 2 (replaceAll, substring, contains,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Dart Fundamentals | 📊 Level: Beginner
**Topic:** Parse and format text employing replaceAll, substring, contains, startsWith, and endsWith.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0"/>
        <v/>
      </c>
      <c r="AA24" s="56" t="str">
        <f t="shared" si="11"/>
        <v/>
      </c>
      <c r="AB24" s="56" t="str">
        <f t="shared" si="12"/>
        <v/>
      </c>
      <c r="AC24" s="56" t="str">
        <f t="shared" si="13"/>
        <v/>
      </c>
      <c r="AD24" s="56" t="str">
        <f t="shared" si="14"/>
        <v/>
      </c>
      <c r="AE24" s="40" t="s">
        <v>130</v>
      </c>
      <c r="AF24" s="40" t="s">
        <v>131</v>
      </c>
      <c r="AG24" s="40" t="s">
        <v>132</v>
      </c>
      <c r="AH24" s="56" t="str">
        <f t="shared" si="15"/>
        <v/>
      </c>
      <c r="AI24" s="54"/>
      <c r="AJ24" s="54"/>
      <c r="AK24" s="54">
        <v>16</v>
      </c>
      <c r="AL24" s="54" t="s">
        <v>133</v>
      </c>
      <c r="AM24" s="54" t="s">
        <v>134</v>
      </c>
    </row>
    <row r="25" spans="1:39">
      <c r="A25" s="95">
        <v>32</v>
      </c>
      <c r="B25" s="45" t="str" cm="1">
        <f t="array" ref="B25">IF(H25="PROJECT", CHAR(10) &amp; "- " &amp; _xlfn.TEXTJOIN(CHAR(10) &amp; "- ", TRUE, _xlfn._xlws.FILTER($I$9:$I$1000, ($C$9:$C$1000=C25) * ($H$9:$H$1000="Topic"))), "")</f>
        <v xml:space="preserve">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v>
      </c>
      <c r="C25" s="45">
        <f>IF(AND(H25="Topic",H24="PROJECT"),C24+1,IF(H25="PROJECT",C24,IF(AND(H25="Topic",H24="Topic"),C24,C24+1)))</f>
        <v>2</v>
      </c>
      <c r="D25" s="46">
        <v>0</v>
      </c>
      <c r="E25" s="58" t="s">
        <v>48</v>
      </c>
      <c r="F25" s="48">
        <v>17</v>
      </c>
      <c r="G25" s="49" t="s">
        <v>49</v>
      </c>
      <c r="H25" s="49" t="s">
        <v>79</v>
      </c>
      <c r="I25" s="50" t="s">
        <v>737</v>
      </c>
      <c r="J25" s="51" t="s">
        <v>738</v>
      </c>
      <c r="K25" s="135" t="str">
        <f t="shared" si="0"/>
        <v>[TASK] Teach through a practical Dart Fundamentals -  project following the micro-learning methodology, acting as a supportive tutor, creating a project about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pubspec.yaml dependencies block (dependencies: package_name: ^version) at the top. | [SCOPE_ARCHITECTURE_RULE] Rule: Build apps: bi-directional Isolate comms, complex Stream transformations, exhaustive switch events. | [VISUAL_ARCHITECTURE_COMMENTS]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Dart Fundamentals | 📊 Level: Beginner | 🌐 Coding5s.com
**Project:** Text Analytics Tool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5"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analyzer consolidating records, arithmetic, relational, logical operators, and advanced string manipulation methods.. Topics applied in this project: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#17 | Practice | Dart Fundamentals | 📊 Level: Beginner
**Project:** Build a text analyzer consolidating records, arithmetic, relational, logical operators, and advanced string manipulation methods.
---
 | [FOOTER RULE - STRICT] End your response with: '--- ⚡ *Coding5s Mentor System — Eliminating Epistemic Debt*' | </v>
      </c>
      <c r="M25" s="53">
        <v>0</v>
      </c>
      <c r="N25" s="102" t="str">
        <f t="shared" si="2"/>
        <v>[ROLE] Careless Dart Fundamentals Developer | [TASK] Generate debugging project in Dart Fundamentals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[OUTPUT] Only header, dataset summary or statement (if any), email intro, objective, expected output, broken code, and footer | [HEADER RULE - STRICT] You MUST start your entire response EXACTLY with this markdown block (do not print anything before it):
### 🚀 Project #17 | Stage 2 | Dart Fundamentals | 📊 Level: Beginner | 🌐 Coding5s.com
Project: Text Analytics Tool (Project)
---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Thai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5"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#17 | Debug | Dart Fundamentals | 📊 Level: Beginner
**Project:** Build a text analyzer consolidating records, arithmetic, relational, logical operators, and advanced string manipulation methods.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4"/>
        <v>[ROLE] Tech Lead | [TASK] Assign incomplete project script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#17 | Stage 3 | Dart Fundamentals | 📊 Level: Beginner | 🌐 Coding5s.com
**Project:** Text Analytics Tool (Project)
---
 | [EXTERNAL_PACKAGE_PROTOCOL] Require standard dart pub tooling and pubspec.yaml for dependencies. | [CHALLENGE_CONSTRAINTS_POLICY] MUST be between 25–40 lines of EXECUTABLE base Dart code (STRICT: Do NOT count comments or TODOs). Must feature Stream-based event pipelines or asynchronous isolate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5"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#17 | Complete | Dart Fundamentals | 📊 Level: Beginner
**Project:** Build a text analyzer consolidating records, arithmetic, relational, logical operators, and advanced string manipulation methods.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6"/>
        <v>[ROLE] Tech Lead | [TASK] Provide a messy but functional project for refactoring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[PERSONA RULE] Act as a Tech Lead. A junior wrote this working but messy code. Tone: professional but exhausted | [HEADER RULE - STRICT] You MUST start your entire response EXACTLY with this markdown block (do not print anything before it):
### 🚀 Project #17 | Stage 4 | Dart Fundamentals | 📊 Level: Beginner | 🌐 Coding5s.com
**Project:** Text Analytics Tool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5"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#17 | Refactor | Dart Fundamentals | 📊 Level: Beginner
**Project:** Build a text analyzer consolidating records, arithmetic, relational, logical operators, and advanced string manipulation methods.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8"/>
        <v>[ROLE] Tech Product Manager assigning a Dart Fundamentals Jira Ticket | [TASK] Provide a guided project implementation with full solution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[PERSONA RULE] Act as a professional Tech Product Manager defining a project ticket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Project #17 | Stage 5 | Dart Fundamentals | 📊 Level: Beginner | 🌐 Coding5s.com
**Project:** Text Analytics Tool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5"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analyzer consolidating records, arithmetic, relational, logical operators, and advanced string manipulation methods.. Topics integrated: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Business Goal: Text Analytics Tool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#17 | Extend | Dart Fundamentals | 📊 Level: Beginner
**Project:** Build a text analyzer consolidating records, arithmetic, relational, logical operators, and advanced string manipulation methods.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0"/>
        <v>[TASK] Teach through a practical Dart Fundamentals -  project following the micro-learning methodology, acting as a supportive tutor, creating a project about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pubspec.yaml dependencies block (dependencies: package_name: ^version) at the top. | [SCOPE_ARCHITECTURE_RULE] Rule: Build apps: bi-directional Isolate comms, complex Stream transformations, exhaustive switch events. | [VISUAL_ARCHITECTURE_COMMENTS]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Dart Fundamentals | 📊 Level: Beginner | 🌐 Coding5s.com
**Project:** Text Analytics Tool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5" s="56" t="str">
        <f t="shared" si="11"/>
        <v>[ROLE] Careless Dart Fundamentals Developer | [TASK] Generate debugging project in Dart Fundamentals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[OUTPUT] Only header, dataset summary or statement (if any), email intro, objective, expected output, broken code, and footer | [HEADER RULE - STRICT] You MUST start your entire response EXACTLY with this markdown block (do not print anything before it):
### 🚀 Project #17 | Stage 2 | Dart Fundamentals | 📊 Level: Beginner | 🌐 Coding5s.com
Project: Text Analytics Tool (Project)
---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Thai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5" s="56" t="str">
        <f t="shared" si="12"/>
        <v>[ROLE] Tech Lead | [TASK] Assign incomplete project script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#17 | Stage 3 | Dart Fundamentals | 📊 Level: Beginner | 🌐 Coding5s.com
**Project:** Text Analytics Tool (Project)
---
 | [EXTERNAL_PACKAGE_PROTOCOL] Require standard dart pub tooling and pubspec.yaml for dependencies. | [CHALLENGE_CONSTRAINTS_POLICY] MUST be between 25–40 lines of EXECUTABLE base Dart code (STRICT: Do NOT count comments or TODOs). Must feature Stream-based event pipelines or asynchronous isolate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5" s="56" t="str">
        <f t="shared" si="13"/>
        <v>[ROLE] Tech Lead | [TASK] Provide a messy but functional project for refactoring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[PERSONA RULE] Act as a Tech Lead. A junior wrote this working but messy code. Tone: professional but exhausted | [HEADER RULE - STRICT] You MUST start your entire response EXACTLY with this markdown block (do not print anything before it):
### 🚀 Project #17 | Stage 4 | Dart Fundamentals | 📊 Level: Beginner | 🌐 Coding5s.com
**Project:** Text Analytics Tool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5" s="56" t="str">
        <f t="shared" si="14"/>
        <v>[ROLE] Tech Product Manager assigning a Dart Fundamentals Jira Ticket | [TASK] Provide a guided project implementation with full solution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[PERSONA RULE] Act as a professional Tech Product Manager defining a project ticket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Project #17 | Stage 5 | Dart Fundamentals | 📊 Level: Beginner | 🌐 Coding5s.com
**Project:** Text Analytics Tool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5" s="40" t="s">
        <v>135</v>
      </c>
      <c r="AF25" s="40" t="s">
        <v>136</v>
      </c>
      <c r="AG25" s="40" t="s">
        <v>137</v>
      </c>
      <c r="AH25" s="56" t="str">
        <f t="shared" si="15"/>
        <v/>
      </c>
      <c r="AI25" s="54"/>
      <c r="AJ25" s="54"/>
      <c r="AK25" s="54">
        <v>17</v>
      </c>
      <c r="AL25" s="54" t="s">
        <v>138</v>
      </c>
      <c r="AM25" s="54" t="s">
        <v>139</v>
      </c>
    </row>
    <row r="26" spans="1:39">
      <c r="A26" s="95">
        <v>12</v>
      </c>
      <c r="B26" s="45" t="str" cm="1">
        <f t="array" ref="B26">IF(H26="PROJECT", CHAR(10) &amp; "- " &amp; _xlfn.TEXTJOIN(CHAR(10) &amp; "- ", TRUE, _xlfn._xlws.FILTER($I$9:$I$1000, ($C$9:$C$1000=C26) * ($H$9:$H$1000="Topic"))), "")</f>
        <v/>
      </c>
      <c r="C26" s="45">
        <f>IF(AND(H26="Topic",H25="PROJECT"),C25+1,IF(H26="PROJECT",C25,IF(AND(H26="Topic",H25="Topic"),C25,C25+1)))</f>
        <v>3</v>
      </c>
      <c r="D26" s="57">
        <v>4</v>
      </c>
      <c r="E26" s="58" t="s">
        <v>48</v>
      </c>
      <c r="F26" s="59">
        <v>18</v>
      </c>
      <c r="G26" s="60" t="s">
        <v>49</v>
      </c>
      <c r="H26" s="60" t="s">
        <v>50</v>
      </c>
      <c r="I26" s="61" t="s">
        <v>739</v>
      </c>
      <c r="J26" s="62" t="s">
        <v>740</v>
      </c>
      <c r="K26" s="135" t="str">
        <f t="shared" si="0"/>
        <v xml:space="preserve">[ROLE] Friendly tutor specializing in Dart Fundamentals | [TOPIC] Control program flow using if, else if, and else statements. | [LEVEL] Beginner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12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Dart Fundamentals | 📊 Level: Beginner | 🌐 Coding5s.com
**Concept:** Conditional Statements (if, else if, else)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program flow using if, else if, and else statements.. Topic details: Conditional Statements (if, else if, else)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Dart Fundamentals | 📊 Level: Beginner
**Topic:** Control program flow using if, else if, and else statements.
---
 | [FOOTER RULE - STRICT] End your response with: '--- ⚡ *Coding5s Mentor System — Eliminating Epistemic Debt*' | </v>
      </c>
      <c r="M26" s="52">
        <v>0</v>
      </c>
      <c r="N26" s="102" t="str">
        <f t="shared" si="2"/>
        <v>[ROLE] Careless Dart Fundamentals Developer | [TASK] Generate debugging challenges in Dart Fundamentals | | [TOPIC] Control program flow using if, else if, and else statements. | | [LEVEL] Beginner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#18 | Stage 2 🐛 Debug | Dart Fundamentals | 📊 Level: Beginner | 🌐 Coding5s.com
Concept: Conditional Statements (if, else 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program flow using if, else if, and else statements.. Topic details: Conditional Statements (if, else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Dart Fundamentals | 📊 Level: Beginner
**Topic:** Control program flow using if, else if, and else statements.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4"/>
        <v>[ROLE] Tech Lead | [TASK] Assign incomplete Dart Fundamentals script challenges | [TOPIC] Control program flow using if, else if, and else statements. | [LEVEL] Beginner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#18 | Stage 3 🧩 Complete | Dart Fundamentals | 📊 Level: Beginner | 🌐 Coding5s.com
**Concept:** Conditional Statements (if, else 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program flow using if, else if, and else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program flow using if, else if, and else statements.. Topic details: Conditional Statements (if, else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Dart Fundamentals | 📊 Level: Beginner
**Topic:** Control program flow using if, else if, and else statements.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6"/>
        <v>[ROLE] Tech Lead | [TASK] Provide intentionally messy but functional code for learning debugging and improvement | [TOPIC] Control program flow using if, else if, and else statements. | [LEVEL] Beginner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Dart Fundamentals | 📊 Level: Beginner | 🌐 Coding5s.com
**Concept:** Conditional Statements (if, else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Control program flow using if, else if, and else statements.. Topic details: Conditional Statements (if, else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Dart Fundamentals | 📊 Level: Beginner
**Topic:** Control program flow using if, else if, and else statements.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8"/>
        <v>[ROLE] Tech Product Manager assigning a Dart Fundamentals Jira Ticket | [TASK] Provide a guided implementation exercise with full solution for learning purposes | [TOPIC] Control program flow using if, else if, and else statements.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Dart Fundamentals | 📊 Level: Beginner | 🌐 Coding5s.com
**Concept:** Conditional Statements (if, else if, else)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program flow using if, else if, and else statements.. Goal: Conditional Statements (if, else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Dart Fundamentals | 📊 Level: Beginner
**Topic:** Control program flow using if, else if, and else statements.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0"/>
        <v/>
      </c>
      <c r="AA26" s="56" t="str">
        <f t="shared" si="11"/>
        <v/>
      </c>
      <c r="AB26" s="56" t="str">
        <f t="shared" si="12"/>
        <v/>
      </c>
      <c r="AC26" s="56" t="str">
        <f t="shared" si="13"/>
        <v/>
      </c>
      <c r="AD26" s="56" t="str">
        <f t="shared" si="14"/>
        <v/>
      </c>
      <c r="AE26" s="40" t="s">
        <v>140</v>
      </c>
      <c r="AF26" s="40" t="s">
        <v>141</v>
      </c>
      <c r="AG26" s="40" t="s">
        <v>142</v>
      </c>
      <c r="AH26" s="56" t="str">
        <f t="shared" si="15"/>
        <v/>
      </c>
      <c r="AI26" s="54"/>
      <c r="AJ26" s="54"/>
      <c r="AK26" s="54">
        <v>18</v>
      </c>
      <c r="AL26" s="54" t="s">
        <v>143</v>
      </c>
      <c r="AM26" s="54" t="s">
        <v>144</v>
      </c>
    </row>
    <row r="27" spans="1:39">
      <c r="A27" s="95">
        <v>15</v>
      </c>
      <c r="B27" s="45" t="str" cm="1">
        <f t="array" ref="B27">IF(H27="PROJECT", CHAR(10) &amp; "- " &amp; _xlfn.TEXTJOIN(CHAR(10) &amp; "- ", TRUE, _xlfn._xlws.FILTER($I$9:$I$1000, ($C$9:$C$1000=C27) * ($H$9:$H$1000="Topic"))), "")</f>
        <v/>
      </c>
      <c r="C27" s="45">
        <f>IF(AND(H27="Topic",H26="PROJECT"),C26+1,IF(H27="PROJECT",C26,IF(AND(H27="Topic",H26="Topic"),C26,C26+1)))</f>
        <v>3</v>
      </c>
      <c r="D27" s="46">
        <v>4</v>
      </c>
      <c r="E27" s="58" t="s">
        <v>48</v>
      </c>
      <c r="F27" s="48">
        <v>19</v>
      </c>
      <c r="G27" s="49" t="s">
        <v>160</v>
      </c>
      <c r="H27" s="49" t="s">
        <v>50</v>
      </c>
      <c r="I27" s="50" t="s">
        <v>741</v>
      </c>
      <c r="J27" s="51" t="s">
        <v>742</v>
      </c>
      <c r="K27" s="135" t="str">
        <f t="shared" si="0"/>
        <v xml:space="preserve">[ROLE] Friendly tutor specializing in Dart Fundamentals | [TOPIC] Model states utilizing enum, .values, and exhaustiveness checking.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15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Dart Fundamentals | 📊 Level: Intermediate | 🌐 Coding5s.com
**Concept:** Basic Enums &amp; Exhaustive Switches (enum, .values, exhaustiveness)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states utilizing enum, .values, and exhaustiveness checking.. Topic details: Basic Enums &amp; Exhaustive Switches (enum, .values, exhaustiveness)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Dart Fundamentals | 📊 Level: Intermediate
**Topic:** Model states utilizing enum, .values, and exhaustiveness checking.
---
 | [FOOTER RULE - STRICT] End your response with: '--- ⚡ *Coding5s Mentor System — Eliminating Epistemic Debt*' | </v>
      </c>
      <c r="M27" s="53">
        <v>0</v>
      </c>
      <c r="N27" s="102" t="str">
        <f t="shared" si="2"/>
        <v>[ROLE] Careless Dart Fundamentals Developer | [TASK] Generate debugging challenges in Dart Fundamentals | | [TOPIC] Model states utilizing enum, .values, and exhaustiveness checking.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#19 | Stage 2 🐛 Debug | Dart Fundamentals | 📊 Level: Intermediate | 🌐 Coding5s.com
Concept: Basic Enums &amp; Exhaustive Switches (enum, .values, exhaustiveness)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states utilizing enum, .values, and exhaustiveness checking.. Topic details: Basic Enums &amp; Exhaustive Switches (enum, .values, exhaustiveness)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Dart Fundamentals | 📊 Level: Intermediate
**Topic:** Model states utilizing enum, .values, and exhaustiveness checking.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4"/>
        <v>[ROLE] Tech Lead | [TASK] Assign incomplete Dart Fundamentals script challenges | [TOPIC] Model states utilizing enum, .values, and exhaustiveness checking.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#19 | Stage 3 🧩 Complete | Dart Fundamentals | 📊 Level: Intermediate | 🌐 Coding5s.com
**Concept:** Basic Enums &amp; Exhaustive Switches (enum, .values, exhaustiveness)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states utilizing enum, .values, and exhaustiveness checking..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states utilizing enum, .values, and exhaustiveness checking.. Topic details: Basic Enums &amp; Exhaustive Switches (enum, .values, exhaustiveness)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Dart Fundamentals | 📊 Level: Intermediate
**Topic:** Model states utilizing enum, .values, and exhaustiveness checking.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6"/>
        <v>[ROLE] Tech Lead | [TASK] Provide intentionally messy but functional code for learning debugging and improvement | [TOPIC] Model states utilizing enum, .values, and exhaustiveness checking.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Dart Fundamentals | 📊 Level: Intermediate | 🌐 Coding5s.com
**Concept:** Basic Enums &amp; Exhaustive Switches (enum, .values, exhaustiveness)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Model states utilizing enum, .values, and exhaustiveness checking.. Topic details: Basic Enums &amp; Exhaustive Switches (enum, .values, exhaustiveness)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Dart Fundamentals | 📊 Level: Intermediate
**Topic:** Model states utilizing enum, .values, and exhaustiveness checking.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8"/>
        <v>[ROLE] Tech Product Manager assigning a Dart Fundamentals Jira Ticket | [TASK] Provide a guided implementation exercise with full solution for learning purposes | [TOPIC] Model states utilizing enum, .values, and exhaustiveness checking.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Dart Fundamentals | 📊 Level: Intermediate | 🌐 Coding5s.com
**Concept:** Basic Enums &amp; Exhaustive Switches (enum, .values, exhaustiveness)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states utilizing enum, .values, and exhaustiveness checking.. Goal: Basic Enums &amp; Exhaustive Switches (enum, .values, exhaustiveness)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Dart Fundamentals | 📊 Level: Intermediate
**Topic:** Model states utilizing enum, .values, and exhaustiveness checking.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0"/>
        <v/>
      </c>
      <c r="AA27" s="56" t="str">
        <f t="shared" si="11"/>
        <v/>
      </c>
      <c r="AB27" s="56" t="str">
        <f t="shared" si="12"/>
        <v/>
      </c>
      <c r="AC27" s="56" t="str">
        <f t="shared" si="13"/>
        <v/>
      </c>
      <c r="AD27" s="56" t="str">
        <f t="shared" si="14"/>
        <v/>
      </c>
      <c r="AE27" s="40" t="s">
        <v>145</v>
      </c>
      <c r="AF27" s="40" t="s">
        <v>146</v>
      </c>
      <c r="AG27" s="40" t="s">
        <v>147</v>
      </c>
      <c r="AH27" s="56" t="str">
        <f t="shared" si="15"/>
        <v/>
      </c>
      <c r="AI27" s="54"/>
      <c r="AJ27" s="54"/>
      <c r="AK27" s="54">
        <v>19</v>
      </c>
      <c r="AL27" s="54" t="s">
        <v>105</v>
      </c>
      <c r="AM27" s="54" t="s">
        <v>106</v>
      </c>
    </row>
    <row r="28" spans="1:39">
      <c r="A28" s="95">
        <v>16</v>
      </c>
      <c r="B28" s="45" t="str" cm="1">
        <f t="array" ref="B28">IF(H28="PROJECT", CHAR(10) &amp; "- " &amp; _xlfn.TEXTJOIN(CHAR(10) &amp; "- ", TRUE, _xlfn._xlws.FILTER($I$9:$I$1000, ($C$9:$C$1000=C28) * ($H$9:$H$1000="Topic"))), "")</f>
        <v/>
      </c>
      <c r="C28" s="45">
        <f>IF(AND(H28="Topic",H27="PROJECT"),C27+1,IF(H28="PROJECT",C27,IF(AND(H28="Topic",H27="Topic"),C27,C27+1)))</f>
        <v>3</v>
      </c>
      <c r="D28" s="57">
        <v>4</v>
      </c>
      <c r="E28" s="58" t="s">
        <v>48</v>
      </c>
      <c r="F28" s="59">
        <v>20</v>
      </c>
      <c r="G28" s="60" t="s">
        <v>160</v>
      </c>
      <c r="H28" s="60" t="s">
        <v>50</v>
      </c>
      <c r="I28" s="61" t="s">
        <v>743</v>
      </c>
      <c r="J28" s="62" t="s">
        <v>744</v>
      </c>
      <c r="K28" s="135" t="str">
        <f t="shared" si="0"/>
        <v xml:space="preserve">[ROLE] Friendly tutor specializing in Dart Fundamentals | [TOPIC] Route logic elegantly applying pattern cases and _ in modern switch statements and expressions.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16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Dart Fundamentals | 📊 Level: Intermediate | 🌐 Coding5s.com
**Concept:** Modern Switch Statements &amp; Expressions (pattern cases, _)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Route logic elegantly applying pattern cases and _ in modern switch statements and expressions.. Topic details: Modern Switch Statements &amp; Expressions (pattern cases, _)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Dart Fundamentals | 📊 Level: Intermediate
**Topic:** Route logic elegantly applying pattern cases and _ in modern switch statements and expressions.
---
 | [FOOTER RULE - STRICT] End your response with: '--- ⚡ *Coding5s Mentor System — Eliminating Epistemic Debt*' | </v>
      </c>
      <c r="M28" s="52">
        <v>0</v>
      </c>
      <c r="N28" s="102" t="str">
        <f t="shared" si="2"/>
        <v>[ROLE] Careless Dart Fundamentals Developer | [TASK] Generate debugging challenges in Dart Fundamentals | | [TOPIC] Route logic elegantly applying pattern cases and _ in modern switch statements and expressions.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#20 | Stage 2 🐛 Debug | Dart Fundamentals | 📊 Level: Intermediate | 🌐 Coding5s.com
Concept: Modern Switch Statements &amp; Expressions (pattern cases,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Route logic elegantly applying pattern cases and _ in modern switch statements and expressions.. Topic details: Modern Switch Statements &amp; Expressions (pattern cases,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Dart Fundamentals | 📊 Level: Intermediate
**Topic:** Route logic elegantly applying pattern cases and _ in modern switch statements and expressions.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4"/>
        <v>[ROLE] Tech Lead | [TASK] Assign incomplete Dart Fundamentals script challenges | [TOPIC] Route logic elegantly applying pattern cases and _ in modern switch statements and expressions.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#20 | Stage 3 🧩 Complete | Dart Fundamentals | 📊 Level: Intermediate | 🌐 Coding5s.com
**Concept:** Modern Switch Statements &amp; Expressions (pattern cases,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Route logic elegantly applying pattern cases and _ in modern switch statements and expressions..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Route logic elegantly applying pattern cases and _ in modern switch statements and expressions.. Topic details: Modern Switch Statements &amp; Expressions (pattern cases,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Dart Fundamentals | 📊 Level: Intermediate
**Topic:** Route logic elegantly applying pattern cases and _ in modern switch statements and expressions.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6"/>
        <v>[ROLE] Tech Lead | [TASK] Provide intentionally messy but functional code for learning debugging and improvement | [TOPIC] Route logic elegantly applying pattern cases and _ in modern switch statements and expressions.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Dart Fundamentals | 📊 Level: Intermediate | 🌐 Coding5s.com
**Concept:** Modern Switch Statements &amp; Expressions (pattern cases,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Route logic elegantly applying pattern cases and _ in modern switch statements and expressions.. Topic details: Modern Switch Statements &amp; Expressions (pattern cases,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Dart Fundamentals | 📊 Level: Intermediate
**Topic:** Route logic elegantly applying pattern cases and _ in modern switch statements and expressions.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8"/>
        <v>[ROLE] Tech Product Manager assigning a Dart Fundamentals Jira Ticket | [TASK] Provide a guided implementation exercise with full solution for learning purposes | [TOPIC] Route logic elegantly applying pattern cases and _ in modern switch statements and expressions.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Dart Fundamentals | 📊 Level: Intermediate | 🌐 Coding5s.com
**Concept:** Modern Switch Statements &amp; Expressions (pattern cases,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Route logic elegantly applying pattern cases and _ in modern switch statements and expressions.. Goal: Modern Switch Statements &amp; Expressions (pattern cases,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Dart Fundamentals | 📊 Level: Intermediate
**Topic:** Route logic elegantly applying pattern cases and _ in modern switch statements and expressions.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0"/>
        <v/>
      </c>
      <c r="AA28" s="56" t="str">
        <f t="shared" si="11"/>
        <v/>
      </c>
      <c r="AB28" s="56" t="str">
        <f t="shared" si="12"/>
        <v/>
      </c>
      <c r="AC28" s="56" t="str">
        <f t="shared" si="13"/>
        <v/>
      </c>
      <c r="AD28" s="56" t="str">
        <f t="shared" si="14"/>
        <v/>
      </c>
      <c r="AE28" s="40" t="s">
        <v>148</v>
      </c>
      <c r="AF28" s="40" t="s">
        <v>149</v>
      </c>
      <c r="AG28" s="40" t="s">
        <v>150</v>
      </c>
      <c r="AH28" s="56" t="str">
        <f t="shared" si="15"/>
        <v/>
      </c>
      <c r="AI28" s="54"/>
      <c r="AJ28" s="54"/>
      <c r="AK28" s="54">
        <v>20</v>
      </c>
      <c r="AL28" s="54" t="s">
        <v>110</v>
      </c>
      <c r="AM28" s="54" t="s">
        <v>111</v>
      </c>
    </row>
    <row r="29" spans="1:39">
      <c r="A29" s="95">
        <v>15</v>
      </c>
      <c r="B29" s="45" t="str" cm="1">
        <f t="array" ref="B29">IF(H29="PROJECT", CHAR(10) &amp; "- " &amp; _xlfn.TEXTJOIN(CHAR(10) &amp; "- ", TRUE, _xlfn._xlws.FILTER($I$9:$I$1000, ($C$9:$C$1000=C29) * ($H$9:$H$1000="Topic"))), "")</f>
        <v/>
      </c>
      <c r="C29" s="45">
        <f>IF(AND(H29="Topic",H28="PROJECT"),C28+1,IF(H29="PROJECT",C28,IF(AND(H29="Topic",H28="Topic"),C28,C28+1)))</f>
        <v>3</v>
      </c>
      <c r="D29" s="46">
        <v>4</v>
      </c>
      <c r="E29" s="58" t="s">
        <v>48</v>
      </c>
      <c r="F29" s="48">
        <v>21</v>
      </c>
      <c r="G29" s="49" t="s">
        <v>49</v>
      </c>
      <c r="H29" s="49" t="s">
        <v>50</v>
      </c>
      <c r="I29" s="50" t="s">
        <v>745</v>
      </c>
      <c r="J29" s="51" t="s">
        <v>746</v>
      </c>
      <c r="K29" s="135" t="str">
        <f t="shared" si="0"/>
        <v xml:space="preserve">[ROLE] Friendly tutor specializing in Dart Fundamentals | [TOPIC] Iterate sequences employing for, for-in, while, and do-while loops. | [LEVEL] Beginner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15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Dart Fundamentals | 📊 Level: Beginner | 🌐 Coding5s.com
**Concept:** Standard Loops (for, for-in, while, do-while)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Iterate sequences employing for, for-in, while, and do-while loops.. Topic details: Standard Loops (for, for-in, while, do-while)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Dart Fundamentals | 📊 Level: Beginner
**Topic:** Iterate sequences employing for, for-in, while, and do-while loops.
---
 | [FOOTER RULE - STRICT] End your response with: '--- ⚡ *Coding5s Mentor System — Eliminating Epistemic Debt*' | </v>
      </c>
      <c r="M29" s="53">
        <v>0</v>
      </c>
      <c r="N29" s="102" t="str">
        <f t="shared" si="2"/>
        <v>[ROLE] Careless Dart Fundamentals Developer | [TASK] Generate debugging challenges in Dart Fundamentals | | [TOPIC] Iterate sequences employing for, for-in, while, and do-while loops. | | [LEVEL] Beginner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#21 | Stage 2 🐛 Debug | Dart Fundamentals | 📊 Level: Beginner | 🌐 Coding5s.com
Concept: Standard Loops (for, for-in, while, do-while)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Iterate sequences employing for, for-in, while, and do-while loops.. Topic details: Standard Loops (for, for-in, while, do-while)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Dart Fundamentals | 📊 Level: Beginner
**Topic:** Iterate sequences employing for, for-in, while, and do-while loops.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4"/>
        <v>[ROLE] Tech Lead | [TASK] Assign incomplete Dart Fundamentals script challenges | [TOPIC] Iterate sequences employing for, for-in, while, and do-while loops. | [LEVEL] Beginner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#21 | Stage 3 🧩 Complete | Dart Fundamentals | 📊 Level: Beginner | 🌐 Coding5s.com
**Concept:** Standard Loops (for, for-in, while, do-while)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Iterate sequences employing for, for-in, while, and do-while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Iterate sequences employing for, for-in, while, and do-while loops.. Topic details: Standard Loops (for, for-in, while, do-while)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Dart Fundamentals | 📊 Level: Beginner
**Topic:** Iterate sequences employing for, for-in, while, and do-while loops.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6"/>
        <v>[ROLE] Tech Lead | [TASK] Provide intentionally messy but functional code for learning debugging and improvement | [TOPIC] Iterate sequences employing for, for-in, while, and do-while loops. | [LEVEL] Beginner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Dart Fundamentals | 📊 Level: Beginner | 🌐 Coding5s.com
**Concept:** Standard Loops (for, for-in, while, do-while)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Iterate sequences employing for, for-in, while, and do-while loops.. Topic details: Standard Loops (for, for-in, while, do-while)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Dart Fundamentals | 📊 Level: Beginner
**Topic:** Iterate sequences employing for, for-in, while, and do-while loops.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8"/>
        <v>[ROLE] Tech Product Manager assigning a Dart Fundamentals Jira Ticket | [TASK] Provide a guided implementation exercise with full solution for learning purposes | [TOPIC] Iterate sequences employing for, for-in, while, and do-while loops.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Dart Fundamentals | 📊 Level: Beginner | 🌐 Coding5s.com
**Concept:** Standard Loops (for, for-in, while, do-while)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Iterate sequences employing for, for-in, while, and do-while loops.. Goal: Standard Loops (for, for-in, while, do-while)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Dart Fundamentals | 📊 Level: Beginner
**Topic:** Iterate sequences employing for, for-in, while, and do-while loops.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0"/>
        <v/>
      </c>
      <c r="AA29" s="56" t="str">
        <f t="shared" si="11"/>
        <v/>
      </c>
      <c r="AB29" s="56" t="str">
        <f t="shared" si="12"/>
        <v/>
      </c>
      <c r="AC29" s="56" t="str">
        <f t="shared" si="13"/>
        <v/>
      </c>
      <c r="AD29" s="56" t="str">
        <f t="shared" si="14"/>
        <v/>
      </c>
      <c r="AE29" s="40" t="s">
        <v>151</v>
      </c>
      <c r="AF29" s="40" t="s">
        <v>152</v>
      </c>
      <c r="AG29" s="40" t="s">
        <v>153</v>
      </c>
      <c r="AH29" s="56" t="str">
        <f t="shared" si="15"/>
        <v/>
      </c>
      <c r="AI29" s="54"/>
      <c r="AJ29" s="54"/>
      <c r="AK29" s="54">
        <v>21</v>
      </c>
      <c r="AL29" s="54" t="s">
        <v>115</v>
      </c>
      <c r="AM29" s="54" t="s">
        <v>116</v>
      </c>
    </row>
    <row r="30" spans="1:39">
      <c r="A30" s="95">
        <v>14</v>
      </c>
      <c r="B30" s="45" t="str" cm="1">
        <f t="array" ref="B30">IF(H30="PROJECT", CHAR(10) &amp; "- " &amp; _xlfn.TEXTJOIN(CHAR(10) &amp; "- ", TRUE, _xlfn._xlws.FILTER($I$9:$I$1000, ($C$9:$C$1000=C30) * ($H$9:$H$1000="Topic"))), "")</f>
        <v/>
      </c>
      <c r="C30" s="45">
        <f>IF(AND(H30="Topic",H29="PROJECT"),C29+1,IF(H30="PROJECT",C29,IF(AND(H30="Topic",H29="Topic"),C29,C29+1)))</f>
        <v>3</v>
      </c>
      <c r="D30" s="57">
        <v>3</v>
      </c>
      <c r="E30" s="58" t="s">
        <v>48</v>
      </c>
      <c r="F30" s="59">
        <v>22</v>
      </c>
      <c r="G30" s="60" t="s">
        <v>49</v>
      </c>
      <c r="H30" s="60" t="s">
        <v>50</v>
      </c>
      <c r="I30" s="61" t="s">
        <v>747</v>
      </c>
      <c r="J30" s="62" t="s">
        <v>748</v>
      </c>
      <c r="K30" s="135" t="str">
        <f t="shared" si="0"/>
        <v xml:space="preserve">[ROLE] Friendly tutor specializing in Dart Fundamentals | [TOPIC] Manage loop execution state utilizing break and continue.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14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Dart Fundamentals | 📊 Level: Beginner | 🌐 Coding5s.com
**Concept:** Loop Control (break, continue)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loop execution state utilizing break and continue.. Topic details: Loop Control (break, continue)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Dart Fundamentals | 📊 Level: Beginner
**Topic:** Manage loop execution state utilizing break and continue.
---
 | [FOOTER RULE - STRICT] End your response with: '--- ⚡ *Coding5s Mentor System — Eliminating Epistemic Debt*' | </v>
      </c>
      <c r="M30" s="52">
        <v>0</v>
      </c>
      <c r="N30" s="102" t="str">
        <f t="shared" si="2"/>
        <v>[ROLE] Careless Dart Fundamentals Developer | [TASK] Generate debugging challenges in Dart Fundamentals | | [TOPIC] Manage loop execution state utilizing break and continue.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#22 | Stage 2 🐛 Debug | Dart Fundamentals | 📊 Level: Beginner | 🌐 Coding5s.com
Concept: Loop Control (break, continue)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loop execution state utilizing break and continue.. Topic details: Loop Control (break, continue)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Dart Fundamentals | 📊 Level: Beginner
**Topic:** Manage loop execution state utilizing break and continue.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4"/>
        <v>[ROLE] Tech Lead | [TASK] Assign incomplete Dart Fundamentals script challenges | [TOPIC] Manage loop execution state utilizing break and continue.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#22 | Stage 3 🧩 Complete | Dart Fundamentals | 📊 Level: Beginner | 🌐 Coding5s.com
**Concept:** Loop Control (break, continue)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loop execution state utilizing break and continue..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loop execution state utilizing break and continue.. Topic details: Loop Control (break, continue)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Dart Fundamentals | 📊 Level: Beginner
**Topic:** Manage loop execution state utilizing break and continue.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6"/>
        <v>[ROLE] Tech Lead | [TASK] Provide intentionally messy but functional code for learning debugging and improvement | [TOPIC] Manage loop execution state utilizing break and continue.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Dart Fundamentals | 📊 Level: Beginner | 🌐 Coding5s.com
**Concept:** Loop Control (break, continue)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Manage loop execution state utilizing break and continue.. Topic details: Loop Control (break, continue)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Dart Fundamentals | 📊 Level: Beginner
**Topic:** Manage loop execution state utilizing break and continue.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8"/>
        <v>[ROLE] Tech Product Manager assigning a Dart Fundamentals Jira Ticket | [TASK] Provide a guided implementation exercise with full solution for learning purposes | [TOPIC] Manage loop execution state utilizing break and continue.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Dart Fundamentals | 📊 Level: Beginner | 🌐 Coding5s.com
**Concept:** Loop Control (break, continue)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loop execution state utilizing break and continue.. Goal: Loop Control (break, continue)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Dart Fundamentals | 📊 Level: Beginner
**Topic:** Manage loop execution state utilizing break and continue.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0"/>
        <v/>
      </c>
      <c r="AA30" s="56" t="str">
        <f t="shared" si="11"/>
        <v/>
      </c>
      <c r="AB30" s="56" t="str">
        <f t="shared" si="12"/>
        <v/>
      </c>
      <c r="AC30" s="56" t="str">
        <f t="shared" si="13"/>
        <v/>
      </c>
      <c r="AD30" s="56" t="str">
        <f t="shared" si="14"/>
        <v/>
      </c>
      <c r="AE30" s="40" t="s">
        <v>154</v>
      </c>
      <c r="AF30" s="40" t="s">
        <v>155</v>
      </c>
      <c r="AG30" s="40" t="s">
        <v>156</v>
      </c>
      <c r="AH30" s="56" t="str">
        <f t="shared" si="15"/>
        <v/>
      </c>
      <c r="AI30" s="54"/>
      <c r="AJ30" s="54"/>
      <c r="AK30" s="54">
        <v>22</v>
      </c>
      <c r="AL30" s="54" t="s">
        <v>120</v>
      </c>
      <c r="AM30" s="54" t="s">
        <v>121</v>
      </c>
    </row>
    <row r="31" spans="1:39">
      <c r="A31" s="95">
        <v>15</v>
      </c>
      <c r="B31" s="45" t="str" cm="1">
        <f t="array" ref="B31">IF(H31="PROJECT", CHAR(10) &amp; "- " &amp; _xlfn.TEXTJOIN(CHAR(10) &amp; "- ", TRUE, _xlfn._xlws.FILTER($I$9:$I$1000, ($C$9:$C$1000=C31) * ($H$9:$H$1000="Topic"))), "")</f>
        <v/>
      </c>
      <c r="C31" s="45">
        <f>IF(AND(H31="Topic",H30="PROJECT"),C30+1,IF(H31="PROJECT",C30,IF(AND(H31="Topic",H30="Topic"),C30,C30+1)))</f>
        <v>3</v>
      </c>
      <c r="D31" s="46">
        <v>4</v>
      </c>
      <c r="E31" s="58" t="s">
        <v>48</v>
      </c>
      <c r="F31" s="48">
        <v>23</v>
      </c>
      <c r="G31" s="49" t="s">
        <v>160</v>
      </c>
      <c r="H31" s="49" t="s">
        <v>50</v>
      </c>
      <c r="I31" s="50" t="s">
        <v>749</v>
      </c>
      <c r="J31" s="51" t="s">
        <v>750</v>
      </c>
      <c r="K31" s="135" t="str">
        <f t="shared" si="0"/>
        <v xml:space="preserve">[ROLE] Friendly tutor specializing in Dart Fundamentals | [TOPIC] Handle delayed and optional data employing ? and late keywords.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15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Dart Fundamentals | 📊 Level: Intermediate | 🌐 Coding5s.com
**Concept:** Nullability &amp; Late Initialization (?, late)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delayed and optional data employing ? and late keywords.. Topic details: Nullability &amp; Late Initialization (?, late)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Dart Fundamentals | 📊 Level: Intermediate
**Topic:** Handle delayed and optional data employing ? and late keywords.
---
 | [FOOTER RULE - STRICT] End your response with: '--- ⚡ *Coding5s Mentor System — Eliminating Epistemic Debt*' | </v>
      </c>
      <c r="M31" s="53">
        <v>0</v>
      </c>
      <c r="N31" s="102" t="str">
        <f t="shared" si="2"/>
        <v>[ROLE] Careless Dart Fundamentals Developer | [TASK] Generate debugging challenges in Dart Fundamentals | | [TOPIC] Handle delayed and optional data employing ? and late keywords.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#23 | Stage 2 🐛 Debug | Dart Fundamentals | 📊 Level: Intermediate | 🌐 Coding5s.com
Concept: Nullability &amp; Late Initialization (?, late)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delayed and optional data employing ? and late keywords.. Topic details: Nullability &amp; Late Initialization (?, late)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Dart Fundamentals | 📊 Level: Intermediate
**Topic:** Handle delayed and optional data employing ? and late keywords.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4"/>
        <v>[ROLE] Tech Lead | [TASK] Assign incomplete Dart Fundamentals script challenges | [TOPIC] Handle delayed and optional data employing ? and late keywords.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#23 | Stage 3 🧩 Complete | Dart Fundamentals | 📊 Level: Intermediate | 🌐 Coding5s.com
**Concept:** Nullability &amp; Late Initialization (?, late)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delayed and optional data employing ? and late keywords..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delayed and optional data employing ? and late keywords.. Topic details: Nullability &amp; Late Initialization (?, late)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Dart Fundamentals | 📊 Level: Intermediate
**Topic:** Handle delayed and optional data employing ? and late keywords.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6"/>
        <v>[ROLE] Tech Lead | [TASK] Provide intentionally messy but functional code for learning debugging and improvement | [TOPIC] Handle delayed and optional data employing ? and late keywords.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Dart Fundamentals | 📊 Level: Intermediate | 🌐 Coding5s.com
**Concept:** Nullability &amp; Late Initialization (?, late)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Handle delayed and optional data employing ? and late keywords.. Topic details: Nullability &amp; Late Initialization (?, late)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Dart Fundamentals | 📊 Level: Intermediate
**Topic:** Handle delayed and optional data employing ? and late keywords.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8"/>
        <v>[ROLE] Tech Product Manager assigning a Dart Fundamentals Jira Ticket | [TASK] Provide a guided implementation exercise with full solution for learning purposes | [TOPIC] Handle delayed and optional data employing ? and late keywords.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Dart Fundamentals | 📊 Level: Intermediate | 🌐 Coding5s.com
**Concept:** Nullability &amp; Late Initialization (?, late)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delayed and optional data employing ? and late keywords.. Goal: Nullability &amp; Late Initialization (?, late)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Dart Fundamentals | 📊 Level: Intermediate
**Topic:** Handle delayed and optional data employing ? and late keywords.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0"/>
        <v/>
      </c>
      <c r="AA31" s="56" t="str">
        <f t="shared" si="11"/>
        <v/>
      </c>
      <c r="AB31" s="56" t="str">
        <f t="shared" si="12"/>
        <v/>
      </c>
      <c r="AC31" s="56" t="str">
        <f t="shared" si="13"/>
        <v/>
      </c>
      <c r="AD31" s="56" t="str">
        <f t="shared" si="14"/>
        <v/>
      </c>
      <c r="AE31" s="40" t="s">
        <v>157</v>
      </c>
      <c r="AF31" s="40" t="s">
        <v>158</v>
      </c>
      <c r="AG31" s="40" t="s">
        <v>159</v>
      </c>
      <c r="AH31" s="56" t="str">
        <f t="shared" si="15"/>
        <v/>
      </c>
      <c r="AI31" s="54"/>
      <c r="AJ31" s="54"/>
      <c r="AK31" s="54">
        <v>23</v>
      </c>
      <c r="AL31" s="54" t="s">
        <v>125</v>
      </c>
      <c r="AM31" s="54" t="s">
        <v>126</v>
      </c>
    </row>
    <row r="32" spans="1:39">
      <c r="A32" s="95">
        <v>14</v>
      </c>
      <c r="B32" s="45" t="str" cm="1">
        <f t="array" ref="B32">IF(H32="PROJECT", CHAR(10) &amp; "- " &amp; _xlfn.TEXTJOIN(CHAR(10) &amp; "- ", TRUE, _xlfn._xlws.FILTER($I$9:$I$1000, ($C$9:$C$1000=C32) * ($H$9:$H$1000="Topic"))), "")</f>
        <v/>
      </c>
      <c r="C32" s="45">
        <f>IF(AND(H32="Topic",H31="PROJECT"),C31+1,IF(H32="PROJECT",C31,IF(AND(H32="Topic",H31="Topic"),C31,C31+1)))</f>
        <v>3</v>
      </c>
      <c r="D32" s="57">
        <v>4</v>
      </c>
      <c r="E32" s="58" t="s">
        <v>48</v>
      </c>
      <c r="F32" s="59">
        <v>24</v>
      </c>
      <c r="G32" s="60" t="s">
        <v>160</v>
      </c>
      <c r="H32" s="60" t="s">
        <v>50</v>
      </c>
      <c r="I32" s="61" t="s">
        <v>751</v>
      </c>
      <c r="J32" s="62" t="s">
        <v>752</v>
      </c>
      <c r="K32" s="135" t="str">
        <f t="shared" si="0"/>
        <v xml:space="preserve">[ROLE] Friendly tutor specializing in Dart Fundamentals | [TOPIC] Safely traverse objects using ?. and ! null aware access and assertion operators.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14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Dart Fundamentals | 📊 Level: Intermediate | 🌐 Coding5s.com
**Concept:** Null Aware Access &amp; Assertion (?., !)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Safely traverse objects using ?. and ! null aware access and assertion operators.. Topic details: Null Aware Access &amp; Assertion (?., !)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Dart Fundamentals | 📊 Level: Intermediate
**Topic:** Safely traverse objects using ?. and ! null aware access and assertion operators.
---
 | [FOOTER RULE - STRICT] End your response with: '--- ⚡ *Coding5s Mentor System — Eliminating Epistemic Debt*' | </v>
      </c>
      <c r="M32" s="52">
        <v>0</v>
      </c>
      <c r="N32" s="102" t="str">
        <f t="shared" si="2"/>
        <v>[ROLE] Careless Dart Fundamentals Developer | [TASK] Generate debugging challenges in Dart Fundamentals | | [TOPIC] Safely traverse objects using ?. and ! null aware access and assertion operators.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#24 | Stage 2 🐛 Debug | Dart Fundamentals | 📊 Level: Intermediate | 🌐 Coding5s.com
Concept: Null Aware Access &amp; Assertion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Safely traverse objects using ?. and ! null aware access and assertion operators.. Topic details: Null Aware Access &amp; Assertion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Dart Fundamentals | 📊 Level: Intermediate
**Topic:** Safely traverse objects using ?. and ! null aware access and assertion operators.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4"/>
        <v>[ROLE] Tech Lead | [TASK] Assign incomplete Dart Fundamentals script challenges | [TOPIC] Safely traverse objects using ?. and ! null aware access and assertion operators.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#24 | Stage 3 🧩 Complete | Dart Fundamentals | 📊 Level: Intermediate | 🌐 Coding5s.com
**Concept:** Null Aware Access &amp; Assertion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Safely traverse objects using ?. and ! null aware access and assertion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Safely traverse objects using ?. and ! null aware access and assertion operators.. Topic details: Null Aware Access &amp; Assertion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Dart Fundamentals | 📊 Level: Intermediate
**Topic:** Safely traverse objects using ?. and ! null aware access and assertion operators.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6"/>
        <v>[ROLE] Tech Lead | [TASK] Provide intentionally messy but functional code for learning debugging and improvement | [TOPIC] Safely traverse objects using ?. and ! null aware access and assertion operators.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Dart Fundamentals | 📊 Level: Intermediate | 🌐 Coding5s.com
**Concept:** Null Aware Access &amp; Assertion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Safely traverse objects using ?. and ! null aware access and assertion operators.. Topic details: Null Aware Access &amp; Assertion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Dart Fundamentals | 📊 Level: Intermediate
**Topic:** Safely traverse objects using ?. and ! null aware access and assertion operators.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8"/>
        <v>[ROLE] Tech Product Manager assigning a Dart Fundamentals Jira Ticket | [TASK] Provide a guided implementation exercise with full solution for learning purposes | [TOPIC] Safely traverse objects using ?. and ! null aware access and assertion operators.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Dart Fundamentals | 📊 Level: Intermediate | 🌐 Coding5s.com
**Concept:** Null Aware Access &amp; Assertion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Safely traverse objects using ?. and ! null aware access and assertion operators.. Goal: Null Aware Access &amp; Assertion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Dart Fundamentals | 📊 Level: Intermediate
**Topic:** Safely traverse objects using ?. and ! null aware access and assertion operators.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0"/>
        <v/>
      </c>
      <c r="AA32" s="56" t="str">
        <f t="shared" si="11"/>
        <v/>
      </c>
      <c r="AB32" s="56" t="str">
        <f t="shared" si="12"/>
        <v/>
      </c>
      <c r="AC32" s="56" t="str">
        <f t="shared" si="13"/>
        <v/>
      </c>
      <c r="AD32" s="56" t="str">
        <f t="shared" si="14"/>
        <v/>
      </c>
      <c r="AE32" s="40"/>
      <c r="AF32" s="40"/>
      <c r="AG32" s="40"/>
      <c r="AH32" s="56" t="str">
        <f t="shared" si="15"/>
        <v/>
      </c>
      <c r="AI32" s="54"/>
      <c r="AJ32" s="54"/>
      <c r="AK32" s="54">
        <v>24</v>
      </c>
      <c r="AL32" s="54" t="s">
        <v>130</v>
      </c>
      <c r="AM32" s="54" t="s">
        <v>131</v>
      </c>
    </row>
    <row r="33" spans="1:39">
      <c r="A33" s="95">
        <v>12</v>
      </c>
      <c r="B33" s="45" t="str" cm="1">
        <f t="array" ref="B33">IF(H33="PROJECT", CHAR(10) &amp; "- " &amp; _xlfn.TEXTJOIN(CHAR(10) &amp; "- ", TRUE, _xlfn._xlws.FILTER($I$9:$I$1000, ($C$9:$C$1000=C33) * ($H$9:$H$1000="Topic"))), "")</f>
        <v/>
      </c>
      <c r="C33" s="45">
        <f>IF(AND(H33="Topic",H32="PROJECT"),C32+1,IF(H33="PROJECT",C32,IF(AND(H33="Topic",H32="Topic"),C32,C32+1)))</f>
        <v>3</v>
      </c>
      <c r="D33" s="46">
        <v>3</v>
      </c>
      <c r="E33" s="58" t="s">
        <v>48</v>
      </c>
      <c r="F33" s="48">
        <v>25</v>
      </c>
      <c r="G33" s="49" t="s">
        <v>160</v>
      </c>
      <c r="H33" s="49" t="s">
        <v>50</v>
      </c>
      <c r="I33" s="50" t="s">
        <v>753</v>
      </c>
      <c r="J33" s="51" t="s">
        <v>754</v>
      </c>
      <c r="K33" s="135" t="str">
        <f t="shared" si="0"/>
        <v xml:space="preserve">[ROLE] Friendly tutor specializing in Dart Fundamentals | [TOPIC] Provide fallback values using ?? and ??= null coalescing and assignment operators. | [LEVEL] Intermediate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12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Dart Fundamentals | 📊 Level: Intermediate | 🌐 Coding5s.com
**Concept:** Null Coalescing &amp; Assignment (??, ??=)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Provide fallback values using ?? and ??= null coalescing and assignment operators.. Topic details: Null Coalescing &amp; Assignment (??, ??=)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Dart Fundamentals | 📊 Level: Intermediate
**Topic:** Provide fallback values using ?? and ??= null coalescing and assignment operators.
---
 | [FOOTER RULE - STRICT] End your response with: '--- ⚡ *Coding5s Mentor System — Eliminating Epistemic Debt*' | </v>
      </c>
      <c r="M33" s="53">
        <v>0</v>
      </c>
      <c r="N33" s="102" t="str">
        <f t="shared" si="2"/>
        <v>[ROLE] Careless Dart Fundamentals Developer | [TASK] Generate debugging challenges in Dart Fundamentals | | [TOPIC] Provide fallback values using ?? and ??= null coalescing and assignment operators. | | [LEVEL] Intermediate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#25 | Stage 2 🐛 Debug | Dart Fundamentals | 📊 Level: Intermediate | 🌐 Coding5s.com
Concept: Null Coalescing &amp; Assignment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Provide fallback values using ?? and ??= null coalescing and assignment operators.. Topic details: Null Coalescing &amp; Assignment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Dart Fundamentals | 📊 Level: Intermediate
**Topic:** Provide fallback values using ?? and ??= null coalescing and assignment operators.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4"/>
        <v>[ROLE] Tech Lead | [TASK] Assign incomplete Dart Fundamentals script challenges | [TOPIC] Provide fallback values using ?? and ??= null coalescing and assignment operators. | [LEVEL] Intermediate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#25 | Stage 3 🧩 Complete | Dart Fundamentals | 📊 Level: Intermediate | 🌐 Coding5s.com
**Concept:** Null Coalescing &amp; Assignment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Provide fallback values using ?? and ??= null coalescing and assignment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Provide fallback values using ?? and ??= null coalescing and assignment operators.. Topic details: Null Coalescing &amp; Assignment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Dart Fundamentals | 📊 Level: Intermediate
**Topic:** Provide fallback values using ?? and ??= null coalescing and assignment operators.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6"/>
        <v>[ROLE] Tech Lead | [TASK] Provide intentionally messy but functional code for learning debugging and improvement | [TOPIC] Provide fallback values using ?? and ??= null coalescing and assignment operators. | [LEVEL] Intermediate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Dart Fundamentals | 📊 Level: Intermediate | 🌐 Coding5s.com
**Concept:** Null Coalescing &amp; Assignment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Provide fallback values using ?? and ??= null coalescing and assignment operators.. Topic details: Null Coalescing &amp; Assignment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Dart Fundamentals | 📊 Level: Intermediate
**Topic:** Provide fallback values using ?? and ??= null coalescing and assignment operators.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8"/>
        <v>[ROLE] Tech Product Manager assigning a Dart Fundamentals Jira Ticket | [TASK] Provide a guided implementation exercise with full solution for learning purposes | [TOPIC] Provide fallback values using ?? and ??= null coalescing and assignment operators.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Dart Fundamentals | 📊 Level: Intermediate | 🌐 Coding5s.com
**Concept:** Null Coalescing &amp; Assignment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Provide fallback values using ?? and ??= null coalescing and assignment operators.. Goal: Null Coalescing &amp; Assignment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Dart Fundamentals | 📊 Level: Intermediate
**Topic:** Provide fallback values using ?? and ??= null coalescing and assignment operators.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0"/>
        <v/>
      </c>
      <c r="AA33" s="56" t="str">
        <f t="shared" si="11"/>
        <v/>
      </c>
      <c r="AB33" s="56" t="str">
        <f t="shared" si="12"/>
        <v/>
      </c>
      <c r="AC33" s="56" t="str">
        <f t="shared" si="13"/>
        <v/>
      </c>
      <c r="AD33" s="56" t="str">
        <f t="shared" si="14"/>
        <v/>
      </c>
      <c r="AE33" s="40"/>
      <c r="AF33" s="40"/>
      <c r="AG33" s="40"/>
      <c r="AH33" s="56" t="str">
        <f t="shared" si="15"/>
        <v/>
      </c>
      <c r="AI33" s="54"/>
      <c r="AJ33" s="54"/>
      <c r="AK33" s="54">
        <v>25</v>
      </c>
      <c r="AL33" s="54" t="s">
        <v>135</v>
      </c>
      <c r="AM33" s="54" t="s">
        <v>136</v>
      </c>
    </row>
    <row r="34" spans="1:39">
      <c r="A34" s="95">
        <v>35</v>
      </c>
      <c r="B34" s="45" t="str" cm="1">
        <f t="array" ref="B34">IF(H34="PROJECT", CHAR(10) &amp; "- " &amp; _xlfn.TEXTJOIN(CHAR(10) &amp; "- ", TRUE, _xlfn._xlws.FILTER($I$9:$I$1000, ($C$9:$C$1000=C34) * ($H$9:$H$1000="Topic"))), "")</f>
        <v xml:space="preserve">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v>
      </c>
      <c r="C34" s="45">
        <f>IF(AND(H34="Topic",H33="PROJECT"),C33+1,IF(H34="PROJECT",C33,IF(AND(H34="Topic",H33="Topic"),C33,C33+1)))</f>
        <v>3</v>
      </c>
      <c r="D34" s="57">
        <v>0</v>
      </c>
      <c r="E34" s="58" t="s">
        <v>48</v>
      </c>
      <c r="F34" s="59">
        <v>26</v>
      </c>
      <c r="G34" s="60" t="s">
        <v>160</v>
      </c>
      <c r="H34" s="60" t="s">
        <v>79</v>
      </c>
      <c r="I34" s="61" t="s">
        <v>755</v>
      </c>
      <c r="J34" s="62" t="s">
        <v>756</v>
      </c>
      <c r="K34" s="135" t="str">
        <f t="shared" si="0"/>
        <v>[TASK] Teach through a practical Dart Fundamentals -  project following the micro-learning methodology, acting as a supportive tutor, creating a project about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pubspec.yaml dependencies block (dependencies: package_name: ^version) at the top. | [SCOPE_ARCHITECTURE_RULE] Rule: Build apps: bi-directional Isolate comms, complex Stream transformations, exhaustive switch events. | [VISUAL_ARCHITECTURE_COMMENTS]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Dart Fundamentals | 📊 Level: Intermediate | 🌐 Coding5s.com
**Project:** Config Parser Simulator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4"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configuration parser consolidating conditional branches, modern switches, loops, and null safety features.. Topics applied in this project: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#26 | Practice | Dart Fundamentals | 📊 Level: Intermediate
**Project:** Develop a configuration parser consolidating conditional branches, modern switches, loops, and null safety features.
---
 | [FOOTER RULE - STRICT] End your response with: '--- ⚡ *Coding5s Mentor System — Eliminating Epistemic Debt*' | </v>
      </c>
      <c r="M34" s="52">
        <v>0</v>
      </c>
      <c r="N34" s="102" t="str">
        <f t="shared" si="2"/>
        <v>[ROLE] Careless Dart Fundamentals Developer | [TASK] Generate debugging project in Dart Fundamentals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[OUTPUT] Only header, dataset summary or statement (if any), email intro, objective, expected output, broken code, and footer | [HEADER RULE - STRICT] You MUST start your entire response EXACTLY with this markdown block (do not print anything before it):
### 🚀 Project #26 | Stage 2 | Dart Fundamentals | 📊 Level: Intermediate | 🌐 Coding5s.com
Project: Config Parser Simulator (Project)
---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4"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#26 | Debug | Dart Fundamentals | 📊 Level: Intermediate
**Project:** Develop a configuration parser consolidating conditional branches, modern switches, loops, and null safety features.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4"/>
        <v>[ROLE] Tech Lead | [TASK] Assign incomplete project script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#26 | Stage 3 | Dart Fundamentals | 📊 Level: Intermediate | 🌐 Coding5s.com
**Project:** Config Parser Simulator (Project)
---
 | [EXTERNAL_PACKAGE_PROTOCOL] Require standard dart pub tooling and pubspec.yaml for dependencies. | [CHALLENGE_CONSTRAINTS_POLICY] MUST be between 30–60 lines of EXECUTABLE base Dart code (STRICT: Do NOT count comments or TODOs). Must feature Stream-based event pipelines or asynchronous isolate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4"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#26 | Complete | Dart Fundamentals | 📊 Level: Intermediate
**Project:** Develop a configuration parser consolidating conditional branches, modern switches, loops, and null safety features.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6"/>
        <v>[ROLE] Tech Lead | [TASK] Provide a messy but functional project for refactoring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[PERSONA RULE] Act as a Tech Lead. A junior wrote this working but messy code. Tone: professional but exhausted | [HEADER RULE - STRICT] You MUST start your entire response EXACTLY with this markdown block (do not print anything before it):
### 🚀 Project #26 | Stage 4 | Dart Fundamentals | 📊 Level: Intermediate | 🌐 Coding5s.com
**Project:** Config Parser Simulator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4"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#26 | Refactor | Dart Fundamentals | 📊 Level: Intermediate
**Project:** Develop a configuration parser consolidating conditional branches, modern switches, loops, and null safety features.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8"/>
        <v>[ROLE] Tech Product Manager assigning a Dart Fundamentals Jira Ticket | [TASK] Provide a guided project implementation with full solution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[PERSONA RULE] Act as a professional Tech Product Manager defining a project ticket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Project #26 | Stage 5 | Dart Fundamentals | 📊 Level: Intermediate | 🌐 Coding5s.com
**Project:** Config Parser Simulator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4"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configuration parser consolidating conditional branches, modern switches, loops, and null safety features.. Topics integrated: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Business Goal: Config Parser Simulator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#26 | Extend | Dart Fundamentals | 📊 Level: Intermediate
**Project:** Develop a configuration parser consolidating conditional branches, modern switches, loops, and null safety features.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0"/>
        <v>[TASK] Teach through a practical Dart Fundamentals -  project following the micro-learning methodology, acting as a supportive tutor, creating a project about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pubspec.yaml dependencies block (dependencies: package_name: ^version) at the top. | [SCOPE_ARCHITECTURE_RULE] Rule: Build apps: bi-directional Isolate comms, complex Stream transformations, exhaustive switch events. | [VISUAL_ARCHITECTURE_COMMENTS]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Dart Fundamentals | 📊 Level: Intermediate | 🌐 Coding5s.com
**Project:** Config Parser Simulator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4" s="56" t="str">
        <f t="shared" si="11"/>
        <v>[ROLE] Careless Dart Fundamentals Developer | [TASK] Generate debugging project in Dart Fundamentals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[OUTPUT] Only header, dataset summary or statement (if any), email intro, objective, expected output, broken code, and footer | [HEADER RULE - STRICT] You MUST start your entire response EXACTLY with this markdown block (do not print anything before it):
### 🚀 Project #26 | Stage 2 | Dart Fundamentals | 📊 Level: Intermediate | 🌐 Coding5s.com
Project: Config Parser Simulator (Project)
---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4" s="56" t="str">
        <f t="shared" si="12"/>
        <v>[ROLE] Tech Lead | [TASK] Assign incomplete project script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#26 | Stage 3 | Dart Fundamentals | 📊 Level: Intermediate | 🌐 Coding5s.com
**Project:** Config Parser Simulator (Project)
---
 | [EXTERNAL_PACKAGE_PROTOCOL] Require standard dart pub tooling and pubspec.yaml for dependencies. | [CHALLENGE_CONSTRAINTS_POLICY] MUST be between 30–60 lines of EXECUTABLE base Dart code (STRICT: Do NOT count comments or TODOs). Must feature Stream-based event pipelines or asynchronous isolate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4" s="56" t="str">
        <f t="shared" si="13"/>
        <v>[ROLE] Tech Lead | [TASK] Provide a messy but functional project for refactoring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[PERSONA RULE] Act as a Tech Lead. A junior wrote this working but messy code. Tone: professional but exhausted | [HEADER RULE - STRICT] You MUST start your entire response EXACTLY with this markdown block (do not print anything before it):
### 🚀 Project #26 | Stage 4 | Dart Fundamentals | 📊 Level: Intermediate | 🌐 Coding5s.com
**Project:** Config Parser Simulator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4" s="56" t="str">
        <f t="shared" si="14"/>
        <v>[ROLE] Tech Product Manager assigning a Dart Fundamentals Jira Ticket | [TASK] Provide a guided project implementation with full solution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[PERSONA RULE] Act as a professional Tech Product Manager defining a project ticket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Project #26 | Stage 5 | Dart Fundamentals | 📊 Level: Intermediate | 🌐 Coding5s.com
**Project:** Config Parser Simulator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4" s="40"/>
      <c r="AF34" s="40"/>
      <c r="AG34" s="40"/>
      <c r="AH34" s="56" t="str">
        <f t="shared" si="15"/>
        <v/>
      </c>
      <c r="AI34" s="54"/>
      <c r="AJ34" s="54"/>
      <c r="AK34" s="54">
        <v>26</v>
      </c>
      <c r="AL34" s="54" t="s">
        <v>140</v>
      </c>
      <c r="AM34" s="54" t="s">
        <v>141</v>
      </c>
    </row>
    <row r="35" spans="1:39">
      <c r="A35" s="95">
        <v>10</v>
      </c>
      <c r="B35" s="45" t="str" cm="1">
        <f t="array" ref="B35">IF(H35="PROJECT", CHAR(10) &amp; "- " &amp; _xlfn.TEXTJOIN(CHAR(10) &amp; "- ", TRUE, _xlfn._xlws.FILTER($I$9:$I$1000, ($C$9:$C$1000=C35) * ($H$9:$H$1000="Topic"))), "")</f>
        <v/>
      </c>
      <c r="C35" s="45">
        <f>IF(AND(H35="Topic",H34="PROJECT"),C34+1,IF(H35="PROJECT",C34,IF(AND(H35="Topic",H34="Topic"),C34,C34+1)))</f>
        <v>4</v>
      </c>
      <c r="D35" s="46">
        <v>3</v>
      </c>
      <c r="E35" s="58" t="s">
        <v>48</v>
      </c>
      <c r="F35" s="48">
        <v>27</v>
      </c>
      <c r="G35" s="49" t="s">
        <v>49</v>
      </c>
      <c r="H35" s="49" t="s">
        <v>50</v>
      </c>
      <c r="I35" s="50" t="s">
        <v>757</v>
      </c>
      <c r="J35" s="51" t="s">
        <v>758</v>
      </c>
      <c r="K35" s="135" t="str">
        <f t="shared" si="0"/>
        <v xml:space="preserve">[ROLE] Friendly tutor specializing in Dart Fundamentals | [TOPIC] Output diagnostics using print and assert statements.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10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Dart Fundamentals | 📊 Level: Beginner | 🌐 Coding5s.com
**Concept:** Console Logging &amp; Assertions (print, assert)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Output diagnostics using print and assert statements.. Topic details: Console Logging &amp; Assertions (print, assert)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Dart Fundamentals | 📊 Level: Beginner
**Topic:** Output diagnostics using print and assert statements.
---
 | [FOOTER RULE - STRICT] End your response with: '--- ⚡ *Coding5s Mentor System — Eliminating Epistemic Debt*' | </v>
      </c>
      <c r="M35" s="53">
        <v>0</v>
      </c>
      <c r="N35" s="102" t="str">
        <f t="shared" si="2"/>
        <v>[ROLE] Careless Dart Fundamentals Developer | [TASK] Generate debugging challenges in Dart Fundamentals | | [TOPIC] Output diagnostics using print and assert statements.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#27 | Stage 2 🐛 Debug | Dart Fundamentals | 📊 Level: Beginner | 🌐 Coding5s.com
Concept: Console Logging &amp; Assertions (print, assert)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Output diagnostics using print and assert statements.. Topic details: Console Logging &amp; Assertions (print, assert)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Dart Fundamentals | 📊 Level: Beginner
**Topic:** Output diagnostics using print and assert statements.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4"/>
        <v>[ROLE] Tech Lead | [TASK] Assign incomplete Dart Fundamentals script challenges | [TOPIC] Output diagnostics using print and assert statements.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#27 | Stage 3 🧩 Complete | Dart Fundamentals | 📊 Level: Beginner | 🌐 Coding5s.com
**Concept:** Console Logging &amp; Assertions (print, assert)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Output diagnostics using print and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Output diagnostics using print and assert statements.. Topic details: Console Logging &amp; Assertions (print, assert)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Dart Fundamentals | 📊 Level: Beginner
**Topic:** Output diagnostics using print and assert statements.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6"/>
        <v>[ROLE] Tech Lead | [TASK] Provide intentionally messy but functional code for learning debugging and improvement | [TOPIC] Output diagnostics using print and assert statements.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Dart Fundamentals | 📊 Level: Beginner | 🌐 Coding5s.com
**Concept:** Console Logging &amp; Assertions (print, assert)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Output diagnostics using print and assert statements.. Topic details: Console Logging &amp; Assertions (print, assert)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Dart Fundamentals | 📊 Level: Beginner
**Topic:** Output diagnostics using print and assert statements.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8"/>
        <v>[ROLE] Tech Product Manager assigning a Dart Fundamentals Jira Ticket | [TASK] Provide a guided implementation exercise with full solution for learning purposes | [TOPIC] Output diagnostics using print and assert statements.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Dart Fundamentals | 📊 Level: Beginner | 🌐 Coding5s.com
**Concept:** Console Logging &amp; Assertions (print, assert)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Output diagnostics using print and assert statements.. Goal: Console Logging &amp; Assertions (print, assert)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Dart Fundamentals | 📊 Level: Beginner
**Topic:** Output diagnostics using print and assert statements.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0"/>
        <v/>
      </c>
      <c r="AA35" s="56" t="str">
        <f t="shared" si="11"/>
        <v/>
      </c>
      <c r="AB35" s="56" t="str">
        <f t="shared" si="12"/>
        <v/>
      </c>
      <c r="AC35" s="56" t="str">
        <f t="shared" si="13"/>
        <v/>
      </c>
      <c r="AD35" s="56" t="str">
        <f t="shared" si="14"/>
        <v/>
      </c>
      <c r="AE35" s="40"/>
      <c r="AF35" s="40"/>
      <c r="AG35" s="40"/>
      <c r="AH35" s="56" t="str">
        <f t="shared" si="15"/>
        <v/>
      </c>
      <c r="AI35" s="54"/>
      <c r="AJ35" s="54"/>
      <c r="AK35" s="54">
        <v>27</v>
      </c>
      <c r="AL35" s="54" t="s">
        <v>145</v>
      </c>
      <c r="AM35" s="54" t="s">
        <v>146</v>
      </c>
    </row>
    <row r="36" spans="1:39">
      <c r="A36" s="95">
        <v>15</v>
      </c>
      <c r="B36" s="45" t="str" cm="1">
        <f t="array" ref="B36">IF(H36="PROJECT", CHAR(10) &amp; "- " &amp; _xlfn.TEXTJOIN(CHAR(10) &amp; "- ", TRUE, _xlfn._xlws.FILTER($I$9:$I$1000, ($C$9:$C$1000=C36) * ($H$9:$H$1000="Topic"))), "")</f>
        <v/>
      </c>
      <c r="C36" s="45">
        <f>IF(AND(H36="Topic",H35="PROJECT"),C35+1,IF(H36="PROJECT",C35,IF(AND(H36="Topic",H35="Topic"),C35,C35+1)))</f>
        <v>4</v>
      </c>
      <c r="D36" s="57">
        <v>4</v>
      </c>
      <c r="E36" s="58" t="s">
        <v>48</v>
      </c>
      <c r="F36" s="59">
        <v>28</v>
      </c>
      <c r="G36" s="60" t="s">
        <v>160</v>
      </c>
      <c r="H36" s="60" t="s">
        <v>50</v>
      </c>
      <c r="I36" s="61" t="s">
        <v>759</v>
      </c>
      <c r="J36" s="62" t="s">
        <v>760</v>
      </c>
      <c r="K36" s="135" t="str">
        <f t="shared" si="0"/>
        <v xml:space="preserve">[ROLE] Friendly tutor specializing in Dart Fundamentals | [TOPIC] Manage runtime errors employing throw, try, on, and catch blocks.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15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Dart Fundamentals | 📊 Level: Intermediate | 🌐 Coding5s.com
**Concept:** Throwing &amp; Catching Exceptions (throw, try, on, catch)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runtime errors employing throw, try, on, and catch blocks.. Topic details: Throwing &amp; Catching Exceptions (throw, try, on, catch)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Dart Fundamentals | 📊 Level: Intermediate
**Topic:** Manage runtime errors employing throw, try, on, and catch blocks.
---
 | [FOOTER RULE - STRICT] End your response with: '--- ⚡ *Coding5s Mentor System — Eliminating Epistemic Debt*' | </v>
      </c>
      <c r="M36" s="52">
        <v>0</v>
      </c>
      <c r="N36" s="102" t="str">
        <f t="shared" si="2"/>
        <v>[ROLE] Careless Dart Fundamentals Developer | [TASK] Generate debugging challenges in Dart Fundamentals | | [TOPIC] Manage runtime errors employing throw, try, on, and catch blocks.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#28 | Stage 2 🐛 Debug | Dart Fundamentals | 📊 Level: Intermediate | 🌐 Coding5s.com
Concept: Throwing &amp; Catching Exceptions (throw, try, on, catch)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runtime errors employing throw, try, on, and catch blocks.. Topic details: Throwing &amp; Catching Exceptions (throw, try, on, catch)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Dart Fundamentals | 📊 Level: Intermediate
**Topic:** Manage runtime errors employing throw, try, on, and catch blocks.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4"/>
        <v>[ROLE] Tech Lead | [TASK] Assign incomplete Dart Fundamentals script challenges | [TOPIC] Manage runtime errors employing throw, try, on, and catch blocks.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#28 | Stage 3 🧩 Complete | Dart Fundamentals | 📊 Level: Intermediate | 🌐 Coding5s.com
**Concept:** Throwing &amp; Catching Exceptions (throw, try, on, catch)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runtime errors employing throw, try, on, and catch blocks..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runtime errors employing throw, try, on, and catch blocks.. Topic details: Throwing &amp; Catching Exceptions (throw, try, on, catch)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Dart Fundamentals | 📊 Level: Intermediate
**Topic:** Manage runtime errors employing throw, try, on, and catch blocks.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6"/>
        <v>[ROLE] Tech Lead | [TASK] Provide intentionally messy but functional code for learning debugging and improvement | [TOPIC] Manage runtime errors employing throw, try, on, and catch blocks.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Dart Fundamentals | 📊 Level: Intermediate | 🌐 Coding5s.com
**Concept:** Throwing &amp; Catching Exceptions (throw, try, on, catch)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Manage runtime errors employing throw, try, on, and catch blocks.. Topic details: Throwing &amp; Catching Exceptions (throw, try, on, catch)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Dart Fundamentals | 📊 Level: Intermediate
**Topic:** Manage runtime errors employing throw, try, on, and catch blocks.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8"/>
        <v>[ROLE] Tech Product Manager assigning a Dart Fundamentals Jira Ticket | [TASK] Provide a guided implementation exercise with full solution for learning purposes | [TOPIC] Manage runtime errors employing throw, try, on, and catch blocks.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Dart Fundamentals | 📊 Level: Intermediate | 🌐 Coding5s.com
**Concept:** Throwing &amp; Catching Exceptions (throw, try, on, catch)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runtime errors employing throw, try, on, and catch blocks.. Goal: Throwing &amp; Catching Exceptions (throw, try, on, catch)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Dart Fundamentals | 📊 Level: Intermediate
**Topic:** Manage runtime errors employing throw, try, on, and catch blocks.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0"/>
        <v/>
      </c>
      <c r="AA36" s="56" t="str">
        <f t="shared" si="11"/>
        <v/>
      </c>
      <c r="AB36" s="56" t="str">
        <f t="shared" si="12"/>
        <v/>
      </c>
      <c r="AC36" s="56" t="str">
        <f t="shared" si="13"/>
        <v/>
      </c>
      <c r="AD36" s="56" t="str">
        <f t="shared" si="14"/>
        <v/>
      </c>
      <c r="AE36" s="40"/>
      <c r="AF36" s="40"/>
      <c r="AG36" s="40"/>
      <c r="AH36" s="56" t="str">
        <f t="shared" si="15"/>
        <v/>
      </c>
      <c r="AI36" s="54"/>
      <c r="AJ36" s="54"/>
      <c r="AK36" s="54">
        <v>28</v>
      </c>
      <c r="AL36" s="54" t="s">
        <v>148</v>
      </c>
      <c r="AM36" s="54" t="s">
        <v>149</v>
      </c>
    </row>
    <row r="37" spans="1:39">
      <c r="A37" s="95">
        <v>16</v>
      </c>
      <c r="B37" s="45" t="str" cm="1">
        <f t="array" ref="B37">IF(H37="PROJECT", CHAR(10) &amp; "- " &amp; _xlfn.TEXTJOIN(CHAR(10) &amp; "- ", TRUE, _xlfn._xlws.FILTER($I$9:$I$1000, ($C$9:$C$1000=C37) * ($H$9:$H$1000="Topic"))), "")</f>
        <v/>
      </c>
      <c r="C37" s="45">
        <f>IF(AND(H37="Topic",H36="PROJECT"),C36+1,IF(H37="PROJECT",C36,IF(AND(H37="Topic",H36="Topic"),C36,C36+1)))</f>
        <v>4</v>
      </c>
      <c r="D37" s="46">
        <v>4</v>
      </c>
      <c r="E37" s="58" t="s">
        <v>48</v>
      </c>
      <c r="F37" s="48">
        <v>29</v>
      </c>
      <c r="G37" s="49" t="s">
        <v>160</v>
      </c>
      <c r="H37" s="49" t="s">
        <v>50</v>
      </c>
      <c r="I37" s="50" t="s">
        <v>761</v>
      </c>
      <c r="J37" s="51" t="s">
        <v>762</v>
      </c>
      <c r="K37" s="135" t="str">
        <f t="shared" si="0"/>
        <v xml:space="preserve">[ROLE] Friendly tutor specializing in Dart Fundamentals | [TOPIC] Ensure resource safety utilizing finally and rethrow clauses.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16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Dart Fundamentals | 📊 Level: Intermediate | 🌐 Coding5s.com
**Concept:** Cleanup &amp; Propagation (finally, rethrow)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Ensure resource safety utilizing finally and rethrow clauses.. Topic details: Cleanup &amp; Propagation (finally, rethrow)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Dart Fundamentals | 📊 Level: Intermediate
**Topic:** Ensure resource safety utilizing finally and rethrow clauses.
---
 | [FOOTER RULE - STRICT] End your response with: '--- ⚡ *Coding5s Mentor System — Eliminating Epistemic Debt*' | </v>
      </c>
      <c r="M37" s="53">
        <v>0</v>
      </c>
      <c r="N37" s="102" t="str">
        <f t="shared" si="2"/>
        <v>[ROLE] Careless Dart Fundamentals Developer | [TASK] Generate debugging challenges in Dart Fundamentals | | [TOPIC] Ensure resource safety utilizing finally and rethrow clauses.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#29 | Stage 2 🐛 Debug | Dart Fundamentals | 📊 Level: Intermediate | 🌐 Coding5s.com
Concept: Cleanup &amp; Propagation (finally, rethrow)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Ensure resource safety utilizing finally and rethrow clauses.. Topic details: Cleanup &amp; Propagation (finally, rethrow)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Dart Fundamentals | 📊 Level: Intermediate
**Topic:** Ensure resource safety utilizing finally and rethrow clauses.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4"/>
        <v>[ROLE] Tech Lead | [TASK] Assign incomplete Dart Fundamentals script challenges | [TOPIC] Ensure resource safety utilizing finally and rethrow clauses.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#29 | Stage 3 🧩 Complete | Dart Fundamentals | 📊 Level: Intermediate | 🌐 Coding5s.com
**Concept:** Cleanup &amp; Propagation (finally, rethrow)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Ensure resource safety utilizing finally and rethrow clauses..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Ensure resource safety utilizing finally and rethrow clauses.. Topic details: Cleanup &amp; Propagation (finally, rethrow)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Dart Fundamentals | 📊 Level: Intermediate
**Topic:** Ensure resource safety utilizing finally and rethrow clauses.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6"/>
        <v>[ROLE] Tech Lead | [TASK] Provide intentionally messy but functional code for learning debugging and improvement | [TOPIC] Ensure resource safety utilizing finally and rethrow clauses.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Dart Fundamentals | 📊 Level: Intermediate | 🌐 Coding5s.com
**Concept:** Cleanup &amp; Propagation (finally, rethrow)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Ensure resource safety utilizing finally and rethrow clauses.. Topic details: Cleanup &amp; Propagation (finally, rethrow)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Dart Fundamentals | 📊 Level: Intermediate
**Topic:** Ensure resource safety utilizing finally and rethrow clauses.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8"/>
        <v>[ROLE] Tech Product Manager assigning a Dart Fundamentals Jira Ticket | [TASK] Provide a guided implementation exercise with full solution for learning purposes | [TOPIC] Ensure resource safety utilizing finally and rethrow clauses.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Dart Fundamentals | 📊 Level: Intermediate | 🌐 Coding5s.com
**Concept:** Cleanup &amp; Propagation (finally, rethrow)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Ensure resource safety utilizing finally and rethrow clauses.. Goal: Cleanup &amp; Propagation (finally, rethrow)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Dart Fundamentals | 📊 Level: Intermediate
**Topic:** Ensure resource safety utilizing finally and rethrow clauses.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0"/>
        <v/>
      </c>
      <c r="AA37" s="56" t="str">
        <f t="shared" si="11"/>
        <v/>
      </c>
      <c r="AB37" s="56" t="str">
        <f t="shared" si="12"/>
        <v/>
      </c>
      <c r="AC37" s="56" t="str">
        <f t="shared" si="13"/>
        <v/>
      </c>
      <c r="AD37" s="56" t="str">
        <f t="shared" si="14"/>
        <v/>
      </c>
      <c r="AE37" s="40"/>
      <c r="AF37" s="40"/>
      <c r="AG37" s="40"/>
      <c r="AH37" s="56" t="str">
        <f t="shared" si="15"/>
        <v/>
      </c>
      <c r="AI37" s="54"/>
      <c r="AJ37" s="54"/>
      <c r="AK37" s="54">
        <v>29</v>
      </c>
      <c r="AL37" s="54" t="s">
        <v>151</v>
      </c>
      <c r="AM37" s="54" t="s">
        <v>152</v>
      </c>
    </row>
    <row r="38" spans="1:39">
      <c r="A38" s="95">
        <v>15</v>
      </c>
      <c r="B38" s="45" t="str" cm="1">
        <f t="array" ref="B38">IF(H38="PROJECT", CHAR(10) &amp; "- " &amp; _xlfn.TEXTJOIN(CHAR(10) &amp; "- ", TRUE, _xlfn._xlws.FILTER($I$9:$I$1000, ($C$9:$C$1000=C38) * ($H$9:$H$1000="Topic"))), "")</f>
        <v/>
      </c>
      <c r="C38" s="45">
        <f>IF(AND(H38="Topic",H37="PROJECT"),C37+1,IF(H38="PROJECT",C37,IF(AND(H38="Topic",H37="Topic"),C37,C37+1)))</f>
        <v>4</v>
      </c>
      <c r="D38" s="57">
        <v>3</v>
      </c>
      <c r="E38" s="58" t="s">
        <v>48</v>
      </c>
      <c r="F38" s="59">
        <v>30</v>
      </c>
      <c r="G38" s="60" t="s">
        <v>160</v>
      </c>
      <c r="H38" s="60" t="s">
        <v>50</v>
      </c>
      <c r="I38" s="61" t="s">
        <v>763</v>
      </c>
      <c r="J38" s="62" t="s">
        <v>764</v>
      </c>
      <c r="K38" s="135" t="str">
        <f t="shared" si="0"/>
        <v xml:space="preserve">[ROLE] Friendly tutor specializing in Dart Fundamentals | [TOPIC] Define modular routines utilizing void and explicit returns. | [LEVEL] Intermediate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15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Dart Fundamentals | 📊 Level: Intermediate | 🌐 Coding5s.com
**Concept:** Function Declaration &amp; Return Types (void, explicit returns)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modular routines utilizing void and explicit returns.. Topic details: Function Declaration &amp; Return Types (void, explicit returns)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Dart Fundamentals | 📊 Level: Intermediate
**Topic:** Define modular routines utilizing void and explicit returns.
---
 | [FOOTER RULE - STRICT] End your response with: '--- ⚡ *Coding5s Mentor System — Eliminating Epistemic Debt*' | </v>
      </c>
      <c r="M38" s="52">
        <v>0</v>
      </c>
      <c r="N38" s="102" t="str">
        <f t="shared" si="2"/>
        <v>[ROLE] Careless Dart Fundamentals Developer | [TASK] Generate debugging challenges in Dart Fundamentals | | [TOPIC] Define modular routines utilizing void and explicit returns. | | [LEVEL] Intermediate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#30 | Stage 2 🐛 Debug | Dart Fundamentals | 📊 Level: Intermediate | 🌐 Coding5s.com
Concept: Function Declaration &amp; Return Types (void, explicit returns)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modular routines utilizing void and explicit returns.. Topic details: Function Declaration &amp; Return Types (void, explicit returns)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Dart Fundamentals | 📊 Level: Intermediate
**Topic:** Define modular routines utilizing void and explicit returns.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4"/>
        <v>[ROLE] Tech Lead | [TASK] Assign incomplete Dart Fundamentals script challenges | [TOPIC] Define modular routines utilizing void and explicit returns. | [LEVEL] Intermediate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#30 | Stage 3 🧩 Complete | Dart Fundamentals | 📊 Level: Intermediate | 🌐 Coding5s.com
**Concept:** Function Declaration &amp; Return Types (void, explicit returns)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modular routines utilizing void and explicit returns..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modular routines utilizing void and explicit returns.. Topic details: Function Declaration &amp; Return Types (void, explicit returns)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Dart Fundamentals | 📊 Level: Intermediate
**Topic:** Define modular routines utilizing void and explicit returns.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6"/>
        <v>[ROLE] Tech Lead | [TASK] Provide intentionally messy but functional code for learning debugging and improvement | [TOPIC] Define modular routines utilizing void and explicit returns. | [LEVEL] Intermediate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Dart Fundamentals | 📊 Level: Intermediate | 🌐 Coding5s.com
**Concept:** Function Declaration &amp; Return Types (void, explicit returns)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Define modular routines utilizing void and explicit returns.. Topic details: Function Declaration &amp; Return Types (void, explicit returns)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Dart Fundamentals | 📊 Level: Intermediate
**Topic:** Define modular routines utilizing void and explicit returns.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8"/>
        <v>[ROLE] Tech Product Manager assigning a Dart Fundamentals Jira Ticket | [TASK] Provide a guided implementation exercise with full solution for learning purposes | [TOPIC] Define modular routines utilizing void and explicit returns.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Dart Fundamentals | 📊 Level: Intermediate | 🌐 Coding5s.com
**Concept:** Function Declaration &amp; Return Types (void, explicit returns)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modular routines utilizing void and explicit returns.. Goal: Function Declaration &amp; Return Types (void, explicit returns)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Dart Fundamentals | 📊 Level: Intermediate
**Topic:** Define modular routines utilizing void and explicit returns.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0"/>
        <v/>
      </c>
      <c r="AA38" s="56" t="str">
        <f t="shared" si="11"/>
        <v/>
      </c>
      <c r="AB38" s="56" t="str">
        <f t="shared" si="12"/>
        <v/>
      </c>
      <c r="AC38" s="56" t="str">
        <f t="shared" si="13"/>
        <v/>
      </c>
      <c r="AD38" s="56" t="str">
        <f t="shared" si="14"/>
        <v/>
      </c>
      <c r="AE38" s="40"/>
      <c r="AF38" s="40"/>
      <c r="AG38" s="40"/>
      <c r="AH38" s="56" t="str">
        <f t="shared" si="15"/>
        <v/>
      </c>
      <c r="AI38" s="54"/>
      <c r="AJ38" s="54"/>
      <c r="AK38" s="54">
        <v>30</v>
      </c>
      <c r="AL38" s="54" t="s">
        <v>154</v>
      </c>
      <c r="AM38" s="54" t="s">
        <v>155</v>
      </c>
    </row>
    <row r="39" spans="1:39">
      <c r="A39" s="95">
        <v>10</v>
      </c>
      <c r="B39" s="45" t="str" cm="1">
        <f t="array" ref="B39">IF(H39="PROJECT", CHAR(10) &amp; "- " &amp; _xlfn.TEXTJOIN(CHAR(10) &amp; "- ", TRUE, _xlfn._xlws.FILTER($I$9:$I$1000, ($C$9:$C$1000=C39) * ($H$9:$H$1000="Topic"))), "")</f>
        <v/>
      </c>
      <c r="C39" s="45">
        <f>IF(AND(H39="Topic",H38="PROJECT"),C38+1,IF(H39="PROJECT",C38,IF(AND(H39="Topic",H38="Topic"),C38,C38+1)))</f>
        <v>4</v>
      </c>
      <c r="D39" s="46">
        <v>3</v>
      </c>
      <c r="E39" s="58" t="s">
        <v>48</v>
      </c>
      <c r="F39" s="48">
        <v>31</v>
      </c>
      <c r="G39" s="49" t="s">
        <v>49</v>
      </c>
      <c r="H39" s="49" t="s">
        <v>50</v>
      </c>
      <c r="I39" s="50" t="s">
        <v>765</v>
      </c>
      <c r="J39" s="51" t="s">
        <v>766</v>
      </c>
      <c r="K39" s="135" t="str">
        <f t="shared" si="0"/>
        <v xml:space="preserve">[ROLE] Friendly tutor specializing in Dart Fundamentals | [TOPIC] Implement concise function bodies utilizing =&gt; arrow syntax.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10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Dart Fundamentals | 📊 Level: Beginner | 🌐 Coding5s.com
**Concept:** Arrow Syntax (=&gt;)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concise function bodies utilizing =&gt; arrow syntax.. Topic details: Arrow Syntax (=&gt;)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Dart Fundamentals | 📊 Level: Beginner
**Topic:** Implement concise function bodies utilizing =&gt; arrow syntax.
---
 | [FOOTER RULE - STRICT] End your response with: '--- ⚡ *Coding5s Mentor System — Eliminating Epistemic Debt*' | </v>
      </c>
      <c r="M39" s="53">
        <v>0</v>
      </c>
      <c r="N39" s="102" t="str">
        <f t="shared" si="2"/>
        <v>[ROLE] Careless Dart Fundamentals Developer | [TASK] Generate debugging challenges in Dart Fundamentals | | [TOPIC] Implement concise function bodies utilizing =&gt; arrow syntax.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#31 | Stage 2 🐛 Debug | Dart Fundamentals | 📊 Level: Beginner | 🌐 Coding5s.com
Concept: Arrow Syntax (=&gt;)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concise function bodies utilizing =&gt; arrow syntax.. Topic details: Arrow Syntax (=&gt;)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Dart Fundamentals | 📊 Level: Beginner
**Topic:** Implement concise function bodies utilizing =&gt; arrow syntax.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4"/>
        <v>[ROLE] Tech Lead | [TASK] Assign incomplete Dart Fundamentals script challenges | [TOPIC] Implement concise function bodies utilizing =&gt; arrow syntax.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#31 | Stage 3 🧩 Complete | Dart Fundamentals | 📊 Level: Beginner | 🌐 Coding5s.com
**Concept:** Arrow Syntax (=&gt;)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concise function bodies utilizing =&gt; arrow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concise function bodies utilizing =&gt; arrow syntax.. Topic details: Arrow Syntax (=&gt;)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Dart Fundamentals | 📊 Level: Beginner
**Topic:** Implement concise function bodies utilizing =&gt; arrow syntax.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6"/>
        <v>[ROLE] Tech Lead | [TASK] Provide intentionally messy but functional code for learning debugging and improvement | [TOPIC] Implement concise function bodies utilizing =&gt; arrow syntax.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Dart Fundamentals | 📊 Level: Beginner | 🌐 Coding5s.com
**Concept:** Arrow Syntax (=&gt;)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Implement concise function bodies utilizing =&gt; arrow syntax.. Topic details: Arrow Syntax (=&gt;)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Dart Fundamentals | 📊 Level: Beginner
**Topic:** Implement concise function bodies utilizing =&gt; arrow syntax.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8"/>
        <v>[ROLE] Tech Product Manager assigning a Dart Fundamentals Jira Ticket | [TASK] Provide a guided implementation exercise with full solution for learning purposes | [TOPIC] Implement concise function bodies utilizing =&gt; arrow syntax.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Dart Fundamentals | 📊 Level: Beginner | 🌐 Coding5s.com
**Concept:** Arrow Syntax (=&gt;)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concise function bodies utilizing =&gt; arrow syntax.. Goal: Arrow Syntax (=&gt;)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Dart Fundamentals | 📊 Level: Beginner
**Topic:** Implement concise function bodies utilizing =&gt; arrow syntax.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0"/>
        <v/>
      </c>
      <c r="AA39" s="56" t="str">
        <f t="shared" si="11"/>
        <v/>
      </c>
      <c r="AB39" s="56" t="str">
        <f t="shared" si="12"/>
        <v/>
      </c>
      <c r="AC39" s="56" t="str">
        <f t="shared" si="13"/>
        <v/>
      </c>
      <c r="AD39" s="56" t="str">
        <f t="shared" si="14"/>
        <v/>
      </c>
      <c r="AE39" s="40"/>
      <c r="AF39" s="40"/>
      <c r="AG39" s="40"/>
      <c r="AH39" s="56" t="str">
        <f t="shared" si="15"/>
        <v/>
      </c>
      <c r="AI39" s="54"/>
      <c r="AJ39" s="54"/>
      <c r="AK39" s="54">
        <v>31</v>
      </c>
      <c r="AL39" s="54" t="s">
        <v>51</v>
      </c>
      <c r="AM39" s="54" t="s">
        <v>52</v>
      </c>
    </row>
    <row r="40" spans="1:39">
      <c r="A40" s="95">
        <v>14</v>
      </c>
      <c r="B40" s="45" t="str" cm="1">
        <f t="array" ref="B40">IF(H40="PROJECT", CHAR(10) &amp; "- " &amp; _xlfn.TEXTJOIN(CHAR(10) &amp; "- ", TRUE, _xlfn._xlws.FILTER($I$9:$I$1000, ($C$9:$C$1000=C40) * ($H$9:$H$1000="Topic"))), "")</f>
        <v/>
      </c>
      <c r="C40" s="45">
        <f>IF(AND(H40="Topic",H39="PROJECT"),C39+1,IF(H40="PROJECT",C39,IF(AND(H40="Topic",H39="Topic"),C39,C39+1)))</f>
        <v>4</v>
      </c>
      <c r="D40" s="57">
        <v>4</v>
      </c>
      <c r="E40" s="58" t="s">
        <v>48</v>
      </c>
      <c r="F40" s="59">
        <v>32</v>
      </c>
      <c r="G40" s="60" t="s">
        <v>160</v>
      </c>
      <c r="H40" s="60" t="s">
        <v>50</v>
      </c>
      <c r="I40" s="61" t="s">
        <v>767</v>
      </c>
      <c r="J40" s="62" t="s">
        <v>768</v>
      </c>
      <c r="K40" s="135" t="str">
        <f t="shared" si="0"/>
        <v xml:space="preserve">[ROLE] Friendly tutor specializing in Dart Fundamentals | [TOPIC] Define flexible signatures employing [param] and default values.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14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Dart Fundamentals | 📊 Level: Intermediate | 🌐 Coding5s.com
**Concept:** Optional Positional Parameters ([param], default values)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flexible signatures employing [param] and default values.. Topic details: Optional Positional Parameters ([param], default values)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Dart Fundamentals | 📊 Level: Intermediate
**Topic:** Define flexible signatures employing [param] and default values.
---
 | [FOOTER RULE - STRICT] End your response with: '--- ⚡ *Coding5s Mentor System — Eliminating Epistemic Debt*' | </v>
      </c>
      <c r="M40" s="52">
        <v>0</v>
      </c>
      <c r="N40" s="102" t="str">
        <f t="shared" si="2"/>
        <v>[ROLE] Careless Dart Fundamentals Developer | [TASK] Generate debugging challenges in Dart Fundamentals | | [TOPIC] Define flexible signatures employing [param] and default values.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#32 | Stage 2 🐛 Debug | Dart Fundamentals | 📊 Level: Intermediate | 🌐 Coding5s.com
Concept: Optional Positional Parameters ([param], default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flexible signatures employing [param] and default values.. Topic details: Optional Positional Parameters ([param],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Dart Fundamentals | 📊 Level: Intermediate
**Topic:** Define flexible signatures employing [param] and default values.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4"/>
        <v>[ROLE] Tech Lead | [TASK] Assign incomplete Dart Fundamentals script challenges | [TOPIC] Define flexible signatures employing [param] and default values.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#32 | Stage 3 🧩 Complete | Dart Fundamentals | 📊 Level: Intermediate | 🌐 Coding5s.com
**Concept:** Optional Positional Parameters ([param], default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flexible signatures employing [param] and default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flexible signatures employing [param] and default values.. Topic details: Optional Positional Parameters ([param],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Dart Fundamentals | 📊 Level: Intermediate
**Topic:** Define flexible signatures employing [param] and default values.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6"/>
        <v>[ROLE] Tech Lead | [TASK] Provide intentionally messy but functional code for learning debugging and improvement | [TOPIC] Define flexible signatures employing [param] and default values.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Dart Fundamentals | 📊 Level: Intermediate | 🌐 Coding5s.com
**Concept:** Optional Positional Parameters ([param], default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Define flexible signatures employing [param] and default values.. Topic details: Optional Positional Parameters ([param],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Dart Fundamentals | 📊 Level: Intermediate
**Topic:** Define flexible signatures employing [param] and default values.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8"/>
        <v>[ROLE] Tech Product Manager assigning a Dart Fundamentals Jira Ticket | [TASK] Provide a guided implementation exercise with full solution for learning purposes | [TOPIC] Define flexible signatures employing [param] and default values.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Dart Fundamentals | 📊 Level: Intermediate | 🌐 Coding5s.com
**Concept:** Optional Positional Parameters ([param], default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flexible signatures employing [param] and default values.. Goal: Optional Positional Parameters ([param],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Dart Fundamentals | 📊 Level: Intermediate
**Topic:** Define flexible signatures employing [param] and default values.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0"/>
        <v/>
      </c>
      <c r="AA40" s="56" t="str">
        <f t="shared" si="11"/>
        <v/>
      </c>
      <c r="AB40" s="56" t="str">
        <f t="shared" si="12"/>
        <v/>
      </c>
      <c r="AC40" s="56" t="str">
        <f t="shared" si="13"/>
        <v/>
      </c>
      <c r="AD40" s="56" t="str">
        <f t="shared" si="14"/>
        <v/>
      </c>
      <c r="AE40" s="40"/>
      <c r="AF40" s="40"/>
      <c r="AG40" s="40"/>
      <c r="AH40" s="56" t="str">
        <f t="shared" si="15"/>
        <v/>
      </c>
      <c r="AI40" s="54"/>
      <c r="AJ40" s="54"/>
      <c r="AK40" s="54">
        <v>32</v>
      </c>
      <c r="AL40" s="54" t="s">
        <v>57</v>
      </c>
      <c r="AM40" s="54" t="s">
        <v>58</v>
      </c>
    </row>
    <row r="41" spans="1:39">
      <c r="A41" s="95">
        <v>15</v>
      </c>
      <c r="B41" s="45" t="str" cm="1">
        <f t="array" ref="B41">IF(H41="PROJECT", CHAR(10) &amp; "- " &amp; _xlfn.TEXTJOIN(CHAR(10) &amp; "- ", TRUE, _xlfn._xlws.FILTER($I$9:$I$1000, ($C$9:$C$1000=C41) * ($H$9:$H$1000="Topic"))), "")</f>
        <v/>
      </c>
      <c r="C41" s="45">
        <f>IF(AND(H41="Topic",H40="PROJECT"),C40+1,IF(H41="PROJECT",C40,IF(AND(H41="Topic",H40="Topic"),C40,C40+1)))</f>
        <v>4</v>
      </c>
      <c r="D41" s="46">
        <v>4</v>
      </c>
      <c r="E41" s="58" t="s">
        <v>48</v>
      </c>
      <c r="F41" s="48">
        <v>33</v>
      </c>
      <c r="G41" s="49" t="s">
        <v>160</v>
      </c>
      <c r="H41" s="49" t="s">
        <v>50</v>
      </c>
      <c r="I41" s="50" t="s">
        <v>769</v>
      </c>
      <c r="J41" s="51" t="s">
        <v>770</v>
      </c>
      <c r="K41" s="135" t="str">
        <f t="shared" si="0"/>
        <v xml:space="preserve">[ROLE] Friendly tutor specializing in Dart Fundamentals | [TOPIC] Create explicit APIs utilizing {param}, required, and default values.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15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Dart Fundamentals | 📊 Level: Intermediate | 🌐 Coding5s.com
**Concept:** Named Parameters ({param}, required, default values)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explicit APIs utilizing {param}, required, and default values.. Topic details: Named Parameters ({param}, required, default values)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Dart Fundamentals | 📊 Level: Intermediate
**Topic:** Create explicit APIs utilizing {param}, required, and default values.
---
 | [FOOTER RULE - STRICT] End your response with: '--- ⚡ *Coding5s Mentor System — Eliminating Epistemic Debt*' | </v>
      </c>
      <c r="M41" s="53">
        <v>0</v>
      </c>
      <c r="N41" s="102" t="str">
        <f t="shared" si="2"/>
        <v>[ROLE] Careless Dart Fundamentals Developer | [TASK] Generate debugging challenges in Dart Fundamentals | | [TOPIC] Create explicit APIs utilizing {param}, required, and default values.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#33 | Stage 2 🐛 Debug | Dart Fundamentals | 📊 Level: Intermediate | 🌐 Coding5s.com
Concept: Named Parameters ({param}, required, default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explicit APIs utilizing {param}, required, and default values.. Topic details: Named Parameters ({param}, required,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Dart Fundamentals | 📊 Level: Intermediate
**Topic:** Create explicit APIs utilizing {param}, required, and default values.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4"/>
        <v>[ROLE] Tech Lead | [TASK] Assign incomplete Dart Fundamentals script challenges | [TOPIC] Create explicit APIs utilizing {param}, required, and default values.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#33 | Stage 3 🧩 Complete | Dart Fundamentals | 📊 Level: Intermediate | 🌐 Coding5s.com
**Concept:** Named Parameters ({param}, required, default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explicit APIs utilizing {param}, required, and default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explicit APIs utilizing {param}, required, and default values.. Topic details: Named Parameters ({param}, required,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Dart Fundamentals | 📊 Level: Intermediate
**Topic:** Create explicit APIs utilizing {param}, required, and default values.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6"/>
        <v>[ROLE] Tech Lead | [TASK] Provide intentionally messy but functional code for learning debugging and improvement | [TOPIC] Create explicit APIs utilizing {param}, required, and default values.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Dart Fundamentals | 📊 Level: Intermediate | 🌐 Coding5s.com
**Concept:** Named Parameters ({param}, required, default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Create explicit APIs utilizing {param}, required, and default values.. Topic details: Named Parameters ({param}, required,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Dart Fundamentals | 📊 Level: Intermediate
**Topic:** Create explicit APIs utilizing {param}, required, and default values.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8"/>
        <v>[ROLE] Tech Product Manager assigning a Dart Fundamentals Jira Ticket | [TASK] Provide a guided implementation exercise with full solution for learning purposes | [TOPIC] Create explicit APIs utilizing {param}, required, and default values.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Dart Fundamentals | 📊 Level: Intermediate | 🌐 Coding5s.com
**Concept:** Named Parameters ({param}, required, default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explicit APIs utilizing {param}, required, and default values.. Goal: Named Parameters ({param}, required,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Dart Fundamentals | 📊 Level: Intermediate
**Topic:** Create explicit APIs utilizing {param}, required, and default values.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0"/>
        <v/>
      </c>
      <c r="AA41" s="56" t="str">
        <f t="shared" si="11"/>
        <v/>
      </c>
      <c r="AB41" s="56" t="str">
        <f t="shared" si="12"/>
        <v/>
      </c>
      <c r="AC41" s="56" t="str">
        <f t="shared" si="13"/>
        <v/>
      </c>
      <c r="AD41" s="56" t="str">
        <f t="shared" si="14"/>
        <v/>
      </c>
      <c r="AE41" s="40"/>
      <c r="AF41" s="40"/>
      <c r="AG41" s="40"/>
      <c r="AH41" s="56" t="str">
        <f t="shared" si="15"/>
        <v/>
      </c>
      <c r="AI41" s="54"/>
      <c r="AJ41" s="54"/>
      <c r="AK41" s="54">
        <v>33</v>
      </c>
      <c r="AL41" s="54" t="s">
        <v>62</v>
      </c>
      <c r="AM41" s="54" t="s">
        <v>63</v>
      </c>
    </row>
    <row r="42" spans="1:39">
      <c r="A42" s="95">
        <v>32</v>
      </c>
      <c r="B42" s="45" t="str" cm="1">
        <f t="array" ref="B42">IF(H42="PROJECT", CHAR(10) &amp; "- " &amp; _xlfn.TEXTJOIN(CHAR(10) &amp; "- ", TRUE, _xlfn._xlws.FILTER($I$9:$I$1000, ($C$9:$C$1000=C42) * ($H$9:$H$1000="Topic"))), "")</f>
        <v xml:space="preserve">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v>
      </c>
      <c r="C42" s="45">
        <f>IF(AND(H42="Topic",H41="PROJECT"),C41+1,IF(H42="PROJECT",C41,IF(AND(H42="Topic",H41="Topic"),C41,C41+1)))</f>
        <v>4</v>
      </c>
      <c r="D42" s="57">
        <v>0</v>
      </c>
      <c r="E42" s="58" t="s">
        <v>48</v>
      </c>
      <c r="F42" s="59">
        <v>34</v>
      </c>
      <c r="G42" s="60" t="s">
        <v>160</v>
      </c>
      <c r="H42" s="60" t="s">
        <v>79</v>
      </c>
      <c r="I42" s="61" t="s">
        <v>771</v>
      </c>
      <c r="J42" s="62" t="s">
        <v>772</v>
      </c>
      <c r="K42" s="135" t="str">
        <f t="shared" si="0"/>
        <v>[TASK] Teach through a practical Dart Fundamentals -  project following the micro-learning methodology, acting as a supportive tutor, creating a project about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pubspec.yaml dependencies block (dependencies: package_name: ^version) at the top. | [SCOPE_ARCHITECTURE_RULE] Rule: Build apps: bi-directional Isolate comms, complex Stream transformations, exhaustive switch events. | [VISUAL_ARCHITECTURE_COMMENTS]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Dart Fundamentals | 📊 Level: Intermediate | 🌐 Coding5s.com
**Project:** Resilient Calculator Module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2"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resilient math calculator consolidating error handling, assertions, function return types, and varied parameter configurations.. Topics applied in this project: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Dart Fundamentals | 📊 Level: Intermediate
**Project:** Develop a resilient math calculator consolidating error handling, assertions, function return types, and varied parameter configurations.
---
 | [FOOTER RULE - STRICT] End your response with: '--- ⚡ *Coding5s Mentor System — Eliminating Epistemic Debt*' | </v>
      </c>
      <c r="M42" s="52">
        <v>0</v>
      </c>
      <c r="N42" s="102" t="str">
        <f t="shared" si="2"/>
        <v>[ROLE] Careless Dart Fundamentals Developer | [TASK] Generate debugging project in Dart Fundamentals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[OUTPUT] Only header, dataset summary or statement (if any), email intro, objective, expected output, broken code, and footer | [HEADER RULE - STRICT] You MUST start your entire response EXACTLY with this markdown block (do not print anything before it):
### 🚀 Project #34 | Stage 2 | Dart Fundamentals | 📊 Level: Intermediate | 🌐 Coding5s.com
Project: Resilient Calculator Module (Project)
---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2"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Dart Fundamentals | 📊 Level: Intermediate
**Project:** Develop a resilient math calculator consolidating error handling, assertions, function return types, and varied parameter configurations.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4"/>
        <v>[ROLE] Tech Lead | [TASK] Assign incomplete project script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Dart Fundamentals | 📊 Level: Intermediate | 🌐 Coding5s.com
**Project:** Resilient Calculator Module (Project)
---
 | [EXTERNAL_PACKAGE_PROTOCOL] Require standard dart pub tooling and pubspec.yaml for dependencies. | [CHALLENGE_CONSTRAINTS_POLICY] MUST be between 30–60 lines of EXECUTABLE base Dart code (STRICT: Do NOT count comments or TODOs). Must feature Stream-based event pipelines or asynchronous isolate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2"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Dart Fundamentals | 📊 Level: Intermediate
**Project:** Develop a resilient math calculator consolidating error handling, assertions, function return types, and varied parameter configurations.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6"/>
        <v>[ROLE] Tech Lead | [TASK] Provide a messy but functional project for refactoring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[PERSONA RULE] Act as a Tech Lead. A junior wrote this working but messy code. Tone: professional but exhausted | [HEADER RULE - STRICT] You MUST start your entire response EXACTLY with this markdown block (do not print anything before it):
### 🚀 Project #34 | Stage 4 | Dart Fundamentals | 📊 Level: Intermediate | 🌐 Coding5s.com
**Project:** Resilient Calculator Module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2"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Dart Fundamentals | 📊 Level: Intermediate
**Project:** Develop a resilient math calculator consolidating error handling, assertions, function return types, and varied parameter configurations.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8"/>
        <v>[ROLE] Tech Product Manager assigning a Dart Fundamentals Jira Ticket | [TASK] Provide a guided project implementation with full solution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[PERSONA RULE] Act as a professional Tech Product Manager defining a project ticket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Project #34 | Stage 5 | Dart Fundamentals | 📊 Level: Intermediate | 🌐 Coding5s.com
**Project:** Resilient Calculator Module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2"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resilient math calculator consolidating error handling, assertions, function return types, and varied parameter configurations.. Topics integrated: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Business Goal: Resilient Calculator Module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Dart Fundamentals | 📊 Level: Intermediate
**Project:** Develop a resilient math calculator consolidating error handling, assertions, function return types, and varied parameter configurations.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0"/>
        <v>[TASK] Teach through a practical Dart Fundamentals -  project following the micro-learning methodology, acting as a supportive tutor, creating a project about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pubspec.yaml dependencies block (dependencies: package_name: ^version) at the top. | [SCOPE_ARCHITECTURE_RULE] Rule: Build apps: bi-directional Isolate comms, complex Stream transformations, exhaustive switch events. | [VISUAL_ARCHITECTURE_COMMENTS]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Dart Fundamentals | 📊 Level: Intermediate | 🌐 Coding5s.com
**Project:** Resilient Calculator Module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2" s="56" t="str">
        <f t="shared" si="11"/>
        <v>[ROLE] Careless Dart Fundamentals Developer | [TASK] Generate debugging project in Dart Fundamentals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[OUTPUT] Only header, dataset summary or statement (if any), email intro, objective, expected output, broken code, and footer | [HEADER RULE - STRICT] You MUST start your entire response EXACTLY with this markdown block (do not print anything before it):
### 🚀 Project #34 | Stage 2 | Dart Fundamentals | 📊 Level: Intermediate | 🌐 Coding5s.com
Project: Resilient Calculator Module (Project)
---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2" s="56" t="str">
        <f t="shared" si="12"/>
        <v>[ROLE] Tech Lead | [TASK] Assign incomplete project script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Dart Fundamentals | 📊 Level: Intermediate | 🌐 Coding5s.com
**Project:** Resilient Calculator Module (Project)
---
 | [EXTERNAL_PACKAGE_PROTOCOL] Require standard dart pub tooling and pubspec.yaml for dependencies. | [CHALLENGE_CONSTRAINTS_POLICY] MUST be between 30–60 lines of EXECUTABLE base Dart code (STRICT: Do NOT count comments or TODOs). Must feature Stream-based event pipelines or asynchronous isolate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2" s="56" t="str">
        <f t="shared" si="13"/>
        <v>[ROLE] Tech Lead | [TASK] Provide a messy but functional project for refactoring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[PERSONA RULE] Act as a Tech Lead. A junior wrote this working but messy code. Tone: professional but exhausted | [HEADER RULE - STRICT] You MUST start your entire response EXACTLY with this markdown block (do not print anything before it):
### 🚀 Project #34 | Stage 4 | Dart Fundamentals | 📊 Level: Intermediate | 🌐 Coding5s.com
**Project:** Resilient Calculator Module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2" s="56" t="str">
        <f t="shared" si="14"/>
        <v>[ROLE] Tech Product Manager assigning a Dart Fundamentals Jira Ticket | [TASK] Provide a guided project implementation with full solution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[PERSONA RULE] Act as a professional Tech Product Manager defining a project ticket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Project #34 | Stage 5 | Dart Fundamentals | 📊 Level: Intermediate | 🌐 Coding5s.com
**Project:** Resilient Calculator Module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2" s="40"/>
      <c r="AF42" s="40"/>
      <c r="AG42" s="40"/>
      <c r="AH42" s="56" t="str">
        <f t="shared" si="15"/>
        <v/>
      </c>
      <c r="AI42" s="54"/>
      <c r="AJ42" s="54"/>
      <c r="AK42" s="54">
        <v>34</v>
      </c>
      <c r="AL42" s="54" t="s">
        <v>68</v>
      </c>
      <c r="AM42" s="54" t="s">
        <v>69</v>
      </c>
    </row>
    <row r="43" spans="1:39">
      <c r="A43" s="95">
        <v>18</v>
      </c>
      <c r="B43" s="45" t="str" cm="1">
        <f t="array" ref="B43">IF(H43="PROJECT", CHAR(10) &amp; "- " &amp; _xlfn.TEXTJOIN(CHAR(10) &amp; "- ", TRUE, _xlfn._xlws.FILTER($I$9:$I$1000, ($C$9:$C$1000=C43) * ($H$9:$H$1000="Topic"))), "")</f>
        <v/>
      </c>
      <c r="C43" s="45">
        <f>IF(AND(H43="Topic",H42="PROJECT"),C42+1,IF(H43="PROJECT",C42,IF(AND(H43="Topic",H42="Topic"),C42,C42+1)))</f>
        <v>5</v>
      </c>
      <c r="D43" s="46">
        <v>4</v>
      </c>
      <c r="E43" s="58" t="s">
        <v>48</v>
      </c>
      <c r="F43" s="48">
        <v>35</v>
      </c>
      <c r="G43" s="49" t="s">
        <v>160</v>
      </c>
      <c r="H43" s="49" t="s">
        <v>50</v>
      </c>
      <c r="I43" s="50" t="s">
        <v>773</v>
      </c>
      <c r="J43" s="51" t="s">
        <v>774</v>
      </c>
      <c r="K43" s="135" t="str">
        <f t="shared" si="0"/>
        <v xml:space="preserve">[ROLE] Friendly tutor specializing in Dart Fundamentals | [TOPIC] Capture scope and behavior using Lambdas, lexical scope, and passing functions.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18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Dart Fundamentals | 📊 Level: Intermediate | 🌐 Coding5s.com
**Concept:** Anonymous Functions &amp; Closures (Lambdas, lexical scope, passing functions)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scope and behavior using Lambdas, lexical scope, and passing functions.. Topic details: Anonymous Functions &amp; Closures (Lambdas, lexical scope, passing functions)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Dart Fundamentals | 📊 Level: Intermediate
**Topic:** Capture scope and behavior using Lambdas, lexical scope, and passing functions.
---
 | [FOOTER RULE - STRICT] End your response with: '--- ⚡ *Coding5s Mentor System — Eliminating Epistemic Debt*' | </v>
      </c>
      <c r="M43" s="53">
        <v>0</v>
      </c>
      <c r="N43" s="102" t="str">
        <f t="shared" si="2"/>
        <v>[ROLE] Careless Dart Fundamentals Developer | [TASK] Generate debugging challenges in Dart Fundamentals | | [TOPIC] Capture scope and behavior using Lambdas, lexical scope, and passing functions.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#35 | Stage 2 🐛 Debug | Dart Fundamentals | 📊 Level: Intermediate | 🌐 Coding5s.com
Concept: Anonymous Functions &amp; Closures (Lambdas, lexical scope, passing functions)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scope and behavior using Lambdas, lexical scope, and passing functions.. Topic details: Anonymous Functions &amp; Closures (Lambdas, lexical scope, passing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Dart Fundamentals | 📊 Level: Intermediate
**Topic:** Capture scope and behavior using Lambdas, lexical scope, and passing functions.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4"/>
        <v>[ROLE] Tech Lead | [TASK] Assign incomplete Dart Fundamentals script challenges | [TOPIC] Capture scope and behavior using Lambdas, lexical scope, and passing functions.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#35 | Stage 3 🧩 Complete | Dart Fundamentals | 📊 Level: Intermediate | 🌐 Coding5s.com
**Concept:** Anonymous Functions &amp; Closures (Lambdas, lexical scope, passing functions)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scope and behavior using Lambdas, lexical scope, and passing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scope and behavior using Lambdas, lexical scope, and passing functions.. Topic details: Anonymous Functions &amp; Closures (Lambdas, lexical scope, passing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Dart Fundamentals | 📊 Level: Intermediate
**Topic:** Capture scope and behavior using Lambdas, lexical scope, and passing functions.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6"/>
        <v>[ROLE] Tech Lead | [TASK] Provide intentionally messy but functional code for learning debugging and improvement | [TOPIC] Capture scope and behavior using Lambdas, lexical scope, and passing functions.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Dart Fundamentals | 📊 Level: Intermediate | 🌐 Coding5s.com
**Concept:** Anonymous Functions &amp; Closures (Lambdas, lexical scope, passing functions)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Capture scope and behavior using Lambdas, lexical scope, and passing functions.. Topic details: Anonymous Functions &amp; Closures (Lambdas, lexical scope, passing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Dart Fundamentals | 📊 Level: Intermediate
**Topic:** Capture scope and behavior using Lambdas, lexical scope, and passing functions.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8"/>
        <v>[ROLE] Tech Product Manager assigning a Dart Fundamentals Jira Ticket | [TASK] Provide a guided implementation exercise with full solution for learning purposes | [TOPIC] Capture scope and behavior using Lambdas, lexical scope, and passing functions.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Dart Fundamentals | 📊 Level: Intermediate | 🌐 Coding5s.com
**Concept:** Anonymous Functions &amp; Closures (Lambdas, lexical scope, passing functions)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scope and behavior using Lambdas, lexical scope, and passing functions.. Goal: Anonymous Functions &amp; Closures (Lambdas, lexical scope, passing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Dart Fundamentals | 📊 Level: Intermediate
**Topic:** Capture scope and behavior using Lambdas, lexical scope, and passing functions.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0"/>
        <v/>
      </c>
      <c r="AA43" s="56" t="str">
        <f t="shared" si="11"/>
        <v/>
      </c>
      <c r="AB43" s="56" t="str">
        <f t="shared" si="12"/>
        <v/>
      </c>
      <c r="AC43" s="56" t="str">
        <f t="shared" si="13"/>
        <v/>
      </c>
      <c r="AD43" s="56" t="str">
        <f t="shared" si="14"/>
        <v/>
      </c>
      <c r="AE43" s="40"/>
      <c r="AF43" s="40"/>
      <c r="AG43" s="40"/>
      <c r="AH43" s="56" t="str">
        <f t="shared" si="15"/>
        <v/>
      </c>
      <c r="AI43" s="54"/>
      <c r="AJ43" s="54"/>
      <c r="AK43" s="54">
        <v>35</v>
      </c>
      <c r="AL43" s="54" t="s">
        <v>74</v>
      </c>
      <c r="AM43" s="54" t="s">
        <v>75</v>
      </c>
    </row>
    <row r="44" spans="1:39">
      <c r="A44" s="95">
        <v>12</v>
      </c>
      <c r="B44" s="45" t="str" cm="1">
        <f t="array" ref="B44">IF(H44="PROJECT", CHAR(10) &amp; "- " &amp; _xlfn.TEXTJOIN(CHAR(10) &amp; "- ", TRUE, _xlfn._xlws.FILTER($I$9:$I$1000, ($C$9:$C$1000=C44) * ($H$9:$H$1000="Topic"))), "")</f>
        <v/>
      </c>
      <c r="C44" s="45">
        <f>IF(AND(H44="Topic",H43="PROJECT"),C43+1,IF(H44="PROJECT",C43,IF(AND(H44="Topic",H43="Topic"),C43,C43+1)))</f>
        <v>5</v>
      </c>
      <c r="D44" s="57">
        <v>3</v>
      </c>
      <c r="E44" s="58" t="s">
        <v>48</v>
      </c>
      <c r="F44" s="59">
        <v>36</v>
      </c>
      <c r="G44" s="60" t="s">
        <v>49</v>
      </c>
      <c r="H44" s="60" t="s">
        <v>50</v>
      </c>
      <c r="I44" s="61" t="s">
        <v>775</v>
      </c>
      <c r="J44" s="62" t="s">
        <v>776</v>
      </c>
      <c r="K44" s="135" t="str">
        <f t="shared" si="0"/>
        <v xml:space="preserve">[ROLE] Friendly tutor specializing in Dart Fundamentals | [TOPIC] Initialize ordered sequences utilizing List, indexing, and length properties.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12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Dart Fundamentals | 📊 Level: Beginner | 🌐 Coding5s.com
**Concept:** Lists Creation &amp; Generics (List, indexing, length)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Initialize ordered sequences utilizing List, indexing, and length properties.. Topic details: Lists Creation &amp; Generics (List, indexing, length)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Dart Fundamentals | 📊 Level: Beginner
**Topic:** Initialize ordered sequences utilizing List, indexing, and length properties.
---
 | [FOOTER RULE - STRICT] End your response with: '--- ⚡ *Coding5s Mentor System — Eliminating Epistemic Debt*' | </v>
      </c>
      <c r="M44" s="52">
        <v>0</v>
      </c>
      <c r="N44" s="102" t="str">
        <f t="shared" si="2"/>
        <v>[ROLE] Careless Dart Fundamentals Developer | [TASK] Generate debugging challenges in Dart Fundamentals | | [TOPIC] Initialize ordered sequences utilizing List, indexing, and length properties.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#36 | Stage 2 🐛 Debug | Dart Fundamentals | 📊 Level: Beginner | 🌐 Coding5s.com
Concept: Lists Creation &amp; Generics (List, indexing, length)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Initialize ordered sequences utilizing List, indexing, and length properties.. Topic details: Lists Creation &amp; Generics (List, indexing, length)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Dart Fundamentals | 📊 Level: Beginner
**Topic:** Initialize ordered sequences utilizing List, indexing, and length properties.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4"/>
        <v>[ROLE] Tech Lead | [TASK] Assign incomplete Dart Fundamentals script challenges | [TOPIC] Initialize ordered sequences utilizing List, indexing, and length properties.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#36 | Stage 3 🧩 Complete | Dart Fundamentals | 📊 Level: Beginner | 🌐 Coding5s.com
**Concept:** Lists Creation &amp; Generics (List, indexing, length)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Initialize ordered sequences utilizing List, indexing, and length properties..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Initialize ordered sequences utilizing List, indexing, and length properties.. Topic details: Lists Creation &amp; Generics (List, indexing, length)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Dart Fundamentals | 📊 Level: Beginner
**Topic:** Initialize ordered sequences utilizing List, indexing, and length properties.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6"/>
        <v>[ROLE] Tech Lead | [TASK] Provide intentionally messy but functional code for learning debugging and improvement | [TOPIC] Initialize ordered sequences utilizing List, indexing, and length properties.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Dart Fundamentals | 📊 Level: Beginner | 🌐 Coding5s.com
**Concept:** Lists Creation &amp; Generics (List, indexing, length)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Initialize ordered sequences utilizing List, indexing, and length properties.. Topic details: Lists Creation &amp; Generics (List, indexing, length)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Dart Fundamentals | 📊 Level: Beginner
**Topic:** Initialize ordered sequences utilizing List, indexing, and length properties.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8"/>
        <v>[ROLE] Tech Product Manager assigning a Dart Fundamentals Jira Ticket | [TASK] Provide a guided implementation exercise with full solution for learning purposes | [TOPIC] Initialize ordered sequences utilizing List, indexing, and length properties.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Dart Fundamentals | 📊 Level: Beginner | 🌐 Coding5s.com
**Concept:** Lists Creation &amp; Generics (List, indexing, length)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Initialize ordered sequences utilizing List, indexing, and length properties.. Goal: Lists Creation &amp; Generics (List, indexing, length)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Dart Fundamentals | 📊 Level: Beginner
**Topic:** Initialize ordered sequences utilizing List, indexing, and length properties.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0"/>
        <v/>
      </c>
      <c r="AA44" s="56" t="str">
        <f t="shared" si="11"/>
        <v/>
      </c>
      <c r="AB44" s="56" t="str">
        <f t="shared" si="12"/>
        <v/>
      </c>
      <c r="AC44" s="56" t="str">
        <f t="shared" si="13"/>
        <v/>
      </c>
      <c r="AD44" s="56" t="str">
        <f t="shared" si="14"/>
        <v/>
      </c>
      <c r="AE44" s="40"/>
      <c r="AF44" s="40"/>
      <c r="AG44" s="40"/>
      <c r="AH44" s="56" t="str">
        <f t="shared" si="15"/>
        <v/>
      </c>
      <c r="AI44" s="54"/>
      <c r="AJ44" s="54"/>
      <c r="AK44" s="54">
        <v>36</v>
      </c>
      <c r="AL44" s="54" t="s">
        <v>80</v>
      </c>
      <c r="AM44" s="54" t="s">
        <v>81</v>
      </c>
    </row>
    <row r="45" spans="1:39">
      <c r="A45" s="95">
        <v>12</v>
      </c>
      <c r="B45" s="45" t="str" cm="1">
        <f t="array" ref="B45">IF(H45="PROJECT", CHAR(10) &amp; "- " &amp; _xlfn.TEXTJOIN(CHAR(10) &amp; "- ", TRUE, _xlfn._xlws.FILTER($I$9:$I$1000, ($C$9:$C$1000=C45) * ($H$9:$H$1000="Topic"))), "")</f>
        <v/>
      </c>
      <c r="C45" s="45">
        <f>IF(AND(H45="Topic",H44="PROJECT"),C44+1,IF(H45="PROJECT",C44,IF(AND(H45="Topic",H44="Topic"),C44,C44+1)))</f>
        <v>5</v>
      </c>
      <c r="D45" s="46">
        <v>3</v>
      </c>
      <c r="E45" s="58" t="s">
        <v>48</v>
      </c>
      <c r="F45" s="48">
        <v>37</v>
      </c>
      <c r="G45" s="49" t="s">
        <v>49</v>
      </c>
      <c r="H45" s="49" t="s">
        <v>50</v>
      </c>
      <c r="I45" s="50" t="s">
        <v>777</v>
      </c>
      <c r="J45" s="51" t="s">
        <v>778</v>
      </c>
      <c r="K45" s="135" t="str">
        <f t="shared" si="0"/>
        <v xml:space="preserve">[ROLE] Friendly tutor specializing in Dart Fundamentals | [TOPIC] Declare unique item clusters using Set and uniqueness validation.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12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Dart Fundamentals | 📊 Level: Beginner | 🌐 Coding5s.com
**Concept:** Sets Creation &amp; Generics (Set, uniqueness)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unique item clusters using Set and uniqueness validation.. Topic details: Sets Creation &amp; Generics (Set, uniqueness)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Dart Fundamentals | 📊 Level: Beginner
**Topic:** Declare unique item clusters using Set and uniqueness validation.
---
 | [FOOTER RULE - STRICT] End your response with: '--- ⚡ *Coding5s Mentor System — Eliminating Epistemic Debt*' | </v>
      </c>
      <c r="M45" s="53">
        <v>0</v>
      </c>
      <c r="N45" s="102" t="str">
        <f t="shared" si="2"/>
        <v>[ROLE] Careless Dart Fundamentals Developer | [TASK] Generate debugging challenges in Dart Fundamentals | | [TOPIC] Declare unique item clusters using Set and uniqueness validation.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#37 | Stage 2 🐛 Debug | Dart Fundamentals | 📊 Level: Beginner | 🌐 Coding5s.com
Concept: Sets Creation &amp; Generics (Set, uniqueness)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unique item clusters using Set and uniqueness validation.. Topic details: Sets Creation &amp; Generics (Set, uniqueness)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Dart Fundamentals | 📊 Level: Beginner
**Topic:** Declare unique item clusters using Set and uniqueness validation.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4"/>
        <v>[ROLE] Tech Lead | [TASK] Assign incomplete Dart Fundamentals script challenges | [TOPIC] Declare unique item clusters using Set and uniqueness validation.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#37 | Stage 3 🧩 Complete | Dart Fundamentals | 📊 Level: Beginner | 🌐 Coding5s.com
**Concept:** Sets Creation &amp; Generics (Set, uniqueness)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unique item clusters using Set and uniqueness validation..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unique item clusters using Set and uniqueness validation.. Topic details: Sets Creation &amp; Generics (Set, uniqueness)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Dart Fundamentals | 📊 Level: Beginner
**Topic:** Declare unique item clusters using Set and uniqueness validation.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6"/>
        <v>[ROLE] Tech Lead | [TASK] Provide intentionally messy but functional code for learning debugging and improvement | [TOPIC] Declare unique item clusters using Set and uniqueness validation.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Dart Fundamentals | 📊 Level: Beginner | 🌐 Coding5s.com
**Concept:** Sets Creation &amp; Generics (Set, uniqueness)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Declare unique item clusters using Set and uniqueness validation.. Topic details: Sets Creation &amp; Generics (Set, uniqueness)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Dart Fundamentals | 📊 Level: Beginner
**Topic:** Declare unique item clusters using Set and uniqueness validation.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8"/>
        <v>[ROLE] Tech Product Manager assigning a Dart Fundamentals Jira Ticket | [TASK] Provide a guided implementation exercise with full solution for learning purposes | [TOPIC] Declare unique item clusters using Set and uniqueness validation.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Dart Fundamentals | 📊 Level: Beginner | 🌐 Coding5s.com
**Concept:** Sets Creation &amp; Generics (Set, uniqueness)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unique item clusters using Set and uniqueness validation.. Goal: Sets Creation &amp; Generics (Set, uniqueness)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Dart Fundamentals | 📊 Level: Beginner
**Topic:** Declare unique item clusters using Set and uniqueness validation.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0"/>
        <v/>
      </c>
      <c r="AA45" s="56" t="str">
        <f t="shared" si="11"/>
        <v/>
      </c>
      <c r="AB45" s="56" t="str">
        <f t="shared" si="12"/>
        <v/>
      </c>
      <c r="AC45" s="56" t="str">
        <f t="shared" si="13"/>
        <v/>
      </c>
      <c r="AD45" s="56" t="str">
        <f t="shared" si="14"/>
        <v/>
      </c>
      <c r="AE45" s="40"/>
      <c r="AF45" s="40"/>
      <c r="AG45" s="40"/>
      <c r="AH45" s="56" t="str">
        <f t="shared" si="15"/>
        <v/>
      </c>
      <c r="AI45" s="54"/>
      <c r="AJ45" s="54"/>
      <c r="AK45" s="54">
        <v>37</v>
      </c>
      <c r="AL45" s="54" t="s">
        <v>85</v>
      </c>
      <c r="AM45" s="54" t="s">
        <v>86</v>
      </c>
    </row>
    <row r="46" spans="1:39">
      <c r="A46" s="95">
        <v>14</v>
      </c>
      <c r="B46" s="45" t="str" cm="1">
        <f t="array" ref="B46">IF(H46="PROJECT", CHAR(10) &amp; "- " &amp; _xlfn.TEXTJOIN(CHAR(10) &amp; "- ", TRUE, _xlfn._xlws.FILTER($I$9:$I$1000, ($C$9:$C$1000=C46) * ($H$9:$H$1000="Topic"))), "")</f>
        <v/>
      </c>
      <c r="C46" s="45">
        <f>IF(AND(H46="Topic",H45="PROJECT"),C45+1,IF(H46="PROJECT",C45,IF(AND(H46="Topic",H45="Topic"),C45,C45+1)))</f>
        <v>5</v>
      </c>
      <c r="D46" s="57">
        <v>3</v>
      </c>
      <c r="E46" s="58" t="s">
        <v>48</v>
      </c>
      <c r="F46" s="59">
        <v>38</v>
      </c>
      <c r="G46" s="60" t="s">
        <v>49</v>
      </c>
      <c r="H46" s="60" t="s">
        <v>50</v>
      </c>
      <c r="I46" s="61" t="s">
        <v>779</v>
      </c>
      <c r="J46" s="62" t="s">
        <v>780</v>
      </c>
      <c r="K46" s="135" t="str">
        <f t="shared" si="0"/>
        <v xml:space="preserve">[ROLE] Friendly tutor specializing in Dart Fundamentals | [TOPIC] Construct key-value dictionaries utilizing Map&lt;K, V&gt;, keys, and values. | [LEVEL] Beginner | [COUNT] 3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Focus: basic async/await, simple Future functions, synchronous Stream handling. | [CODE_CONSTRAINTS_RULE] Each example MUST: - Use stateful class instances with strict typing or Stream-based message passing - Print steps &amp; result via print() or developer.log() inside isolated scopes or error handlers - MAX 14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Dart Fundamentals | 📊 Level: Beginner | 🌐 Coding5s.com
**Concept:** Maps Creation &amp; Generics (Map&lt;K, V&gt;, keys, values)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key-value dictionaries utilizing Map&lt;K, V&gt;, keys, and values.. Topic details: Maps Creation &amp; Generics (Map&lt;K, V&gt;, keys, values) | [LANGUAGE CONSISTENCY RULE] ALL output text MUST be written strictly in (English). | [LANGUAGE SEED CONTEXT] Language Seed Not Necessary | [LANGUAGE] English | [MENTOR_SCOPE_EXPECTATIONS] Evaluate based on basic async/await and Future usage. Do NOT expect complex StreamControllers or Isolates unless explicitly demanded.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Dart Fundamentals | 📊 Level: Beginner
**Topic:** Construct key-value dictionaries utilizing Map&lt;K, V&gt;, keys, and values.
---
 | [FOOTER RULE - STRICT] End your response with: '--- ⚡ *Coding5s Mentor System — Eliminating Epistemic Debt*' | </v>
      </c>
      <c r="M46" s="52">
        <v>0</v>
      </c>
      <c r="N46" s="102" t="str">
        <f t="shared" si="2"/>
        <v>[ROLE] Careless Dart Fundamentals Developer | [TASK] Generate debugging challenges in Dart Fundamentals | | [TOPIC] Construct key-value dictionaries utilizing Map&lt;K, V&gt;, keys, and values. | | [LEVEL] Beginner |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#38 | Stage 2 🐛 Debug | Dart Fundamentals | 📊 Level: Beginner | 🌐 Coding5s.com
Concept: Maps Creation &amp; Generics (Map&lt;K, V&gt;, keys,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- 5–15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key-value dictionaries utilizing Map&lt;K, V&gt;, keys, and values.. Topic details: Maps Creation &amp; Generics (Map&lt;K, V&gt;, keys,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Dart Fundamentals | 📊 Level: Beginner
**Topic:** Construct key-value dictionaries utilizing Map&lt;K, V&gt;, keys, and values.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4"/>
        <v>[ROLE] Tech Lead | [TASK] Assign incomplete Dart Fundamentals script challenges | [TOPIC] Construct key-value dictionaries utilizing Map&lt;K, V&gt;, keys, and values.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#38 | Stage 3 🧩 Complete | Dart Fundamentals | 📊 Level: Beginner | 🌐 Coding5s.com
**Concept:** Maps Creation &amp; Generics (Map&lt;K, V&gt;, keys,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- 5–15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key-value dictionaries utilizing Map&lt;K, V&gt;, keys, and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key-value dictionaries utilizing Map&lt;K, V&gt;, keys, and values.. Topic details: Maps Creation &amp; Generics (Map&lt;K, V&gt;, keys,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Dart Fundamentals | 📊 Level: Beginner
**Topic:** Construct key-value dictionaries utilizing Map&lt;K, V&gt;, keys, and values.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6"/>
        <v>[ROLE] Tech Lead | [TASK] Provide intentionally messy but functional code for learning debugging and improvement | [TOPIC] Construct key-value dictionaries utilizing Map&lt;K, V&gt;, keys, and values. | [LEVEL] Beginner | [COUNT] 3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Dart Fundamentals | 📊 Level: Beginner | 🌐 Coding5s.com
**Concept:** Maps Creation &amp; Generics (Map&lt;K, V&gt;, keys,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Construct key-value dictionaries utilizing Map&lt;K, V&gt;, keys, and values.. Topic details: Maps Creation &amp; Generics (Map&lt;K, V&gt;, keys,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Dart Fundamentals | 📊 Level: Beginner
**Topic:** Construct key-value dictionaries utilizing Map&lt;K, V&gt;, keys, and values.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8"/>
        <v>[ROLE] Tech Product Manager assigning a Dart Fundamentals Jira Ticket | [TASK] Provide a guided implementation exercise with full solution for learning purposes | [TOPIC] Construct key-value dictionaries utilizing Map&lt;K, V&gt;, keys, and values. | [LEVEL] Beginner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Dart Fundamentals | 📊 Level: Beginner | 🌐 Coding5s.com
**Concept:** Maps Creation &amp; Generics (Map&lt;K, V&gt;, keys, values)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key-value dictionaries utilizing Map&lt;K, V&gt;, keys, and values.. Goal: Maps Creation &amp; Generics (Map&lt;K, V&gt;, keys,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Dart Fundamentals | 📊 Level: Beginner
**Topic:** Construct key-value dictionaries utilizing Map&lt;K, V&gt;, keys, and values.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0"/>
        <v/>
      </c>
      <c r="AA46" s="56" t="str">
        <f t="shared" si="11"/>
        <v/>
      </c>
      <c r="AB46" s="56" t="str">
        <f t="shared" si="12"/>
        <v/>
      </c>
      <c r="AC46" s="56" t="str">
        <f t="shared" si="13"/>
        <v/>
      </c>
      <c r="AD46" s="56" t="str">
        <f t="shared" si="14"/>
        <v/>
      </c>
      <c r="AE46" s="40"/>
      <c r="AF46" s="40"/>
      <c r="AG46" s="40"/>
      <c r="AH46" s="56" t="str">
        <f t="shared" si="15"/>
        <v/>
      </c>
      <c r="AI46" s="54"/>
      <c r="AJ46" s="54"/>
      <c r="AK46" s="54">
        <v>38</v>
      </c>
      <c r="AL46" s="54" t="s">
        <v>90</v>
      </c>
      <c r="AM46" s="54" t="s">
        <v>91</v>
      </c>
    </row>
    <row r="47" spans="1:39">
      <c r="A47" s="95">
        <v>18</v>
      </c>
      <c r="B47" s="45" t="str" cm="1">
        <f t="array" ref="B47">IF(H47="PROJECT", CHAR(10) &amp; "- " &amp; _xlfn.TEXTJOIN(CHAR(10) &amp; "- ", TRUE, _xlfn._xlws.FILTER($I$9:$I$1000, ($C$9:$C$1000=C47) * ($H$9:$H$1000="Topic"))), "")</f>
        <v/>
      </c>
      <c r="C47" s="45">
        <f>IF(AND(H47="Topic",H46="PROJECT"),C46+1,IF(H47="PROJECT",C46,IF(AND(H47="Topic",H46="Topic"),C46,C46+1)))</f>
        <v>5</v>
      </c>
      <c r="D47" s="46">
        <v>4</v>
      </c>
      <c r="E47" s="58" t="s">
        <v>48</v>
      </c>
      <c r="F47" s="48">
        <v>39</v>
      </c>
      <c r="G47" s="49" t="s">
        <v>160</v>
      </c>
      <c r="H47" s="49" t="s">
        <v>50</v>
      </c>
      <c r="I47" s="50" t="s">
        <v>781</v>
      </c>
      <c r="J47" s="51" t="s">
        <v>782</v>
      </c>
      <c r="K47" s="135" t="str">
        <f t="shared" si="0"/>
        <v xml:space="preserve">[ROLE] Friendly tutor specializing in Dart Fundamentals | [TOPIC] Compose dynamic collections employing if, for, spreads ..., and ...? literal operators.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18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Dart Fundamentals | 📊 Level: Intermediate | 🌐 Coding5s.com
**Concept:** Collection Literal Elements (if, for, spreads ..., ...?)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dynamic collections employing if, for, spreads ..., and ...? literal operators.. Topic details: Collection Literal Elements (if, for, spreads ..., ...?)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Dart Fundamentals | 📊 Level: Intermediate
**Topic:** Compose dynamic collections employing if, for, spreads ..., and ...? literal operators.
---
 | [FOOTER RULE - STRICT] End your response with: '--- ⚡ *Coding5s Mentor System — Eliminating Epistemic Debt*' | </v>
      </c>
      <c r="M47" s="53">
        <v>0</v>
      </c>
      <c r="N47" s="102" t="str">
        <f t="shared" si="2"/>
        <v>[ROLE] Careless Dart Fundamentals Developer | [TASK] Generate debugging challenges in Dart Fundamentals | | [TOPIC] Compose dynamic collections employing if, for, spreads ..., and ...? literal operators.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#39 | Stage 2 🐛 Debug | Dart Fundamentals | 📊 Level: Intermediate | 🌐 Coding5s.com
Concept: Collection Literal Elements (if, for, spreads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dynamic collections employing if, for, spreads ..., and ...? literal operators.. Topic details: Collection Literal Elements (if, for, spreads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Dart Fundamentals | 📊 Level: Intermediate
**Topic:** Compose dynamic collections employing if, for, spreads ..., and ...? literal operators.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2" t="str">
        <f t="shared" si="4"/>
        <v>[ROLE] Tech Lead | [TASK] Assign incomplete Dart Fundamentals script challenges | [TOPIC] Compose dynamic collections employing if, for, spreads ..., and ...? literal operators.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#39 | Stage 3 🧩 Complete | Dart Fundamentals | 📊 Level: Intermediate | 🌐 Coding5s.com
**Concept:** Collection Literal Elements (if, for, spreads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dynamic collections employing if, for, spreads ..., and ...? literal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dynamic collections employing if, for, spreads ..., and ...? literal operators.. Topic details: Collection Literal Elements (if, for, spreads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Dart Fundamentals | 📊 Level: Intermediate
**Topic:** Compose dynamic collections employing if, for, spreads ..., and ...? literal operators.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2" t="str">
        <f t="shared" si="6"/>
        <v>[ROLE] Tech Lead | [TASK] Provide intentionally messy but functional code for learning debugging and improvement | [TOPIC] Compose dynamic collections employing if, for, spreads ..., and ...? literal operators.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Dart Fundamentals | 📊 Level: Intermediate | 🌐 Coding5s.com
**Concept:** Collection Literal Elements (if, for, spreads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Compose dynamic collections employing if, for, spreads ..., and ...? literal operators.. Topic details: Collection Literal Elements (if, for, spreads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Dart Fundamentals | 📊 Level: Intermediate
**Topic:** Compose dynamic collections employing if, for, spreads ..., and ...? literal operators.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8"/>
        <v>[ROLE] Tech Product Manager assigning a Dart Fundamentals Jira Ticket | [TASK] Provide a guided implementation exercise with full solution for learning purposes | [TOPIC] Compose dynamic collections employing if, for, spreads ..., and ...? literal operators.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Dart Fundamentals | 📊 Level: Intermediate | 🌐 Coding5s.com
**Concept:** Collection Literal Elements (if, for, spreads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dynamic collections employing if, for, spreads ..., and ...? literal operators.. Goal: Collection Literal Elements (if, for, spreads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Dart Fundamentals | 📊 Level: Intermediate
**Topic:** Compose dynamic collections employing if, for, spreads ..., and ...? literal operators.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0"/>
        <v/>
      </c>
      <c r="AA47" s="56" t="str">
        <f t="shared" si="11"/>
        <v/>
      </c>
      <c r="AB47" s="56" t="str">
        <f t="shared" si="12"/>
        <v/>
      </c>
      <c r="AC47" s="56" t="str">
        <f t="shared" si="13"/>
        <v/>
      </c>
      <c r="AD47" s="56" t="str">
        <f t="shared" si="14"/>
        <v/>
      </c>
      <c r="AE47" s="40"/>
      <c r="AF47" s="40"/>
      <c r="AG47" s="40"/>
      <c r="AH47" s="56" t="str">
        <f t="shared" si="15"/>
        <v/>
      </c>
      <c r="AI47" s="54"/>
      <c r="AJ47" s="54"/>
      <c r="AK47" s="54">
        <v>39</v>
      </c>
      <c r="AL47" s="54" t="s">
        <v>95</v>
      </c>
      <c r="AM47" s="54" t="s">
        <v>96</v>
      </c>
    </row>
    <row r="48" spans="1:39">
      <c r="A48" s="95">
        <v>16</v>
      </c>
      <c r="B48" s="45" t="str" cm="1">
        <f t="array" ref="B48">IF(H48="PROJECT", CHAR(10) &amp; "- " &amp; _xlfn.TEXTJOIN(CHAR(10) &amp; "- ", TRUE, _xlfn._xlws.FILTER($I$9:$I$1000, ($C$9:$C$1000=C48) * ($H$9:$H$1000="Topic"))), "")</f>
        <v/>
      </c>
      <c r="C48" s="45">
        <f>IF(AND(H48="Topic",H47="PROJECT"),C47+1,IF(H48="PROJECT",C47,IF(AND(H48="Topic",H47="Topic"),C47,C47+1)))</f>
        <v>5</v>
      </c>
      <c r="D48" s="57">
        <v>4</v>
      </c>
      <c r="E48" s="58" t="s">
        <v>48</v>
      </c>
      <c r="F48" s="59">
        <v>40</v>
      </c>
      <c r="G48" s="60" t="s">
        <v>160</v>
      </c>
      <c r="H48" s="60" t="s">
        <v>50</v>
      </c>
      <c r="I48" s="61" t="s">
        <v>783</v>
      </c>
      <c r="J48" s="62" t="s">
        <v>784</v>
      </c>
      <c r="K48" s="135" t="str">
        <f t="shared" si="0"/>
        <v xml:space="preserve">[ROLE] Friendly tutor specializing in Dart Fundamentals | [TOPIC] Mutate ordered lists applying add, addAll, insert, remove, and removeAt.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16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Dart Fundamentals | 📊 Level: Intermediate | 🌐 Coding5s.com
**Concept:** List Modification Methods (add, addAll, insert, remove, removeAt)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Mutate ordered lists applying add, addAll, insert, remove, and removeAt.. Topic details: List Modification Methods (add, addAll, insert, remove, removeAt)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Dart Fundamentals | 📊 Level: Intermediate
**Topic:** Mutate ordered lists applying add, addAll, insert, remove, and removeAt.
---
 | [FOOTER RULE - STRICT] End your response with: '--- ⚡ *Coding5s Mentor System — Eliminating Epistemic Debt*' | </v>
      </c>
      <c r="M48" s="52">
        <v>0</v>
      </c>
      <c r="N48" s="102" t="str">
        <f t="shared" si="2"/>
        <v>[ROLE] Careless Dart Fundamentals Developer | [TASK] Generate debugging challenges in Dart Fundamentals | | [TOPIC] Mutate ordered lists applying add, addAll, insert, remove, and removeAt.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#40 | Stage 2 🐛 Debug | Dart Fundamentals | 📊 Level: Intermediate | 🌐 Coding5s.com
Concept: List Modification Methods (add, addAll, insert, remove, removeAt)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Mutate ordered lists applying add, addAll, insert, remove, and removeAt.. Topic details: List Modification Methods (add, addAll, insert, remove, removeAt)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Dart Fundamentals | 📊 Level: Intermediate
**Topic:** Mutate ordered lists applying add, addAll, insert, remove, and removeAt.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2" t="str">
        <f t="shared" si="4"/>
        <v>[ROLE] Tech Lead | [TASK] Assign incomplete Dart Fundamentals script challenges | [TOPIC] Mutate ordered lists applying add, addAll, insert, remove, and removeAt.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#40 | Stage 3 🧩 Complete | Dart Fundamentals | 📊 Level: Intermediate | 🌐 Coding5s.com
**Concept:** List Modification Methods (add, addAll, insert, remove, removeAt)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Mutate ordered lists applying add, addAll, insert, remove, and removeAt..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Mutate ordered lists applying add, addAll, insert, remove, and removeAt.. Topic details: List Modification Methods (add, addAll, insert, remove, removeAt)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Dart Fundamentals | 📊 Level: Intermediate
**Topic:** Mutate ordered lists applying add, addAll, insert, remove, and removeAt.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2" t="str">
        <f t="shared" si="6"/>
        <v>[ROLE] Tech Lead | [TASK] Provide intentionally messy but functional code for learning debugging and improvement | [TOPIC] Mutate ordered lists applying add, addAll, insert, remove, and removeAt.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Dart Fundamentals | 📊 Level: Intermediate | 🌐 Coding5s.com
**Concept:** List Modification Methods (add, addAll, insert, remove, removeAt)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Mutate ordered lists applying add, addAll, insert, remove, and removeAt.. Topic details: List Modification Methods (add, addAll, insert, remove, removeAt)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Dart Fundamentals | 📊 Level: Intermediate
**Topic:** Mutate ordered lists applying add, addAll, insert, remove, and removeAt.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8"/>
        <v>[ROLE] Tech Product Manager assigning a Dart Fundamentals Jira Ticket | [TASK] Provide a guided implementation exercise with full solution for learning purposes | [TOPIC] Mutate ordered lists applying add, addAll, insert, remove, and removeAt.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Dart Fundamentals | 📊 Level: Intermediate | 🌐 Coding5s.com
**Concept:** List Modification Methods (add, addAll, insert, remove, removeAt)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Mutate ordered lists applying add, addAll, insert, remove, and removeAt.. Goal: List Modification Methods (add, addAll, insert, remove, removeAt)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Dart Fundamentals | 📊 Level: Intermediate
**Topic:** Mutate ordered lists applying add, addAll, insert, remove, and removeAt.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0"/>
        <v/>
      </c>
      <c r="AA48" s="56" t="str">
        <f t="shared" si="11"/>
        <v/>
      </c>
      <c r="AB48" s="56" t="str">
        <f t="shared" si="12"/>
        <v/>
      </c>
      <c r="AC48" s="56" t="str">
        <f t="shared" si="13"/>
        <v/>
      </c>
      <c r="AD48" s="56" t="str">
        <f t="shared" si="14"/>
        <v/>
      </c>
      <c r="AE48" s="40"/>
      <c r="AF48" s="40"/>
      <c r="AG48" s="40"/>
      <c r="AH48" s="56" t="str">
        <f t="shared" si="15"/>
        <v/>
      </c>
      <c r="AI48" s="54"/>
      <c r="AJ48" s="54"/>
      <c r="AK48" s="54">
        <v>40</v>
      </c>
      <c r="AL48" s="54" t="s">
        <v>100</v>
      </c>
      <c r="AM48" s="54" t="s">
        <v>101</v>
      </c>
    </row>
    <row r="49" spans="1:39">
      <c r="A49" s="95">
        <v>16</v>
      </c>
      <c r="B49" s="45" t="str" cm="1">
        <f t="array" ref="B49">IF(H49="PROJECT", CHAR(10) &amp; "- " &amp; _xlfn.TEXTJOIN(CHAR(10) &amp; "- ", TRUE, _xlfn._xlws.FILTER($I$9:$I$1000, ($C$9:$C$1000=C49) * ($H$9:$H$1000="Topic"))), "")</f>
        <v/>
      </c>
      <c r="C49" s="45">
        <f>IF(AND(H49="Topic",H48="PROJECT"),C48+1,IF(H49="PROJECT",C48,IF(AND(H49="Topic",H48="Topic"),C48,C48+1)))</f>
        <v>5</v>
      </c>
      <c r="D49" s="46">
        <v>4</v>
      </c>
      <c r="E49" s="58" t="s">
        <v>48</v>
      </c>
      <c r="F49" s="48">
        <v>41</v>
      </c>
      <c r="G49" s="49" t="s">
        <v>160</v>
      </c>
      <c r="H49" s="49" t="s">
        <v>50</v>
      </c>
      <c r="I49" s="50" t="s">
        <v>785</v>
      </c>
      <c r="J49" s="51" t="s">
        <v>786</v>
      </c>
      <c r="K49" s="135" t="str">
        <f t="shared" si="0"/>
        <v xml:space="preserve">[ROLE] Friendly tutor specializing in Dart Fundamentals | [TOPIC] Update distinct elements utilizing add, addAll, remove, contains, and intersection.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16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Dart Fundamentals | 📊 Level: Intermediate | 🌐 Coding5s.com
**Concept:** Set Modification Methods (add, addAll, remove, contains, intersection)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Update distinct elements utilizing add, addAll, remove, contains, and intersection.. Topic details: Set Modification Methods (add, addAll, remove, contains, intersection)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Dart Fundamentals | 📊 Level: Intermediate
**Topic:** Update distinct elements utilizing add, addAll, remove, contains, and intersection.
---
 | [FOOTER RULE - STRICT] End your response with: '--- ⚡ *Coding5s Mentor System — Eliminating Epistemic Debt*' | </v>
      </c>
      <c r="M49" s="53">
        <v>0</v>
      </c>
      <c r="N49" s="102" t="str">
        <f t="shared" si="2"/>
        <v>[ROLE] Careless Dart Fundamentals Developer | [TASK] Generate debugging challenges in Dart Fundamentals | | [TOPIC] Update distinct elements utilizing add, addAll, remove, contains, and intersection.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#41 | Stage 2 🐛 Debug | Dart Fundamentals | 📊 Level: Intermediate | 🌐 Coding5s.com
Concept: Set Modification Methods (add, addAll, remove, contains, intersection)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Update distinct elements utilizing add, addAll, remove, contains, and intersection.. Topic details: Set Modification Methods (add, addAll, remove, contains, intersection)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Dart Fundamentals | 📊 Level: Intermediate
**Topic:** Update distinct elements utilizing add, addAll, remove, contains, and intersection.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2" t="str">
        <f t="shared" si="4"/>
        <v>[ROLE] Tech Lead | [TASK] Assign incomplete Dart Fundamentals script challenges | [TOPIC] Update distinct elements utilizing add, addAll, remove, contains, and intersection.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#41 | Stage 3 🧩 Complete | Dart Fundamentals | 📊 Level: Intermediate | 🌐 Coding5s.com
**Concept:** Set Modification Methods (add, addAll, remove, contains, intersection)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Update distinct elements utilizing add, addAll, remove, contains, and intersection..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Update distinct elements utilizing add, addAll, remove, contains, and intersection.. Topic details: Set Modification Methods (add, addAll, remove, contains, intersection)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Dart Fundamentals | 📊 Level: Intermediate
**Topic:** Update distinct elements utilizing add, addAll, remove, contains, and intersection.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2" t="str">
        <f t="shared" si="6"/>
        <v>[ROLE] Tech Lead | [TASK] Provide intentionally messy but functional code for learning debugging and improvement | [TOPIC] Update distinct elements utilizing add, addAll, remove, contains, and intersection.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Dart Fundamentals | 📊 Level: Intermediate | 🌐 Coding5s.com
**Concept:** Set Modification Methods (add, addAll, remove, contains, intersection)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Update distinct elements utilizing add, addAll, remove, contains, and intersection.. Topic details: Set Modification Methods (add, addAll, remove, contains, intersection)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Dart Fundamentals | 📊 Level: Intermediate
**Topic:** Update distinct elements utilizing add, addAll, remove, contains, and intersection.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8"/>
        <v>[ROLE] Tech Product Manager assigning a Dart Fundamentals Jira Ticket | [TASK] Provide a guided implementation exercise with full solution for learning purposes | [TOPIC] Update distinct elements utilizing add, addAll, remove, contains, and intersection.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Dart Fundamentals | 📊 Level: Intermediate | 🌐 Coding5s.com
**Concept:** Set Modification Methods (add, addAll, remove, contains, intersection)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Update distinct elements utilizing add, addAll, remove, contains, and intersection.. Goal: Set Modification Methods (add, addAll, remove, contains, intersection)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Dart Fundamentals | 📊 Level: Intermediate
**Topic:** Update distinct elements utilizing add, addAll, remove, contains, and intersection.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0"/>
        <v/>
      </c>
      <c r="AA49" s="56" t="str">
        <f t="shared" si="11"/>
        <v/>
      </c>
      <c r="AB49" s="56" t="str">
        <f t="shared" si="12"/>
        <v/>
      </c>
      <c r="AC49" s="56" t="str">
        <f t="shared" si="13"/>
        <v/>
      </c>
      <c r="AD49" s="56" t="str">
        <f t="shared" si="14"/>
        <v/>
      </c>
      <c r="AE49" s="40"/>
      <c r="AF49" s="40"/>
      <c r="AG49" s="40"/>
      <c r="AH49" s="56" t="str">
        <f t="shared" si="15"/>
        <v/>
      </c>
      <c r="AI49" s="54"/>
      <c r="AJ49" s="54"/>
      <c r="AK49" s="54"/>
      <c r="AL49" s="54"/>
      <c r="AM49" s="54"/>
    </row>
    <row r="50" spans="1:39">
      <c r="A50" s="95">
        <v>30</v>
      </c>
      <c r="B50" s="45" t="str" cm="1">
        <f t="array" ref="B50">IF(H50="PROJECT", CHAR(10) &amp; "- " &amp; _xlfn.TEXTJOIN(CHAR(10) &amp; "- ", TRUE, _xlfn._xlws.FILTER($I$9:$I$1000, ($C$9:$C$1000=C50) * ($H$9:$H$1000="Topic"))), "")</f>
        <v xml:space="preserve">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v>
      </c>
      <c r="C50" s="45">
        <f>IF(AND(H50="Topic",H49="PROJECT"),C49+1,IF(H50="PROJECT",C49,IF(AND(H50="Topic",H49="Topic"),C49,C49+1)))</f>
        <v>5</v>
      </c>
      <c r="D50" s="57">
        <v>0</v>
      </c>
      <c r="E50" s="58" t="s">
        <v>48</v>
      </c>
      <c r="F50" s="59">
        <v>42</v>
      </c>
      <c r="G50" s="60" t="s">
        <v>160</v>
      </c>
      <c r="H50" s="60" t="s">
        <v>79</v>
      </c>
      <c r="I50" s="61" t="s">
        <v>787</v>
      </c>
      <c r="J50" s="62" t="s">
        <v>788</v>
      </c>
      <c r="K50" s="135" t="str">
        <f t="shared" si="0"/>
        <v>[TASK] Teach through a practical Dart Fundamentals -  project following the micro-learning methodology, acting as a supportive tutor, creating a project about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pubspec.yaml dependencies block (dependencies: package_name: ^version) at the top. | [SCOPE_ARCHITECTURE_RULE] Rule: Build apps: bi-directional Isolate comms, complex Stream transformations, exhaustive switch events. | [VISUAL_ARCHITECTURE_COMMENTS]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#42 | Stage 1 | Dart Fundamentals | 📊 Level: Intermediate | 🌐 Coding5s.com
**Project:** Data Inventory Manager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0"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dynamic data inventory manager consolidating anonymous closures, literal elements, and core list/set modification methods.. Topics applied in this project: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#42 | Practice | Dart Fundamentals | 📊 Level: Intermediate
**Project:** Build a dynamic data inventory manager consolidating anonymous closures, literal elements, and core list/set modification methods.
---
 | [FOOTER RULE - STRICT] End your response with: '--- ⚡ *Coding5s Mentor System — Eliminating Epistemic Debt*' | </v>
      </c>
      <c r="M50" s="52">
        <v>0</v>
      </c>
      <c r="N50" s="102" t="str">
        <f t="shared" si="2"/>
        <v>[ROLE] Careless Dart Fundamentals Developer | [TASK] Generate debugging project in Dart Fundamentals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[OUTPUT] Only header, dataset summary or statement (if any), email intro, objective, expected output, broken code, and footer | [HEADER RULE - STRICT] You MUST start your entire response EXACTLY with this markdown block (do not print anything before it):
### 🚀 Project #42 | Stage 2 | Dart Fundamentals | 📊 Level: Intermediate | 🌐 Coding5s.com
Project: Data Inventory Manager (Project)
---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0"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#42 | Debug | Dart Fundamentals | 📊 Level: Intermediate
**Project:** Build a dynamic data inventory manager consolidating anonymous closures, literal elements, and core list/set modification methods.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2" t="str">
        <f t="shared" si="4"/>
        <v>[ROLE] Tech Lead | [TASK] Assign incomplete project script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#42 | Stage 3 | Dart Fundamentals | 📊 Level: Intermediate | 🌐 Coding5s.com
**Project:** Data Inventory Manager (Project)
---
 | [EXTERNAL_PACKAGE_PROTOCOL] Require standard dart pub tooling and pubspec.yaml for dependencies. | [CHALLENGE_CONSTRAINTS_POLICY] MUST be between 30–60 lines of EXECUTABLE base Dart code (STRICT: Do NOT count comments or TODOs). Must feature Stream-based event pipelines or asynchronous isolate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0"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#42 | Complete | Dart Fundamentals | 📊 Level: Intermediate
**Project:** Build a dynamic data inventory manager consolidating anonymous closures, literal elements, and core list/set modification methods.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2" t="str">
        <f t="shared" si="6"/>
        <v>[ROLE] Tech Lead | [TASK] Provide a messy but functional project for refactoring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[PERSONA RULE] Act as a Tech Lead. A junior wrote this working but messy code. Tone: professional but exhausted | [HEADER RULE - STRICT] You MUST start your entire response EXACTLY with this markdown block (do not print anything before it):
### 🚀 Project #42 | Stage 4 | Dart Fundamentals | 📊 Level: Intermediate | 🌐 Coding5s.com
**Project:** Data Inventory Manager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0"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#42 | Refactor | Dart Fundamentals | 📊 Level: Intermediate
**Project:** Build a dynamic data inventory manager consolidating anonymous closures, literal elements, and core list/set modification methods.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8"/>
        <v>[ROLE] Tech Product Manager assigning a Dart Fundamentals Jira Ticket | [TASK] Provide a guided project implementation with full solution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[PERSONA RULE] Act as a professional Tech Product Manager defining a project ticket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Project #42 | Stage 5 | Dart Fundamentals | 📊 Level: Intermediate | 🌐 Coding5s.com
**Project:** Data Inventory Manager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0"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dynamic data inventory manager consolidating anonymous closures, literal elements, and core list/set modification methods.. Topics integrated: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Business Goal: Data Inventory Manager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#42 | Extend | Dart Fundamentals | 📊 Level: Intermediate
**Project:** Build a dynamic data inventory manager consolidating anonymous closures, literal elements, and core list/set modification methods.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0"/>
        <v>[TASK] Teach through a practical Dart Fundamentals -  project following the micro-learning methodology, acting as a supportive tutor, creating a project about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pubspec.yaml dependencies block (dependencies: package_name: ^version) at the top. | [SCOPE_ARCHITECTURE_RULE] Rule: Build apps: bi-directional Isolate comms, complex Stream transformations, exhaustive switch events. | [VISUAL_ARCHITECTURE_COMMENTS]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#42 | Stage 1 | Dart Fundamentals | 📊 Level: Intermediate | 🌐 Coding5s.com
**Project:** Data Inventory Manager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0" s="56" t="str">
        <f t="shared" si="11"/>
        <v>[ROLE] Careless Dart Fundamentals Developer | [TASK] Generate debugging project in Dart Fundamentals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[OUTPUT] Only header, dataset summary or statement (if any), email intro, objective, expected output, broken code, and footer | [HEADER RULE - STRICT] You MUST start your entire response EXACTLY with this markdown block (do not print anything before it):
### 🚀 Project #42 | Stage 2 | Dart Fundamentals | 📊 Level: Intermediate | 🌐 Coding5s.com
Project: Data Inventory Manager (Project)
---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0" s="56" t="str">
        <f t="shared" si="12"/>
        <v>[ROLE] Tech Lead | [TASK] Assign incomplete project script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#42 | Stage 3 | Dart Fundamentals | 📊 Level: Intermediate | 🌐 Coding5s.com
**Project:** Data Inventory Manager (Project)
---
 | [EXTERNAL_PACKAGE_PROTOCOL] Require standard dart pub tooling and pubspec.yaml for dependencies. | [CHALLENGE_CONSTRAINTS_POLICY] MUST be between 30–60 lines of EXECUTABLE base Dart code (STRICT: Do NOT count comments or TODOs). Must feature Stream-based event pipelines or asynchronous isolate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0" s="56" t="str">
        <f t="shared" si="13"/>
        <v>[ROLE] Tech Lead | [TASK] Provide a messy but functional project for refactoring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[PERSONA RULE] Act as a Tech Lead. A junior wrote this working but messy code. Tone: professional but exhausted | [HEADER RULE - STRICT] You MUST start your entire response EXACTLY with this markdown block (do not print anything before it):
### 🚀 Project #42 | Stage 4 | Dart Fundamentals | 📊 Level: Intermediate | 🌐 Coding5s.com
**Project:** Data Inventory Manager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0" s="56" t="str">
        <f t="shared" si="14"/>
        <v>[ROLE] Tech Product Manager assigning a Dart Fundamentals Jira Ticket | [TASK] Provide a guided project implementation with full solution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[PERSONA RULE] Act as a professional Tech Product Manager defining a project ticket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Project #42 | Stage 5 | Dart Fundamentals | 📊 Level: Intermediate | 🌐 Coding5s.com
**Project:** Data Inventory Manager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0" s="40"/>
      <c r="AF50" s="40"/>
      <c r="AG50" s="40"/>
      <c r="AH50" s="56" t="str">
        <f t="shared" si="15"/>
        <v/>
      </c>
      <c r="AI50" s="54"/>
      <c r="AJ50" s="54"/>
      <c r="AK50" s="54"/>
      <c r="AL50" s="54"/>
      <c r="AM50" s="54"/>
    </row>
    <row r="51" spans="1:39">
      <c r="A51" s="95">
        <v>16</v>
      </c>
      <c r="B51" s="45" t="str" cm="1">
        <f t="array" ref="B51">IF(H51="PROJECT", CHAR(10) &amp; "- " &amp; _xlfn.TEXTJOIN(CHAR(10) &amp; "- ", TRUE, _xlfn._xlws.FILTER($I$9:$I$1000, ($C$9:$C$1000=C51) * ($H$9:$H$1000="Topic"))), "")</f>
        <v/>
      </c>
      <c r="C51" s="45">
        <f>IF(AND(H51="Topic",H50="PROJECT"),C50+1,IF(H51="PROJECT",C50,IF(AND(H51="Topic",H50="Topic"),C50,C50+1)))</f>
        <v>6</v>
      </c>
      <c r="D51" s="46">
        <v>4</v>
      </c>
      <c r="E51" s="58" t="s">
        <v>48</v>
      </c>
      <c r="F51" s="48">
        <v>43</v>
      </c>
      <c r="G51" s="49" t="s">
        <v>160</v>
      </c>
      <c r="H51" s="49" t="s">
        <v>50</v>
      </c>
      <c r="I51" s="50" t="s">
        <v>789</v>
      </c>
      <c r="J51" s="51" t="s">
        <v>790</v>
      </c>
      <c r="K51" s="135" t="str">
        <f t="shared" si="0"/>
        <v xml:space="preserve">[ROLE] Friendly tutor specializing in Dart Fundamentals | [TOPIC] Alter dictionary states using putIfAbsent, update, remove, containsKey, and containsValue.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16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Dart Fundamentals | 📊 Level: Intermediate | 🌐 Coding5s.com
**Concept:** Map Modification Methods (putIfAbsent, update, remove, containsKey, containsValue)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Alter dictionary states using putIfAbsent, update, remove, containsKey, and containsValue.. Topic details: Map Modification Methods (putIfAbsent, update, remove, containsKey, containsValue)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Dart Fundamentals | 📊 Level: Intermediate
**Topic:** Alter dictionary states using putIfAbsent, update, remove, containsKey, and containsValue.
---
 | [FOOTER RULE - STRICT] End your response with: '--- ⚡ *Coding5s Mentor System — Eliminating Epistemic Debt*' | </v>
      </c>
      <c r="M51" s="53">
        <v>0</v>
      </c>
      <c r="N51" s="102" t="str">
        <f t="shared" si="2"/>
        <v>[ROLE] Careless Dart Fundamentals Developer | [TASK] Generate debugging challenges in Dart Fundamentals | | [TOPIC] Alter dictionary states using putIfAbsent, update, remove, containsKey, and containsValue.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#43 | Stage 2 🐛 Debug | Dart Fundamentals | 📊 Level: Intermediate | 🌐 Coding5s.com
Concept: Map Modification Methods (putIfAbsent, update, remove, containsKey, containsValue)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Alter dictionary states using putIfAbsent, update, remove, containsKey, and containsValue.. Topic details: Map Modification Methods (putIfAbsent, update, remove, containsKey, containsValue)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Dart Fundamentals | 📊 Level: Intermediate
**Topic:** Alter dictionary states using putIfAbsent, update, remove, containsKey, and containsValue.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2" t="str">
        <f t="shared" si="4"/>
        <v>[ROLE] Tech Lead | [TASK] Assign incomplete Dart Fundamentals script challenges | [TOPIC] Alter dictionary states using putIfAbsent, update, remove, containsKey, and containsValue.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#43 | Stage 3 🧩 Complete | Dart Fundamentals | 📊 Level: Intermediate | 🌐 Coding5s.com
**Concept:** Map Modification Methods (putIfAbsent, update, remove, containsKey, containsValue)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Alter dictionary states using putIfAbsent, update, remove, containsKey, and containsValue..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Alter dictionary states using putIfAbsent, update, remove, containsKey, and containsValue.. Topic details: Map Modification Methods (putIfAbsent, update, remove, containsKey, containsValue)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Dart Fundamentals | 📊 Level: Intermediate
**Topic:** Alter dictionary states using putIfAbsent, update, remove, containsKey, and containsValue.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2" t="str">
        <f t="shared" si="6"/>
        <v>[ROLE] Tech Lead | [TASK] Provide intentionally messy but functional code for learning debugging and improvement | [TOPIC] Alter dictionary states using putIfAbsent, update, remove, containsKey, and containsValue.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Dart Fundamentals | 📊 Level: Intermediate | 🌐 Coding5s.com
**Concept:** Map Modification Methods (putIfAbsent, update, remove, containsKey, containsValue)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Alter dictionary states using putIfAbsent, update, remove, containsKey, and containsValue.. Topic details: Map Modification Methods (putIfAbsent, update, remove, containsKey, containsValue)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Dart Fundamentals | 📊 Level: Intermediate
**Topic:** Alter dictionary states using putIfAbsent, update, remove, containsKey, and containsValue.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8"/>
        <v>[ROLE] Tech Product Manager assigning a Dart Fundamentals Jira Ticket | [TASK] Provide a guided implementation exercise with full solution for learning purposes | [TOPIC] Alter dictionary states using putIfAbsent, update, remove, containsKey, and containsValue.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Dart Fundamentals | 📊 Level: Intermediate | 🌐 Coding5s.com
**Concept:** Map Modification Methods (putIfAbsent, update, remove, containsKey, containsValue)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Alter dictionary states using putIfAbsent, update, remove, containsKey, and containsValue.. Goal: Map Modification Methods (putIfAbsent, update, remove, containsKey, containsValue)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Dart Fundamentals | 📊 Level: Intermediate
**Topic:** Alter dictionary states using putIfAbsent, update, remove, containsKey, and containsValue.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0"/>
        <v/>
      </c>
      <c r="AA51" s="56" t="str">
        <f t="shared" si="11"/>
        <v/>
      </c>
      <c r="AB51" s="56" t="str">
        <f t="shared" si="12"/>
        <v/>
      </c>
      <c r="AC51" s="56" t="str">
        <f t="shared" si="13"/>
        <v/>
      </c>
      <c r="AD51" s="56" t="str">
        <f t="shared" si="14"/>
        <v/>
      </c>
      <c r="AE51" s="40"/>
      <c r="AF51" s="40"/>
      <c r="AG51" s="40"/>
      <c r="AH51" s="56" t="str">
        <f t="shared" si="15"/>
        <v/>
      </c>
      <c r="AI51" s="54"/>
      <c r="AJ51" s="54"/>
      <c r="AK51" s="54"/>
      <c r="AL51" s="54"/>
      <c r="AM51" s="54"/>
    </row>
    <row r="52" spans="1:39">
      <c r="A52" s="95">
        <v>20</v>
      </c>
      <c r="B52" s="45" t="str" cm="1">
        <f t="array" ref="B52">IF(H52="PROJECT", CHAR(10) &amp; "- " &amp; _xlfn.TEXTJOIN(CHAR(10) &amp; "- ", TRUE, _xlfn._xlws.FILTER($I$9:$I$1000, ($C$9:$C$1000=C52) * ($H$9:$H$1000="Topic"))), "")</f>
        <v/>
      </c>
      <c r="C52" s="45">
        <f>IF(AND(H52="Topic",H51="PROJECT"),C51+1,IF(H52="PROJECT",C51,IF(AND(H52="Topic",H51="Topic"),C51,C51+1)))</f>
        <v>6</v>
      </c>
      <c r="D52" s="57">
        <v>5</v>
      </c>
      <c r="E52" s="58" t="s">
        <v>48</v>
      </c>
      <c r="F52" s="59">
        <v>44</v>
      </c>
      <c r="G52" s="60" t="s">
        <v>161</v>
      </c>
      <c r="H52" s="60" t="s">
        <v>50</v>
      </c>
      <c r="I52" s="61" t="s">
        <v>791</v>
      </c>
      <c r="J52" s="62" t="s">
        <v>792</v>
      </c>
      <c r="K52" s="135" t="str">
        <f t="shared" si="0"/>
        <v xml:space="preserve">[ROLE] Friendly tutor specializing in Dart Fundamentals | [TOPIC] Transform collection elements applying map, where, expand, toList, and toSet. | [LEVEL] Advanced | [COUNT] 5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class instances with strict typing or Stream-based message passing | [CODE_CONSTRAINTS_RULE] Each example MUST: - Use stateful class instances with strict typing or Stream-based message passing - Print steps &amp; result via print() or developer.log() inside isolated scopes or error handlers - MAX 20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Dart Fundamentals | 📊 Level: Advanced | 🌐 Coding5s.com
**Concept:** Iterable Transformations (map, where, expand, toList, toSet)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collection elements applying map, where, expand, toList, and toSet.. Topic details: Iterable Transformations (map, where, expand, toList, toSet) | [LANGUAGE CONSISTENCY RULE] ALL output text MUST be written strictly in (English). | [LANGUAGE SEED CONTEXT] Language Seed Not Necessary | [LANGUAGE] English | [MENTOR_SCOPE_EXPECTATIONS] Expect complete apps with bi-directional Isolate communication, clean separation of UI/Logic interfaces, and exhaustive pattern matching with sealed classes.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Dart Fundamentals | 📊 Level: Advanced
**Topic:** Transform collection elements applying map, where, expand, toList, and toSet.
---
 | [FOOTER RULE - STRICT] End your response with: '--- ⚡ *Coding5s Mentor System — Eliminating Epistemic Debt*' | </v>
      </c>
      <c r="M52" s="52">
        <v>0</v>
      </c>
      <c r="N52" s="102" t="str">
        <f t="shared" si="2"/>
        <v>[ROLE] Careless Dart Fundamentals Developer | [TASK] Generate debugging challenges in Dart Fundamentals | | [TOPIC] Transform collection elements applying map, where, expand, toList, and toSet. | | [LEVEL] Advanced | | [COUNT] 5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#44 | Stage 2 🐛 Debug | Dart Fundamentals | 📊 Level: Advanced | 🌐 Coding5s.com
Concept: Iterable Transformations (map, where, expand, toList, toSet)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- 15–35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collection elements applying map, where, expand, toList, and toSet.. Topic details: Iterable Transformations (map, where, expand, toList, toSet)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Dart Fundamentals | 📊 Level: Advanced
**Topic:** Transform collection elements applying map, where, expand, toList, and toSet.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2" t="str">
        <f t="shared" si="4"/>
        <v>[ROLE] Tech Lead | [TASK] Assign incomplete Dart Fundamentals script challenges | [TOPIC] Transform collection elements applying map, where, expand, toList, and toSet. | [LEVEL] Advanced | [COUNT] 5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#44 | Stage 3 🧩 Complete | Dart Fundamentals | 📊 Level: Advanced | 🌐 Coding5s.com
**Concept:** Iterable Transformations (map, where, expand, toList, toSet)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- 15–35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collection elements applying map, where, expand, toList, and toSet..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collection elements applying map, where, expand, toList, and toSet.. Topic details: Iterable Transformations (map, where, expand, toList, toSet)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Dart Fundamentals | 📊 Level: Advanced
**Topic:** Transform collection elements applying map, where, expand, toList, and toSet.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2" t="str">
        <f t="shared" si="6"/>
        <v>[ROLE] Tech Lead | [TASK] Provide intentionally messy but functional code for learning debugging and improvement | [TOPIC] Transform collection elements applying map, where, expand, toList, and toSet. | [LEVEL] Advanced | [COUNT] 5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Dart Fundamentals | 📊 Level: Advanced | 🌐 Coding5s.com
**Concept:** Iterable Transformations (map, where, expand, toList, toSet)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Transform collection elements applying map, where, expand, toList, and toSet.. Topic details: Iterable Transformations (map, where, expand, toList, toSet)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Dart Fundamentals | 📊 Level: Advanced
**Topic:** Transform collection elements applying map, where, expand, toList, and toSet.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8"/>
        <v>[ROLE] Tech Product Manager assigning a Dart Fundamentals Jira Ticket | [TASK] Provide a guided implementation exercise with full solution for learning purposes | [TOPIC] Transform collection elements applying map, where, expand, toList, and toSet. | [LEVEL] Advanced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Dart Fundamentals | 📊 Level: Advanced | 🌐 Coding5s.com
**Concept:** Iterable Transformations (map, where, expand, toList, toSet)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collection elements applying map, where, expand, toList, and toSet.. Goal: Iterable Transformations (map, where, expand, toList, toSet)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Dart Fundamentals | 📊 Level: Advanced
**Topic:** Transform collection elements applying map, where, expand, toList, and toSet.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0"/>
        <v/>
      </c>
      <c r="AA52" s="56" t="str">
        <f t="shared" si="11"/>
        <v/>
      </c>
      <c r="AB52" s="56" t="str">
        <f t="shared" si="12"/>
        <v/>
      </c>
      <c r="AC52" s="56" t="str">
        <f t="shared" si="13"/>
        <v/>
      </c>
      <c r="AD52" s="56" t="str">
        <f t="shared" si="14"/>
        <v/>
      </c>
      <c r="AE52" s="40"/>
      <c r="AF52" s="40"/>
      <c r="AG52" s="40"/>
      <c r="AH52" s="56" t="str">
        <f t="shared" si="15"/>
        <v/>
      </c>
      <c r="AI52" s="54"/>
      <c r="AJ52" s="54"/>
      <c r="AK52" s="54"/>
      <c r="AL52" s="54"/>
      <c r="AM52" s="54"/>
    </row>
    <row r="53" spans="1:39">
      <c r="A53" s="95">
        <v>20</v>
      </c>
      <c r="B53" s="45" t="str" cm="1">
        <f t="array" ref="B53">IF(H53="PROJECT", CHAR(10) &amp; "- " &amp; _xlfn.TEXTJOIN(CHAR(10) &amp; "- ", TRUE, _xlfn._xlws.FILTER($I$9:$I$1000, ($C$9:$C$1000=C53) * ($H$9:$H$1000="Topic"))), "")</f>
        <v/>
      </c>
      <c r="C53" s="45">
        <f>IF(AND(H53="Topic",H52="PROJECT"),C52+1,IF(H53="PROJECT",C52,IF(AND(H53="Topic",H52="Topic"),C52,C52+1)))</f>
        <v>6</v>
      </c>
      <c r="D53" s="46">
        <v>5</v>
      </c>
      <c r="E53" s="58" t="s">
        <v>48</v>
      </c>
      <c r="F53" s="48">
        <v>45</v>
      </c>
      <c r="G53" s="49" t="s">
        <v>161</v>
      </c>
      <c r="H53" s="49" t="s">
        <v>50</v>
      </c>
      <c r="I53" s="50" t="s">
        <v>793</v>
      </c>
      <c r="J53" s="51" t="s">
        <v>794</v>
      </c>
      <c r="K53" s="135" t="str">
        <f t="shared" si="0"/>
        <v xml:space="preserve">[ROLE] Friendly tutor specializing in Dart Fundamentals | [TOPIC] Aggregate collection data utilizing reduce, fold, any, every, and join. | [LEVEL] Advanced | [COUNT] 5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class instances with strict typing or Stream-based message passing | [CODE_CONSTRAINTS_RULE] Each example MUST: - Use stateful class instances with strict typing or Stream-based message passing - Print steps &amp; result via print() or developer.log() inside isolated scopes or error handlers - MAX 20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Dart Fundamentals | 📊 Level: Advanced | 🌐 Coding5s.com
**Concept:** Iterable Reductions (reduce, fold, any, every, join)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Aggregate collection data utilizing reduce, fold, any, every, and join.. Topic details: Iterable Reductions (reduce, fold, any, every, join) | [LANGUAGE CONSISTENCY RULE] ALL output text MUST be written strictly in (English). | [LANGUAGE SEED CONTEXT] Language Seed Not Necessary | [LANGUAGE] English | [MENTOR_SCOPE_EXPECTATIONS] Expect complete apps with bi-directional Isolate communication, clean separation of UI/Logic interfaces, and exhaustive pattern matching with sealed classes.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Dart Fundamentals | 📊 Level: Advanced
**Topic:** Aggregate collection data utilizing reduce, fold, any, every, and join.
---
 | [FOOTER RULE - STRICT] End your response with: '--- ⚡ *Coding5s Mentor System — Eliminating Epistemic Debt*' | </v>
      </c>
      <c r="M53" s="53">
        <v>0</v>
      </c>
      <c r="N53" s="102" t="str">
        <f t="shared" si="2"/>
        <v>[ROLE] Careless Dart Fundamentals Developer | [TASK] Generate debugging challenges in Dart Fundamentals | | [TOPIC] Aggregate collection data utilizing reduce, fold, any, every, and join. | | [LEVEL] Advanced | | [COUNT] 5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#45 | Stage 2 🐛 Debug | Dart Fundamentals | 📊 Level: Advanced | 🌐 Coding5s.com
Concept: Iterable Reductions (reduce, fold, any, every, join)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- 15–35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Aggregate collection data utilizing reduce, fold, any, every, and join.. Topic details: Iterable Reductions (reduce, fold, any, every,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Dart Fundamentals | 📊 Level: Advanced
**Topic:** Aggregate collection data utilizing reduce, fold, any, every, and join.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2" t="str">
        <f t="shared" si="4"/>
        <v>[ROLE] Tech Lead | [TASK] Assign incomplete Dart Fundamentals script challenges | [TOPIC] Aggregate collection data utilizing reduce, fold, any, every, and join. | [LEVEL] Advanced | [COUNT] 5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#45 | Stage 3 🧩 Complete | Dart Fundamentals | 📊 Level: Advanced | 🌐 Coding5s.com
**Concept:** Iterable Reductions (reduce, fold, any, every, join)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- 15–35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Aggregate collection data utilizing reduce, fold, any, every,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Aggregate collection data utilizing reduce, fold, any, every, and join.. Topic details: Iterable Reductions (reduce, fold, any, every,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Dart Fundamentals | 📊 Level: Advanced
**Topic:** Aggregate collection data utilizing reduce, fold, any, every, and join.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2" t="str">
        <f t="shared" si="6"/>
        <v>[ROLE] Tech Lead | [TASK] Provide intentionally messy but functional code for learning debugging and improvement | [TOPIC] Aggregate collection data utilizing reduce, fold, any, every, and join. | [LEVEL] Advanced | [COUNT] 5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Dart Fundamentals | 📊 Level: Advanced | 🌐 Coding5s.com
**Concept:** Iterable Reductions (reduce, fold, any, every,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Aggregate collection data utilizing reduce, fold, any, every, and join.. Topic details: Iterable Reductions (reduce, fold, any, every,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Dart Fundamentals | 📊 Level: Advanced
**Topic:** Aggregate collection data utilizing reduce, fold, any, every, and join.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8"/>
        <v>[ROLE] Tech Product Manager assigning a Dart Fundamentals Jira Ticket | [TASK] Provide a guided implementation exercise with full solution for learning purposes | [TOPIC] Aggregate collection data utilizing reduce, fold, any, every, and join. | [LEVEL] Advanced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Dart Fundamentals | 📊 Level: Advanced | 🌐 Coding5s.com
**Concept:** Iterable Reductions (reduce, fold, any, every, join)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Aggregate collection data utilizing reduce, fold, any, every, and join.. Goal: Iterable Reductions (reduce, fold, any, every,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Dart Fundamentals | 📊 Level: Advanced
**Topic:** Aggregate collection data utilizing reduce, fold, any, every, and join.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0"/>
        <v/>
      </c>
      <c r="AA53" s="56" t="str">
        <f t="shared" si="11"/>
        <v/>
      </c>
      <c r="AB53" s="56" t="str">
        <f t="shared" si="12"/>
        <v/>
      </c>
      <c r="AC53" s="56" t="str">
        <f t="shared" si="13"/>
        <v/>
      </c>
      <c r="AD53" s="56" t="str">
        <f t="shared" si="14"/>
        <v/>
      </c>
      <c r="AE53" s="40"/>
      <c r="AF53" s="40"/>
      <c r="AG53" s="40"/>
      <c r="AH53" s="56" t="str">
        <f t="shared" si="15"/>
        <v/>
      </c>
      <c r="AI53" s="54"/>
      <c r="AJ53" s="54"/>
      <c r="AK53" s="54"/>
      <c r="AL53" s="54"/>
      <c r="AM53" s="54"/>
    </row>
    <row r="54" spans="1:39">
      <c r="A54" s="95">
        <v>16</v>
      </c>
      <c r="B54" s="45" t="str" cm="1">
        <f t="array" ref="B54">IF(H54="PROJECT", CHAR(10) &amp; "- " &amp; _xlfn.TEXTJOIN(CHAR(10) &amp; "- ", TRUE, _xlfn._xlws.FILTER($I$9:$I$1000, ($C$9:$C$1000=C54) * ($H$9:$H$1000="Topic"))), "")</f>
        <v/>
      </c>
      <c r="C54" s="45">
        <f>IF(AND(H54="Topic",H53="PROJECT"),C53+1,IF(H54="PROJECT",C53,IF(AND(H54="Topic",H53="Topic"),C53,C53+1)))</f>
        <v>6</v>
      </c>
      <c r="D54" s="57">
        <v>4</v>
      </c>
      <c r="E54" s="58" t="s">
        <v>48</v>
      </c>
      <c r="F54" s="59">
        <v>46</v>
      </c>
      <c r="G54" s="60" t="s">
        <v>160</v>
      </c>
      <c r="H54" s="60" t="s">
        <v>50</v>
      </c>
      <c r="I54" s="61" t="s">
        <v>795</v>
      </c>
      <c r="J54" s="62" t="s">
        <v>796</v>
      </c>
      <c r="K54" s="135" t="str">
        <f t="shared" si="0"/>
        <v xml:space="preserve">[ROLE] Friendly tutor specializing in Dart Fundamentals | [TOPIC] Extract specific segments employing take, skip, first, firstWhere, and isEmpty. | [LEVEL] Intermediate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Integrate StreamControllers (event-driven), async* generators, explicit state transitions. | [CODE_CONSTRAINTS_RULE] Each example MUST: - Use stateful class instances with strict typing or Stream-based message passing - Print steps &amp; result via print() or developer.log() inside isolated scopes or error handlers - MAX 16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Dart Fundamentals | 📊 Level: Intermediate | 🌐 Coding5s.com
**Concept:** Iterable Selection &amp; Paging (take, skip, first, firstWhere, isEmpty)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segments employing take, skip, first, firstWhere, and isEmpty.. Topic details: Iterable Selection &amp; Paging (take, skip, first, firstWhere, isEmpty) | [LANGUAGE CONSISTENCY RULE] ALL output text MUST be written strictly in (English). | [LANGUAGE SEED CONTEXT] Language Seed Not Necessary | [LANGUAGE] English | [MENTOR_SCOPE_EXPECTATIONS] Expect structured Stream handling and isolate usage. Look for proper state encapsulation using classes and appropriate use of non-blocking async operations.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Dart Fundamentals | 📊 Level: Intermediate
**Topic:** Extract specific segments employing take, skip, first, firstWhere, and isEmpty.
---
 | [FOOTER RULE - STRICT] End your response with: '--- ⚡ *Coding5s Mentor System — Eliminating Epistemic Debt*' | </v>
      </c>
      <c r="M54" s="52">
        <v>0</v>
      </c>
      <c r="N54" s="102" t="str">
        <f t="shared" si="2"/>
        <v>[ROLE] Careless Dart Fundamentals Developer | [TASK] Generate debugging challenges in Dart Fundamentals | | [TOPIC] Extract specific segments employing take, skip, first, firstWhere, and isEmpty. | | [LEVEL] Intermediate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#46 | Stage 2 🐛 Debug | Dart Fundamentals | 📊 Level: Intermediate | 🌐 Coding5s.com
Concept: Iterable Selection &amp; Paging (take, skip, first, firstWhere, isEmpty)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- 10–25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segments employing take, skip, first, firstWhere, and isEmpty.. Topic details: Iterable Selection &amp; Paging (take, skip, first, firstWhere, isEmpty)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Dart Fundamentals | 📊 Level: Intermediate
**Topic:** Extract specific segments employing take, skip, first, firstWhere, and isEmpty.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2" t="str">
        <f t="shared" si="4"/>
        <v>[ROLE] Tech Lead | [TASK] Assign incomplete Dart Fundamentals script challenges | [TOPIC] Extract specific segments employing take, skip, first, firstWhere, and isEmpty.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#46 | Stage 3 🧩 Complete | Dart Fundamentals | 📊 Level: Intermediate | 🌐 Coding5s.com
**Concept:** Iterable Selection &amp; Paging (take, skip, first, firstWhere, isEmpty)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- 10–25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segments employing take, skip, first, firstWhere, and isEmpty..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segments employing take, skip, first, firstWhere, and isEmpty.. Topic details: Iterable Selection &amp; Paging (take, skip, first, firstWhere, isEmpty)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Dart Fundamentals | 📊 Level: Intermediate
**Topic:** Extract specific segments employing take, skip, first, firstWhere, and isEmpty.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2" t="str">
        <f t="shared" si="6"/>
        <v>[ROLE] Tech Lead | [TASK] Provide intentionally messy but functional code for learning debugging and improvement | [TOPIC] Extract specific segments employing take, skip, first, firstWhere, and isEmpty. | [LEVEL] Intermediate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Dart Fundamentals | 📊 Level: Intermediate | 🌐 Coding5s.com
**Concept:** Iterable Selection &amp; Paging (take, skip, first, firstWhere, isEmpty)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Extract specific segments employing take, skip, first, firstWhere, and isEmpty.. Topic details: Iterable Selection &amp; Paging (take, skip, first, firstWhere, isEmpty)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Dart Fundamentals | 📊 Level: Intermediate
**Topic:** Extract specific segments employing take, skip, first, firstWhere, and isEmpty.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8"/>
        <v>[ROLE] Tech Product Manager assigning a Dart Fundamentals Jira Ticket | [TASK] Provide a guided implementation exercise with full solution for learning purposes | [TOPIC] Extract specific segments employing take, skip, first, firstWhere, and isEmpty. | [LEVEL] Intermediate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Dart Fundamentals | 📊 Level: Intermediate | 🌐 Coding5s.com
**Concept:** Iterable Selection &amp; Paging (take, skip, first, firstWhere, isEmpty)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segments employing take, skip, first, firstWhere, and isEmpty.. Goal: Iterable Selection &amp; Paging (take, skip, first, firstWhere, isEmpty)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Dart Fundamentals | 📊 Level: Intermediate
**Topic:** Extract specific segments employing take, skip, first, firstWhere, and isEmpty.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0"/>
        <v/>
      </c>
      <c r="AA54" s="56" t="str">
        <f t="shared" si="11"/>
        <v/>
      </c>
      <c r="AB54" s="56" t="str">
        <f t="shared" si="12"/>
        <v/>
      </c>
      <c r="AC54" s="56" t="str">
        <f t="shared" si="13"/>
        <v/>
      </c>
      <c r="AD54" s="56" t="str">
        <f t="shared" si="14"/>
        <v/>
      </c>
      <c r="AE54" s="40"/>
      <c r="AF54" s="40"/>
      <c r="AG54" s="40"/>
      <c r="AH54" s="56" t="str">
        <f t="shared" si="15"/>
        <v/>
      </c>
      <c r="AI54" s="54"/>
      <c r="AJ54" s="54"/>
      <c r="AK54" s="54"/>
      <c r="AL54" s="54"/>
      <c r="AM54" s="54"/>
    </row>
    <row r="55" spans="1:39">
      <c r="A55" s="95">
        <v>22</v>
      </c>
      <c r="B55" s="45" t="str" cm="1">
        <f t="array" ref="B55">IF(H55="PROJECT", CHAR(10) &amp; "- " &amp; _xlfn.TEXTJOIN(CHAR(10) &amp; "- ", TRUE, _xlfn._xlws.FILTER($I$9:$I$1000, ($C$9:$C$1000=C55) * ($H$9:$H$1000="Topic"))), "")</f>
        <v/>
      </c>
      <c r="C55" s="45">
        <f>IF(AND(H55="Topic",H54="PROJECT"),C54+1,IF(H55="PROJECT",C54,IF(AND(H55="Topic",H54="Topic"),C54,C54+1)))</f>
        <v>6</v>
      </c>
      <c r="D55" s="46">
        <v>4</v>
      </c>
      <c r="E55" s="58" t="s">
        <v>617</v>
      </c>
      <c r="F55" s="48">
        <v>47</v>
      </c>
      <c r="G55" s="49" t="s">
        <v>161</v>
      </c>
      <c r="H55" s="49" t="s">
        <v>50</v>
      </c>
      <c r="I55" s="50" t="s">
        <v>797</v>
      </c>
      <c r="J55" s="51" t="s">
        <v>798</v>
      </c>
      <c r="K55" s="135" t="str">
        <f t="shared" si="0"/>
        <v xml:space="preserve">[ROLE] Friendly tutor specializing in Dart Fundamentals | [TOPIC] Read system files applying File, readAsStringSync, readAsLinesSync, and existsSync. | [LEVEL] Advanced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stateful class instances with strict typing or Stream-based message passing | [CODE_CONSTRAINTS_RULE] Each example MUST: - Use stateful class instances with strict typing or Stream-based message passing - Print steps &amp; result via print() or developer.log() inside isolated scopes or error handlers - MAX 22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Dart Fundamentals | 📊 Level: Advanced | 🌐 Coding5s.com
**Concept:** Reading Files Synchronously (File, readAsStringSync, readAsLinesSync, existsSync)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system files applying File, readAsStringSync, readAsLinesSync, and existsSync.. Topic details: Reading Files Synchronously (File, readAsStringSync, readAsLinesSync, existsSync) | [LANGUAGE CONSISTENCY RULE] ALL output text MUST be written strictly in (English). | [LANGUAGE SEED CONTEXT] Language Seed Not Necessary | [LANGUAGE] English | [MENTOR_SCOPE_EXPECTATIONS] Expect complete apps with bi-directional Isolate communication, clean separation of UI/Logic interfaces, and exhaustive pattern matching with sealed classes.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Dart Fundamentals | 📊 Level: Advanced
**Topic:** Read system files applying File, readAsStringSync, readAsLinesSync, and existsSync.
---
 | [FOOTER RULE - STRICT] End your response with: '--- ⚡ *Coding5s Mentor System — Eliminating Epistemic Debt*' | </v>
      </c>
      <c r="M55" s="53">
        <v>0</v>
      </c>
      <c r="N55" s="102" t="str">
        <f t="shared" si="2"/>
        <v>[ROLE] Careless Dart Fundamentals Developer | [TASK] Generate debugging challenges in Dart Fundamentals | | [TOPIC] Read system files applying File, readAsStringSync, readAsLinesSync, and existsSync. | | [LEVEL] Advanced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#47 | Stage 2 🐛 Debug | Dart Fundamentals | 📊 Level: Advanced | 🌐 Coding5s.com
Concept: Reading Files Synchronously (File, readAsStringSync, readAsLinesSync, existsSync)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- 15–35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system files applying File, readAsStringSync, readAsLinesSync, and existsSync.. Topic details: Reading Files Synchronously (File, readAsStringSync, readAsLinesSync, existsSync)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Dart Fundamentals | 📊 Level: Advanced
**Topic:** Read system files applying File, readAsStringSync, readAsLinesSync, and existsSync.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2" t="str">
        <f t="shared" si="4"/>
        <v>[ROLE] Tech Lead | [TASK] Assign incomplete Dart Fundamentals script challenges | [TOPIC] Read system files applying File, readAsStringSync, readAsLinesSync, and existsSync. | [LEVEL] Advanced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#47 | Stage 3 🧩 Complete | Dart Fundamentals | 📊 Level: Advanced | 🌐 Coding5s.com
**Concept:** Reading Files Synchronously (File, readAsStringSync, readAsLinesSync, existsSync)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- 15–35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system files applying File, readAsStringSync, readAsLinesSync, and existsSync..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system files applying File, readAsStringSync, readAsLinesSync, and existsSync.. Topic details: Reading Files Synchronously (File, readAsStringSync, readAsLinesSync, existsSync)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Dart Fundamentals | 📊 Level: Advanced
**Topic:** Read system files applying File, readAsStringSync, readAsLinesSync, and existsSync.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2" t="str">
        <f t="shared" si="6"/>
        <v>[ROLE] Tech Lead | [TASK] Provide intentionally messy but functional code for learning debugging and improvement | [TOPIC] Read system files applying File, readAsStringSync, readAsLinesSync, and existsSync. | [LEVEL] Advanced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Dart Fundamentals | 📊 Level: Advanced | 🌐 Coding5s.com
**Concept:** Reading Files Synchronously (File, readAsStringSync, readAsLinesSync, existsSync)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Read system files applying File, readAsStringSync, readAsLinesSync, and existsSync.. Topic details: Reading Files Synchronously (File, readAsStringSync, readAsLinesSync, existsSync)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Dart Fundamentals | 📊 Level: Advanced
**Topic:** Read system files applying File, readAsStringSync, readAsLinesSync, and existsSync.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8"/>
        <v>[ROLE] Tech Product Manager assigning a Dart Fundamentals Jira Ticket | [TASK] Provide a guided implementation exercise with full solution for learning purposes | [TOPIC] Read system files applying File, readAsStringSync, readAsLinesSync, and existsSync. | [LEVEL] Advanced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Dart Fundamentals | 📊 Level: Advanced | 🌐 Coding5s.com
**Concept:** Reading Files Synchronously (File, readAsStringSync, readAsLinesSync, existsSync)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system files applying File, readAsStringSync, readAsLinesSync, and existsSync.. Goal: Reading Files Synchronously (File, readAsStringSync, readAsLinesSync, existsSync)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Dart Fundamentals | 📊 Level: Advanced
**Topic:** Read system files applying File, readAsStringSync, readAsLinesSync, and existsSync.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0"/>
        <v/>
      </c>
      <c r="AA55" s="56" t="str">
        <f t="shared" si="11"/>
        <v/>
      </c>
      <c r="AB55" s="56" t="str">
        <f t="shared" si="12"/>
        <v/>
      </c>
      <c r="AC55" s="56" t="str">
        <f t="shared" si="13"/>
        <v/>
      </c>
      <c r="AD55" s="56" t="str">
        <f t="shared" si="14"/>
        <v/>
      </c>
      <c r="AE55" s="40"/>
      <c r="AF55" s="40"/>
      <c r="AG55" s="40"/>
      <c r="AH55" s="56" t="str">
        <f t="shared" si="15"/>
        <v/>
      </c>
      <c r="AI55" s="54"/>
      <c r="AJ55" s="54"/>
      <c r="AK55" s="54"/>
      <c r="AL55" s="54"/>
      <c r="AM55" s="54"/>
    </row>
    <row r="56" spans="1:39">
      <c r="A56" s="95">
        <v>22</v>
      </c>
      <c r="B56" s="45" t="str" cm="1">
        <f t="array" ref="B56">IF(H56="PROJECT", CHAR(10) &amp; "- " &amp; _xlfn.TEXTJOIN(CHAR(10) &amp; "- ", TRUE, _xlfn._xlws.FILTER($I$9:$I$1000, ($C$9:$C$1000=C56) * ($H$9:$H$1000="Topic"))), "")</f>
        <v/>
      </c>
      <c r="C56" s="45">
        <f>IF(AND(H56="Topic",H55="PROJECT"),C55+1,IF(H56="PROJECT",C55,IF(AND(H56="Topic",H55="Topic"),C55,C55+1)))</f>
        <v>6</v>
      </c>
      <c r="D56" s="57">
        <v>4</v>
      </c>
      <c r="E56" s="58" t="s">
        <v>617</v>
      </c>
      <c r="F56" s="63">
        <v>48</v>
      </c>
      <c r="G56" s="60" t="s">
        <v>161</v>
      </c>
      <c r="H56" s="64" t="s">
        <v>50</v>
      </c>
      <c r="I56" s="61" t="s">
        <v>799</v>
      </c>
      <c r="J56" s="62" t="s">
        <v>800</v>
      </c>
      <c r="K56" s="135" t="str">
        <f t="shared" si="0"/>
        <v xml:space="preserve">[ROLE] Friendly tutor specializing in Dart Fundamentals | [TOPIC] Persist byte and text data to disk utilizing writeAsStringSync, writeAsBytesSync, and FileMode. | [LEVEL] Advanced | [COUNT] 4 examples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stateful class instances with strict typing or Stream-based message passing | [CODE_CONSTRAINTS_RULE] Each example MUST: - Use stateful class instances with strict typing or Stream-based message passing - Print steps &amp; result via print() or developer.log() inside isolated scopes or error handlers - MAX 22 executable lines (comments/blanks excluded) - NEVER exceed limit. | [I_O_PARADIGM] Use standard event passing via StreamController.add or SendPort.send and gracefully handle sealed classes representing states, Records like (response, newState), or typed Futures/Streams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Dart Fundamentals | 📊 Level: Advanced | 🌐 Coding5s.com
**Concept:** Writing Files Synchronously (writeAsStringSync, writeAsBytesSync, FileMode)
---
 | [INTRO RULE] Include a short tutor-style sentence in English before the analogy, followed by this EXACT instruction block translated to English: '🚨 **Your objective in this lesson:** To truly learn the new  Dart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byte and text data to disk utilizing writeAsStringSync, writeAsBytesSync, and FileMode.. Topic details: Writing Files Synchronously (writeAsStringSync, writeAsBytesSync, FileMode) | [LANGUAGE CONSISTENCY RULE] ALL output text MUST be written strictly in (English). | [LANGUAGE SEED CONTEXT] Language Seed Not Necessary | [LANGUAGE] English | [MENTOR_SCOPE_EXPECTATIONS] Expect complete apps with bi-directional Isolate communication, clean separation of UI/Logic interfaces, and exhaustive pattern matching with sealed classes.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Dart Fundamentals | 📊 Level: Advanced
**Topic:** Persist byte and text data to disk utilizing writeAsStringSync, writeAsBytesSync, and FileMode.
---
 | [FOOTER RULE - STRICT] End your response with: '--- ⚡ *Coding5s Mentor System — Eliminating Epistemic Debt*' | </v>
      </c>
      <c r="M56" s="52">
        <v>0</v>
      </c>
      <c r="N56" s="102" t="str">
        <f t="shared" si="2"/>
        <v>[ROLE] Careless Dart Fundamentals Developer | [TASK] Generate debugging challenges in Dart Fundamentals | | [TOPIC] Persist byte and text data to disk utilizing writeAsStringSync, writeAsBytesSync, and FileMode. | | [LEVEL] Advanced |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#48 | Stage 2 🐛 Debug | Dart Fundamentals | 📊 Level: Advanced | 🌐 Coding5s.com
Concept: Writing Files Synchronously (writeAsStringSync, writeAsBytesSync, FileMode)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or Isolate - Explicit typed state initialization - At least 1 asynchronous event listener or Future handler - 15–35 lines of EXECUTABLE broken Dart code per example (STRICT: Do NOT count blank lines). Enforce static typing and avoid 'dynamic'. | All challenges MUST have similar async abstraction depth and architectural complexity. | [INTRO RULE] The intro MUST be a dynamically generated, urgent, unprofessional email in English with this EXACT format: '📥 From: [Random Dev Name]' / '📤 To: [Insert my user name if you know it from context, otherwise use Dart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byte and text data to disk utilizing writeAsStringSync, writeAsBytesSync, and FileMode.. Topic details: Writing Files Synchronously (writeAsStringSync, writeAsBytesSync, FileMode)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Dart Fundamentals | 📊 Level: Advanced
**Topic:** Persist byte and text data to disk utilizing writeAsStringSync, writeAsBytesSync, and FileMode.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2" t="str">
        <f t="shared" si="4"/>
        <v>[ROLE] Tech Lead | [TASK] Assign incomplete Dart Fundamentals script challenges | [TOPIC] Persist byte and text data to disk utilizing writeAsStringSync, writeAsBytesSync, and FileMode. | [LEVEL] Advanced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Topic #48 | Stage 3 🧩 Complete | Dart Fundamentals | 📊 Level: Advanced | 🌐 Coding5s.com
**Concept:** Writing Files Synchronously (writeAsStringSync, writeAsBytesSync, FileMode)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- 15–35 lines of EXECUTABLE base Dart code (STRICT: Do NOT count comments or TODOs). Length MUST vary. Enforce static typing and null safety.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Persist byte and text data to disk utilizing writeAsStringSync, writeAsBytesSync, and FileMode..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byte and text data to disk utilizing writeAsStringSync, writeAsBytesSync, and FileMode.. Topic details: Writing Files Synchronously (writeAsStringSync, writeAsBytesSync, FileMode)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Dart Fundamentals | 📊 Level: Advanced
**Topic:** Persist byte and text data to disk utilizing writeAsStringSync, writeAsBytesSync, and FileMode.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2" t="str">
        <f t="shared" si="6"/>
        <v>[ROLE] Tech Lead | [TASK] Provide intentionally messy but functional code for learning debugging and improvement | [TOPIC] Persist byte and text data to disk utilizing writeAsStringSync, writeAsBytesSync, and FileMode. | [LEVEL] Advanced | [COUNT] 4 challenges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Dart Fundamentals | 📊 Level: Advanced | 🌐 Coding5s.com
**Concept:** Writing Files Synchronously (writeAsStringSync, writeAsBytesSync, FileMode)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Persist byte and text data to disk utilizing writeAsStringSync, writeAsBytesSync, and FileMode.. Topic details: Writing Files Synchronously (writeAsStringSync, writeAsBytesSync, FileMode)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Dart Fundamentals | 📊 Level: Advanced
**Topic:** Persist byte and text data to disk utilizing writeAsStringSync, writeAsBytesSync, and FileMode.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8"/>
        <v>[ROLE] Tech Product Manager assigning a Dart Fundamentals Jira Ticket | [TASK] Provide a guided implementation exercise with full solution for learning purposes | [TOPIC] Persist byte and text data to disk utilizing writeAsStringSync, writeAsBytesSync, and FileMode. | [LEVEL] Advanced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Dart Fundamentals | 📊 Level: Advanced | 🌐 Coding5s.com
**Concept:** Writing Files Synchronously (writeAsStringSync, writeAsBytesSync, FileMode)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byte and text data to disk utilizing writeAsStringSync, writeAsBytesSync, and FileMode.. Goal: Writing Files Synchronously (writeAsStringSync, writeAsBytesSync, FileMode)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Dart Fundamentals | 📊 Level: Advanced
**Topic:** Persist byte and text data to disk utilizing writeAsStringSync, writeAsBytesSync, and FileMode.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0"/>
        <v/>
      </c>
      <c r="AA56" s="56" t="str">
        <f t="shared" si="11"/>
        <v/>
      </c>
      <c r="AB56" s="56" t="str">
        <f t="shared" si="12"/>
        <v/>
      </c>
      <c r="AC56" s="56" t="str">
        <f t="shared" si="13"/>
        <v/>
      </c>
      <c r="AD56" s="56" t="str">
        <f t="shared" si="14"/>
        <v/>
      </c>
      <c r="AE56" s="40"/>
      <c r="AF56" s="40"/>
      <c r="AG56" s="40"/>
      <c r="AH56" s="56" t="str">
        <f t="shared" si="15"/>
        <v/>
      </c>
      <c r="AI56" s="54"/>
      <c r="AJ56" s="54"/>
      <c r="AK56" s="54"/>
      <c r="AL56" s="54"/>
      <c r="AM56" s="54"/>
    </row>
    <row r="57" spans="1:39">
      <c r="A57" s="95">
        <v>35</v>
      </c>
      <c r="B57" s="45" t="str" cm="1">
        <f t="array" ref="B57">IF(H57="PROJECT", CHAR(10) &amp; "- " &amp; _xlfn.TEXTJOIN(CHAR(10) &amp; "- ", TRUE, _xlfn._xlws.FILTER($I$9:$I$1000, ($C$9:$C$1000=C57) * ($H$9:$H$1000="Topic"))), "")</f>
        <v xml:space="preserve">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v>
      </c>
      <c r="C57" s="45">
        <f>IF(AND(H57="Topic",H56="PROJECT"),C56+1,IF(H57="PROJECT",C56,IF(AND(H57="Topic",H56="Topic"),C56,C56+1)))</f>
        <v>6</v>
      </c>
      <c r="D57" s="46">
        <v>0</v>
      </c>
      <c r="E57" s="58" t="s">
        <v>617</v>
      </c>
      <c r="F57" s="65">
        <v>49</v>
      </c>
      <c r="G57" s="49" t="s">
        <v>161</v>
      </c>
      <c r="H57" s="66" t="s">
        <v>79</v>
      </c>
      <c r="I57" s="50" t="s">
        <v>801</v>
      </c>
      <c r="J57" s="51" t="s">
        <v>802</v>
      </c>
      <c r="K57" s="135" t="str">
        <f t="shared" si="0"/>
        <v>[TASK] Teach through a practical Dart Fundamentals -  project following the micro-learning methodology, acting as a supportive tutor, creating a project about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pubspec.yaml dependencies block (dependencies: package_name: ^version) at the top. | [SCOPE_ARCHITECTURE_RULE] Rule: Build apps: bi-directional Isolate comms, complex Stream transformations, exhaustive switch events. | [VISUAL_ARCHITECTURE_COMMENTS]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Dart Fundamentals | 📊 Level: Advanced | 🌐 Coding5s.com
**Project:** File Log Analyzer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7" s="103" t="str">
        <f t="shared" si="1"/>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synchronous log analyzer consolidating map modifications, iterable transformations, reductions, paging, and system file I/O operations.. Topics applied in this project: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[LANGUAGE CONSISTENCY RULE] ALL output text MUST be written strictly in (English). | [LANGUAGE SEED CONTEXT] Language Seed Not Necessary | [LANGUAGE] English | [MENTOR_SCOPE_EXPECTATIONS] Expect complete apps with bi-directional Isolate communication, clean separation of UI/Logic interfaces, and exhaustive pattern matching with sealed classes. | [CODE_QUALITY_POLICIES]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Dart Fundamentals | 📊 Level: Advanced
**Project:** Create a synchronous log analyzer consolidating map modifications, iterable transformations, reductions, paging, and system file I/O operations.
---
 | [FOOTER RULE - STRICT] End your response with: '--- ⚡ *Coding5s Mentor System — Eliminating Epistemic Debt*' | </v>
      </c>
      <c r="M57" s="53">
        <v>0</v>
      </c>
      <c r="N57" s="102" t="str">
        <f t="shared" si="2"/>
        <v>[ROLE] Careless Dart Fundamentals Developer | [TASK] Generate debugging project in Dart Fundamentals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[OUTPUT] Only header, dataset summary or statement (if any), email intro, objective, expected output, broken code, and footer | [HEADER RULE - STRICT] You MUST start your entire response EXACTLY with this markdown block (do not print anything before it):
### 🚀 Project #49 | Stage 2 | Dart Fundamentals | 📊 Level: Advanced | 🌐 Coding5s.com
Project: File Log Analyzer (Project)
---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7" s="103" t="str">
        <f t="shared" si="3"/>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Dart Fundamentals | 📊 Level: Advanced
**Project:** Create a synchronous log analyzer consolidating map modifications, iterable transformations, reductions, paging, and system file I/O operations.
---
 | [PYTHON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2" t="str">
        <f t="shared" si="4"/>
        <v>[ROLE] Tech Lead | [TASK] Assign incomplete project script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Dart Fundamentals | 📊 Level: Advanced | 🌐 Coding5s.com
**Project:** File Log Analyzer (Project)
---
 | [EXTERNAL_PACKAGE_PROTOCOL] Require standard dart pub tooling and pubspec.yaml for dependencies. | [CHALLENGE_CONSTRAINTS_POLICY] MUST be between 40–100 lines of EXECUTABLE base Dart code (STRICT: Do NOT count comments or TODOs). Must feature Stream-based event pipelines or asynchronous isolate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7" s="103" t="str">
        <f t="shared" si="5"/>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Dart Fundamentals | 📊 Level: Advanced
**Project:** Create a synchronous log analyzer consolidating map modifications, iterable transformations, reductions, paging, and system file I/O operations.
---
 | [PYTHON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2" t="str">
        <f t="shared" si="6"/>
        <v>[ROLE] Tech Lead | [TASK] Provide a messy but functional project for refactoring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[PERSONA RULE] Act as a Tech Lead. A junior wrote this working but messy code. Tone: professional but exhausted | [HEADER RULE - STRICT] You MUST start your entire response EXACTLY with this markdown block (do not print anything before it):
### 🚀 Project #49 | Stage 4 | Dart Fundamentals | 📊 Level: Advanced | 🌐 Coding5s.com
**Project:** File Log Analyzer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7" s="103"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Dart Fundamentals | 📊 Level: Advanced
**Project:** Create a synchronous log analyzer consolidating map modifications, iterable transformations, reductions, paging, and system file I/O operations.
---
 | [PYTHON QUALITY RULE - STRICT] Code MUST adhere strictly to Effective Dart style guidelines. Use camelCase for variables/functions, PascalCase for classes, snake_case for files. Avoid global state; emphasize strict typing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8"/>
        <v>[ROLE] Tech Product Manager assigning a Dart Fundamentals Jira Ticket | [TASK] Provide a guided project implementation with full solution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[PERSONA RULE] Act as a professional Tech Product Manager defining a project ticket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Project #49 | Stage 5 | Dart Fundamentals | 📊 Level: Advanced | 🌐 Coding5s.com
**Project:** File Log Analyzer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7" s="103"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synchronous log analyzer consolidating map modifications, iterable transformations, reductions, paging, and system file I/O operations.. Topics integrated: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Business Goal: File Log Analyzer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Dart Fundamentals | 📊 Level: Advanced
**Project:** Create a synchronous log analyzer consolidating map modifications, iterable transformations, reductions, paging, and system file I/O operations.
---
 | [CODE_QUALITY_PROTOCOL] Code MUST adhere strictly to Effective Dart style guidelines. Use camelCase for variables/functions, PascalCase for classes, snake_case for files. NEVER leak state globally; enforce Sound Null Safety.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0"/>
        <v>[TASK] Teach through a practical Dart Fundamentals -  project following the micro-learning methodology, acting as a supportive tutor, creating a project about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pubspec.yaml dependencies block (dependencies: package_name: ^version) at the top. | [SCOPE_ARCHITECTURE_RULE] Rule: Build apps: bi-directional Isolate comms, complex Stream transformations, exhaustive switch events. | [VISUAL_ARCHITECTURE_COMMENTS]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Dart Fundamentals | 📊 Level: Advanced | 🌐 Coding5s.com
**Project:** File Log Analyzer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7" s="56" t="str">
        <f t="shared" si="11"/>
        <v>[ROLE] Careless Dart Fundamentals Developer | [TASK] Generate debugging project in Dart Fundamentals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[OUTPUT] Only header, dataset summary or statement (if any), email intro, objective, expected output, broken code, and footer | [HEADER RULE - STRICT] You MUST start your entire response EXACTLY with this markdown block (do not print anything before it):
### 🚀 Project #49 | Stage 2 | Dart Fundamentals | 📊 Level: Advanced | 🌐 Coding5s.com
Project: File Log Analyzer (Project)
---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7" s="56" t="str">
        <f t="shared" si="12"/>
        <v>[ROLE] Tech Lead | [TASK] Assign incomplete project script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Dart Fundamentals | 📊 Level: Advanced | 🌐 Coding5s.com
**Project:** File Log Analyzer (Project)
---
 | [EXTERNAL_PACKAGE_PROTOCOL] Require standard dart pub tooling and pubspec.yaml for dependencies. | [CHALLENGE_CONSTRAINTS_POLICY] MUST be between 40–100 lines of EXECUTABLE base Dart code (STRICT: Do NOT count comments or TODOs). Must feature Stream-based event pipelines or asynchronous isolate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7" s="56" t="str">
        <f t="shared" si="13"/>
        <v>[ROLE] Tech Lead | [TASK] Provide a messy but functional project for refactoring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[PERSONA RULE] Act as a Tech Lead. A junior wrote this working but messy code. Tone: professional but exhausted | [HEADER RULE - STRICT] You MUST start your entire response EXACTLY with this markdown block (do not print anything before it):
### 🚀 Project #49 | Stage 4 | Dart Fundamentals | 📊 Level: Advanced | 🌐 Coding5s.com
**Project:** File Log Analyzer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7" s="56" t="str">
        <f t="shared" si="14"/>
        <v>[ROLE] Tech Product Manager assigning a Dart Fundamentals Jira Ticket | [TASK] Provide a guided project implementation with full solution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[PERSONA RULE] Act as a professional Tech Product Manager defining a project ticket | [LIBRARY BEING LEARNED]  | [ECOSYSTEM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[HEADER RULE - STRICT] You MUST start your entire response EXACTLY with this markdown block (do not print anything before it):
### 🚀 Project #49 | Stage 5 | Dart Fundamentals | 📊 Level: Advanced | 🌐 Coding5s.com
**Project:** File Log Analyzer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7" s="40"/>
      <c r="AF57" s="40"/>
      <c r="AG57" s="40"/>
      <c r="AH57" s="56" t="str">
        <f t="shared" si="15"/>
        <v/>
      </c>
      <c r="AI57" s="54"/>
      <c r="AJ57" s="54"/>
      <c r="AK57" s="54"/>
      <c r="AL57" s="54"/>
      <c r="AM57" s="54"/>
    </row>
    <row r="58" spans="1:39">
      <c r="A58" s="95"/>
      <c r="B58" s="45" t="str" cm="1">
        <f t="array" ref="B58">IF(H58="PROJECT", CHAR(10) &amp; "- " &amp; _xlfn.TEXTJOIN(CHAR(10) &amp; "- ", TRUE, _xlfn._xlws.FILTER($I$9:$I$1000, ($C$9:$C$1000=C58) * ($H$9:$H$1000="Topic"))), "")</f>
        <v/>
      </c>
      <c r="C58" s="45">
        <f>IF(AND(H58="Topic",H57="PROJECT"),C57+1,IF(H58="PROJECT",C57,IF(AND(H58="Topic",H57="Topic"),C57,C57+1)))</f>
        <v>7</v>
      </c>
      <c r="D58" s="57"/>
      <c r="E58" s="58"/>
      <c r="F58" s="63"/>
      <c r="G58" s="60"/>
      <c r="H58" s="64"/>
      <c r="I58" s="61"/>
      <c r="J58" s="62"/>
      <c r="K58" s="135" t="str">
        <f t="shared" si="0"/>
        <v/>
      </c>
      <c r="L58" s="103" t="str">
        <f t="shared" si="1"/>
        <v/>
      </c>
      <c r="M58" s="52">
        <v>0</v>
      </c>
      <c r="N58" s="102" t="str">
        <f t="shared" si="2"/>
        <v/>
      </c>
      <c r="O58" s="103" t="str">
        <f t="shared" si="3"/>
        <v/>
      </c>
      <c r="P58" s="52">
        <v>0</v>
      </c>
      <c r="Q58" s="102" t="str">
        <f t="shared" si="4"/>
        <v/>
      </c>
      <c r="R58" s="103" t="str">
        <f t="shared" si="5"/>
        <v/>
      </c>
      <c r="S58" s="52">
        <v>0</v>
      </c>
      <c r="T58" s="102" t="str">
        <f t="shared" si="6"/>
        <v/>
      </c>
      <c r="U58" s="103" t="str">
        <f t="shared" si="7"/>
        <v/>
      </c>
      <c r="V58" s="52">
        <v>0</v>
      </c>
      <c r="W58" s="87" t="str">
        <f t="shared" si="8"/>
        <v/>
      </c>
      <c r="X58" s="103" t="str">
        <f t="shared" si="9"/>
        <v/>
      </c>
      <c r="Y58" s="52">
        <v>0</v>
      </c>
      <c r="Z58" s="56" t="str">
        <f t="shared" si="10"/>
        <v/>
      </c>
      <c r="AA58" s="56" t="str">
        <f t="shared" si="11"/>
        <v/>
      </c>
      <c r="AB58" s="56" t="str">
        <f t="shared" si="12"/>
        <v/>
      </c>
      <c r="AC58" s="56" t="str">
        <f t="shared" si="13"/>
        <v/>
      </c>
      <c r="AD58" s="56" t="str">
        <f t="shared" si="14"/>
        <v/>
      </c>
      <c r="AE58" s="40"/>
      <c r="AF58" s="40"/>
      <c r="AG58" s="40"/>
      <c r="AH58" s="56" t="str">
        <f t="shared" si="15"/>
        <v/>
      </c>
      <c r="AI58" s="54"/>
      <c r="AJ58" s="54"/>
      <c r="AK58" s="54"/>
      <c r="AL58" s="54"/>
      <c r="AM58" s="54"/>
    </row>
    <row r="59" spans="1:39">
      <c r="A59" s="95"/>
      <c r="B59" s="45" t="str" cm="1">
        <f t="array" ref="B59">IF(H59="PROJECT", CHAR(10) &amp; "- " &amp; _xlfn.TEXTJOIN(CHAR(10) &amp; "- ", TRUE, _xlfn._xlws.FILTER($I$9:$I$1000, ($C$9:$C$1000=C59) * ($H$9:$H$1000="Topic"))), "")</f>
        <v/>
      </c>
      <c r="C59" s="45">
        <f>IF(AND(H59="Topic",H58="PROJECT"),C58+1,IF(H59="PROJECT",C58,IF(AND(H59="Topic",H58="Topic"),C58,C58+1)))</f>
        <v>8</v>
      </c>
      <c r="D59" s="46"/>
      <c r="E59" s="58"/>
      <c r="F59" s="65"/>
      <c r="G59" s="49"/>
      <c r="H59" s="66"/>
      <c r="I59" s="50"/>
      <c r="J59" s="51"/>
      <c r="K59" s="135" t="str">
        <f t="shared" si="0"/>
        <v/>
      </c>
      <c r="L59" s="103" t="str">
        <f t="shared" si="1"/>
        <v/>
      </c>
      <c r="M59" s="53">
        <v>0</v>
      </c>
      <c r="N59" s="102" t="str">
        <f t="shared" si="2"/>
        <v/>
      </c>
      <c r="O59" s="103" t="str">
        <f t="shared" si="3"/>
        <v/>
      </c>
      <c r="P59" s="53">
        <v>0</v>
      </c>
      <c r="Q59" s="102" t="str">
        <f t="shared" si="4"/>
        <v/>
      </c>
      <c r="R59" s="103" t="str">
        <f t="shared" si="5"/>
        <v/>
      </c>
      <c r="S59" s="53">
        <v>0</v>
      </c>
      <c r="T59" s="102" t="str">
        <f t="shared" si="6"/>
        <v/>
      </c>
      <c r="U59" s="103" t="str">
        <f t="shared" si="7"/>
        <v/>
      </c>
      <c r="V59" s="53">
        <v>0</v>
      </c>
      <c r="W59" s="87" t="str">
        <f t="shared" si="8"/>
        <v/>
      </c>
      <c r="X59" s="103" t="str">
        <f t="shared" si="9"/>
        <v/>
      </c>
      <c r="Y59" s="53">
        <v>0</v>
      </c>
      <c r="Z59" s="56" t="str">
        <f t="shared" si="10"/>
        <v/>
      </c>
      <c r="AA59" s="56" t="str">
        <f t="shared" si="11"/>
        <v/>
      </c>
      <c r="AB59" s="56" t="str">
        <f t="shared" si="12"/>
        <v/>
      </c>
      <c r="AC59" s="56" t="str">
        <f t="shared" si="13"/>
        <v/>
      </c>
      <c r="AD59" s="56" t="str">
        <f t="shared" si="14"/>
        <v/>
      </c>
      <c r="AE59" s="40"/>
      <c r="AF59" s="40"/>
      <c r="AG59" s="40"/>
      <c r="AH59" s="56" t="str">
        <f t="shared" si="15"/>
        <v/>
      </c>
      <c r="AI59" s="54"/>
      <c r="AJ59" s="54"/>
      <c r="AK59" s="54"/>
      <c r="AL59" s="54"/>
      <c r="AM59" s="54"/>
    </row>
    <row r="60" spans="1:39">
      <c r="A60" s="95"/>
      <c r="B60" s="45" t="str" cm="1">
        <f t="array" ref="B60">IF(H60="PROJECT", CHAR(10) &amp; "- " &amp; _xlfn.TEXTJOIN(CHAR(10) &amp; "- ", TRUE, _xlfn._xlws.FILTER($I$9:$I$1000, ($C$9:$C$1000=C60) * ($H$9:$H$1000="Topic"))), "")</f>
        <v/>
      </c>
      <c r="C60" s="45">
        <f>IF(AND(H60="Topic",H59="PROJECT"),C59+1,IF(H60="PROJECT",C59,IF(AND(H60="Topic",H59="Topic"),C59,C59+1)))</f>
        <v>9</v>
      </c>
      <c r="D60" s="57"/>
      <c r="E60" s="58"/>
      <c r="F60" s="63"/>
      <c r="G60" s="60"/>
      <c r="H60" s="64"/>
      <c r="I60" s="61"/>
      <c r="J60" s="62"/>
      <c r="K60" s="135" t="str">
        <f t="shared" si="0"/>
        <v/>
      </c>
      <c r="L60" s="103" t="str">
        <f t="shared" si="1"/>
        <v/>
      </c>
      <c r="M60" s="52">
        <v>0</v>
      </c>
      <c r="N60" s="102" t="str">
        <f t="shared" si="2"/>
        <v/>
      </c>
      <c r="O60" s="103" t="str">
        <f t="shared" si="3"/>
        <v/>
      </c>
      <c r="P60" s="52">
        <v>0</v>
      </c>
      <c r="Q60" s="102" t="str">
        <f t="shared" si="4"/>
        <v/>
      </c>
      <c r="R60" s="103" t="str">
        <f t="shared" si="5"/>
        <v/>
      </c>
      <c r="S60" s="52">
        <v>0</v>
      </c>
      <c r="T60" s="102" t="str">
        <f t="shared" si="6"/>
        <v/>
      </c>
      <c r="U60" s="103" t="str">
        <f t="shared" si="7"/>
        <v/>
      </c>
      <c r="V60" s="52">
        <v>0</v>
      </c>
      <c r="W60" s="87" t="str">
        <f t="shared" si="8"/>
        <v/>
      </c>
      <c r="X60" s="103" t="str">
        <f t="shared" si="9"/>
        <v/>
      </c>
      <c r="Y60" s="52">
        <v>0</v>
      </c>
      <c r="Z60" s="56" t="str">
        <f t="shared" si="10"/>
        <v/>
      </c>
      <c r="AA60" s="56" t="str">
        <f t="shared" si="11"/>
        <v/>
      </c>
      <c r="AB60" s="56" t="str">
        <f t="shared" si="12"/>
        <v/>
      </c>
      <c r="AC60" s="56" t="str">
        <f t="shared" si="13"/>
        <v/>
      </c>
      <c r="AD60" s="56" t="str">
        <f t="shared" si="14"/>
        <v/>
      </c>
      <c r="AE60" s="40"/>
      <c r="AF60" s="40"/>
      <c r="AG60" s="40"/>
      <c r="AH60" s="56" t="str">
        <f t="shared" si="15"/>
        <v/>
      </c>
      <c r="AI60" s="54"/>
      <c r="AJ60" s="54"/>
      <c r="AK60" s="54"/>
      <c r="AL60" s="54"/>
      <c r="AM60" s="54"/>
    </row>
    <row r="61" spans="1:39">
      <c r="A61" s="95"/>
      <c r="B61" s="45" t="str" cm="1">
        <f t="array" ref="B61">IF(H61="PROJECT", CHAR(10) &amp; "- " &amp; _xlfn.TEXTJOIN(CHAR(10) &amp; "- ", TRUE, _xlfn._xlws.FILTER($I$9:$I$1000, ($C$9:$C$1000=C61) * ($H$9:$H$1000="Topic"))), "")</f>
        <v/>
      </c>
      <c r="C61" s="45">
        <f>IF(AND(H61="Topic",H60="PROJECT"),C60+1,IF(H61="PROJECT",C60,IF(AND(H61="Topic",H60="Topic"),C60,C60+1)))</f>
        <v>10</v>
      </c>
      <c r="D61" s="46"/>
      <c r="E61" s="58"/>
      <c r="F61" s="65"/>
      <c r="G61" s="49"/>
      <c r="H61" s="66"/>
      <c r="I61" s="50"/>
      <c r="J61" s="51"/>
      <c r="K61" s="135" t="str">
        <f t="shared" si="0"/>
        <v/>
      </c>
      <c r="L61" s="103" t="str">
        <f t="shared" si="1"/>
        <v/>
      </c>
      <c r="M61" s="53">
        <v>0</v>
      </c>
      <c r="N61" s="102" t="str">
        <f t="shared" si="2"/>
        <v/>
      </c>
      <c r="O61" s="103" t="str">
        <f t="shared" si="3"/>
        <v/>
      </c>
      <c r="P61" s="53">
        <v>0</v>
      </c>
      <c r="Q61" s="102" t="str">
        <f t="shared" si="4"/>
        <v/>
      </c>
      <c r="R61" s="103" t="str">
        <f t="shared" si="5"/>
        <v/>
      </c>
      <c r="S61" s="53">
        <v>0</v>
      </c>
      <c r="T61" s="102" t="str">
        <f t="shared" si="6"/>
        <v/>
      </c>
      <c r="U61" s="103" t="str">
        <f t="shared" si="7"/>
        <v/>
      </c>
      <c r="V61" s="53">
        <v>0</v>
      </c>
      <c r="W61" s="87" t="str">
        <f t="shared" si="8"/>
        <v/>
      </c>
      <c r="X61" s="103" t="str">
        <f t="shared" si="9"/>
        <v/>
      </c>
      <c r="Y61" s="53">
        <v>0</v>
      </c>
      <c r="Z61" s="56" t="str">
        <f t="shared" si="10"/>
        <v/>
      </c>
      <c r="AA61" s="56" t="str">
        <f t="shared" si="11"/>
        <v/>
      </c>
      <c r="AB61" s="56" t="str">
        <f t="shared" si="12"/>
        <v/>
      </c>
      <c r="AC61" s="56" t="str">
        <f t="shared" si="13"/>
        <v/>
      </c>
      <c r="AD61" s="56" t="str">
        <f t="shared" si="14"/>
        <v/>
      </c>
      <c r="AE61" s="40"/>
      <c r="AF61" s="40"/>
      <c r="AG61" s="40"/>
      <c r="AH61" s="56" t="str">
        <f t="shared" si="15"/>
        <v/>
      </c>
      <c r="AI61" s="54"/>
      <c r="AJ61" s="54"/>
      <c r="AK61" s="54"/>
      <c r="AL61" s="54"/>
      <c r="AM61" s="54"/>
    </row>
    <row r="62" spans="1:39">
      <c r="A62" s="95"/>
      <c r="B62" s="45" t="str" cm="1">
        <f t="array" ref="B62">IF(H62="PROJECT", CHAR(10) &amp; "- " &amp; _xlfn.TEXTJOIN(CHAR(10) &amp; "- ", TRUE, _xlfn._xlws.FILTER($I$9:$I$1000, ($C$9:$C$1000=C62) * ($H$9:$H$1000="Topic"))), "")</f>
        <v/>
      </c>
      <c r="C62" s="45">
        <f>IF(AND(H62="Topic",H61="PROJECT"),C61+1,IF(H62="PROJECT",C61,IF(AND(H62="Topic",H61="Topic"),C61,C61+1)))</f>
        <v>11</v>
      </c>
      <c r="D62" s="57"/>
      <c r="E62" s="58"/>
      <c r="F62" s="63"/>
      <c r="G62" s="60"/>
      <c r="H62" s="64"/>
      <c r="I62" s="61"/>
      <c r="J62" s="62"/>
      <c r="K62" s="135" t="str">
        <f t="shared" si="0"/>
        <v/>
      </c>
      <c r="L62" s="103" t="str">
        <f t="shared" si="1"/>
        <v/>
      </c>
      <c r="M62" s="52">
        <v>0</v>
      </c>
      <c r="N62" s="102" t="str">
        <f t="shared" si="2"/>
        <v/>
      </c>
      <c r="O62" s="103" t="str">
        <f t="shared" si="3"/>
        <v/>
      </c>
      <c r="P62" s="52">
        <v>0</v>
      </c>
      <c r="Q62" s="102" t="str">
        <f t="shared" si="4"/>
        <v/>
      </c>
      <c r="R62" s="103" t="str">
        <f t="shared" si="5"/>
        <v/>
      </c>
      <c r="S62" s="52">
        <v>0</v>
      </c>
      <c r="T62" s="102" t="str">
        <f t="shared" si="6"/>
        <v/>
      </c>
      <c r="U62" s="103" t="str">
        <f t="shared" si="7"/>
        <v/>
      </c>
      <c r="V62" s="52">
        <v>0</v>
      </c>
      <c r="W62" s="87" t="str">
        <f t="shared" si="8"/>
        <v/>
      </c>
      <c r="X62" s="103" t="str">
        <f t="shared" si="9"/>
        <v/>
      </c>
      <c r="Y62" s="52">
        <v>0</v>
      </c>
      <c r="Z62" s="56" t="str">
        <f t="shared" si="10"/>
        <v/>
      </c>
      <c r="AA62" s="56" t="str">
        <f t="shared" si="11"/>
        <v/>
      </c>
      <c r="AB62" s="56" t="str">
        <f t="shared" si="12"/>
        <v/>
      </c>
      <c r="AC62" s="56" t="str">
        <f t="shared" si="13"/>
        <v/>
      </c>
      <c r="AD62" s="56" t="str">
        <f t="shared" si="14"/>
        <v/>
      </c>
      <c r="AE62" s="40"/>
      <c r="AF62" s="40"/>
      <c r="AG62" s="40"/>
      <c r="AH62" s="56" t="str">
        <f t="shared" si="15"/>
        <v/>
      </c>
      <c r="AI62" s="54"/>
      <c r="AJ62" s="54"/>
      <c r="AK62" s="54"/>
      <c r="AL62" s="54"/>
      <c r="AM62" s="54"/>
    </row>
    <row r="63" spans="1:39">
      <c r="A63" s="95"/>
      <c r="B63" s="45" t="str" cm="1">
        <f t="array" ref="B63">IF(H63="PROJECT", CHAR(10) &amp; "- " &amp; _xlfn.TEXTJOIN(CHAR(10) &amp; "- ", TRUE, _xlfn._xlws.FILTER($I$9:$I$1000, ($C$9:$C$1000=C63) * ($H$9:$H$1000="Topic"))), "")</f>
        <v/>
      </c>
      <c r="C63" s="45">
        <f>IF(AND(H63="Topic",H62="PROJECT"),C62+1,IF(H63="PROJECT",C62,IF(AND(H63="Topic",H62="Topic"),C62,C62+1)))</f>
        <v>12</v>
      </c>
      <c r="D63" s="46"/>
      <c r="E63" s="58"/>
      <c r="F63" s="65"/>
      <c r="G63" s="49"/>
      <c r="H63" s="66"/>
      <c r="I63" s="50"/>
      <c r="J63" s="51"/>
      <c r="K63" s="135" t="str">
        <f t="shared" si="0"/>
        <v/>
      </c>
      <c r="L63" s="103" t="str">
        <f t="shared" si="1"/>
        <v/>
      </c>
      <c r="M63" s="53">
        <v>0</v>
      </c>
      <c r="N63" s="102" t="str">
        <f t="shared" si="2"/>
        <v/>
      </c>
      <c r="O63" s="103" t="str">
        <f t="shared" si="3"/>
        <v/>
      </c>
      <c r="P63" s="53">
        <v>0</v>
      </c>
      <c r="Q63" s="102" t="str">
        <f t="shared" si="4"/>
        <v/>
      </c>
      <c r="R63" s="103" t="str">
        <f t="shared" si="5"/>
        <v/>
      </c>
      <c r="S63" s="53">
        <v>0</v>
      </c>
      <c r="T63" s="102" t="str">
        <f t="shared" si="6"/>
        <v/>
      </c>
      <c r="U63" s="103" t="str">
        <f t="shared" si="7"/>
        <v/>
      </c>
      <c r="V63" s="53">
        <v>0</v>
      </c>
      <c r="W63" s="87" t="str">
        <f t="shared" si="8"/>
        <v/>
      </c>
      <c r="X63" s="103" t="str">
        <f t="shared" si="9"/>
        <v/>
      </c>
      <c r="Y63" s="53">
        <v>0</v>
      </c>
      <c r="Z63" s="56" t="str">
        <f t="shared" si="10"/>
        <v/>
      </c>
      <c r="AA63" s="56" t="str">
        <f t="shared" si="11"/>
        <v/>
      </c>
      <c r="AB63" s="56" t="str">
        <f t="shared" si="12"/>
        <v/>
      </c>
      <c r="AC63" s="56" t="str">
        <f t="shared" si="13"/>
        <v/>
      </c>
      <c r="AD63" s="56" t="str">
        <f t="shared" si="14"/>
        <v/>
      </c>
      <c r="AE63" s="40"/>
      <c r="AF63" s="40"/>
      <c r="AG63" s="40"/>
      <c r="AH63" s="56" t="str">
        <f t="shared" si="15"/>
        <v/>
      </c>
      <c r="AI63" s="54"/>
      <c r="AJ63" s="54"/>
      <c r="AK63" s="54"/>
      <c r="AL63" s="54"/>
      <c r="AM63" s="54"/>
    </row>
    <row r="64" spans="1:39">
      <c r="A64" s="95"/>
      <c r="B64" s="45" t="str" cm="1">
        <f t="array" ref="B64">IF(H64="PROJECT", CHAR(10) &amp; "- " &amp; _xlfn.TEXTJOIN(CHAR(10) &amp; "- ", TRUE, _xlfn._xlws.FILTER($I$9:$I$1000, ($C$9:$C$1000=C64) * ($H$9:$H$1000="Topic"))), "")</f>
        <v/>
      </c>
      <c r="C64" s="45">
        <f>IF(AND(H64="Topic",H63="PROJECT"),C63+1,IF(H64="PROJECT",C63,IF(AND(H64="Topic",H63="Topic"),C63,C63+1)))</f>
        <v>13</v>
      </c>
      <c r="D64" s="57"/>
      <c r="E64" s="58"/>
      <c r="F64" s="63"/>
      <c r="G64" s="60"/>
      <c r="H64" s="64"/>
      <c r="I64" s="61"/>
      <c r="J64" s="62"/>
      <c r="K64" s="135" t="str">
        <f t="shared" si="0"/>
        <v/>
      </c>
      <c r="L64" s="103" t="str">
        <f t="shared" si="1"/>
        <v/>
      </c>
      <c r="M64" s="52">
        <v>0</v>
      </c>
      <c r="N64" s="102" t="str">
        <f t="shared" si="2"/>
        <v/>
      </c>
      <c r="O64" s="103" t="str">
        <f t="shared" si="3"/>
        <v/>
      </c>
      <c r="P64" s="52">
        <v>0</v>
      </c>
      <c r="Q64" s="102" t="str">
        <f t="shared" si="4"/>
        <v/>
      </c>
      <c r="R64" s="103" t="str">
        <f t="shared" si="5"/>
        <v/>
      </c>
      <c r="S64" s="52">
        <v>0</v>
      </c>
      <c r="T64" s="102" t="str">
        <f t="shared" si="6"/>
        <v/>
      </c>
      <c r="U64" s="103" t="str">
        <f t="shared" si="7"/>
        <v/>
      </c>
      <c r="V64" s="52">
        <v>0</v>
      </c>
      <c r="W64" s="87" t="str">
        <f t="shared" si="8"/>
        <v/>
      </c>
      <c r="X64" s="103" t="str">
        <f t="shared" si="9"/>
        <v/>
      </c>
      <c r="Y64" s="52">
        <v>0</v>
      </c>
      <c r="Z64" s="56" t="str">
        <f t="shared" si="10"/>
        <v/>
      </c>
      <c r="AA64" s="56" t="str">
        <f t="shared" si="11"/>
        <v/>
      </c>
      <c r="AB64" s="56" t="str">
        <f t="shared" si="12"/>
        <v/>
      </c>
      <c r="AC64" s="56" t="str">
        <f t="shared" si="13"/>
        <v/>
      </c>
      <c r="AD64" s="56" t="str">
        <f t="shared" si="14"/>
        <v/>
      </c>
      <c r="AE64" s="40"/>
      <c r="AF64" s="40"/>
      <c r="AG64" s="40"/>
      <c r="AH64" s="56" t="str">
        <f t="shared" si="15"/>
        <v/>
      </c>
      <c r="AI64" s="54"/>
      <c r="AJ64" s="54"/>
      <c r="AK64" s="54"/>
      <c r="AL64" s="54"/>
      <c r="AM64" s="54"/>
    </row>
    <row r="65" spans="1:39">
      <c r="A65" s="95"/>
      <c r="B65" s="45" t="str" cm="1">
        <f t="array" ref="B65">IF(H65="PROJECT", CHAR(10) &amp; "- " &amp; _xlfn.TEXTJOIN(CHAR(10) &amp; "- ", TRUE, _xlfn._xlws.FILTER($I$9:$I$1000, ($C$9:$C$1000=C65) * ($H$9:$H$1000="Topic"))), "")</f>
        <v/>
      </c>
      <c r="C65" s="45">
        <f>IF(AND(H65="Topic",H64="PROJECT"),C64+1,IF(H65="PROJECT",C64,IF(AND(H65="Topic",H64="Topic"),C64,C64+1)))</f>
        <v>14</v>
      </c>
      <c r="D65" s="46"/>
      <c r="E65" s="58"/>
      <c r="F65" s="65"/>
      <c r="G65" s="49"/>
      <c r="H65" s="66"/>
      <c r="I65" s="50"/>
      <c r="J65" s="51"/>
      <c r="K65" s="135" t="str">
        <f t="shared" si="0"/>
        <v/>
      </c>
      <c r="L65" s="103" t="str">
        <f t="shared" si="1"/>
        <v/>
      </c>
      <c r="M65" s="53">
        <v>0</v>
      </c>
      <c r="N65" s="102" t="str">
        <f t="shared" si="2"/>
        <v/>
      </c>
      <c r="O65" s="103" t="str">
        <f t="shared" si="3"/>
        <v/>
      </c>
      <c r="P65" s="53">
        <v>0</v>
      </c>
      <c r="Q65" s="102" t="str">
        <f t="shared" si="4"/>
        <v/>
      </c>
      <c r="R65" s="103" t="str">
        <f t="shared" si="5"/>
        <v/>
      </c>
      <c r="S65" s="53">
        <v>0</v>
      </c>
      <c r="T65" s="102" t="str">
        <f t="shared" si="6"/>
        <v/>
      </c>
      <c r="U65" s="103" t="str">
        <f t="shared" si="7"/>
        <v/>
      </c>
      <c r="V65" s="53">
        <v>0</v>
      </c>
      <c r="W65" s="87" t="str">
        <f t="shared" si="8"/>
        <v/>
      </c>
      <c r="X65" s="103" t="str">
        <f t="shared" si="9"/>
        <v/>
      </c>
      <c r="Y65" s="53">
        <v>0</v>
      </c>
      <c r="Z65" s="56" t="str">
        <f t="shared" si="10"/>
        <v/>
      </c>
      <c r="AA65" s="56" t="str">
        <f t="shared" si="11"/>
        <v/>
      </c>
      <c r="AB65" s="56" t="str">
        <f t="shared" si="12"/>
        <v/>
      </c>
      <c r="AC65" s="56" t="str">
        <f t="shared" si="13"/>
        <v/>
      </c>
      <c r="AD65" s="56" t="str">
        <f t="shared" si="14"/>
        <v/>
      </c>
      <c r="AE65" s="40"/>
      <c r="AF65" s="40"/>
      <c r="AG65" s="40"/>
      <c r="AH65" s="56" t="str">
        <f t="shared" si="15"/>
        <v/>
      </c>
      <c r="AI65" s="54"/>
      <c r="AJ65" s="54"/>
      <c r="AK65" s="54"/>
      <c r="AL65" s="54"/>
      <c r="AM65" s="54"/>
    </row>
    <row r="66" spans="1:39">
      <c r="A66" s="95"/>
      <c r="B66" s="45" t="str" cm="1">
        <f t="array" ref="B66">IF(H66="PROJECT", CHAR(10) &amp; "- " &amp; _xlfn.TEXTJOIN(CHAR(10) &amp; "- ", TRUE, _xlfn._xlws.FILTER($I$9:$I$1000, ($C$9:$C$1000=C66) * ($H$9:$H$1000="Topic"))), "")</f>
        <v/>
      </c>
      <c r="C66" s="45">
        <f>IF(AND(H66="Topic",H65="PROJECT"),C65+1,IF(H66="PROJECT",C65,IF(AND(H66="Topic",H65="Topic"),C65,C65+1)))</f>
        <v>15</v>
      </c>
      <c r="D66" s="57"/>
      <c r="E66" s="58"/>
      <c r="F66" s="63"/>
      <c r="G66" s="60"/>
      <c r="H66" s="64"/>
      <c r="I66" s="61"/>
      <c r="J66" s="62"/>
      <c r="K66" s="135" t="str">
        <f t="shared" si="0"/>
        <v/>
      </c>
      <c r="L66" s="103" t="str">
        <f t="shared" si="1"/>
        <v/>
      </c>
      <c r="M66" s="52">
        <v>0</v>
      </c>
      <c r="N66" s="102" t="str">
        <f t="shared" si="2"/>
        <v/>
      </c>
      <c r="O66" s="103" t="str">
        <f t="shared" si="3"/>
        <v/>
      </c>
      <c r="P66" s="52">
        <v>0</v>
      </c>
      <c r="Q66" s="102" t="str">
        <f t="shared" si="4"/>
        <v/>
      </c>
      <c r="R66" s="103" t="str">
        <f t="shared" si="5"/>
        <v/>
      </c>
      <c r="S66" s="52">
        <v>0</v>
      </c>
      <c r="T66" s="102" t="str">
        <f t="shared" si="6"/>
        <v/>
      </c>
      <c r="U66" s="103" t="str">
        <f t="shared" si="7"/>
        <v/>
      </c>
      <c r="V66" s="52">
        <v>0</v>
      </c>
      <c r="W66" s="87" t="str">
        <f t="shared" si="8"/>
        <v/>
      </c>
      <c r="X66" s="103" t="str">
        <f t="shared" si="9"/>
        <v/>
      </c>
      <c r="Y66" s="52">
        <v>0</v>
      </c>
      <c r="Z66" s="56" t="str">
        <f t="shared" si="10"/>
        <v/>
      </c>
      <c r="AA66" s="56" t="str">
        <f t="shared" si="11"/>
        <v/>
      </c>
      <c r="AB66" s="56" t="str">
        <f t="shared" si="12"/>
        <v/>
      </c>
      <c r="AC66" s="56" t="str">
        <f t="shared" si="13"/>
        <v/>
      </c>
      <c r="AD66" s="56" t="str">
        <f t="shared" si="14"/>
        <v/>
      </c>
      <c r="AE66" s="40"/>
      <c r="AF66" s="40"/>
      <c r="AG66" s="40"/>
      <c r="AH66" s="56" t="str">
        <f t="shared" si="15"/>
        <v/>
      </c>
      <c r="AI66" s="54"/>
      <c r="AJ66" s="54"/>
      <c r="AK66" s="54"/>
      <c r="AL66" s="54"/>
      <c r="AM66" s="54"/>
    </row>
    <row r="67" spans="1:39">
      <c r="A67" s="95"/>
      <c r="B67" s="45" t="str" cm="1">
        <f t="array" ref="B67">IF(H67="PROJECT", CHAR(10) &amp; "- " &amp; _xlfn.TEXTJOIN(CHAR(10) &amp; "- ", TRUE, _xlfn._xlws.FILTER($I$9:$I$1000, ($C$9:$C$1000=C67) * ($H$9:$H$1000="Topic"))), "")</f>
        <v/>
      </c>
      <c r="C67" s="45">
        <f>IF(AND(H67="Topic",H66="PROJECT"),C66+1,IF(H67="PROJECT",C66,IF(AND(H67="Topic",H66="Topic"),C66,C66+1)))</f>
        <v>16</v>
      </c>
      <c r="D67" s="46"/>
      <c r="E67" s="58"/>
      <c r="F67" s="65"/>
      <c r="G67" s="49"/>
      <c r="H67" s="66"/>
      <c r="I67" s="50"/>
      <c r="J67" s="51"/>
      <c r="K67" s="135" t="str">
        <f t="shared" si="0"/>
        <v/>
      </c>
      <c r="L67" s="103" t="str">
        <f t="shared" si="1"/>
        <v/>
      </c>
      <c r="M67" s="53">
        <v>0</v>
      </c>
      <c r="N67" s="102" t="str">
        <f t="shared" si="2"/>
        <v/>
      </c>
      <c r="O67" s="103" t="str">
        <f t="shared" si="3"/>
        <v/>
      </c>
      <c r="P67" s="53">
        <v>0</v>
      </c>
      <c r="Q67" s="102" t="str">
        <f t="shared" si="4"/>
        <v/>
      </c>
      <c r="R67" s="103" t="str">
        <f t="shared" si="5"/>
        <v/>
      </c>
      <c r="S67" s="53">
        <v>0</v>
      </c>
      <c r="T67" s="102" t="str">
        <f t="shared" si="6"/>
        <v/>
      </c>
      <c r="U67" s="103" t="str">
        <f t="shared" si="7"/>
        <v/>
      </c>
      <c r="V67" s="53">
        <v>0</v>
      </c>
      <c r="W67" s="87" t="str">
        <f t="shared" si="8"/>
        <v/>
      </c>
      <c r="X67" s="103" t="str">
        <f t="shared" si="9"/>
        <v/>
      </c>
      <c r="Y67" s="53">
        <v>0</v>
      </c>
      <c r="Z67" s="56" t="str">
        <f t="shared" si="10"/>
        <v/>
      </c>
      <c r="AA67" s="56" t="str">
        <f t="shared" si="11"/>
        <v/>
      </c>
      <c r="AB67" s="56" t="str">
        <f t="shared" si="12"/>
        <v/>
      </c>
      <c r="AC67" s="56" t="str">
        <f t="shared" si="13"/>
        <v/>
      </c>
      <c r="AD67" s="56" t="str">
        <f t="shared" si="14"/>
        <v/>
      </c>
      <c r="AE67" s="40"/>
      <c r="AF67" s="40"/>
      <c r="AG67" s="40"/>
      <c r="AH67" s="56" t="str">
        <f t="shared" si="15"/>
        <v/>
      </c>
      <c r="AI67" s="54"/>
      <c r="AJ67" s="54"/>
      <c r="AK67" s="54"/>
      <c r="AL67" s="54"/>
      <c r="AM67" s="54"/>
    </row>
    <row r="68" spans="1:39">
      <c r="A68" s="95"/>
      <c r="B68" s="45" t="str" cm="1">
        <f t="array" ref="B68">IF(H68="PROJECT", CHAR(10) &amp; "- " &amp; _xlfn.TEXTJOIN(CHAR(10) &amp; "- ", TRUE, _xlfn._xlws.FILTER($I$9:$I$1000, ($C$9:$C$1000=C68) * ($H$9:$H$1000="Topic"))), "")</f>
        <v/>
      </c>
      <c r="C68" s="45">
        <f>IF(AND(H68="Topic",H67="PROJECT"),C67+1,IF(H68="PROJECT",C67,IF(AND(H68="Topic",H67="Topic"),C67,C67+1)))</f>
        <v>17</v>
      </c>
      <c r="D68" s="57"/>
      <c r="E68" s="58"/>
      <c r="F68" s="63"/>
      <c r="G68" s="60"/>
      <c r="H68" s="60"/>
      <c r="I68" s="61"/>
      <c r="J68" s="62"/>
      <c r="K68" s="135" t="str">
        <f t="shared" si="0"/>
        <v/>
      </c>
      <c r="L68" s="103" t="str">
        <f t="shared" si="1"/>
        <v/>
      </c>
      <c r="M68" s="52">
        <v>0</v>
      </c>
      <c r="N68" s="102" t="str">
        <f t="shared" si="2"/>
        <v/>
      </c>
      <c r="O68" s="103" t="str">
        <f t="shared" si="3"/>
        <v/>
      </c>
      <c r="P68" s="52">
        <v>0</v>
      </c>
      <c r="Q68" s="102" t="str">
        <f t="shared" si="4"/>
        <v/>
      </c>
      <c r="R68" s="103" t="str">
        <f t="shared" si="5"/>
        <v/>
      </c>
      <c r="S68" s="52">
        <v>0</v>
      </c>
      <c r="T68" s="102" t="str">
        <f t="shared" si="6"/>
        <v/>
      </c>
      <c r="U68" s="103" t="str">
        <f t="shared" si="7"/>
        <v/>
      </c>
      <c r="V68" s="52">
        <v>0</v>
      </c>
      <c r="W68" s="87" t="str">
        <f t="shared" si="8"/>
        <v/>
      </c>
      <c r="X68" s="103" t="str">
        <f t="shared" si="9"/>
        <v/>
      </c>
      <c r="Y68" s="52">
        <v>0</v>
      </c>
      <c r="Z68" s="56" t="str">
        <f t="shared" si="10"/>
        <v/>
      </c>
      <c r="AA68" s="56" t="str">
        <f t="shared" si="11"/>
        <v/>
      </c>
      <c r="AB68" s="56" t="str">
        <f t="shared" si="12"/>
        <v/>
      </c>
      <c r="AC68" s="56" t="str">
        <f t="shared" si="13"/>
        <v/>
      </c>
      <c r="AD68" s="56" t="str">
        <f t="shared" si="14"/>
        <v/>
      </c>
      <c r="AE68" s="40"/>
      <c r="AF68" s="40"/>
      <c r="AG68" s="40"/>
      <c r="AH68" s="56" t="str">
        <f t="shared" si="15"/>
        <v/>
      </c>
      <c r="AI68" s="54"/>
      <c r="AJ68" s="54"/>
      <c r="AK68" s="54"/>
      <c r="AL68" s="54"/>
      <c r="AM68" s="54"/>
    </row>
    <row r="69" spans="1:39">
      <c r="A69" s="95"/>
      <c r="B69" s="45" t="str" cm="1">
        <f t="array" ref="B69">IF(H69="PROJECT", CHAR(10) &amp; "- " &amp; _xlfn.TEXTJOIN(CHAR(10) &amp; "- ", TRUE, _xlfn._xlws.FILTER($I$9:$I$1000, ($C$9:$C$1000=C69) * ($H$9:$H$1000="Topic"))), "")</f>
        <v/>
      </c>
      <c r="C69" s="45">
        <f>IF(AND(H69="Topic",H68="PROJECT"),C68+1,IF(H69="PROJECT",C68,IF(AND(H69="Topic",H68="Topic"),C68,C68+1)))</f>
        <v>18</v>
      </c>
      <c r="D69" s="46"/>
      <c r="E69" s="58"/>
      <c r="F69" s="65"/>
      <c r="G69" s="49"/>
      <c r="H69" s="66"/>
      <c r="I69" s="50"/>
      <c r="J69" s="51"/>
      <c r="K69" s="135" t="str">
        <f t="shared" si="0"/>
        <v/>
      </c>
      <c r="L69" s="103" t="str">
        <f t="shared" si="1"/>
        <v/>
      </c>
      <c r="M69" s="53">
        <v>0</v>
      </c>
      <c r="N69" s="102" t="str">
        <f t="shared" si="2"/>
        <v/>
      </c>
      <c r="O69" s="103" t="str">
        <f t="shared" si="3"/>
        <v/>
      </c>
      <c r="P69" s="53">
        <v>0</v>
      </c>
      <c r="Q69" s="102" t="str">
        <f t="shared" si="4"/>
        <v/>
      </c>
      <c r="R69" s="103" t="str">
        <f t="shared" si="5"/>
        <v/>
      </c>
      <c r="S69" s="53">
        <v>0</v>
      </c>
      <c r="T69" s="102" t="str">
        <f t="shared" si="6"/>
        <v/>
      </c>
      <c r="U69" s="103" t="str">
        <f t="shared" si="7"/>
        <v/>
      </c>
      <c r="V69" s="53">
        <v>0</v>
      </c>
      <c r="W69" s="87" t="str">
        <f t="shared" si="8"/>
        <v/>
      </c>
      <c r="X69" s="103" t="str">
        <f t="shared" si="9"/>
        <v/>
      </c>
      <c r="Y69" s="53">
        <v>0</v>
      </c>
      <c r="Z69" s="56" t="str">
        <f t="shared" si="10"/>
        <v/>
      </c>
      <c r="AA69" s="56" t="str">
        <f t="shared" si="11"/>
        <v/>
      </c>
      <c r="AB69" s="56" t="str">
        <f t="shared" si="12"/>
        <v/>
      </c>
      <c r="AC69" s="56" t="str">
        <f t="shared" si="13"/>
        <v/>
      </c>
      <c r="AD69" s="56" t="str">
        <f t="shared" si="14"/>
        <v/>
      </c>
      <c r="AE69" s="40"/>
      <c r="AF69" s="40"/>
      <c r="AG69" s="40"/>
      <c r="AH69" s="56" t="str">
        <f t="shared" si="15"/>
        <v/>
      </c>
      <c r="AI69" s="54"/>
      <c r="AJ69" s="54"/>
      <c r="AK69" s="54"/>
      <c r="AL69" s="54"/>
      <c r="AM69" s="54"/>
    </row>
    <row r="70" spans="1:39">
      <c r="A70" s="95"/>
      <c r="B70" s="45" t="str" cm="1">
        <f t="array" ref="B70">IF(H70="PROJECT", CHAR(10) &amp; "- " &amp; _xlfn.TEXTJOIN(CHAR(10) &amp; "- ", TRUE, _xlfn._xlws.FILTER($I$9:$I$1000, ($C$9:$C$1000=C70) * ($H$9:$H$1000="Topic"))), "")</f>
        <v/>
      </c>
      <c r="C70" s="45">
        <f>IF(AND(H70="Topic",H69="PROJECT"),C69+1,IF(H70="PROJECT",C69,IF(AND(H70="Topic",H69="Topic"),C69,C69+1)))</f>
        <v>19</v>
      </c>
      <c r="D70" s="57"/>
      <c r="E70" s="58"/>
      <c r="F70" s="63"/>
      <c r="G70" s="60"/>
      <c r="H70" s="64"/>
      <c r="I70" s="61"/>
      <c r="J70" s="62"/>
      <c r="K70" s="135" t="str">
        <f t="shared" si="0"/>
        <v/>
      </c>
      <c r="L70" s="103" t="str">
        <f t="shared" si="1"/>
        <v/>
      </c>
      <c r="M70" s="52">
        <v>0</v>
      </c>
      <c r="N70" s="102" t="str">
        <f t="shared" si="2"/>
        <v/>
      </c>
      <c r="O70" s="103" t="str">
        <f t="shared" si="3"/>
        <v/>
      </c>
      <c r="P70" s="52">
        <v>0</v>
      </c>
      <c r="Q70" s="102" t="str">
        <f t="shared" si="4"/>
        <v/>
      </c>
      <c r="R70" s="103" t="str">
        <f t="shared" si="5"/>
        <v/>
      </c>
      <c r="S70" s="52">
        <v>0</v>
      </c>
      <c r="T70" s="102" t="str">
        <f t="shared" si="6"/>
        <v/>
      </c>
      <c r="U70" s="103" t="str">
        <f t="shared" si="7"/>
        <v/>
      </c>
      <c r="V70" s="52">
        <v>0</v>
      </c>
      <c r="W70" s="87" t="str">
        <f t="shared" si="8"/>
        <v/>
      </c>
      <c r="X70" s="103" t="str">
        <f t="shared" si="9"/>
        <v/>
      </c>
      <c r="Y70" s="52">
        <v>0</v>
      </c>
      <c r="Z70" s="56" t="str">
        <f t="shared" si="10"/>
        <v/>
      </c>
      <c r="AA70" s="56" t="str">
        <f t="shared" si="11"/>
        <v/>
      </c>
      <c r="AB70" s="56" t="str">
        <f t="shared" si="12"/>
        <v/>
      </c>
      <c r="AC70" s="56" t="str">
        <f t="shared" si="13"/>
        <v/>
      </c>
      <c r="AD70" s="56" t="str">
        <f t="shared" si="14"/>
        <v/>
      </c>
      <c r="AE70" s="40"/>
      <c r="AF70" s="40"/>
      <c r="AG70" s="40"/>
      <c r="AH70" s="56" t="str">
        <f t="shared" si="15"/>
        <v/>
      </c>
      <c r="AI70" s="54"/>
      <c r="AJ70" s="54"/>
      <c r="AK70" s="54"/>
      <c r="AL70" s="54"/>
      <c r="AM70" s="54"/>
    </row>
    <row r="71" spans="1:39">
      <c r="A71" s="95"/>
      <c r="B71" s="45" t="str" cm="1">
        <f t="array" ref="B71">IF(H71="PROJECT", CHAR(10) &amp; "- " &amp; _xlfn.TEXTJOIN(CHAR(10) &amp; "- ", TRUE, _xlfn._xlws.FILTER($I$9:$I$1000, ($C$9:$C$1000=C71) * ($H$9:$H$1000="Topic"))), "")</f>
        <v/>
      </c>
      <c r="C71" s="45">
        <f>IF(AND(H71="Topic",H70="PROJECT"),C70+1,IF(H71="PROJECT",C70,IF(AND(H71="Topic",H70="Topic"),C70,C70+1)))</f>
        <v>20</v>
      </c>
      <c r="D71" s="46"/>
      <c r="E71" s="58"/>
      <c r="F71" s="65"/>
      <c r="G71" s="49"/>
      <c r="H71" s="66"/>
      <c r="I71" s="50"/>
      <c r="J71" s="51"/>
      <c r="K71" s="135" t="str">
        <f t="shared" si="0"/>
        <v/>
      </c>
      <c r="L71" s="103" t="str">
        <f t="shared" si="1"/>
        <v/>
      </c>
      <c r="M71" s="53">
        <v>0</v>
      </c>
      <c r="N71" s="102" t="str">
        <f t="shared" si="2"/>
        <v/>
      </c>
      <c r="O71" s="103" t="str">
        <f t="shared" si="3"/>
        <v/>
      </c>
      <c r="P71" s="53">
        <v>0</v>
      </c>
      <c r="Q71" s="102" t="str">
        <f t="shared" si="4"/>
        <v/>
      </c>
      <c r="R71" s="103" t="str">
        <f t="shared" si="5"/>
        <v/>
      </c>
      <c r="S71" s="53">
        <v>0</v>
      </c>
      <c r="T71" s="102" t="str">
        <f t="shared" si="6"/>
        <v/>
      </c>
      <c r="U71" s="103" t="str">
        <f t="shared" si="7"/>
        <v/>
      </c>
      <c r="V71" s="53">
        <v>0</v>
      </c>
      <c r="W71" s="87" t="str">
        <f t="shared" si="8"/>
        <v/>
      </c>
      <c r="X71" s="103" t="str">
        <f t="shared" si="9"/>
        <v/>
      </c>
      <c r="Y71" s="53">
        <v>0</v>
      </c>
      <c r="Z71" s="56" t="str">
        <f t="shared" si="10"/>
        <v/>
      </c>
      <c r="AA71" s="56" t="str">
        <f t="shared" si="11"/>
        <v/>
      </c>
      <c r="AB71" s="56" t="str">
        <f t="shared" si="12"/>
        <v/>
      </c>
      <c r="AC71" s="56" t="str">
        <f t="shared" si="13"/>
        <v/>
      </c>
      <c r="AD71" s="56" t="str">
        <f t="shared" si="14"/>
        <v/>
      </c>
      <c r="AE71" s="40"/>
      <c r="AF71" s="40"/>
      <c r="AG71" s="40"/>
      <c r="AH71" s="56" t="str">
        <f t="shared" si="15"/>
        <v/>
      </c>
      <c r="AI71" s="54"/>
      <c r="AJ71" s="54"/>
      <c r="AK71" s="54"/>
      <c r="AL71" s="54"/>
      <c r="AM71" s="54"/>
    </row>
    <row r="72" spans="1:39">
      <c r="A72" s="95"/>
      <c r="B72" s="45" t="str" cm="1">
        <f t="array" ref="B72">IF(H72="PROJECT", CHAR(10) &amp; "- " &amp; _xlfn.TEXTJOIN(CHAR(10) &amp; "- ", TRUE, _xlfn._xlws.FILTER($I$9:$I$1000, ($C$9:$C$1000=C72) * ($H$9:$H$1000="Topic"))), "")</f>
        <v/>
      </c>
      <c r="C72" s="45">
        <f>IF(AND(H72="Topic",H71="PROJECT"),C71+1,IF(H72="PROJECT",C71,IF(AND(H72="Topic",H71="Topic"),C71,C71+1)))</f>
        <v>21</v>
      </c>
      <c r="D72" s="57"/>
      <c r="E72" s="58"/>
      <c r="F72" s="63"/>
      <c r="G72" s="60"/>
      <c r="H72" s="64"/>
      <c r="I72" s="61"/>
      <c r="J72" s="62"/>
      <c r="K72" s="135" t="str">
        <f t="shared" si="0"/>
        <v/>
      </c>
      <c r="L72" s="103" t="str">
        <f t="shared" si="1"/>
        <v/>
      </c>
      <c r="M72" s="52">
        <v>0</v>
      </c>
      <c r="N72" s="102" t="str">
        <f t="shared" si="2"/>
        <v/>
      </c>
      <c r="O72" s="103" t="str">
        <f t="shared" si="3"/>
        <v/>
      </c>
      <c r="P72" s="52">
        <v>0</v>
      </c>
      <c r="Q72" s="102" t="str">
        <f t="shared" si="4"/>
        <v/>
      </c>
      <c r="R72" s="103" t="str">
        <f t="shared" si="5"/>
        <v/>
      </c>
      <c r="S72" s="52">
        <v>0</v>
      </c>
      <c r="T72" s="102" t="str">
        <f t="shared" si="6"/>
        <v/>
      </c>
      <c r="U72" s="103" t="str">
        <f t="shared" si="7"/>
        <v/>
      </c>
      <c r="V72" s="52">
        <v>0</v>
      </c>
      <c r="W72" s="87" t="str">
        <f t="shared" si="8"/>
        <v/>
      </c>
      <c r="X72" s="103" t="str">
        <f t="shared" si="9"/>
        <v/>
      </c>
      <c r="Y72" s="52">
        <v>0</v>
      </c>
      <c r="Z72" s="56" t="str">
        <f t="shared" si="10"/>
        <v/>
      </c>
      <c r="AA72" s="56" t="str">
        <f t="shared" si="11"/>
        <v/>
      </c>
      <c r="AB72" s="56" t="str">
        <f t="shared" si="12"/>
        <v/>
      </c>
      <c r="AC72" s="56" t="str">
        <f t="shared" si="13"/>
        <v/>
      </c>
      <c r="AD72" s="56" t="str">
        <f t="shared" si="14"/>
        <v/>
      </c>
      <c r="AE72" s="40"/>
      <c r="AF72" s="40"/>
      <c r="AG72" s="40"/>
      <c r="AH72" s="56" t="str">
        <f t="shared" si="15"/>
        <v/>
      </c>
      <c r="AI72" s="54"/>
      <c r="AJ72" s="54"/>
      <c r="AK72" s="54"/>
      <c r="AL72" s="54"/>
      <c r="AM72" s="54"/>
    </row>
    <row r="73" spans="1:39">
      <c r="A73" s="95"/>
      <c r="B73" s="45" t="str" cm="1">
        <f t="array" ref="B73">IF(H73="PROJECT", CHAR(10) &amp; "- " &amp; _xlfn.TEXTJOIN(CHAR(10) &amp; "- ", TRUE, _xlfn._xlws.FILTER($I$9:$I$1000, ($C$9:$C$1000=C73) * ($H$9:$H$1000="Topic"))), "")</f>
        <v/>
      </c>
      <c r="C73" s="45">
        <f>IF(AND(H73="Topic",H72="PROJECT"),C72+1,IF(H73="PROJECT",C72,IF(AND(H73="Topic",H72="Topic"),C72,C72+1)))</f>
        <v>22</v>
      </c>
      <c r="D73" s="46"/>
      <c r="E73" s="58"/>
      <c r="F73" s="67"/>
      <c r="G73" s="53"/>
      <c r="H73" s="49"/>
      <c r="I73" s="50"/>
      <c r="J73" s="51"/>
      <c r="K73" s="135" t="str">
        <f t="shared" si="0"/>
        <v/>
      </c>
      <c r="L73" s="103" t="str">
        <f t="shared" si="1"/>
        <v/>
      </c>
      <c r="M73" s="53">
        <v>0</v>
      </c>
      <c r="N73" s="102" t="str">
        <f t="shared" si="2"/>
        <v/>
      </c>
      <c r="O73" s="103" t="str">
        <f t="shared" si="3"/>
        <v/>
      </c>
      <c r="P73" s="53">
        <v>0</v>
      </c>
      <c r="Q73" s="102" t="str">
        <f t="shared" si="4"/>
        <v/>
      </c>
      <c r="R73" s="103" t="str">
        <f t="shared" si="5"/>
        <v/>
      </c>
      <c r="S73" s="53">
        <v>0</v>
      </c>
      <c r="T73" s="102" t="str">
        <f t="shared" si="6"/>
        <v/>
      </c>
      <c r="U73" s="103" t="str">
        <f t="shared" si="7"/>
        <v/>
      </c>
      <c r="V73" s="53">
        <v>0</v>
      </c>
      <c r="W73" s="87" t="str">
        <f t="shared" si="8"/>
        <v/>
      </c>
      <c r="X73" s="103" t="str">
        <f t="shared" si="9"/>
        <v/>
      </c>
      <c r="Y73" s="53">
        <v>0</v>
      </c>
      <c r="Z73" s="56" t="str">
        <f t="shared" si="10"/>
        <v/>
      </c>
      <c r="AA73" s="56" t="str">
        <f t="shared" si="11"/>
        <v/>
      </c>
      <c r="AB73" s="56" t="str">
        <f t="shared" si="12"/>
        <v/>
      </c>
      <c r="AC73" s="56" t="str">
        <f t="shared" si="13"/>
        <v/>
      </c>
      <c r="AD73" s="56" t="str">
        <f t="shared" si="14"/>
        <v/>
      </c>
      <c r="AE73" s="40"/>
      <c r="AF73" s="40"/>
      <c r="AG73" s="40"/>
      <c r="AH73" s="56" t="str">
        <f t="shared" si="15"/>
        <v/>
      </c>
      <c r="AI73" s="54"/>
      <c r="AJ73" s="54"/>
      <c r="AK73" s="54"/>
      <c r="AL73" s="54"/>
      <c r="AM73" s="54"/>
    </row>
    <row r="74" spans="1:39">
      <c r="A74" s="95"/>
      <c r="B74" s="45" t="str" cm="1">
        <f t="array" ref="B74">IF(H74="PROJECT", CHAR(10) &amp; "- " &amp; _xlfn.TEXTJOIN(CHAR(10) &amp; "- ", TRUE, _xlfn._xlws.FILTER($I$9:$I$1000, ($C$9:$C$1000=C74) * ($H$9:$H$1000="Topic"))), "")</f>
        <v/>
      </c>
      <c r="C74" s="45">
        <f>IF(AND(H74="Topic",H73="PROJECT"),C73+1,IF(H74="PROJECT",C73,IF(AND(H74="Topic",H73="Topic"),C73,C73+1)))</f>
        <v>23</v>
      </c>
      <c r="D74" s="57"/>
      <c r="E74" s="58"/>
      <c r="F74" s="54"/>
      <c r="G74" s="52"/>
      <c r="H74" s="52"/>
      <c r="I74" s="61"/>
      <c r="J74" s="62"/>
      <c r="K74" s="135" t="str">
        <f t="shared" ref="K74:K137" si="16">IF(H74="Topic",
"[ROLE] Friendly tutor specializing in " &amp; $I$2 &amp; " | " &amp;
"[TOPIC] " &amp; I74 &amp; " | " &amp;
"[LEVEL] " &amp; G74 &amp; " | " &amp;
"[COUNT] " &amp; D74 &amp; " examples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$A74 &amp; " lines of EXECUTABLE code (STRICT: Do NOT count comments or blank lines). - NEVER exceed this limit. | " &amp;
"[FUNCTION RULE] Rule: " &amp; IF(G74="Beginner","Focus: basic async/await, simple Future functions, synchronous Stream handling.", IF(G74="Intermediate", "Integrate StreamControllers (event-driven), async* generators, explicit state transitions.", "stateful class instances with strict typing or Stream-based message passing")) &amp; " | " &amp;
"[CODE_CONSTRAINTS_RULE] Each example MUST: - Use stateful class instances with strict typing or Stream-based message passing - Print steps &amp; result via print() or developer.log() inside isolated scopes or error handlers - MAX " &amp; $A74 &amp; " executable lines (comments/blanks excluded) - NEVER exceed limit. | " &amp;
"[I_O_PARADIGM] Use standard event passing via StreamController.add or SendPort.send and gracefully handle sealed classes representing states, Records like (response, newState), or typed Futures/Streams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Handle missing, malformed, or inconsistent data safely, utilizing pattern matching if possible. | " &amp;
"[COMMENT CONSTRAINTS] Code MUST include sufficient inline comments explaining WHAT the code does AND WHY it is written that way. Density: Beginner = high, Intermediate = medium, Advanced = 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D74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3" t="str">
        <f t="shared" ref="L74:L137" si="17">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B74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async/await and Future usage. Do NOT expect complex StreamControllers or Isolates unless explicitly demanded.", IF(G74="Intermediate", "Expect structured Stream handling and isolate usage. Look for proper state encapsulation using classes and appropriate use of non-blocking async operations.", "Expect complete apps with bi-directional Isolate communication, clean separation of UI/Logic interfaces, and exhaustive pattern matching with sealed classes.")) &amp; " | " &amp;
_xlfn._LONGTEXT("[CODE_QUALITY_POLICIES]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2" t="str">
        <f t="shared" ref="N74:N137" si="18">IF(H74="Topic",
"[ROLE] Careless " &amp; $I$2 &amp; " Developer | " &amp;
"[TASK] Generate debugging challenges in " &amp; $I$2 &amp; " | | " &amp;
"[TOPIC] " &amp; I74 &amp; " | | " &amp;
"[LEVEL] " &amp; G74 &amp; " | | " &amp;
"[COUNT] " &amp; D74 &amp; " challenges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 or Isolate - Explicit typed state initialization - At least 1 asynchronous event listener or Future handler - " &amp; IF(G74="Beginner", "5–15", IF(G74="Intermediate", "10–25", "15–35")) &amp; " lines of EXECUTABLE broken Dart code per example (STRICT: Do NOT count blank lines). Enforce static typing and avoid 'dynamic'. | All challenges MUST have similar async abstraction depth and architectural complexity.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3" t="str">
        <f t="shared" ref="O74:O137" si="19">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B74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2" t="str">
        <f t="shared" ref="Q74:Q137" si="20">IF(H74="Topic",
"[ROLE] Tech Lead | " &amp;
"[TASK] Assign incomplete " &amp; $I$2 &amp; " script challenges | " &amp;
"[TOPIC] " &amp; I74 &amp; " | " &amp;
"[LEVEL] " &amp; G74 &amp; " | " &amp;
"[COUNT] " &amp; D74 &amp; " challenges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 " &amp;
"[CHALLENGE_CONSTRAINTS_POLICY] Each challenge MUST include: - A functional StreamController, Isolate, or Class managing continuous state with strict typing. - " &amp; IF(G74="Beginner","5–15", IF(G74="Intermediate","10–25","15–35")) &amp; " lines of EXECUTABLE base Dart code (STRICT: Do NOT count comments or TODOs). Length MUST vary. Enforce static typing and null safety.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3" t="str">
        <f t="shared" ref="R74:R137" si="21">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B74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2" t="str">
        <f t="shared" ref="T74:T137" si="22">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3" t="str">
        <f t="shared" ref="U74:U137" si="23">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B74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"[PYTHON QUALITY RULE - STRICT] Code MUST adhere strictly to Effective Dart style guidelines. Use camelCase for variables/functions, PascalCase for classes, snake_case for files. Avoid global state; emphasize strict typing and sound async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7" t="str">
        <f t="shared" ref="W74:W137" si="24">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3" t="str">
        <f t="shared" ref="X74:X137" si="25">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B74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Effective Dart style guidelines. Use camelCase for variables/functions, PascalCase for classes, snake_case for files. NEVER leak state globally; enforce Sound Null Safety. Prioritize modern async/await ","and robust Stream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26">IF(H74&lt;&gt;"PROJECT","",
"[TASK] Teach through a practical " &amp; $I$2 &amp; " - " &amp; $I$3 &amp; " project following the micro-learning methodology, acting as a supportive tutor, creating a project about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comms, complex Stream transformations, exhaustive switch events. | " &amp;
_xlfn._LONGTEXT("[VISUAL_ARCHITECTURE_COMMENTS]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27">IF(H74&lt;&gt;"PROJECT","",
"[ROLE] Careless " &amp; $I$2 &amp; " Developer | " &amp;
"[TASK] Generate debugging project in " &amp; $I$2 &amp; " | " &amp;
"[PROJECT] " &amp; I74 &amp; " | " &amp;
"[TOPICS USED] " &amp; B74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28">IF(H74&lt;&gt;"PROJECT","",
"[ROLE] Tech Lead | " &amp;
"[TASK] Assign incomplete project script | " &amp;
"[PROJECT]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dart pub tooling and pubspec.yaml for dependencies. | " &amp;
"[CHALLENGE_CONSTRAINTS_POLICY] MUST be between " &amp; IF(G74="Beginner","25–40", IF(G74="Intermediate","30–60","40–100")) &amp; " lines of EXECUTABLE base Dart code (STRICT: Do NOT count comments or TODOs). Must feature Stream-based event pipelines or asynchronous isolate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29">IF(H74&lt;&gt;"PROJECT","",
"[ROLE] Tech Lead | " &amp;
"[TASK] Provide a messy but functional project for refactoring | " &amp;
"[PROJECT] " &amp; I74 &amp; " | " &amp;
"[TOPICS USED] " &amp; B74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0">IF(H74&lt;&gt;"PROJECT","",
"[ROLE] Tech Product Manager assigning a " &amp; $I$2 &amp; " Jira Ticket | " &amp;
"[TASK] Provide a guided project implementation with full solution | " &amp;
"[PROJECT] " &amp; I74 &amp; " | " &amp;
"[TOPICS USED] " &amp; B74 &amp; " | " &amp;
"[LEVEL] " &amp; G74 &amp; " | " &amp;
"[PERSONA RULE] Act as a professional Tech Product Manager defining a project ticket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5"/>
        <v/>
      </c>
      <c r="AI74" s="54"/>
      <c r="AJ74" s="54"/>
      <c r="AK74" s="54"/>
      <c r="AL74" s="54"/>
      <c r="AM74" s="54"/>
    </row>
    <row r="75" spans="1:39">
      <c r="A75" s="95"/>
      <c r="B75" s="45" t="str" cm="1">
        <f t="array" ref="B75">IF(H75="PROJECT", CHAR(10) &amp; "- " &amp; _xlfn.TEXTJOIN(CHAR(10) &amp; "- ", TRUE, _xlfn._xlws.FILTER($I$9:$I$1000, ($C$9:$C$1000=C75) * ($H$9:$H$1000="Topic"))), "")</f>
        <v/>
      </c>
      <c r="C75" s="45">
        <f>IF(AND(H75="Topic",H74="PROJECT"),C74+1,IF(H75="PROJECT",C74,IF(AND(H75="Topic",H74="Topic"),C74,C74+1)))</f>
        <v>24</v>
      </c>
      <c r="D75" s="46"/>
      <c r="E75" s="58"/>
      <c r="F75" s="67"/>
      <c r="G75" s="53"/>
      <c r="H75" s="53"/>
      <c r="I75" s="50"/>
      <c r="J75" s="51"/>
      <c r="K75" s="135" t="str">
        <f t="shared" si="16"/>
        <v/>
      </c>
      <c r="L75" s="103" t="str">
        <f t="shared" si="17"/>
        <v/>
      </c>
      <c r="M75" s="53">
        <v>0</v>
      </c>
      <c r="N75" s="102" t="str">
        <f t="shared" si="18"/>
        <v/>
      </c>
      <c r="O75" s="103" t="str">
        <f t="shared" si="19"/>
        <v/>
      </c>
      <c r="P75" s="53">
        <v>0</v>
      </c>
      <c r="Q75" s="102" t="str">
        <f t="shared" si="20"/>
        <v/>
      </c>
      <c r="R75" s="103" t="str">
        <f t="shared" si="21"/>
        <v/>
      </c>
      <c r="S75" s="53">
        <v>0</v>
      </c>
      <c r="T75" s="102" t="str">
        <f t="shared" si="22"/>
        <v/>
      </c>
      <c r="U75" s="103" t="str">
        <f t="shared" si="23"/>
        <v/>
      </c>
      <c r="V75" s="53">
        <v>0</v>
      </c>
      <c r="W75" s="87" t="str">
        <f t="shared" si="24"/>
        <v/>
      </c>
      <c r="X75" s="103" t="str">
        <f t="shared" si="25"/>
        <v/>
      </c>
      <c r="Y75" s="53">
        <v>0</v>
      </c>
      <c r="Z75" s="56" t="str">
        <f t="shared" si="26"/>
        <v/>
      </c>
      <c r="AA75" s="56" t="str">
        <f t="shared" si="27"/>
        <v/>
      </c>
      <c r="AB75" s="56" t="str">
        <f t="shared" si="28"/>
        <v/>
      </c>
      <c r="AC75" s="56" t="str">
        <f t="shared" si="29"/>
        <v/>
      </c>
      <c r="AD75" s="56" t="str">
        <f t="shared" si="30"/>
        <v/>
      </c>
      <c r="AE75" s="40"/>
      <c r="AF75" s="40"/>
      <c r="AG75" s="40"/>
      <c r="AH75" s="56" t="str">
        <f t="shared" si="15"/>
        <v/>
      </c>
      <c r="AI75" s="54"/>
      <c r="AJ75" s="54"/>
      <c r="AK75" s="54"/>
      <c r="AL75" s="54"/>
      <c r="AM75" s="54"/>
    </row>
    <row r="76" spans="1:39">
      <c r="A76" s="95"/>
      <c r="B76" s="45" t="str" cm="1">
        <f t="array" ref="B76">IF(H76="PROJECT", CHAR(10) &amp; "- " &amp; _xlfn.TEXTJOIN(CHAR(10) &amp; "- ", TRUE, _xlfn._xlws.FILTER($I$9:$I$1000, ($C$9:$C$1000=C76) * ($H$9:$H$1000="Topic"))), "")</f>
        <v/>
      </c>
      <c r="C76" s="45">
        <f>IF(AND(H76="Topic",H75="PROJECT"),C75+1,IF(H76="PROJECT",C75,IF(AND(H76="Topic",H75="Topic"),C75,C75+1)))</f>
        <v>25</v>
      </c>
      <c r="D76" s="57"/>
      <c r="E76" s="58"/>
      <c r="F76" s="54"/>
      <c r="G76" s="52"/>
      <c r="H76" s="52"/>
      <c r="I76" s="61"/>
      <c r="J76" s="62"/>
      <c r="K76" s="135" t="str">
        <f t="shared" si="16"/>
        <v/>
      </c>
      <c r="L76" s="103" t="str">
        <f t="shared" si="17"/>
        <v/>
      </c>
      <c r="M76" s="52">
        <v>0</v>
      </c>
      <c r="N76" s="102" t="str">
        <f t="shared" si="18"/>
        <v/>
      </c>
      <c r="O76" s="103" t="str">
        <f t="shared" si="19"/>
        <v/>
      </c>
      <c r="P76" s="52">
        <v>0</v>
      </c>
      <c r="Q76" s="102" t="str">
        <f t="shared" si="20"/>
        <v/>
      </c>
      <c r="R76" s="103" t="str">
        <f t="shared" si="21"/>
        <v/>
      </c>
      <c r="S76" s="52">
        <v>0</v>
      </c>
      <c r="T76" s="102" t="str">
        <f t="shared" si="22"/>
        <v/>
      </c>
      <c r="U76" s="103" t="str">
        <f t="shared" si="23"/>
        <v/>
      </c>
      <c r="V76" s="52">
        <v>0</v>
      </c>
      <c r="W76" s="87" t="str">
        <f t="shared" si="24"/>
        <v/>
      </c>
      <c r="X76" s="103" t="str">
        <f t="shared" si="25"/>
        <v/>
      </c>
      <c r="Y76" s="52">
        <v>0</v>
      </c>
      <c r="Z76" s="56" t="str">
        <f t="shared" si="26"/>
        <v/>
      </c>
      <c r="AA76" s="56" t="str">
        <f t="shared" si="27"/>
        <v/>
      </c>
      <c r="AB76" s="56" t="str">
        <f t="shared" si="28"/>
        <v/>
      </c>
      <c r="AC76" s="56" t="str">
        <f t="shared" si="29"/>
        <v/>
      </c>
      <c r="AD76" s="56" t="str">
        <f t="shared" si="30"/>
        <v/>
      </c>
      <c r="AE76" s="40"/>
      <c r="AF76" s="40"/>
      <c r="AG76" s="40"/>
      <c r="AH76" s="56" t="str">
        <f t="shared" si="15"/>
        <v/>
      </c>
      <c r="AI76" s="54"/>
      <c r="AJ76" s="54"/>
      <c r="AK76" s="54"/>
      <c r="AL76" s="54"/>
      <c r="AM76" s="54"/>
    </row>
    <row r="77" spans="1:39">
      <c r="A77" s="95"/>
      <c r="B77" s="45" t="str" cm="1">
        <f t="array" ref="B77">IF(H77="PROJECT", CHAR(10) &amp; "- " &amp; _xlfn.TEXTJOIN(CHAR(10) &amp; "- ", TRUE, _xlfn._xlws.FILTER($I$9:$I$1000, ($C$9:$C$1000=C77) * ($H$9:$H$1000="Topic"))), "")</f>
        <v/>
      </c>
      <c r="C77" s="45">
        <f>IF(AND(H77="Topic",H76="PROJECT"),C76+1,IF(H77="PROJECT",C76,IF(AND(H77="Topic",H76="Topic"),C76,C76+1)))</f>
        <v>26</v>
      </c>
      <c r="D77" s="46"/>
      <c r="E77" s="58"/>
      <c r="F77" s="67"/>
      <c r="G77" s="53"/>
      <c r="H77" s="53"/>
      <c r="I77" s="50"/>
      <c r="J77" s="51"/>
      <c r="K77" s="135" t="str">
        <f t="shared" si="16"/>
        <v/>
      </c>
      <c r="L77" s="103" t="str">
        <f t="shared" si="17"/>
        <v/>
      </c>
      <c r="M77" s="53">
        <v>0</v>
      </c>
      <c r="N77" s="102" t="str">
        <f t="shared" si="18"/>
        <v/>
      </c>
      <c r="O77" s="103" t="str">
        <f t="shared" si="19"/>
        <v/>
      </c>
      <c r="P77" s="53">
        <v>0</v>
      </c>
      <c r="Q77" s="102" t="str">
        <f t="shared" si="20"/>
        <v/>
      </c>
      <c r="R77" s="103" t="str">
        <f t="shared" si="21"/>
        <v/>
      </c>
      <c r="S77" s="53">
        <v>0</v>
      </c>
      <c r="T77" s="102" t="str">
        <f t="shared" si="22"/>
        <v/>
      </c>
      <c r="U77" s="103" t="str">
        <f t="shared" si="23"/>
        <v/>
      </c>
      <c r="V77" s="53">
        <v>0</v>
      </c>
      <c r="W77" s="87" t="str">
        <f t="shared" si="24"/>
        <v/>
      </c>
      <c r="X77" s="103" t="str">
        <f t="shared" si="25"/>
        <v/>
      </c>
      <c r="Y77" s="53">
        <v>0</v>
      </c>
      <c r="Z77" s="56" t="str">
        <f t="shared" si="26"/>
        <v/>
      </c>
      <c r="AA77" s="56" t="str">
        <f t="shared" si="27"/>
        <v/>
      </c>
      <c r="AB77" s="56" t="str">
        <f t="shared" si="28"/>
        <v/>
      </c>
      <c r="AC77" s="56" t="str">
        <f t="shared" si="29"/>
        <v/>
      </c>
      <c r="AD77" s="56" t="str">
        <f t="shared" si="30"/>
        <v/>
      </c>
      <c r="AE77" s="40"/>
      <c r="AF77" s="40"/>
      <c r="AG77" s="40"/>
      <c r="AH77" s="56" t="str">
        <f t="shared" ref="AH77:AH140" si="31">IF(AE77=$B$6,AG77,"")</f>
        <v/>
      </c>
      <c r="AI77" s="54"/>
      <c r="AJ77" s="54"/>
      <c r="AK77" s="54"/>
      <c r="AL77" s="54"/>
      <c r="AM77" s="54"/>
    </row>
    <row r="78" spans="1:39">
      <c r="A78" s="95"/>
      <c r="B78" s="45" t="str" cm="1">
        <f t="array" ref="B78">IF(H78="PROJECT", CHAR(10) &amp; "- " &amp; _xlfn.TEXTJOIN(CHAR(10) &amp; "- ", TRUE, _xlfn._xlws.FILTER($I$9:$I$1000, ($C$9:$C$1000=C78) * ($H$9:$H$1000="Topic"))), "")</f>
        <v/>
      </c>
      <c r="C78" s="45">
        <f>IF(AND(H78="Topic",H77="PROJECT"),C77+1,IF(H78="PROJECT",C77,IF(AND(H78="Topic",H77="Topic"),C77,C77+1)))</f>
        <v>27</v>
      </c>
      <c r="D78" s="57"/>
      <c r="E78" s="58"/>
      <c r="F78" s="54"/>
      <c r="G78" s="52"/>
      <c r="H78" s="52"/>
      <c r="I78" s="61"/>
      <c r="J78" s="62"/>
      <c r="K78" s="135" t="str">
        <f t="shared" si="16"/>
        <v/>
      </c>
      <c r="L78" s="103" t="str">
        <f t="shared" si="17"/>
        <v/>
      </c>
      <c r="M78" s="52">
        <v>0</v>
      </c>
      <c r="N78" s="102" t="str">
        <f t="shared" si="18"/>
        <v/>
      </c>
      <c r="O78" s="103" t="str">
        <f t="shared" si="19"/>
        <v/>
      </c>
      <c r="P78" s="52">
        <v>0</v>
      </c>
      <c r="Q78" s="102" t="str">
        <f t="shared" si="20"/>
        <v/>
      </c>
      <c r="R78" s="103" t="str">
        <f t="shared" si="21"/>
        <v/>
      </c>
      <c r="S78" s="52">
        <v>0</v>
      </c>
      <c r="T78" s="102" t="str">
        <f t="shared" si="22"/>
        <v/>
      </c>
      <c r="U78" s="103" t="str">
        <f t="shared" si="23"/>
        <v/>
      </c>
      <c r="V78" s="52">
        <v>0</v>
      </c>
      <c r="W78" s="87" t="str">
        <f t="shared" si="24"/>
        <v/>
      </c>
      <c r="X78" s="103" t="str">
        <f t="shared" si="25"/>
        <v/>
      </c>
      <c r="Y78" s="52">
        <v>0</v>
      </c>
      <c r="Z78" s="56" t="str">
        <f t="shared" si="26"/>
        <v/>
      </c>
      <c r="AA78" s="56" t="str">
        <f t="shared" si="27"/>
        <v/>
      </c>
      <c r="AB78" s="56" t="str">
        <f t="shared" si="28"/>
        <v/>
      </c>
      <c r="AC78" s="56" t="str">
        <f t="shared" si="29"/>
        <v/>
      </c>
      <c r="AD78" s="56" t="str">
        <f t="shared" si="30"/>
        <v/>
      </c>
      <c r="AE78" s="40"/>
      <c r="AF78" s="40"/>
      <c r="AG78" s="40"/>
      <c r="AH78" s="56" t="str">
        <f t="shared" si="31"/>
        <v/>
      </c>
      <c r="AI78" s="54"/>
      <c r="AJ78" s="54"/>
      <c r="AK78" s="54"/>
      <c r="AL78" s="54"/>
      <c r="AM78" s="54"/>
    </row>
    <row r="79" spans="1:39">
      <c r="A79" s="95"/>
      <c r="B79" s="45" t="str" cm="1">
        <f t="array" ref="B79">IF(H79="PROJECT", CHAR(10) &amp; "- " &amp; _xlfn.TEXTJOIN(CHAR(10) &amp; "- ", TRUE, _xlfn._xlws.FILTER($I$9:$I$1000, ($C$9:$C$1000=C79) * ($H$9:$H$1000="Topic"))), "")</f>
        <v/>
      </c>
      <c r="C79" s="45">
        <f>IF(AND(H79="Topic",H78="PROJECT"),C78+1,IF(H79="PROJECT",C78,IF(AND(H79="Topic",H78="Topic"),C78,C78+1)))</f>
        <v>28</v>
      </c>
      <c r="D79" s="46"/>
      <c r="E79" s="58"/>
      <c r="F79" s="67"/>
      <c r="G79" s="53"/>
      <c r="H79" s="53"/>
      <c r="I79" s="50"/>
      <c r="J79" s="51"/>
      <c r="K79" s="135" t="str">
        <f t="shared" si="16"/>
        <v/>
      </c>
      <c r="L79" s="103" t="str">
        <f t="shared" si="17"/>
        <v/>
      </c>
      <c r="M79" s="53">
        <v>0</v>
      </c>
      <c r="N79" s="102" t="str">
        <f t="shared" si="18"/>
        <v/>
      </c>
      <c r="O79" s="103" t="str">
        <f t="shared" si="19"/>
        <v/>
      </c>
      <c r="P79" s="53">
        <v>0</v>
      </c>
      <c r="Q79" s="102" t="str">
        <f t="shared" si="20"/>
        <v/>
      </c>
      <c r="R79" s="103" t="str">
        <f t="shared" si="21"/>
        <v/>
      </c>
      <c r="S79" s="53">
        <v>0</v>
      </c>
      <c r="T79" s="102" t="str">
        <f t="shared" si="22"/>
        <v/>
      </c>
      <c r="U79" s="103" t="str">
        <f t="shared" si="23"/>
        <v/>
      </c>
      <c r="V79" s="53">
        <v>0</v>
      </c>
      <c r="W79" s="87" t="str">
        <f t="shared" si="24"/>
        <v/>
      </c>
      <c r="X79" s="103" t="str">
        <f t="shared" si="25"/>
        <v/>
      </c>
      <c r="Y79" s="53">
        <v>0</v>
      </c>
      <c r="Z79" s="56" t="str">
        <f t="shared" si="26"/>
        <v/>
      </c>
      <c r="AA79" s="56" t="str">
        <f t="shared" si="27"/>
        <v/>
      </c>
      <c r="AB79" s="56" t="str">
        <f t="shared" si="28"/>
        <v/>
      </c>
      <c r="AC79" s="56" t="str">
        <f t="shared" si="29"/>
        <v/>
      </c>
      <c r="AD79" s="56" t="str">
        <f t="shared" si="30"/>
        <v/>
      </c>
      <c r="AE79" s="40"/>
      <c r="AF79" s="40"/>
      <c r="AG79" s="40"/>
      <c r="AH79" s="56" t="str">
        <f t="shared" si="31"/>
        <v/>
      </c>
      <c r="AI79" s="54"/>
      <c r="AJ79" s="54"/>
      <c r="AK79" s="54"/>
      <c r="AL79" s="54"/>
      <c r="AM79" s="54"/>
    </row>
    <row r="80" spans="1:39">
      <c r="A80" s="95"/>
      <c r="B80" s="45" t="str" cm="1">
        <f t="array" ref="B80">IF(H80="PROJECT", CHAR(10) &amp; "- " &amp; _xlfn.TEXTJOIN(CHAR(10) &amp; "- ", TRUE, _xlfn._xlws.FILTER($I$9:$I$1000, ($C$9:$C$1000=C80) * ($H$9:$H$1000="Topic"))), "")</f>
        <v/>
      </c>
      <c r="C80" s="45">
        <f>IF(AND(H80="Topic",H79="PROJECT"),C79+1,IF(H80="PROJECT",C79,IF(AND(H80="Topic",H79="Topic"),C79,C79+1)))</f>
        <v>29</v>
      </c>
      <c r="D80" s="57"/>
      <c r="E80" s="58"/>
      <c r="F80" s="54"/>
      <c r="G80" s="52"/>
      <c r="H80" s="60"/>
      <c r="I80" s="61"/>
      <c r="J80" s="62"/>
      <c r="K80" s="135" t="str">
        <f t="shared" si="16"/>
        <v/>
      </c>
      <c r="L80" s="103" t="str">
        <f t="shared" si="17"/>
        <v/>
      </c>
      <c r="M80" s="52">
        <v>0</v>
      </c>
      <c r="N80" s="102" t="str">
        <f t="shared" si="18"/>
        <v/>
      </c>
      <c r="O80" s="103" t="str">
        <f t="shared" si="19"/>
        <v/>
      </c>
      <c r="P80" s="52">
        <v>0</v>
      </c>
      <c r="Q80" s="102" t="str">
        <f t="shared" si="20"/>
        <v/>
      </c>
      <c r="R80" s="103" t="str">
        <f t="shared" si="21"/>
        <v/>
      </c>
      <c r="S80" s="52">
        <v>0</v>
      </c>
      <c r="T80" s="102" t="str">
        <f t="shared" si="22"/>
        <v/>
      </c>
      <c r="U80" s="103" t="str">
        <f t="shared" si="23"/>
        <v/>
      </c>
      <c r="V80" s="52">
        <v>0</v>
      </c>
      <c r="W80" s="87" t="str">
        <f t="shared" si="24"/>
        <v/>
      </c>
      <c r="X80" s="103" t="str">
        <f t="shared" si="25"/>
        <v/>
      </c>
      <c r="Y80" s="52">
        <v>0</v>
      </c>
      <c r="Z80" s="56" t="str">
        <f t="shared" si="26"/>
        <v/>
      </c>
      <c r="AA80" s="56" t="str">
        <f t="shared" si="27"/>
        <v/>
      </c>
      <c r="AB80" s="56" t="str">
        <f t="shared" si="28"/>
        <v/>
      </c>
      <c r="AC80" s="56" t="str">
        <f t="shared" si="29"/>
        <v/>
      </c>
      <c r="AD80" s="56" t="str">
        <f t="shared" si="30"/>
        <v/>
      </c>
      <c r="AE80" s="40"/>
      <c r="AF80" s="40"/>
      <c r="AG80" s="40"/>
      <c r="AH80" s="56" t="str">
        <f t="shared" si="31"/>
        <v/>
      </c>
      <c r="AI80" s="54"/>
      <c r="AJ80" s="54"/>
      <c r="AK80" s="54"/>
      <c r="AL80" s="54"/>
      <c r="AM80" s="54"/>
    </row>
    <row r="81" spans="1:39">
      <c r="A81" s="95"/>
      <c r="B81" s="45" t="str" cm="1">
        <f t="array" ref="B81">IF(H81="PROJECT", CHAR(10) &amp; "- " &amp; _xlfn.TEXTJOIN(CHAR(10) &amp; "- ", TRUE, _xlfn._xlws.FILTER($I$9:$I$1000, ($C$9:$C$1000=C81) * ($H$9:$H$1000="Topic"))), "")</f>
        <v/>
      </c>
      <c r="C81" s="45">
        <f>IF(AND(H81="Topic",H80="PROJECT"),C80+1,IF(H81="PROJECT",C80,IF(AND(H81="Topic",H80="Topic"),C80,C80+1)))</f>
        <v>30</v>
      </c>
      <c r="D81" s="46"/>
      <c r="E81" s="58"/>
      <c r="F81" s="67"/>
      <c r="G81" s="53"/>
      <c r="H81" s="53"/>
      <c r="I81" s="50"/>
      <c r="J81" s="51"/>
      <c r="K81" s="135" t="str">
        <f t="shared" si="16"/>
        <v/>
      </c>
      <c r="L81" s="103" t="str">
        <f t="shared" si="17"/>
        <v/>
      </c>
      <c r="M81" s="53">
        <v>0</v>
      </c>
      <c r="N81" s="102" t="str">
        <f t="shared" si="18"/>
        <v/>
      </c>
      <c r="O81" s="103" t="str">
        <f t="shared" si="19"/>
        <v/>
      </c>
      <c r="P81" s="53">
        <v>0</v>
      </c>
      <c r="Q81" s="102" t="str">
        <f t="shared" si="20"/>
        <v/>
      </c>
      <c r="R81" s="103" t="str">
        <f t="shared" si="21"/>
        <v/>
      </c>
      <c r="S81" s="53">
        <v>0</v>
      </c>
      <c r="T81" s="102" t="str">
        <f t="shared" si="22"/>
        <v/>
      </c>
      <c r="U81" s="103" t="str">
        <f t="shared" si="23"/>
        <v/>
      </c>
      <c r="V81" s="53">
        <v>0</v>
      </c>
      <c r="W81" s="87" t="str">
        <f t="shared" si="24"/>
        <v/>
      </c>
      <c r="X81" s="103" t="str">
        <f t="shared" si="25"/>
        <v/>
      </c>
      <c r="Y81" s="53">
        <v>0</v>
      </c>
      <c r="Z81" s="56" t="str">
        <f t="shared" si="26"/>
        <v/>
      </c>
      <c r="AA81" s="56" t="str">
        <f t="shared" si="27"/>
        <v/>
      </c>
      <c r="AB81" s="56" t="str">
        <f t="shared" si="28"/>
        <v/>
      </c>
      <c r="AC81" s="56" t="str">
        <f t="shared" si="29"/>
        <v/>
      </c>
      <c r="AD81" s="56" t="str">
        <f t="shared" si="30"/>
        <v/>
      </c>
      <c r="AE81" s="40"/>
      <c r="AF81" s="40"/>
      <c r="AG81" s="40"/>
      <c r="AH81" s="56" t="str">
        <f t="shared" si="31"/>
        <v/>
      </c>
      <c r="AI81" s="54"/>
      <c r="AJ81" s="54"/>
      <c r="AK81" s="54"/>
      <c r="AL81" s="54"/>
      <c r="AM81" s="54"/>
    </row>
    <row r="82" spans="1:39">
      <c r="A82" s="95"/>
      <c r="B82" s="45" t="str" cm="1">
        <f t="array" ref="B82">IF(H82="PROJECT", CHAR(10) &amp; "- " &amp; _xlfn.TEXTJOIN(CHAR(10) &amp; "- ", TRUE, _xlfn._xlws.FILTER($I$9:$I$1000, ($C$9:$C$1000=C82) * ($H$9:$H$1000="Topic"))), "")</f>
        <v/>
      </c>
      <c r="C82" s="45">
        <f>IF(AND(H82="Topic",H81="PROJECT"),C81+1,IF(H82="PROJECT",C81,IF(AND(H82="Topic",H81="Topic"),C81,C81+1)))</f>
        <v>31</v>
      </c>
      <c r="D82" s="57"/>
      <c r="E82" s="58"/>
      <c r="F82" s="54"/>
      <c r="G82" s="52"/>
      <c r="H82" s="52"/>
      <c r="I82" s="61"/>
      <c r="J82" s="62"/>
      <c r="K82" s="135" t="str">
        <f t="shared" si="16"/>
        <v/>
      </c>
      <c r="L82" s="103" t="str">
        <f t="shared" si="17"/>
        <v/>
      </c>
      <c r="M82" s="52">
        <v>0</v>
      </c>
      <c r="N82" s="102" t="str">
        <f t="shared" si="18"/>
        <v/>
      </c>
      <c r="O82" s="103" t="str">
        <f t="shared" si="19"/>
        <v/>
      </c>
      <c r="P82" s="52">
        <v>0</v>
      </c>
      <c r="Q82" s="102" t="str">
        <f t="shared" si="20"/>
        <v/>
      </c>
      <c r="R82" s="103" t="str">
        <f t="shared" si="21"/>
        <v/>
      </c>
      <c r="S82" s="52">
        <v>0</v>
      </c>
      <c r="T82" s="102" t="str">
        <f t="shared" si="22"/>
        <v/>
      </c>
      <c r="U82" s="103" t="str">
        <f t="shared" si="23"/>
        <v/>
      </c>
      <c r="V82" s="52">
        <v>0</v>
      </c>
      <c r="W82" s="87" t="str">
        <f t="shared" si="24"/>
        <v/>
      </c>
      <c r="X82" s="103" t="str">
        <f t="shared" si="25"/>
        <v/>
      </c>
      <c r="Y82" s="52">
        <v>0</v>
      </c>
      <c r="Z82" s="56" t="str">
        <f t="shared" si="26"/>
        <v/>
      </c>
      <c r="AA82" s="56" t="str">
        <f t="shared" si="27"/>
        <v/>
      </c>
      <c r="AB82" s="56" t="str">
        <f t="shared" si="28"/>
        <v/>
      </c>
      <c r="AC82" s="56" t="str">
        <f t="shared" si="29"/>
        <v/>
      </c>
      <c r="AD82" s="56" t="str">
        <f t="shared" si="30"/>
        <v/>
      </c>
      <c r="AE82" s="40"/>
      <c r="AF82" s="40"/>
      <c r="AG82" s="40"/>
      <c r="AH82" s="56" t="str">
        <f t="shared" si="31"/>
        <v/>
      </c>
      <c r="AI82" s="54"/>
      <c r="AJ82" s="54"/>
      <c r="AK82" s="54"/>
      <c r="AL82" s="54"/>
      <c r="AM82" s="54"/>
    </row>
    <row r="83" spans="1:39">
      <c r="A83" s="95"/>
      <c r="B83" s="45" t="str" cm="1">
        <f t="array" ref="B83">IF(H83="PROJECT", CHAR(10) &amp; "- " &amp; _xlfn.TEXTJOIN(CHAR(10) &amp; "- ", TRUE, _xlfn._xlws.FILTER($I$9:$I$1000, ($C$9:$C$1000=C83) * ($H$9:$H$1000="Topic"))), "")</f>
        <v/>
      </c>
      <c r="C83" s="45">
        <f>IF(AND(H83="Topic",H82="PROJECT"),C82+1,IF(H83="PROJECT",C82,IF(AND(H83="Topic",H82="Topic"),C82,C82+1)))</f>
        <v>32</v>
      </c>
      <c r="D83" s="46"/>
      <c r="E83" s="58"/>
      <c r="F83" s="67"/>
      <c r="G83" s="53"/>
      <c r="H83" s="53"/>
      <c r="I83" s="50"/>
      <c r="J83" s="51"/>
      <c r="K83" s="135" t="str">
        <f t="shared" si="16"/>
        <v/>
      </c>
      <c r="L83" s="103" t="str">
        <f t="shared" si="17"/>
        <v/>
      </c>
      <c r="M83" s="53">
        <v>0</v>
      </c>
      <c r="N83" s="102" t="str">
        <f t="shared" si="18"/>
        <v/>
      </c>
      <c r="O83" s="103" t="str">
        <f t="shared" si="19"/>
        <v/>
      </c>
      <c r="P83" s="53">
        <v>0</v>
      </c>
      <c r="Q83" s="102" t="str">
        <f t="shared" si="20"/>
        <v/>
      </c>
      <c r="R83" s="103" t="str">
        <f t="shared" si="21"/>
        <v/>
      </c>
      <c r="S83" s="53">
        <v>0</v>
      </c>
      <c r="T83" s="102" t="str">
        <f t="shared" si="22"/>
        <v/>
      </c>
      <c r="U83" s="103" t="str">
        <f t="shared" si="23"/>
        <v/>
      </c>
      <c r="V83" s="53">
        <v>0</v>
      </c>
      <c r="W83" s="87" t="str">
        <f t="shared" si="24"/>
        <v/>
      </c>
      <c r="X83" s="103" t="str">
        <f t="shared" si="25"/>
        <v/>
      </c>
      <c r="Y83" s="53">
        <v>0</v>
      </c>
      <c r="Z83" s="56" t="str">
        <f t="shared" si="26"/>
        <v/>
      </c>
      <c r="AA83" s="56" t="str">
        <f t="shared" si="27"/>
        <v/>
      </c>
      <c r="AB83" s="56" t="str">
        <f t="shared" si="28"/>
        <v/>
      </c>
      <c r="AC83" s="56" t="str">
        <f t="shared" si="29"/>
        <v/>
      </c>
      <c r="AD83" s="56" t="str">
        <f t="shared" si="30"/>
        <v/>
      </c>
      <c r="AE83" s="40"/>
      <c r="AF83" s="40"/>
      <c r="AG83" s="40"/>
      <c r="AH83" s="56" t="str">
        <f t="shared" si="31"/>
        <v/>
      </c>
      <c r="AI83" s="54"/>
      <c r="AJ83" s="54"/>
      <c r="AK83" s="54"/>
      <c r="AL83" s="54"/>
      <c r="AM83" s="54"/>
    </row>
    <row r="84" spans="1:39">
      <c r="A84" s="95"/>
      <c r="B84" s="45" t="str" cm="1">
        <f t="array" ref="B84">IF(H84="PROJECT", CHAR(10) &amp; "- " &amp; _xlfn.TEXTJOIN(CHAR(10) &amp; "- ", TRUE, _xlfn._xlws.FILTER($I$9:$I$1000, ($C$9:$C$1000=C84) * ($H$9:$H$1000="Topic"))), "")</f>
        <v/>
      </c>
      <c r="C84" s="45">
        <f>IF(AND(H84="Topic",H83="PROJECT"),C83+1,IF(H84="PROJECT",C83,IF(AND(H84="Topic",H83="Topic"),C83,C83+1)))</f>
        <v>33</v>
      </c>
      <c r="D84" s="57"/>
      <c r="E84" s="58"/>
      <c r="F84" s="54"/>
      <c r="G84" s="52"/>
      <c r="H84" s="52"/>
      <c r="I84" s="61"/>
      <c r="J84" s="62"/>
      <c r="K84" s="135" t="str">
        <f t="shared" si="16"/>
        <v/>
      </c>
      <c r="L84" s="103" t="str">
        <f t="shared" si="17"/>
        <v/>
      </c>
      <c r="M84" s="52">
        <v>0</v>
      </c>
      <c r="N84" s="102" t="str">
        <f t="shared" si="18"/>
        <v/>
      </c>
      <c r="O84" s="103" t="str">
        <f t="shared" si="19"/>
        <v/>
      </c>
      <c r="P84" s="52">
        <v>0</v>
      </c>
      <c r="Q84" s="102" t="str">
        <f t="shared" si="20"/>
        <v/>
      </c>
      <c r="R84" s="103" t="str">
        <f t="shared" si="21"/>
        <v/>
      </c>
      <c r="S84" s="52">
        <v>0</v>
      </c>
      <c r="T84" s="102" t="str">
        <f t="shared" si="22"/>
        <v/>
      </c>
      <c r="U84" s="103" t="str">
        <f t="shared" si="23"/>
        <v/>
      </c>
      <c r="V84" s="52">
        <v>0</v>
      </c>
      <c r="W84" s="87" t="str">
        <f t="shared" si="24"/>
        <v/>
      </c>
      <c r="X84" s="103" t="str">
        <f t="shared" si="25"/>
        <v/>
      </c>
      <c r="Y84" s="52">
        <v>0</v>
      </c>
      <c r="Z84" s="56" t="str">
        <f t="shared" si="26"/>
        <v/>
      </c>
      <c r="AA84" s="56" t="str">
        <f t="shared" si="27"/>
        <v/>
      </c>
      <c r="AB84" s="56" t="str">
        <f t="shared" si="28"/>
        <v/>
      </c>
      <c r="AC84" s="56" t="str">
        <f t="shared" si="29"/>
        <v/>
      </c>
      <c r="AD84" s="56" t="str">
        <f t="shared" si="30"/>
        <v/>
      </c>
      <c r="AE84" s="40"/>
      <c r="AF84" s="40"/>
      <c r="AG84" s="40"/>
      <c r="AH84" s="56" t="str">
        <f t="shared" si="31"/>
        <v/>
      </c>
      <c r="AI84" s="54"/>
      <c r="AJ84" s="54"/>
      <c r="AK84" s="54"/>
      <c r="AL84" s="54"/>
      <c r="AM84" s="54"/>
    </row>
    <row r="85" spans="1:39">
      <c r="A85" s="95"/>
      <c r="B85" s="45" t="str" cm="1">
        <f t="array" ref="B85">IF(H85="PROJECT", CHAR(10) &amp; "- " &amp; _xlfn.TEXTJOIN(CHAR(10) &amp; "- ", TRUE, _xlfn._xlws.FILTER($I$9:$I$1000, ($C$9:$C$1000=C85) * ($H$9:$H$1000="Topic"))), "")</f>
        <v/>
      </c>
      <c r="C85" s="45">
        <f>IF(AND(H85="Topic",H84="PROJECT"),C84+1,IF(H85="PROJECT",C84,IF(AND(H85="Topic",H84="Topic"),C84,C84+1)))</f>
        <v>34</v>
      </c>
      <c r="D85" s="46"/>
      <c r="E85" s="58"/>
      <c r="F85" s="67"/>
      <c r="G85" s="53"/>
      <c r="H85" s="53"/>
      <c r="I85" s="50"/>
      <c r="J85" s="51"/>
      <c r="K85" s="135" t="str">
        <f t="shared" si="16"/>
        <v/>
      </c>
      <c r="L85" s="103" t="str">
        <f t="shared" si="17"/>
        <v/>
      </c>
      <c r="M85" s="53">
        <v>0</v>
      </c>
      <c r="N85" s="102" t="str">
        <f t="shared" si="18"/>
        <v/>
      </c>
      <c r="O85" s="103" t="str">
        <f t="shared" si="19"/>
        <v/>
      </c>
      <c r="P85" s="53">
        <v>0</v>
      </c>
      <c r="Q85" s="102" t="str">
        <f t="shared" si="20"/>
        <v/>
      </c>
      <c r="R85" s="103" t="str">
        <f t="shared" si="21"/>
        <v/>
      </c>
      <c r="S85" s="53">
        <v>0</v>
      </c>
      <c r="T85" s="102" t="str">
        <f t="shared" si="22"/>
        <v/>
      </c>
      <c r="U85" s="103" t="str">
        <f t="shared" si="23"/>
        <v/>
      </c>
      <c r="V85" s="53">
        <v>0</v>
      </c>
      <c r="W85" s="87" t="str">
        <f t="shared" si="24"/>
        <v/>
      </c>
      <c r="X85" s="103" t="str">
        <f t="shared" si="25"/>
        <v/>
      </c>
      <c r="Y85" s="53">
        <v>0</v>
      </c>
      <c r="Z85" s="56" t="str">
        <f t="shared" si="26"/>
        <v/>
      </c>
      <c r="AA85" s="56" t="str">
        <f t="shared" si="27"/>
        <v/>
      </c>
      <c r="AB85" s="56" t="str">
        <f t="shared" si="28"/>
        <v/>
      </c>
      <c r="AC85" s="56" t="str">
        <f t="shared" si="29"/>
        <v/>
      </c>
      <c r="AD85" s="56" t="str">
        <f t="shared" si="30"/>
        <v/>
      </c>
      <c r="AE85" s="40"/>
      <c r="AF85" s="40"/>
      <c r="AG85" s="40"/>
      <c r="AH85" s="56" t="str">
        <f t="shared" si="31"/>
        <v/>
      </c>
      <c r="AI85" s="54"/>
      <c r="AJ85" s="54"/>
      <c r="AK85" s="54"/>
      <c r="AL85" s="54"/>
      <c r="AM85" s="54"/>
    </row>
    <row r="86" spans="1:39">
      <c r="A86" s="95"/>
      <c r="B86" s="45" t="str" cm="1">
        <f t="array" ref="B86">IF(H86="PROJECT", CHAR(10) &amp; "- " &amp; _xlfn.TEXTJOIN(CHAR(10) &amp; "- ", TRUE, _xlfn._xlws.FILTER($I$9:$I$1000, ($C$9:$C$1000=C86) * ($H$9:$H$1000="Topic"))), "")</f>
        <v/>
      </c>
      <c r="C86" s="45">
        <f>IF(AND(H86="Topic",H85="PROJECT"),C85+1,IF(H86="PROJECT",C85,IF(AND(H86="Topic",H85="Topic"),C85,C85+1)))</f>
        <v>35</v>
      </c>
      <c r="D86" s="57"/>
      <c r="E86" s="58"/>
      <c r="F86" s="54"/>
      <c r="G86" s="52"/>
      <c r="H86" s="52"/>
      <c r="I86" s="61"/>
      <c r="J86" s="62"/>
      <c r="K86" s="135" t="str">
        <f t="shared" si="16"/>
        <v/>
      </c>
      <c r="L86" s="103" t="str">
        <f t="shared" si="17"/>
        <v/>
      </c>
      <c r="M86" s="52">
        <v>0</v>
      </c>
      <c r="N86" s="102" t="str">
        <f t="shared" si="18"/>
        <v/>
      </c>
      <c r="O86" s="103" t="str">
        <f t="shared" si="19"/>
        <v/>
      </c>
      <c r="P86" s="52">
        <v>0</v>
      </c>
      <c r="Q86" s="102" t="str">
        <f t="shared" si="20"/>
        <v/>
      </c>
      <c r="R86" s="103" t="str">
        <f t="shared" si="21"/>
        <v/>
      </c>
      <c r="S86" s="52">
        <v>0</v>
      </c>
      <c r="T86" s="102" t="str">
        <f t="shared" si="22"/>
        <v/>
      </c>
      <c r="U86" s="103" t="str">
        <f t="shared" si="23"/>
        <v/>
      </c>
      <c r="V86" s="52">
        <v>0</v>
      </c>
      <c r="W86" s="87" t="str">
        <f t="shared" si="24"/>
        <v/>
      </c>
      <c r="X86" s="103" t="str">
        <f t="shared" si="25"/>
        <v/>
      </c>
      <c r="Y86" s="52">
        <v>0</v>
      </c>
      <c r="Z86" s="56" t="str">
        <f t="shared" si="26"/>
        <v/>
      </c>
      <c r="AA86" s="56" t="str">
        <f t="shared" si="27"/>
        <v/>
      </c>
      <c r="AB86" s="56" t="str">
        <f t="shared" si="28"/>
        <v/>
      </c>
      <c r="AC86" s="56" t="str">
        <f t="shared" si="29"/>
        <v/>
      </c>
      <c r="AD86" s="56" t="str">
        <f t="shared" si="30"/>
        <v/>
      </c>
      <c r="AE86" s="40"/>
      <c r="AF86" s="40"/>
      <c r="AG86" s="40"/>
      <c r="AH86" s="56" t="str">
        <f t="shared" si="31"/>
        <v/>
      </c>
      <c r="AI86" s="54"/>
      <c r="AJ86" s="54"/>
      <c r="AK86" s="54"/>
      <c r="AL86" s="54"/>
      <c r="AM86" s="54"/>
    </row>
    <row r="87" spans="1:39">
      <c r="A87" s="95"/>
      <c r="B87" s="45" t="str" cm="1">
        <f t="array" ref="B87">IF(H87="PROJECT", CHAR(10) &amp; "- " &amp; _xlfn.TEXTJOIN(CHAR(10) &amp; "- ", TRUE, _xlfn._xlws.FILTER($I$9:$I$1000, ($C$9:$C$1000=C87) * ($H$9:$H$1000="Topic"))), "")</f>
        <v/>
      </c>
      <c r="C87" s="45">
        <f>IF(AND(H87="Topic",H86="PROJECT"),C86+1,IF(H87="PROJECT",C86,IF(AND(H87="Topic",H86="Topic"),C86,C86+1)))</f>
        <v>36</v>
      </c>
      <c r="D87" s="46"/>
      <c r="E87" s="58"/>
      <c r="F87" s="67"/>
      <c r="G87" s="53"/>
      <c r="H87" s="53"/>
      <c r="I87" s="50"/>
      <c r="J87" s="51"/>
      <c r="K87" s="135" t="str">
        <f t="shared" si="16"/>
        <v/>
      </c>
      <c r="L87" s="103" t="str">
        <f t="shared" si="17"/>
        <v/>
      </c>
      <c r="M87" s="53">
        <v>0</v>
      </c>
      <c r="N87" s="102" t="str">
        <f t="shared" si="18"/>
        <v/>
      </c>
      <c r="O87" s="103" t="str">
        <f t="shared" si="19"/>
        <v/>
      </c>
      <c r="P87" s="53">
        <v>0</v>
      </c>
      <c r="Q87" s="102" t="str">
        <f t="shared" si="20"/>
        <v/>
      </c>
      <c r="R87" s="103" t="str">
        <f t="shared" si="21"/>
        <v/>
      </c>
      <c r="S87" s="53">
        <v>0</v>
      </c>
      <c r="T87" s="102" t="str">
        <f t="shared" si="22"/>
        <v/>
      </c>
      <c r="U87" s="103" t="str">
        <f t="shared" si="23"/>
        <v/>
      </c>
      <c r="V87" s="53">
        <v>0</v>
      </c>
      <c r="W87" s="87" t="str">
        <f t="shared" si="24"/>
        <v/>
      </c>
      <c r="X87" s="103" t="str">
        <f t="shared" si="25"/>
        <v/>
      </c>
      <c r="Y87" s="53">
        <v>0</v>
      </c>
      <c r="Z87" s="56" t="str">
        <f t="shared" si="26"/>
        <v/>
      </c>
      <c r="AA87" s="56" t="str">
        <f t="shared" si="27"/>
        <v/>
      </c>
      <c r="AB87" s="56" t="str">
        <f t="shared" si="28"/>
        <v/>
      </c>
      <c r="AC87" s="56" t="str">
        <f t="shared" si="29"/>
        <v/>
      </c>
      <c r="AD87" s="56" t="str">
        <f t="shared" si="30"/>
        <v/>
      </c>
      <c r="AE87" s="40"/>
      <c r="AF87" s="40"/>
      <c r="AG87" s="40"/>
      <c r="AH87" s="56" t="str">
        <f t="shared" si="31"/>
        <v/>
      </c>
      <c r="AI87" s="54"/>
      <c r="AJ87" s="54"/>
      <c r="AK87" s="54"/>
      <c r="AL87" s="54"/>
      <c r="AM87" s="54"/>
    </row>
    <row r="88" spans="1:39">
      <c r="A88" s="95"/>
      <c r="B88" s="45" t="str" cm="1">
        <f t="array" ref="B88">IF(H88="PROJECT", CHAR(10) &amp; "- " &amp; _xlfn.TEXTJOIN(CHAR(10) &amp; "- ", TRUE, _xlfn._xlws.FILTER($I$9:$I$1000, ($C$9:$C$1000=C88) * ($H$9:$H$1000="Topic"))), "")</f>
        <v/>
      </c>
      <c r="C88" s="45">
        <f>IF(AND(H88="Topic",H87="PROJECT"),C87+1,IF(H88="PROJECT",C87,IF(AND(H88="Topic",H87="Topic"),C87,C87+1)))</f>
        <v>37</v>
      </c>
      <c r="D88" s="57"/>
      <c r="E88" s="58"/>
      <c r="F88" s="54"/>
      <c r="G88" s="52"/>
      <c r="H88" s="52"/>
      <c r="I88" s="61"/>
      <c r="J88" s="62"/>
      <c r="K88" s="135" t="str">
        <f t="shared" si="16"/>
        <v/>
      </c>
      <c r="L88" s="103" t="str">
        <f t="shared" si="17"/>
        <v/>
      </c>
      <c r="M88" s="52">
        <v>0</v>
      </c>
      <c r="N88" s="102" t="str">
        <f t="shared" si="18"/>
        <v/>
      </c>
      <c r="O88" s="103" t="str">
        <f t="shared" si="19"/>
        <v/>
      </c>
      <c r="P88" s="52">
        <v>0</v>
      </c>
      <c r="Q88" s="102" t="str">
        <f t="shared" si="20"/>
        <v/>
      </c>
      <c r="R88" s="103" t="str">
        <f t="shared" si="21"/>
        <v/>
      </c>
      <c r="S88" s="52">
        <v>0</v>
      </c>
      <c r="T88" s="102" t="str">
        <f t="shared" si="22"/>
        <v/>
      </c>
      <c r="U88" s="103" t="str">
        <f t="shared" si="23"/>
        <v/>
      </c>
      <c r="V88" s="52">
        <v>0</v>
      </c>
      <c r="W88" s="87" t="str">
        <f t="shared" si="24"/>
        <v/>
      </c>
      <c r="X88" s="103" t="str">
        <f t="shared" si="25"/>
        <v/>
      </c>
      <c r="Y88" s="52">
        <v>0</v>
      </c>
      <c r="Z88" s="56" t="str">
        <f t="shared" si="26"/>
        <v/>
      </c>
      <c r="AA88" s="56" t="str">
        <f t="shared" si="27"/>
        <v/>
      </c>
      <c r="AB88" s="56" t="str">
        <f t="shared" si="28"/>
        <v/>
      </c>
      <c r="AC88" s="56" t="str">
        <f t="shared" si="29"/>
        <v/>
      </c>
      <c r="AD88" s="56" t="str">
        <f t="shared" si="30"/>
        <v/>
      </c>
      <c r="AE88" s="40"/>
      <c r="AF88" s="40"/>
      <c r="AG88" s="40"/>
      <c r="AH88" s="56" t="str">
        <f t="shared" si="31"/>
        <v/>
      </c>
      <c r="AI88" s="54"/>
      <c r="AJ88" s="54"/>
      <c r="AK88" s="54"/>
      <c r="AL88" s="54"/>
      <c r="AM88" s="54"/>
    </row>
    <row r="89" spans="1:39">
      <c r="A89" s="95"/>
      <c r="B89" s="45" t="str" cm="1">
        <f t="array" ref="B89">IF(H89="PROJECT", CHAR(10) &amp; "- " &amp; _xlfn.TEXTJOIN(CHAR(10) &amp; "- ", TRUE, _xlfn._xlws.FILTER($I$9:$I$1000, ($C$9:$C$1000=C89) * ($H$9:$H$1000="Topic"))), "")</f>
        <v/>
      </c>
      <c r="C89" s="45">
        <f>IF(AND(H89="Topic",H88="PROJECT"),C88+1,IF(H89="PROJECT",C88,IF(AND(H89="Topic",H88="Topic"),C88,C88+1)))</f>
        <v>38</v>
      </c>
      <c r="D89" s="46"/>
      <c r="E89" s="58"/>
      <c r="F89" s="67"/>
      <c r="G89" s="53"/>
      <c r="H89" s="53"/>
      <c r="I89" s="50"/>
      <c r="J89" s="51"/>
      <c r="K89" s="135" t="str">
        <f t="shared" si="16"/>
        <v/>
      </c>
      <c r="L89" s="103" t="str">
        <f t="shared" si="17"/>
        <v/>
      </c>
      <c r="M89" s="53">
        <v>0</v>
      </c>
      <c r="N89" s="102" t="str">
        <f t="shared" si="18"/>
        <v/>
      </c>
      <c r="O89" s="103" t="str">
        <f t="shared" si="19"/>
        <v/>
      </c>
      <c r="P89" s="53">
        <v>0</v>
      </c>
      <c r="Q89" s="102" t="str">
        <f t="shared" si="20"/>
        <v/>
      </c>
      <c r="R89" s="103" t="str">
        <f t="shared" si="21"/>
        <v/>
      </c>
      <c r="S89" s="53">
        <v>0</v>
      </c>
      <c r="T89" s="102" t="str">
        <f t="shared" si="22"/>
        <v/>
      </c>
      <c r="U89" s="103" t="str">
        <f t="shared" si="23"/>
        <v/>
      </c>
      <c r="V89" s="53">
        <v>0</v>
      </c>
      <c r="W89" s="87" t="str">
        <f t="shared" si="24"/>
        <v/>
      </c>
      <c r="X89" s="103" t="str">
        <f t="shared" si="25"/>
        <v/>
      </c>
      <c r="Y89" s="53">
        <v>0</v>
      </c>
      <c r="Z89" s="56" t="str">
        <f t="shared" si="26"/>
        <v/>
      </c>
      <c r="AA89" s="56" t="str">
        <f t="shared" si="27"/>
        <v/>
      </c>
      <c r="AB89" s="56" t="str">
        <f t="shared" si="28"/>
        <v/>
      </c>
      <c r="AC89" s="56" t="str">
        <f t="shared" si="29"/>
        <v/>
      </c>
      <c r="AD89" s="56" t="str">
        <f t="shared" si="30"/>
        <v/>
      </c>
      <c r="AE89" s="40"/>
      <c r="AF89" s="40"/>
      <c r="AG89" s="40"/>
      <c r="AH89" s="56" t="str">
        <f t="shared" si="31"/>
        <v/>
      </c>
      <c r="AI89" s="54"/>
      <c r="AJ89" s="54"/>
      <c r="AK89" s="54"/>
      <c r="AL89" s="54"/>
      <c r="AM89" s="54"/>
    </row>
    <row r="90" spans="1:39">
      <c r="A90" s="95"/>
      <c r="B90" s="45" t="str" cm="1">
        <f t="array" ref="B90">IF(H90="PROJECT", CHAR(10) &amp; "- " &amp; _xlfn.TEXTJOIN(CHAR(10) &amp; "- ", TRUE, _xlfn._xlws.FILTER($I$9:$I$1000, ($C$9:$C$1000=C90) * ($H$9:$H$1000="Topic"))), "")</f>
        <v/>
      </c>
      <c r="C90" s="45">
        <f>IF(AND(H90="Topic",H89="PROJECT"),C89+1,IF(H90="PROJECT",C89,IF(AND(H90="Topic",H89="Topic"),C89,C89+1)))</f>
        <v>39</v>
      </c>
      <c r="D90" s="57"/>
      <c r="E90" s="58"/>
      <c r="F90" s="54"/>
      <c r="G90" s="52"/>
      <c r="H90" s="52"/>
      <c r="I90" s="61"/>
      <c r="J90" s="62"/>
      <c r="K90" s="135" t="str">
        <f t="shared" si="16"/>
        <v/>
      </c>
      <c r="L90" s="103" t="str">
        <f t="shared" si="17"/>
        <v/>
      </c>
      <c r="M90" s="52">
        <v>0</v>
      </c>
      <c r="N90" s="102" t="str">
        <f t="shared" si="18"/>
        <v/>
      </c>
      <c r="O90" s="103" t="str">
        <f t="shared" si="19"/>
        <v/>
      </c>
      <c r="P90" s="52">
        <v>0</v>
      </c>
      <c r="Q90" s="102" t="str">
        <f t="shared" si="20"/>
        <v/>
      </c>
      <c r="R90" s="103" t="str">
        <f t="shared" si="21"/>
        <v/>
      </c>
      <c r="S90" s="52">
        <v>0</v>
      </c>
      <c r="T90" s="102" t="str">
        <f t="shared" si="22"/>
        <v/>
      </c>
      <c r="U90" s="103" t="str">
        <f t="shared" si="23"/>
        <v/>
      </c>
      <c r="V90" s="52">
        <v>0</v>
      </c>
      <c r="W90" s="87" t="str">
        <f t="shared" si="24"/>
        <v/>
      </c>
      <c r="X90" s="103" t="str">
        <f t="shared" si="25"/>
        <v/>
      </c>
      <c r="Y90" s="52">
        <v>0</v>
      </c>
      <c r="Z90" s="56" t="str">
        <f t="shared" si="26"/>
        <v/>
      </c>
      <c r="AA90" s="56" t="str">
        <f t="shared" si="27"/>
        <v/>
      </c>
      <c r="AB90" s="56" t="str">
        <f t="shared" si="28"/>
        <v/>
      </c>
      <c r="AC90" s="56" t="str">
        <f t="shared" si="29"/>
        <v/>
      </c>
      <c r="AD90" s="56" t="str">
        <f t="shared" si="30"/>
        <v/>
      </c>
      <c r="AE90" s="40"/>
      <c r="AF90" s="40"/>
      <c r="AG90" s="40"/>
      <c r="AH90" s="56" t="str">
        <f t="shared" si="31"/>
        <v/>
      </c>
      <c r="AI90" s="54"/>
      <c r="AJ90" s="54"/>
      <c r="AK90" s="54"/>
      <c r="AL90" s="54"/>
      <c r="AM90" s="54"/>
    </row>
    <row r="91" spans="1:39">
      <c r="A91" s="95"/>
      <c r="B91" s="45" t="str" cm="1">
        <f t="array" ref="B91">IF(H91="PROJECT", CHAR(10) &amp; "- " &amp; _xlfn.TEXTJOIN(CHAR(10) &amp; "- ", TRUE, _xlfn._xlws.FILTER($I$9:$I$1000, ($C$9:$C$1000=C91) * ($H$9:$H$1000="Topic"))), "")</f>
        <v/>
      </c>
      <c r="C91" s="45">
        <f>IF(AND(H91="Topic",H90="PROJECT"),C90+1,IF(H91="PROJECT",C90,IF(AND(H91="Topic",H90="Topic"),C90,C90+1)))</f>
        <v>40</v>
      </c>
      <c r="D91" s="46"/>
      <c r="E91" s="58"/>
      <c r="F91" s="67"/>
      <c r="G91" s="53"/>
      <c r="H91" s="53"/>
      <c r="I91" s="50"/>
      <c r="J91" s="51"/>
      <c r="K91" s="135" t="str">
        <f t="shared" si="16"/>
        <v/>
      </c>
      <c r="L91" s="103" t="str">
        <f t="shared" si="17"/>
        <v/>
      </c>
      <c r="M91" s="53">
        <v>0</v>
      </c>
      <c r="N91" s="102" t="str">
        <f t="shared" si="18"/>
        <v/>
      </c>
      <c r="O91" s="103" t="str">
        <f t="shared" si="19"/>
        <v/>
      </c>
      <c r="P91" s="53">
        <v>0</v>
      </c>
      <c r="Q91" s="102" t="str">
        <f t="shared" si="20"/>
        <v/>
      </c>
      <c r="R91" s="103" t="str">
        <f t="shared" si="21"/>
        <v/>
      </c>
      <c r="S91" s="53">
        <v>0</v>
      </c>
      <c r="T91" s="102" t="str">
        <f t="shared" si="22"/>
        <v/>
      </c>
      <c r="U91" s="103" t="str">
        <f t="shared" si="23"/>
        <v/>
      </c>
      <c r="V91" s="53">
        <v>0</v>
      </c>
      <c r="W91" s="87" t="str">
        <f t="shared" si="24"/>
        <v/>
      </c>
      <c r="X91" s="103" t="str">
        <f t="shared" si="25"/>
        <v/>
      </c>
      <c r="Y91" s="53">
        <v>0</v>
      </c>
      <c r="Z91" s="56" t="str">
        <f t="shared" si="26"/>
        <v/>
      </c>
      <c r="AA91" s="56" t="str">
        <f t="shared" si="27"/>
        <v/>
      </c>
      <c r="AB91" s="56" t="str">
        <f t="shared" si="28"/>
        <v/>
      </c>
      <c r="AC91" s="56" t="str">
        <f t="shared" si="29"/>
        <v/>
      </c>
      <c r="AD91" s="56" t="str">
        <f t="shared" si="30"/>
        <v/>
      </c>
      <c r="AE91" s="40"/>
      <c r="AF91" s="40"/>
      <c r="AG91" s="40"/>
      <c r="AH91" s="56" t="str">
        <f t="shared" si="31"/>
        <v/>
      </c>
      <c r="AI91" s="54"/>
      <c r="AJ91" s="54"/>
      <c r="AK91" s="54"/>
      <c r="AL91" s="54"/>
      <c r="AM91" s="54"/>
    </row>
    <row r="92" spans="1:39">
      <c r="A92" s="95"/>
      <c r="B92" s="45" t="str" cm="1">
        <f t="array" ref="B92">IF(H92="PROJECT", CHAR(10) &amp; "- " &amp; _xlfn.TEXTJOIN(CHAR(10) &amp; "- ", TRUE, _xlfn._xlws.FILTER($I$9:$I$1000, ($C$9:$C$1000=C92) * ($H$9:$H$1000="Topic"))), "")</f>
        <v/>
      </c>
      <c r="C92" s="45">
        <f>IF(AND(H92="Topic",H91="PROJECT"),C91+1,IF(H92="PROJECT",C91,IF(AND(H92="Topic",H91="Topic"),C91,C91+1)))</f>
        <v>41</v>
      </c>
      <c r="D92" s="57"/>
      <c r="E92" s="58"/>
      <c r="F92" s="54"/>
      <c r="G92" s="52"/>
      <c r="H92" s="52"/>
      <c r="I92" s="61"/>
      <c r="J92" s="62"/>
      <c r="K92" s="135" t="str">
        <f t="shared" si="16"/>
        <v/>
      </c>
      <c r="L92" s="103" t="str">
        <f t="shared" si="17"/>
        <v/>
      </c>
      <c r="M92" s="52">
        <v>0</v>
      </c>
      <c r="N92" s="102" t="str">
        <f t="shared" si="18"/>
        <v/>
      </c>
      <c r="O92" s="103" t="str">
        <f t="shared" si="19"/>
        <v/>
      </c>
      <c r="P92" s="52">
        <v>0</v>
      </c>
      <c r="Q92" s="102" t="str">
        <f t="shared" si="20"/>
        <v/>
      </c>
      <c r="R92" s="103" t="str">
        <f t="shared" si="21"/>
        <v/>
      </c>
      <c r="S92" s="52">
        <v>0</v>
      </c>
      <c r="T92" s="102" t="str">
        <f t="shared" si="22"/>
        <v/>
      </c>
      <c r="U92" s="103" t="str">
        <f t="shared" si="23"/>
        <v/>
      </c>
      <c r="V92" s="52">
        <v>0</v>
      </c>
      <c r="W92" s="87" t="str">
        <f t="shared" si="24"/>
        <v/>
      </c>
      <c r="X92" s="103" t="str">
        <f t="shared" si="25"/>
        <v/>
      </c>
      <c r="Y92" s="52">
        <v>0</v>
      </c>
      <c r="Z92" s="56" t="str">
        <f t="shared" si="26"/>
        <v/>
      </c>
      <c r="AA92" s="56" t="str">
        <f t="shared" si="27"/>
        <v/>
      </c>
      <c r="AB92" s="56" t="str">
        <f t="shared" si="28"/>
        <v/>
      </c>
      <c r="AC92" s="56" t="str">
        <f t="shared" si="29"/>
        <v/>
      </c>
      <c r="AD92" s="56" t="str">
        <f t="shared" si="30"/>
        <v/>
      </c>
      <c r="AE92" s="40"/>
      <c r="AF92" s="40"/>
      <c r="AG92" s="40"/>
      <c r="AH92" s="56" t="str">
        <f t="shared" si="31"/>
        <v/>
      </c>
      <c r="AI92" s="54"/>
      <c r="AJ92" s="54"/>
      <c r="AK92" s="54"/>
      <c r="AL92" s="54"/>
      <c r="AM92" s="54"/>
    </row>
    <row r="93" spans="1:39">
      <c r="A93" s="95"/>
      <c r="B93" s="45" t="str" cm="1">
        <f t="array" ref="B93">IF(H93="PROJECT", CHAR(10) &amp; "- " &amp; _xlfn.TEXTJOIN(CHAR(10) &amp; "- ", TRUE, _xlfn._xlws.FILTER($I$9:$I$1000, ($C$9:$C$1000=C93) * ($H$9:$H$1000="Topic"))), "")</f>
        <v/>
      </c>
      <c r="C93" s="45">
        <f>IF(AND(H93="Topic",H92="PROJECT"),C92+1,IF(H93="PROJECT",C92,IF(AND(H93="Topic",H92="Topic"),C92,C92+1)))</f>
        <v>42</v>
      </c>
      <c r="D93" s="46"/>
      <c r="E93" s="58"/>
      <c r="F93" s="67"/>
      <c r="G93" s="53"/>
      <c r="H93" s="53"/>
      <c r="I93" s="50"/>
      <c r="J93" s="51"/>
      <c r="K93" s="135" t="str">
        <f t="shared" si="16"/>
        <v/>
      </c>
      <c r="L93" s="103" t="str">
        <f t="shared" si="17"/>
        <v/>
      </c>
      <c r="M93" s="53">
        <v>0</v>
      </c>
      <c r="N93" s="102" t="str">
        <f t="shared" si="18"/>
        <v/>
      </c>
      <c r="O93" s="103" t="str">
        <f t="shared" si="19"/>
        <v/>
      </c>
      <c r="P93" s="53">
        <v>0</v>
      </c>
      <c r="Q93" s="102" t="str">
        <f t="shared" si="20"/>
        <v/>
      </c>
      <c r="R93" s="103" t="str">
        <f t="shared" si="21"/>
        <v/>
      </c>
      <c r="S93" s="53">
        <v>0</v>
      </c>
      <c r="T93" s="102" t="str">
        <f t="shared" si="22"/>
        <v/>
      </c>
      <c r="U93" s="103" t="str">
        <f t="shared" si="23"/>
        <v/>
      </c>
      <c r="V93" s="53">
        <v>0</v>
      </c>
      <c r="W93" s="87" t="str">
        <f t="shared" si="24"/>
        <v/>
      </c>
      <c r="X93" s="103" t="str">
        <f t="shared" si="25"/>
        <v/>
      </c>
      <c r="Y93" s="53">
        <v>0</v>
      </c>
      <c r="Z93" s="56" t="str">
        <f t="shared" si="26"/>
        <v/>
      </c>
      <c r="AA93" s="56" t="str">
        <f t="shared" si="27"/>
        <v/>
      </c>
      <c r="AB93" s="56" t="str">
        <f t="shared" si="28"/>
        <v/>
      </c>
      <c r="AC93" s="56" t="str">
        <f t="shared" si="29"/>
        <v/>
      </c>
      <c r="AD93" s="56" t="str">
        <f t="shared" si="30"/>
        <v/>
      </c>
      <c r="AE93" s="40"/>
      <c r="AF93" s="40"/>
      <c r="AG93" s="40"/>
      <c r="AH93" s="56" t="str">
        <f t="shared" si="31"/>
        <v/>
      </c>
      <c r="AI93" s="54"/>
      <c r="AJ93" s="54"/>
      <c r="AK93" s="54"/>
      <c r="AL93" s="54"/>
      <c r="AM93" s="54"/>
    </row>
    <row r="94" spans="1:39">
      <c r="A94" s="95"/>
      <c r="B94" s="45" t="str" cm="1">
        <f t="array" ref="B94">IF(H94="PROJECT", CHAR(10) &amp; "- " &amp; _xlfn.TEXTJOIN(CHAR(10) &amp; "- ", TRUE, _xlfn._xlws.FILTER($I$9:$I$1000, ($C$9:$C$1000=C94) * ($H$9:$H$1000="Topic"))), "")</f>
        <v/>
      </c>
      <c r="C94" s="45">
        <f>IF(AND(H94="Topic",H93="PROJECT"),C93+1,IF(H94="PROJECT",C93,IF(AND(H94="Topic",H93="Topic"),C93,C93+1)))</f>
        <v>43</v>
      </c>
      <c r="D94" s="57"/>
      <c r="E94" s="58"/>
      <c r="F94" s="54"/>
      <c r="G94" s="52"/>
      <c r="H94" s="52"/>
      <c r="I94" s="61"/>
      <c r="J94" s="62"/>
      <c r="K94" s="135" t="str">
        <f t="shared" si="16"/>
        <v/>
      </c>
      <c r="L94" s="103" t="str">
        <f t="shared" si="17"/>
        <v/>
      </c>
      <c r="M94" s="52">
        <v>0</v>
      </c>
      <c r="N94" s="102" t="str">
        <f t="shared" si="18"/>
        <v/>
      </c>
      <c r="O94" s="103" t="str">
        <f t="shared" si="19"/>
        <v/>
      </c>
      <c r="P94" s="52">
        <v>0</v>
      </c>
      <c r="Q94" s="102" t="str">
        <f t="shared" si="20"/>
        <v/>
      </c>
      <c r="R94" s="103" t="str">
        <f t="shared" si="21"/>
        <v/>
      </c>
      <c r="S94" s="52">
        <v>0</v>
      </c>
      <c r="T94" s="102" t="str">
        <f t="shared" si="22"/>
        <v/>
      </c>
      <c r="U94" s="103" t="str">
        <f t="shared" si="23"/>
        <v/>
      </c>
      <c r="V94" s="52">
        <v>0</v>
      </c>
      <c r="W94" s="87" t="str">
        <f t="shared" si="24"/>
        <v/>
      </c>
      <c r="X94" s="103" t="str">
        <f t="shared" si="25"/>
        <v/>
      </c>
      <c r="Y94" s="52">
        <v>0</v>
      </c>
      <c r="Z94" s="56" t="str">
        <f t="shared" si="26"/>
        <v/>
      </c>
      <c r="AA94" s="56" t="str">
        <f t="shared" si="27"/>
        <v/>
      </c>
      <c r="AB94" s="56" t="str">
        <f t="shared" si="28"/>
        <v/>
      </c>
      <c r="AC94" s="56" t="str">
        <f t="shared" si="29"/>
        <v/>
      </c>
      <c r="AD94" s="56" t="str">
        <f t="shared" si="30"/>
        <v/>
      </c>
      <c r="AE94" s="40"/>
      <c r="AF94" s="40"/>
      <c r="AG94" s="40"/>
      <c r="AH94" s="56" t="str">
        <f t="shared" si="31"/>
        <v/>
      </c>
      <c r="AI94" s="54"/>
      <c r="AJ94" s="54"/>
      <c r="AK94" s="54"/>
      <c r="AL94" s="54"/>
      <c r="AM94" s="54"/>
    </row>
    <row r="95" spans="1:39">
      <c r="A95" s="95"/>
      <c r="B95" s="45" t="str" cm="1">
        <f t="array" ref="B95">IF(H95="PROJECT", CHAR(10) &amp; "- " &amp; _xlfn.TEXTJOIN(CHAR(10) &amp; "- ", TRUE, _xlfn._xlws.FILTER($I$9:$I$1000, ($C$9:$C$1000=C95) * ($H$9:$H$1000="Topic"))), "")</f>
        <v/>
      </c>
      <c r="C95" s="45">
        <f>IF(AND(H95="Topic",H94="PROJECT"),C94+1,IF(H95="PROJECT",C94,IF(AND(H95="Topic",H94="Topic"),C94,C94+1)))</f>
        <v>44</v>
      </c>
      <c r="D95" s="46"/>
      <c r="E95" s="58"/>
      <c r="F95" s="67"/>
      <c r="G95" s="53"/>
      <c r="H95" s="53"/>
      <c r="I95" s="50"/>
      <c r="J95" s="51"/>
      <c r="K95" s="135" t="str">
        <f t="shared" si="16"/>
        <v/>
      </c>
      <c r="L95" s="103" t="str">
        <f t="shared" si="17"/>
        <v/>
      </c>
      <c r="M95" s="53">
        <v>0</v>
      </c>
      <c r="N95" s="102" t="str">
        <f t="shared" si="18"/>
        <v/>
      </c>
      <c r="O95" s="103" t="str">
        <f t="shared" si="19"/>
        <v/>
      </c>
      <c r="P95" s="53">
        <v>0</v>
      </c>
      <c r="Q95" s="102" t="str">
        <f t="shared" si="20"/>
        <v/>
      </c>
      <c r="R95" s="103" t="str">
        <f t="shared" si="21"/>
        <v/>
      </c>
      <c r="S95" s="53">
        <v>0</v>
      </c>
      <c r="T95" s="102" t="str">
        <f t="shared" si="22"/>
        <v/>
      </c>
      <c r="U95" s="103" t="str">
        <f t="shared" si="23"/>
        <v/>
      </c>
      <c r="V95" s="53">
        <v>0</v>
      </c>
      <c r="W95" s="87" t="str">
        <f t="shared" si="24"/>
        <v/>
      </c>
      <c r="X95" s="103" t="str">
        <f t="shared" si="25"/>
        <v/>
      </c>
      <c r="Y95" s="53">
        <v>0</v>
      </c>
      <c r="Z95" s="56" t="str">
        <f t="shared" si="26"/>
        <v/>
      </c>
      <c r="AA95" s="56" t="str">
        <f t="shared" si="27"/>
        <v/>
      </c>
      <c r="AB95" s="56" t="str">
        <f t="shared" si="28"/>
        <v/>
      </c>
      <c r="AC95" s="56" t="str">
        <f t="shared" si="29"/>
        <v/>
      </c>
      <c r="AD95" s="56" t="str">
        <f t="shared" si="30"/>
        <v/>
      </c>
      <c r="AE95" s="40"/>
      <c r="AF95" s="40"/>
      <c r="AG95" s="40"/>
      <c r="AH95" s="56" t="str">
        <f t="shared" si="31"/>
        <v/>
      </c>
      <c r="AI95" s="54"/>
      <c r="AJ95" s="54"/>
      <c r="AK95" s="54"/>
      <c r="AL95" s="54"/>
      <c r="AM95" s="54"/>
    </row>
    <row r="96" spans="1:39">
      <c r="A96" s="95"/>
      <c r="B96" s="45" t="str" cm="1">
        <f t="array" ref="B96">IF(H96="PROJECT", CHAR(10) &amp; "- " &amp; _xlfn.TEXTJOIN(CHAR(10) &amp; "- ", TRUE, _xlfn._xlws.FILTER($I$9:$I$1000, ($C$9:$C$1000=C96) * ($H$9:$H$1000="Topic"))), "")</f>
        <v/>
      </c>
      <c r="C96" s="45">
        <f>IF(AND(H96="Topic",H95="PROJECT"),C95+1,IF(H96="PROJECT",C95,IF(AND(H96="Topic",H95="Topic"),C95,C95+1)))</f>
        <v>45</v>
      </c>
      <c r="D96" s="57"/>
      <c r="E96" s="58"/>
      <c r="F96" s="54"/>
      <c r="G96" s="52"/>
      <c r="H96" s="52"/>
      <c r="I96" s="61"/>
      <c r="J96" s="62"/>
      <c r="K96" s="135" t="str">
        <f t="shared" si="16"/>
        <v/>
      </c>
      <c r="L96" s="103" t="str">
        <f t="shared" si="17"/>
        <v/>
      </c>
      <c r="M96" s="52">
        <v>0</v>
      </c>
      <c r="N96" s="102" t="str">
        <f t="shared" si="18"/>
        <v/>
      </c>
      <c r="O96" s="103" t="str">
        <f t="shared" si="19"/>
        <v/>
      </c>
      <c r="P96" s="52">
        <v>0</v>
      </c>
      <c r="Q96" s="102" t="str">
        <f t="shared" si="20"/>
        <v/>
      </c>
      <c r="R96" s="103" t="str">
        <f t="shared" si="21"/>
        <v/>
      </c>
      <c r="S96" s="52">
        <v>0</v>
      </c>
      <c r="T96" s="102" t="str">
        <f t="shared" si="22"/>
        <v/>
      </c>
      <c r="U96" s="103" t="str">
        <f t="shared" si="23"/>
        <v/>
      </c>
      <c r="V96" s="52">
        <v>0</v>
      </c>
      <c r="W96" s="87" t="str">
        <f t="shared" si="24"/>
        <v/>
      </c>
      <c r="X96" s="103" t="str">
        <f t="shared" si="25"/>
        <v/>
      </c>
      <c r="Y96" s="52">
        <v>0</v>
      </c>
      <c r="Z96" s="56" t="str">
        <f t="shared" si="26"/>
        <v/>
      </c>
      <c r="AA96" s="56" t="str">
        <f t="shared" si="27"/>
        <v/>
      </c>
      <c r="AB96" s="56" t="str">
        <f t="shared" si="28"/>
        <v/>
      </c>
      <c r="AC96" s="56" t="str">
        <f t="shared" si="29"/>
        <v/>
      </c>
      <c r="AD96" s="56" t="str">
        <f t="shared" si="30"/>
        <v/>
      </c>
      <c r="AE96" s="40"/>
      <c r="AF96" s="40"/>
      <c r="AG96" s="40"/>
      <c r="AH96" s="56" t="str">
        <f t="shared" si="31"/>
        <v/>
      </c>
      <c r="AI96" s="54"/>
      <c r="AJ96" s="54"/>
      <c r="AK96" s="54"/>
      <c r="AL96" s="54"/>
      <c r="AM96" s="54"/>
    </row>
    <row r="97" spans="1:39">
      <c r="A97" s="95"/>
      <c r="B97" s="45" t="str" cm="1">
        <f t="array" ref="B97">IF(H97="PROJECT", CHAR(10) &amp; "- " &amp; _xlfn.TEXTJOIN(CHAR(10) &amp; "- ", TRUE, _xlfn._xlws.FILTER($I$9:$I$1000, ($C$9:$C$1000=C97) * ($H$9:$H$1000="Topic"))), "")</f>
        <v/>
      </c>
      <c r="C97" s="45">
        <f>IF(AND(H97="Topic",H96="PROJECT"),C96+1,IF(H97="PROJECT",C96,IF(AND(H97="Topic",H96="Topic"),C96,C96+1)))</f>
        <v>46</v>
      </c>
      <c r="D97" s="46"/>
      <c r="E97" s="58"/>
      <c r="F97" s="67"/>
      <c r="G97" s="53"/>
      <c r="H97" s="53"/>
      <c r="I97" s="50"/>
      <c r="J97" s="51"/>
      <c r="K97" s="135" t="str">
        <f t="shared" si="16"/>
        <v/>
      </c>
      <c r="L97" s="103" t="str">
        <f t="shared" si="17"/>
        <v/>
      </c>
      <c r="M97" s="53">
        <v>0</v>
      </c>
      <c r="N97" s="102" t="str">
        <f t="shared" si="18"/>
        <v/>
      </c>
      <c r="O97" s="103" t="str">
        <f t="shared" si="19"/>
        <v/>
      </c>
      <c r="P97" s="53">
        <v>0</v>
      </c>
      <c r="Q97" s="102" t="str">
        <f t="shared" si="20"/>
        <v/>
      </c>
      <c r="R97" s="103" t="str">
        <f t="shared" si="21"/>
        <v/>
      </c>
      <c r="S97" s="53">
        <v>0</v>
      </c>
      <c r="T97" s="102" t="str">
        <f t="shared" si="22"/>
        <v/>
      </c>
      <c r="U97" s="103" t="str">
        <f t="shared" si="23"/>
        <v/>
      </c>
      <c r="V97" s="53">
        <v>0</v>
      </c>
      <c r="W97" s="87" t="str">
        <f t="shared" si="24"/>
        <v/>
      </c>
      <c r="X97" s="103" t="str">
        <f t="shared" si="25"/>
        <v/>
      </c>
      <c r="Y97" s="53">
        <v>0</v>
      </c>
      <c r="Z97" s="56" t="str">
        <f t="shared" si="26"/>
        <v/>
      </c>
      <c r="AA97" s="56" t="str">
        <f t="shared" si="27"/>
        <v/>
      </c>
      <c r="AB97" s="56" t="str">
        <f t="shared" si="28"/>
        <v/>
      </c>
      <c r="AC97" s="56" t="str">
        <f t="shared" si="29"/>
        <v/>
      </c>
      <c r="AD97" s="56" t="str">
        <f t="shared" si="30"/>
        <v/>
      </c>
      <c r="AE97" s="40"/>
      <c r="AF97" s="40"/>
      <c r="AG97" s="40"/>
      <c r="AH97" s="56" t="str">
        <f t="shared" si="31"/>
        <v/>
      </c>
      <c r="AI97" s="54"/>
      <c r="AJ97" s="54"/>
      <c r="AK97" s="54"/>
      <c r="AL97" s="54"/>
      <c r="AM97" s="54"/>
    </row>
    <row r="98" spans="1:39">
      <c r="A98" s="95"/>
      <c r="B98" s="45" t="str" cm="1">
        <f t="array" ref="B98">IF(H98="PROJECT", CHAR(10) &amp; "- " &amp; _xlfn.TEXTJOIN(CHAR(10) &amp; "- ", TRUE, _xlfn._xlws.FILTER($I$9:$I$1000, ($C$9:$C$1000=C98) * ($H$9:$H$1000="Topic"))), "")</f>
        <v/>
      </c>
      <c r="C98" s="45">
        <f>IF(AND(H98="Topic",H97="PROJECT"),C97+1,IF(H98="PROJECT",C97,IF(AND(H98="Topic",H97="Topic"),C97,C97+1)))</f>
        <v>47</v>
      </c>
      <c r="D98" s="57"/>
      <c r="E98" s="58"/>
      <c r="F98" s="54"/>
      <c r="G98" s="52"/>
      <c r="H98" s="52"/>
      <c r="I98" s="61"/>
      <c r="J98" s="62"/>
      <c r="K98" s="135" t="str">
        <f t="shared" si="16"/>
        <v/>
      </c>
      <c r="L98" s="103" t="str">
        <f t="shared" si="17"/>
        <v/>
      </c>
      <c r="M98" s="52">
        <v>0</v>
      </c>
      <c r="N98" s="102" t="str">
        <f t="shared" si="18"/>
        <v/>
      </c>
      <c r="O98" s="103" t="str">
        <f t="shared" si="19"/>
        <v/>
      </c>
      <c r="P98" s="52">
        <v>0</v>
      </c>
      <c r="Q98" s="102" t="str">
        <f t="shared" si="20"/>
        <v/>
      </c>
      <c r="R98" s="103" t="str">
        <f t="shared" si="21"/>
        <v/>
      </c>
      <c r="S98" s="52">
        <v>0</v>
      </c>
      <c r="T98" s="102" t="str">
        <f t="shared" si="22"/>
        <v/>
      </c>
      <c r="U98" s="103" t="str">
        <f t="shared" si="23"/>
        <v/>
      </c>
      <c r="V98" s="52">
        <v>0</v>
      </c>
      <c r="W98" s="87" t="str">
        <f t="shared" si="24"/>
        <v/>
      </c>
      <c r="X98" s="103" t="str">
        <f t="shared" si="25"/>
        <v/>
      </c>
      <c r="Y98" s="52">
        <v>0</v>
      </c>
      <c r="Z98" s="56" t="str">
        <f t="shared" si="26"/>
        <v/>
      </c>
      <c r="AA98" s="56" t="str">
        <f t="shared" si="27"/>
        <v/>
      </c>
      <c r="AB98" s="56" t="str">
        <f t="shared" si="28"/>
        <v/>
      </c>
      <c r="AC98" s="56" t="str">
        <f t="shared" si="29"/>
        <v/>
      </c>
      <c r="AD98" s="56" t="str">
        <f t="shared" si="30"/>
        <v/>
      </c>
      <c r="AE98" s="40"/>
      <c r="AF98" s="40"/>
      <c r="AG98" s="40"/>
      <c r="AH98" s="56" t="str">
        <f t="shared" si="31"/>
        <v/>
      </c>
      <c r="AI98" s="54"/>
      <c r="AJ98" s="54"/>
      <c r="AK98" s="54"/>
      <c r="AL98" s="54"/>
      <c r="AM98" s="54"/>
    </row>
    <row r="99" spans="1:39">
      <c r="A99" s="95"/>
      <c r="B99" s="45" t="str" cm="1">
        <f t="array" ref="B99">IF(H99="PROJECT", CHAR(10) &amp; "- " &amp; _xlfn.TEXTJOIN(CHAR(10) &amp; "- ", TRUE, _xlfn._xlws.FILTER($I$9:$I$1000, ($C$9:$C$1000=C99) * ($H$9:$H$1000="Topic"))), "")</f>
        <v/>
      </c>
      <c r="C99" s="45">
        <f>IF(AND(H99="Topic",H98="PROJECT"),C98+1,IF(H99="PROJECT",C98,IF(AND(H99="Topic",H98="Topic"),C98,C98+1)))</f>
        <v>48</v>
      </c>
      <c r="D99" s="46"/>
      <c r="E99" s="58"/>
      <c r="F99" s="67"/>
      <c r="G99" s="53"/>
      <c r="H99" s="53"/>
      <c r="I99" s="50"/>
      <c r="J99" s="51"/>
      <c r="K99" s="135" t="str">
        <f t="shared" si="16"/>
        <v/>
      </c>
      <c r="L99" s="103" t="str">
        <f t="shared" si="17"/>
        <v/>
      </c>
      <c r="M99" s="53">
        <v>0</v>
      </c>
      <c r="N99" s="102" t="str">
        <f t="shared" si="18"/>
        <v/>
      </c>
      <c r="O99" s="103" t="str">
        <f t="shared" si="19"/>
        <v/>
      </c>
      <c r="P99" s="53">
        <v>0</v>
      </c>
      <c r="Q99" s="102" t="str">
        <f t="shared" si="20"/>
        <v/>
      </c>
      <c r="R99" s="103" t="str">
        <f t="shared" si="21"/>
        <v/>
      </c>
      <c r="S99" s="53">
        <v>0</v>
      </c>
      <c r="T99" s="102" t="str">
        <f t="shared" si="22"/>
        <v/>
      </c>
      <c r="U99" s="103" t="str">
        <f t="shared" si="23"/>
        <v/>
      </c>
      <c r="V99" s="53">
        <v>0</v>
      </c>
      <c r="W99" s="87" t="str">
        <f t="shared" si="24"/>
        <v/>
      </c>
      <c r="X99" s="103" t="str">
        <f t="shared" si="25"/>
        <v/>
      </c>
      <c r="Y99" s="53">
        <v>0</v>
      </c>
      <c r="Z99" s="56" t="str">
        <f t="shared" si="26"/>
        <v/>
      </c>
      <c r="AA99" s="56" t="str">
        <f t="shared" si="27"/>
        <v/>
      </c>
      <c r="AB99" s="56" t="str">
        <f t="shared" si="28"/>
        <v/>
      </c>
      <c r="AC99" s="56" t="str">
        <f t="shared" si="29"/>
        <v/>
      </c>
      <c r="AD99" s="56" t="str">
        <f t="shared" si="30"/>
        <v/>
      </c>
      <c r="AE99" s="40"/>
      <c r="AF99" s="40"/>
      <c r="AG99" s="40"/>
      <c r="AH99" s="56" t="str">
        <f t="shared" si="31"/>
        <v/>
      </c>
      <c r="AI99" s="54"/>
      <c r="AJ99" s="54"/>
      <c r="AK99" s="54"/>
      <c r="AL99" s="54"/>
      <c r="AM99" s="54"/>
    </row>
    <row r="100" spans="1:39">
      <c r="A100" s="95"/>
      <c r="B100" s="45" t="str" cm="1">
        <f t="array" ref="B100">IF(H100="PROJECT", CHAR(10) &amp; "- " &amp; _xlfn.TEXTJOIN(CHAR(10) &amp; "- ", TRUE, _xlfn._xlws.FILTER($I$9:$I$1000, ($C$9:$C$1000=C100) * ($H$9:$H$1000="Topic"))), "")</f>
        <v/>
      </c>
      <c r="C100" s="45">
        <f>IF(AND(H100="Topic",H99="PROJECT"),C99+1,IF(H100="PROJECT",C99,IF(AND(H100="Topic",H99="Topic"),C99,C99+1)))</f>
        <v>49</v>
      </c>
      <c r="D100" s="57"/>
      <c r="E100" s="58"/>
      <c r="F100" s="54"/>
      <c r="G100" s="52"/>
      <c r="H100" s="52"/>
      <c r="I100" s="61"/>
      <c r="J100" s="62"/>
      <c r="K100" s="135" t="str">
        <f t="shared" si="16"/>
        <v/>
      </c>
      <c r="L100" s="103" t="str">
        <f t="shared" si="17"/>
        <v/>
      </c>
      <c r="M100" s="52">
        <v>0</v>
      </c>
      <c r="N100" s="102" t="str">
        <f t="shared" si="18"/>
        <v/>
      </c>
      <c r="O100" s="103" t="str">
        <f t="shared" si="19"/>
        <v/>
      </c>
      <c r="P100" s="52">
        <v>0</v>
      </c>
      <c r="Q100" s="102" t="str">
        <f t="shared" si="20"/>
        <v/>
      </c>
      <c r="R100" s="103" t="str">
        <f t="shared" si="21"/>
        <v/>
      </c>
      <c r="S100" s="52">
        <v>0</v>
      </c>
      <c r="T100" s="102" t="str">
        <f t="shared" si="22"/>
        <v/>
      </c>
      <c r="U100" s="103" t="str">
        <f t="shared" si="23"/>
        <v/>
      </c>
      <c r="V100" s="52">
        <v>0</v>
      </c>
      <c r="W100" s="87" t="str">
        <f t="shared" si="24"/>
        <v/>
      </c>
      <c r="X100" s="103" t="str">
        <f t="shared" si="25"/>
        <v/>
      </c>
      <c r="Y100" s="52">
        <v>0</v>
      </c>
      <c r="Z100" s="56" t="str">
        <f t="shared" si="26"/>
        <v/>
      </c>
      <c r="AA100" s="56" t="str">
        <f t="shared" si="27"/>
        <v/>
      </c>
      <c r="AB100" s="56" t="str">
        <f t="shared" si="28"/>
        <v/>
      </c>
      <c r="AC100" s="56" t="str">
        <f t="shared" si="29"/>
        <v/>
      </c>
      <c r="AD100" s="56" t="str">
        <f t="shared" si="30"/>
        <v/>
      </c>
      <c r="AE100" s="40"/>
      <c r="AF100" s="40"/>
      <c r="AG100" s="40"/>
      <c r="AH100" s="56" t="str">
        <f t="shared" si="31"/>
        <v/>
      </c>
      <c r="AI100" s="54"/>
      <c r="AJ100" s="54"/>
      <c r="AK100" s="54"/>
      <c r="AL100" s="54"/>
      <c r="AM100" s="54"/>
    </row>
    <row r="101" spans="1:39">
      <c r="A101" s="95"/>
      <c r="B101" s="45" t="str" cm="1">
        <f t="array" ref="B101">IF(H101="PROJECT", CHAR(10) &amp; "- " &amp; _xlfn.TEXTJOIN(CHAR(10) &amp; "- ", TRUE, _xlfn._xlws.FILTER($I$9:$I$1000, ($C$9:$C$1000=C101) * ($H$9:$H$1000="Topic"))), "")</f>
        <v/>
      </c>
      <c r="C101" s="45">
        <f>IF(AND(H101="Topic",H100="PROJECT"),C100+1,IF(H101="PROJECT",C100,IF(AND(H101="Topic",H100="Topic"),C100,C100+1)))</f>
        <v>50</v>
      </c>
      <c r="D101" s="46"/>
      <c r="E101" s="58"/>
      <c r="F101" s="67"/>
      <c r="G101" s="53"/>
      <c r="H101" s="53"/>
      <c r="I101" s="50"/>
      <c r="J101" s="51"/>
      <c r="K101" s="135" t="str">
        <f t="shared" si="16"/>
        <v/>
      </c>
      <c r="L101" s="103" t="str">
        <f t="shared" si="17"/>
        <v/>
      </c>
      <c r="M101" s="53">
        <v>0</v>
      </c>
      <c r="N101" s="102" t="str">
        <f t="shared" si="18"/>
        <v/>
      </c>
      <c r="O101" s="103" t="str">
        <f t="shared" si="19"/>
        <v/>
      </c>
      <c r="P101" s="53">
        <v>0</v>
      </c>
      <c r="Q101" s="102" t="str">
        <f t="shared" si="20"/>
        <v/>
      </c>
      <c r="R101" s="103" t="str">
        <f t="shared" si="21"/>
        <v/>
      </c>
      <c r="S101" s="53">
        <v>0</v>
      </c>
      <c r="T101" s="102" t="str">
        <f t="shared" si="22"/>
        <v/>
      </c>
      <c r="U101" s="103" t="str">
        <f t="shared" si="23"/>
        <v/>
      </c>
      <c r="V101" s="53">
        <v>0</v>
      </c>
      <c r="W101" s="87" t="str">
        <f t="shared" si="24"/>
        <v/>
      </c>
      <c r="X101" s="103" t="str">
        <f t="shared" si="25"/>
        <v/>
      </c>
      <c r="Y101" s="53">
        <v>0</v>
      </c>
      <c r="Z101" s="56" t="str">
        <f t="shared" si="26"/>
        <v/>
      </c>
      <c r="AA101" s="56" t="str">
        <f t="shared" si="27"/>
        <v/>
      </c>
      <c r="AB101" s="56" t="str">
        <f t="shared" si="28"/>
        <v/>
      </c>
      <c r="AC101" s="56" t="str">
        <f t="shared" si="29"/>
        <v/>
      </c>
      <c r="AD101" s="56" t="str">
        <f t="shared" si="30"/>
        <v/>
      </c>
      <c r="AE101" s="40"/>
      <c r="AF101" s="40"/>
      <c r="AG101" s="40"/>
      <c r="AH101" s="56" t="str">
        <f t="shared" si="31"/>
        <v/>
      </c>
      <c r="AI101" s="54"/>
      <c r="AJ101" s="54"/>
      <c r="AK101" s="54"/>
      <c r="AL101" s="54"/>
      <c r="AM101" s="54"/>
    </row>
    <row r="102" spans="1:39">
      <c r="A102" s="95"/>
      <c r="B102" s="45" t="str" cm="1">
        <f t="array" ref="B102">IF(H102="PROJECT", CHAR(10) &amp; "- " &amp; _xlfn.TEXTJOIN(CHAR(10) &amp; "- ", TRUE, _xlfn._xlws.FILTER($I$9:$I$1000, ($C$9:$C$1000=C102) * ($H$9:$H$1000="Topic"))), "")</f>
        <v/>
      </c>
      <c r="C102" s="45">
        <f>IF(AND(H102="Topic",H101="PROJECT"),C101+1,IF(H102="PROJECT",C101,IF(AND(H102="Topic",H101="Topic"),C101,C101+1)))</f>
        <v>51</v>
      </c>
      <c r="D102" s="57"/>
      <c r="E102" s="58"/>
      <c r="F102" s="54"/>
      <c r="G102" s="52"/>
      <c r="H102" s="52"/>
      <c r="I102" s="61"/>
      <c r="J102" s="62"/>
      <c r="K102" s="135" t="str">
        <f t="shared" si="16"/>
        <v/>
      </c>
      <c r="L102" s="103" t="str">
        <f t="shared" si="17"/>
        <v/>
      </c>
      <c r="M102" s="52">
        <v>0</v>
      </c>
      <c r="N102" s="102" t="str">
        <f t="shared" si="18"/>
        <v/>
      </c>
      <c r="O102" s="103" t="str">
        <f t="shared" si="19"/>
        <v/>
      </c>
      <c r="P102" s="52">
        <v>0</v>
      </c>
      <c r="Q102" s="102" t="str">
        <f t="shared" si="20"/>
        <v/>
      </c>
      <c r="R102" s="103" t="str">
        <f t="shared" si="21"/>
        <v/>
      </c>
      <c r="S102" s="52">
        <v>0</v>
      </c>
      <c r="T102" s="102" t="str">
        <f t="shared" si="22"/>
        <v/>
      </c>
      <c r="U102" s="103" t="str">
        <f t="shared" si="23"/>
        <v/>
      </c>
      <c r="V102" s="52">
        <v>0</v>
      </c>
      <c r="W102" s="87" t="str">
        <f t="shared" si="24"/>
        <v/>
      </c>
      <c r="X102" s="103" t="str">
        <f t="shared" si="25"/>
        <v/>
      </c>
      <c r="Y102" s="52">
        <v>0</v>
      </c>
      <c r="Z102" s="56" t="str">
        <f t="shared" si="26"/>
        <v/>
      </c>
      <c r="AA102" s="56" t="str">
        <f t="shared" si="27"/>
        <v/>
      </c>
      <c r="AB102" s="56" t="str">
        <f t="shared" si="28"/>
        <v/>
      </c>
      <c r="AC102" s="56" t="str">
        <f t="shared" si="29"/>
        <v/>
      </c>
      <c r="AD102" s="56" t="str">
        <f t="shared" si="30"/>
        <v/>
      </c>
      <c r="AE102" s="40"/>
      <c r="AF102" s="40"/>
      <c r="AG102" s="40"/>
      <c r="AH102" s="56" t="str">
        <f t="shared" si="31"/>
        <v/>
      </c>
      <c r="AI102" s="54"/>
      <c r="AJ102" s="54"/>
      <c r="AK102" s="54"/>
      <c r="AL102" s="54"/>
      <c r="AM102" s="54"/>
    </row>
    <row r="103" spans="1:39">
      <c r="A103" s="95"/>
      <c r="B103" s="45" t="str" cm="1">
        <f t="array" ref="B103">IF(H103="PROJECT", CHAR(10) &amp; "- " &amp; _xlfn.TEXTJOIN(CHAR(10) &amp; "- ", TRUE, _xlfn._xlws.FILTER($I$9:$I$1000, ($C$9:$C$1000=C103) * ($H$9:$H$1000="Topic"))), "")</f>
        <v/>
      </c>
      <c r="C103" s="45">
        <f>IF(AND(H103="Topic",H102="PROJECT"),C102+1,IF(H103="PROJECT",C102,IF(AND(H103="Topic",H102="Topic"),C102,C102+1)))</f>
        <v>52</v>
      </c>
      <c r="D103" s="46"/>
      <c r="E103" s="58"/>
      <c r="F103" s="67"/>
      <c r="G103" s="53"/>
      <c r="H103" s="53"/>
      <c r="I103" s="50"/>
      <c r="J103" s="51"/>
      <c r="K103" s="135" t="str">
        <f t="shared" si="16"/>
        <v/>
      </c>
      <c r="L103" s="103" t="str">
        <f t="shared" si="17"/>
        <v/>
      </c>
      <c r="M103" s="53">
        <v>0</v>
      </c>
      <c r="N103" s="102" t="str">
        <f t="shared" si="18"/>
        <v/>
      </c>
      <c r="O103" s="103" t="str">
        <f t="shared" si="19"/>
        <v/>
      </c>
      <c r="P103" s="53">
        <v>0</v>
      </c>
      <c r="Q103" s="102" t="str">
        <f t="shared" si="20"/>
        <v/>
      </c>
      <c r="R103" s="103" t="str">
        <f t="shared" si="21"/>
        <v/>
      </c>
      <c r="S103" s="53">
        <v>0</v>
      </c>
      <c r="T103" s="102" t="str">
        <f t="shared" si="22"/>
        <v/>
      </c>
      <c r="U103" s="103" t="str">
        <f t="shared" si="23"/>
        <v/>
      </c>
      <c r="V103" s="53">
        <v>0</v>
      </c>
      <c r="W103" s="87" t="str">
        <f t="shared" si="24"/>
        <v/>
      </c>
      <c r="X103" s="103" t="str">
        <f t="shared" si="25"/>
        <v/>
      </c>
      <c r="Y103" s="53">
        <v>0</v>
      </c>
      <c r="Z103" s="56" t="str">
        <f t="shared" si="26"/>
        <v/>
      </c>
      <c r="AA103" s="56" t="str">
        <f t="shared" si="27"/>
        <v/>
      </c>
      <c r="AB103" s="56" t="str">
        <f t="shared" si="28"/>
        <v/>
      </c>
      <c r="AC103" s="56" t="str">
        <f t="shared" si="29"/>
        <v/>
      </c>
      <c r="AD103" s="56" t="str">
        <f t="shared" si="30"/>
        <v/>
      </c>
      <c r="AE103" s="40"/>
      <c r="AF103" s="40"/>
      <c r="AG103" s="40"/>
      <c r="AH103" s="56" t="str">
        <f t="shared" si="31"/>
        <v/>
      </c>
      <c r="AI103" s="54"/>
      <c r="AJ103" s="54"/>
      <c r="AK103" s="54"/>
      <c r="AL103" s="54"/>
      <c r="AM103" s="54"/>
    </row>
    <row r="104" spans="1:39">
      <c r="A104" s="95"/>
      <c r="B104" s="45" t="str" cm="1">
        <f t="array" ref="B104">IF(H104="PROJECT", CHAR(10) &amp; "- " &amp; _xlfn.TEXTJOIN(CHAR(10) &amp; "- ", TRUE, _xlfn._xlws.FILTER($I$9:$I$1000, ($C$9:$C$1000=C104) * ($H$9:$H$1000="Topic"))), "")</f>
        <v/>
      </c>
      <c r="C104" s="45">
        <f>IF(AND(H104="Topic",H103="PROJECT"),C103+1,IF(H104="PROJECT",C103,IF(AND(H104="Topic",H103="Topic"),C103,C103+1)))</f>
        <v>53</v>
      </c>
      <c r="D104" s="57"/>
      <c r="E104" s="58"/>
      <c r="F104" s="54"/>
      <c r="G104" s="52"/>
      <c r="H104" s="52"/>
      <c r="I104" s="61"/>
      <c r="J104" s="62"/>
      <c r="K104" s="135" t="str">
        <f t="shared" si="16"/>
        <v/>
      </c>
      <c r="L104" s="103" t="str">
        <f t="shared" si="17"/>
        <v/>
      </c>
      <c r="M104" s="52">
        <v>0</v>
      </c>
      <c r="N104" s="102" t="str">
        <f t="shared" si="18"/>
        <v/>
      </c>
      <c r="O104" s="103" t="str">
        <f t="shared" si="19"/>
        <v/>
      </c>
      <c r="P104" s="52">
        <v>0</v>
      </c>
      <c r="Q104" s="102" t="str">
        <f t="shared" si="20"/>
        <v/>
      </c>
      <c r="R104" s="103" t="str">
        <f t="shared" si="21"/>
        <v/>
      </c>
      <c r="S104" s="52">
        <v>0</v>
      </c>
      <c r="T104" s="102" t="str">
        <f t="shared" si="22"/>
        <v/>
      </c>
      <c r="U104" s="103" t="str">
        <f t="shared" si="23"/>
        <v/>
      </c>
      <c r="V104" s="52">
        <v>0</v>
      </c>
      <c r="W104" s="87" t="str">
        <f t="shared" si="24"/>
        <v/>
      </c>
      <c r="X104" s="103" t="str">
        <f t="shared" si="25"/>
        <v/>
      </c>
      <c r="Y104" s="52">
        <v>0</v>
      </c>
      <c r="Z104" s="56" t="str">
        <f t="shared" si="26"/>
        <v/>
      </c>
      <c r="AA104" s="56" t="str">
        <f t="shared" si="27"/>
        <v/>
      </c>
      <c r="AB104" s="56" t="str">
        <f t="shared" si="28"/>
        <v/>
      </c>
      <c r="AC104" s="56" t="str">
        <f t="shared" si="29"/>
        <v/>
      </c>
      <c r="AD104" s="56" t="str">
        <f t="shared" si="30"/>
        <v/>
      </c>
      <c r="AE104" s="40"/>
      <c r="AF104" s="40"/>
      <c r="AG104" s="40"/>
      <c r="AH104" s="56" t="str">
        <f t="shared" si="31"/>
        <v/>
      </c>
      <c r="AI104" s="54"/>
      <c r="AJ104" s="54"/>
      <c r="AK104" s="54"/>
      <c r="AL104" s="54"/>
      <c r="AM104" s="54"/>
    </row>
    <row r="105" spans="1:39">
      <c r="A105" s="95"/>
      <c r="B105" s="45" t="str" cm="1">
        <f t="array" ref="B105">IF(H105="PROJECT", CHAR(10) &amp; "- " &amp; _xlfn.TEXTJOIN(CHAR(10) &amp; "- ", TRUE, _xlfn._xlws.FILTER($I$9:$I$1000, ($C$9:$C$1000=C105) * ($H$9:$H$1000="Topic"))), "")</f>
        <v/>
      </c>
      <c r="C105" s="45">
        <f>IF(AND(H105="Topic",H104="PROJECT"),C104+1,IF(H105="PROJECT",C104,IF(AND(H105="Topic",H104="Topic"),C104,C104+1)))</f>
        <v>54</v>
      </c>
      <c r="D105" s="46"/>
      <c r="E105" s="58"/>
      <c r="F105" s="67"/>
      <c r="G105" s="53"/>
      <c r="H105" s="53"/>
      <c r="I105" s="50"/>
      <c r="J105" s="51"/>
      <c r="K105" s="135" t="str">
        <f t="shared" si="16"/>
        <v/>
      </c>
      <c r="L105" s="103" t="str">
        <f t="shared" si="17"/>
        <v/>
      </c>
      <c r="M105" s="53">
        <v>0</v>
      </c>
      <c r="N105" s="102" t="str">
        <f t="shared" si="18"/>
        <v/>
      </c>
      <c r="O105" s="103" t="str">
        <f t="shared" si="19"/>
        <v/>
      </c>
      <c r="P105" s="53">
        <v>0</v>
      </c>
      <c r="Q105" s="102" t="str">
        <f t="shared" si="20"/>
        <v/>
      </c>
      <c r="R105" s="103" t="str">
        <f t="shared" si="21"/>
        <v/>
      </c>
      <c r="S105" s="53">
        <v>0</v>
      </c>
      <c r="T105" s="102" t="str">
        <f t="shared" si="22"/>
        <v/>
      </c>
      <c r="U105" s="103" t="str">
        <f t="shared" si="23"/>
        <v/>
      </c>
      <c r="V105" s="53">
        <v>0</v>
      </c>
      <c r="W105" s="87" t="str">
        <f t="shared" si="24"/>
        <v/>
      </c>
      <c r="X105" s="103" t="str">
        <f t="shared" si="25"/>
        <v/>
      </c>
      <c r="Y105" s="53">
        <v>0</v>
      </c>
      <c r="Z105" s="56" t="str">
        <f t="shared" si="26"/>
        <v/>
      </c>
      <c r="AA105" s="56" t="str">
        <f t="shared" si="27"/>
        <v/>
      </c>
      <c r="AB105" s="56" t="str">
        <f t="shared" si="28"/>
        <v/>
      </c>
      <c r="AC105" s="56" t="str">
        <f t="shared" si="29"/>
        <v/>
      </c>
      <c r="AD105" s="56" t="str">
        <f t="shared" si="30"/>
        <v/>
      </c>
      <c r="AE105" s="40"/>
      <c r="AF105" s="40"/>
      <c r="AG105" s="40"/>
      <c r="AH105" s="56" t="str">
        <f t="shared" si="31"/>
        <v/>
      </c>
      <c r="AI105" s="54"/>
      <c r="AJ105" s="54"/>
      <c r="AK105" s="54"/>
      <c r="AL105" s="54"/>
      <c r="AM105" s="54"/>
    </row>
    <row r="106" spans="1:39">
      <c r="A106" s="95"/>
      <c r="B106" s="45" t="str" cm="1">
        <f t="array" ref="B106">IF(H106="PROJECT", CHAR(10) &amp; "- " &amp; _xlfn.TEXTJOIN(CHAR(10) &amp; "- ", TRUE, _xlfn._xlws.FILTER($I$9:$I$1000, ($C$9:$C$1000=C106) * ($H$9:$H$1000="Topic"))), "")</f>
        <v/>
      </c>
      <c r="C106" s="45">
        <f>IF(AND(H106="Topic",H105="PROJECT"),C105+1,IF(H106="PROJECT",C105,IF(AND(H106="Topic",H105="Topic"),C105,C105+1)))</f>
        <v>55</v>
      </c>
      <c r="D106" s="57"/>
      <c r="E106" s="58"/>
      <c r="F106" s="54"/>
      <c r="G106" s="52"/>
      <c r="H106" s="52"/>
      <c r="I106" s="61"/>
      <c r="J106" s="62"/>
      <c r="K106" s="135" t="str">
        <f t="shared" si="16"/>
        <v/>
      </c>
      <c r="L106" s="103" t="str">
        <f t="shared" si="17"/>
        <v/>
      </c>
      <c r="M106" s="52">
        <v>0</v>
      </c>
      <c r="N106" s="102" t="str">
        <f t="shared" si="18"/>
        <v/>
      </c>
      <c r="O106" s="103" t="str">
        <f t="shared" si="19"/>
        <v/>
      </c>
      <c r="P106" s="52">
        <v>0</v>
      </c>
      <c r="Q106" s="102" t="str">
        <f t="shared" si="20"/>
        <v/>
      </c>
      <c r="R106" s="103" t="str">
        <f t="shared" si="21"/>
        <v/>
      </c>
      <c r="S106" s="52">
        <v>0</v>
      </c>
      <c r="T106" s="102" t="str">
        <f t="shared" si="22"/>
        <v/>
      </c>
      <c r="U106" s="103" t="str">
        <f t="shared" si="23"/>
        <v/>
      </c>
      <c r="V106" s="52">
        <v>0</v>
      </c>
      <c r="W106" s="87" t="str">
        <f t="shared" si="24"/>
        <v/>
      </c>
      <c r="X106" s="103" t="str">
        <f t="shared" si="25"/>
        <v/>
      </c>
      <c r="Y106" s="52">
        <v>0</v>
      </c>
      <c r="Z106" s="56" t="str">
        <f t="shared" si="26"/>
        <v/>
      </c>
      <c r="AA106" s="56" t="str">
        <f t="shared" si="27"/>
        <v/>
      </c>
      <c r="AB106" s="56" t="str">
        <f t="shared" si="28"/>
        <v/>
      </c>
      <c r="AC106" s="56" t="str">
        <f t="shared" si="29"/>
        <v/>
      </c>
      <c r="AD106" s="56" t="str">
        <f t="shared" si="30"/>
        <v/>
      </c>
      <c r="AE106" s="40"/>
      <c r="AF106" s="40"/>
      <c r="AG106" s="40"/>
      <c r="AH106" s="56" t="str">
        <f t="shared" si="31"/>
        <v/>
      </c>
      <c r="AI106" s="54"/>
      <c r="AJ106" s="54"/>
      <c r="AK106" s="54"/>
      <c r="AL106" s="54"/>
      <c r="AM106" s="54"/>
    </row>
    <row r="107" spans="1:39">
      <c r="A107" s="95"/>
      <c r="B107" s="45" t="str" cm="1">
        <f t="array" ref="B107">IF(H107="PROJECT", CHAR(10) &amp; "- " &amp; _xlfn.TEXTJOIN(CHAR(10) &amp; "- ", TRUE, _xlfn._xlws.FILTER($I$9:$I$1000, ($C$9:$C$1000=C107) * ($H$9:$H$1000="Topic"))), "")</f>
        <v/>
      </c>
      <c r="C107" s="45">
        <f>IF(AND(H107="Topic",H106="PROJECT"),C106+1,IF(H107="PROJECT",C106,IF(AND(H107="Topic",H106="Topic"),C106,C106+1)))</f>
        <v>56</v>
      </c>
      <c r="D107" s="46"/>
      <c r="E107" s="58"/>
      <c r="F107" s="67"/>
      <c r="G107" s="53"/>
      <c r="H107" s="53"/>
      <c r="I107" s="50"/>
      <c r="J107" s="51"/>
      <c r="K107" s="135" t="str">
        <f t="shared" si="16"/>
        <v/>
      </c>
      <c r="L107" s="103" t="str">
        <f t="shared" si="17"/>
        <v/>
      </c>
      <c r="M107" s="53">
        <v>0</v>
      </c>
      <c r="N107" s="102" t="str">
        <f t="shared" si="18"/>
        <v/>
      </c>
      <c r="O107" s="103" t="str">
        <f t="shared" si="19"/>
        <v/>
      </c>
      <c r="P107" s="53">
        <v>0</v>
      </c>
      <c r="Q107" s="102" t="str">
        <f t="shared" si="20"/>
        <v/>
      </c>
      <c r="R107" s="103" t="str">
        <f t="shared" si="21"/>
        <v/>
      </c>
      <c r="S107" s="53">
        <v>0</v>
      </c>
      <c r="T107" s="102" t="str">
        <f t="shared" si="22"/>
        <v/>
      </c>
      <c r="U107" s="103" t="str">
        <f t="shared" si="23"/>
        <v/>
      </c>
      <c r="V107" s="53">
        <v>0</v>
      </c>
      <c r="W107" s="87" t="str">
        <f t="shared" si="24"/>
        <v/>
      </c>
      <c r="X107" s="103" t="str">
        <f t="shared" si="25"/>
        <v/>
      </c>
      <c r="Y107" s="53">
        <v>0</v>
      </c>
      <c r="Z107" s="56" t="str">
        <f t="shared" si="26"/>
        <v/>
      </c>
      <c r="AA107" s="56" t="str">
        <f t="shared" si="27"/>
        <v/>
      </c>
      <c r="AB107" s="56" t="str">
        <f t="shared" si="28"/>
        <v/>
      </c>
      <c r="AC107" s="56" t="str">
        <f t="shared" si="29"/>
        <v/>
      </c>
      <c r="AD107" s="56" t="str">
        <f t="shared" si="30"/>
        <v/>
      </c>
      <c r="AE107" s="40"/>
      <c r="AF107" s="40"/>
      <c r="AG107" s="40"/>
      <c r="AH107" s="56" t="str">
        <f t="shared" si="31"/>
        <v/>
      </c>
      <c r="AI107" s="54"/>
      <c r="AJ107" s="54"/>
      <c r="AK107" s="54"/>
      <c r="AL107" s="54"/>
      <c r="AM107" s="54"/>
    </row>
    <row r="108" spans="1:39">
      <c r="A108" s="95"/>
      <c r="B108" s="45" t="str" cm="1">
        <f t="array" ref="B108">IF(H108="PROJECT", CHAR(10) &amp; "- " &amp; _xlfn.TEXTJOIN(CHAR(10) &amp; "- ", TRUE, _xlfn._xlws.FILTER($I$9:$I$1000, ($C$9:$C$1000=C108) * ($H$9:$H$1000="Topic"))), "")</f>
        <v/>
      </c>
      <c r="C108" s="45">
        <f>IF(AND(H108="Topic",H107="PROJECT"),C107+1,IF(H108="PROJECT",C107,IF(AND(H108="Topic",H107="Topic"),C107,C107+1)))</f>
        <v>57</v>
      </c>
      <c r="D108" s="57"/>
      <c r="E108" s="58"/>
      <c r="F108" s="54"/>
      <c r="G108" s="52"/>
      <c r="H108" s="52"/>
      <c r="I108" s="61"/>
      <c r="J108" s="62"/>
      <c r="K108" s="135" t="str">
        <f t="shared" si="16"/>
        <v/>
      </c>
      <c r="L108" s="103" t="str">
        <f t="shared" si="17"/>
        <v/>
      </c>
      <c r="M108" s="52">
        <v>0</v>
      </c>
      <c r="N108" s="102" t="str">
        <f t="shared" si="18"/>
        <v/>
      </c>
      <c r="O108" s="103" t="str">
        <f t="shared" si="19"/>
        <v/>
      </c>
      <c r="P108" s="52">
        <v>0</v>
      </c>
      <c r="Q108" s="102" t="str">
        <f t="shared" si="20"/>
        <v/>
      </c>
      <c r="R108" s="103" t="str">
        <f t="shared" si="21"/>
        <v/>
      </c>
      <c r="S108" s="52">
        <v>0</v>
      </c>
      <c r="T108" s="102" t="str">
        <f t="shared" si="22"/>
        <v/>
      </c>
      <c r="U108" s="103" t="str">
        <f t="shared" si="23"/>
        <v/>
      </c>
      <c r="V108" s="52">
        <v>0</v>
      </c>
      <c r="W108" s="87" t="str">
        <f t="shared" si="24"/>
        <v/>
      </c>
      <c r="X108" s="103" t="str">
        <f t="shared" si="25"/>
        <v/>
      </c>
      <c r="Y108" s="52">
        <v>0</v>
      </c>
      <c r="Z108" s="56" t="str">
        <f t="shared" si="26"/>
        <v/>
      </c>
      <c r="AA108" s="56" t="str">
        <f t="shared" si="27"/>
        <v/>
      </c>
      <c r="AB108" s="56" t="str">
        <f t="shared" si="28"/>
        <v/>
      </c>
      <c r="AC108" s="56" t="str">
        <f t="shared" si="29"/>
        <v/>
      </c>
      <c r="AD108" s="56" t="str">
        <f t="shared" si="30"/>
        <v/>
      </c>
      <c r="AE108" s="40"/>
      <c r="AF108" s="40"/>
      <c r="AG108" s="40"/>
      <c r="AH108" s="56" t="str">
        <f t="shared" si="31"/>
        <v/>
      </c>
      <c r="AI108" s="54"/>
      <c r="AJ108" s="54"/>
      <c r="AK108" s="54"/>
      <c r="AL108" s="54"/>
      <c r="AM108" s="54"/>
    </row>
    <row r="109" spans="1:39">
      <c r="A109" s="95"/>
      <c r="B109" s="45" t="str" cm="1">
        <f t="array" ref="B109">IF(H109="PROJECT", CHAR(10) &amp; "- " &amp; _xlfn.TEXTJOIN(CHAR(10) &amp; "- ", TRUE, _xlfn._xlws.FILTER($I$9:$I$1000, ($C$9:$C$1000=C109) * ($H$9:$H$1000="Topic"))), "")</f>
        <v/>
      </c>
      <c r="C109" s="45">
        <f>IF(AND(H109="Topic",H108="PROJECT"),C108+1,IF(H109="PROJECT",C108,IF(AND(H109="Topic",H108="Topic"),C108,C108+1)))</f>
        <v>58</v>
      </c>
      <c r="D109" s="46"/>
      <c r="E109" s="58"/>
      <c r="F109" s="67"/>
      <c r="G109" s="53"/>
      <c r="H109" s="53"/>
      <c r="I109" s="50"/>
      <c r="J109" s="51"/>
      <c r="K109" s="135" t="str">
        <f t="shared" si="16"/>
        <v/>
      </c>
      <c r="L109" s="103" t="str">
        <f t="shared" si="17"/>
        <v/>
      </c>
      <c r="M109" s="53">
        <v>0</v>
      </c>
      <c r="N109" s="102" t="str">
        <f t="shared" si="18"/>
        <v/>
      </c>
      <c r="O109" s="103" t="str">
        <f t="shared" si="19"/>
        <v/>
      </c>
      <c r="P109" s="53">
        <v>0</v>
      </c>
      <c r="Q109" s="102" t="str">
        <f t="shared" si="20"/>
        <v/>
      </c>
      <c r="R109" s="103" t="str">
        <f t="shared" si="21"/>
        <v/>
      </c>
      <c r="S109" s="53">
        <v>0</v>
      </c>
      <c r="T109" s="102" t="str">
        <f t="shared" si="22"/>
        <v/>
      </c>
      <c r="U109" s="103" t="str">
        <f t="shared" si="23"/>
        <v/>
      </c>
      <c r="V109" s="53">
        <v>0</v>
      </c>
      <c r="W109" s="87" t="str">
        <f t="shared" si="24"/>
        <v/>
      </c>
      <c r="X109" s="103" t="str">
        <f t="shared" si="25"/>
        <v/>
      </c>
      <c r="Y109" s="53">
        <v>0</v>
      </c>
      <c r="Z109" s="56" t="str">
        <f t="shared" si="26"/>
        <v/>
      </c>
      <c r="AA109" s="56" t="str">
        <f t="shared" si="27"/>
        <v/>
      </c>
      <c r="AB109" s="56" t="str">
        <f t="shared" si="28"/>
        <v/>
      </c>
      <c r="AC109" s="56" t="str">
        <f t="shared" si="29"/>
        <v/>
      </c>
      <c r="AD109" s="56" t="str">
        <f t="shared" si="30"/>
        <v/>
      </c>
      <c r="AE109" s="40"/>
      <c r="AF109" s="40"/>
      <c r="AG109" s="40"/>
      <c r="AH109" s="56" t="str">
        <f t="shared" si="31"/>
        <v/>
      </c>
      <c r="AI109" s="54"/>
      <c r="AJ109" s="54"/>
      <c r="AK109" s="54"/>
      <c r="AL109" s="54"/>
      <c r="AM109" s="54"/>
    </row>
    <row r="110" spans="1:39">
      <c r="A110" s="95"/>
      <c r="B110" s="45" t="str" cm="1">
        <f t="array" ref="B110">IF(H110="PROJECT", CHAR(10) &amp; "- " &amp; _xlfn.TEXTJOIN(CHAR(10) &amp; "- ", TRUE, _xlfn._xlws.FILTER($I$9:$I$1000, ($C$9:$C$1000=C110) * ($H$9:$H$1000="Topic"))), "")</f>
        <v/>
      </c>
      <c r="C110" s="45">
        <f>IF(AND(H110="Topic",H109="PROJECT"),C109+1,IF(H110="PROJECT",C109,IF(AND(H110="Topic",H109="Topic"),C109,C109+1)))</f>
        <v>59</v>
      </c>
      <c r="D110" s="57"/>
      <c r="E110" s="58"/>
      <c r="F110" s="54"/>
      <c r="G110" s="52"/>
      <c r="H110" s="52"/>
      <c r="I110" s="61"/>
      <c r="J110" s="62"/>
      <c r="K110" s="135" t="str">
        <f t="shared" si="16"/>
        <v/>
      </c>
      <c r="L110" s="103" t="str">
        <f t="shared" si="17"/>
        <v/>
      </c>
      <c r="M110" s="52">
        <v>0</v>
      </c>
      <c r="N110" s="102" t="str">
        <f t="shared" si="18"/>
        <v/>
      </c>
      <c r="O110" s="103" t="str">
        <f t="shared" si="19"/>
        <v/>
      </c>
      <c r="P110" s="52">
        <v>0</v>
      </c>
      <c r="Q110" s="102" t="str">
        <f t="shared" si="20"/>
        <v/>
      </c>
      <c r="R110" s="103" t="str">
        <f t="shared" si="21"/>
        <v/>
      </c>
      <c r="S110" s="52">
        <v>0</v>
      </c>
      <c r="T110" s="102" t="str">
        <f t="shared" si="22"/>
        <v/>
      </c>
      <c r="U110" s="103" t="str">
        <f t="shared" si="23"/>
        <v/>
      </c>
      <c r="V110" s="52">
        <v>0</v>
      </c>
      <c r="W110" s="87" t="str">
        <f t="shared" si="24"/>
        <v/>
      </c>
      <c r="X110" s="103" t="str">
        <f t="shared" si="25"/>
        <v/>
      </c>
      <c r="Y110" s="52">
        <v>0</v>
      </c>
      <c r="Z110" s="56" t="str">
        <f t="shared" si="26"/>
        <v/>
      </c>
      <c r="AA110" s="56" t="str">
        <f t="shared" si="27"/>
        <v/>
      </c>
      <c r="AB110" s="56" t="str">
        <f t="shared" si="28"/>
        <v/>
      </c>
      <c r="AC110" s="56" t="str">
        <f t="shared" si="29"/>
        <v/>
      </c>
      <c r="AD110" s="56" t="str">
        <f t="shared" si="30"/>
        <v/>
      </c>
      <c r="AE110" s="40"/>
      <c r="AF110" s="40"/>
      <c r="AG110" s="40"/>
      <c r="AH110" s="56" t="str">
        <f t="shared" si="31"/>
        <v/>
      </c>
      <c r="AI110" s="54"/>
      <c r="AJ110" s="54"/>
      <c r="AK110" s="54"/>
      <c r="AL110" s="54"/>
      <c r="AM110" s="54"/>
    </row>
    <row r="111" spans="1:39">
      <c r="A111" s="95"/>
      <c r="B111" s="45" t="str" cm="1">
        <f t="array" ref="B111">IF(H111="PROJECT", CHAR(10) &amp; "- " &amp; _xlfn.TEXTJOIN(CHAR(10) &amp; "- ", TRUE, _xlfn._xlws.FILTER($I$9:$I$1000, ($C$9:$C$1000=C111) * ($H$9:$H$1000="Topic"))), "")</f>
        <v/>
      </c>
      <c r="C111" s="45">
        <f>IF(AND(H111="Topic",H110="PROJECT"),C110+1,IF(H111="PROJECT",C110,IF(AND(H111="Topic",H110="Topic"),C110,C110+1)))</f>
        <v>60</v>
      </c>
      <c r="D111" s="46"/>
      <c r="E111" s="58"/>
      <c r="F111" s="67"/>
      <c r="G111" s="53"/>
      <c r="H111" s="53"/>
      <c r="I111" s="50"/>
      <c r="J111" s="51"/>
      <c r="K111" s="135" t="str">
        <f t="shared" si="16"/>
        <v/>
      </c>
      <c r="L111" s="103" t="str">
        <f t="shared" si="17"/>
        <v/>
      </c>
      <c r="M111" s="53">
        <v>0</v>
      </c>
      <c r="N111" s="102" t="str">
        <f t="shared" si="18"/>
        <v/>
      </c>
      <c r="O111" s="103" t="str">
        <f t="shared" si="19"/>
        <v/>
      </c>
      <c r="P111" s="53">
        <v>0</v>
      </c>
      <c r="Q111" s="102" t="str">
        <f t="shared" si="20"/>
        <v/>
      </c>
      <c r="R111" s="103" t="str">
        <f t="shared" si="21"/>
        <v/>
      </c>
      <c r="S111" s="53">
        <v>0</v>
      </c>
      <c r="T111" s="102" t="str">
        <f t="shared" si="22"/>
        <v/>
      </c>
      <c r="U111" s="103" t="str">
        <f t="shared" si="23"/>
        <v/>
      </c>
      <c r="V111" s="53">
        <v>0</v>
      </c>
      <c r="W111" s="87" t="str">
        <f t="shared" si="24"/>
        <v/>
      </c>
      <c r="X111" s="103" t="str">
        <f t="shared" si="25"/>
        <v/>
      </c>
      <c r="Y111" s="53">
        <v>0</v>
      </c>
      <c r="Z111" s="56" t="str">
        <f t="shared" si="26"/>
        <v/>
      </c>
      <c r="AA111" s="56" t="str">
        <f t="shared" si="27"/>
        <v/>
      </c>
      <c r="AB111" s="56" t="str">
        <f t="shared" si="28"/>
        <v/>
      </c>
      <c r="AC111" s="56" t="str">
        <f t="shared" si="29"/>
        <v/>
      </c>
      <c r="AD111" s="56" t="str">
        <f t="shared" si="30"/>
        <v/>
      </c>
      <c r="AE111" s="40"/>
      <c r="AF111" s="40"/>
      <c r="AG111" s="40"/>
      <c r="AH111" s="56" t="str">
        <f t="shared" si="31"/>
        <v/>
      </c>
      <c r="AI111" s="54"/>
      <c r="AJ111" s="54"/>
      <c r="AK111" s="54"/>
      <c r="AL111" s="54"/>
      <c r="AM111" s="54"/>
    </row>
    <row r="112" spans="1:39">
      <c r="A112" s="95"/>
      <c r="B112" s="45" t="str" cm="1">
        <f t="array" ref="B112">IF(H112="PROJECT", CHAR(10) &amp; "- " &amp; _xlfn.TEXTJOIN(CHAR(10) &amp; "- ", TRUE, _xlfn._xlws.FILTER($I$9:$I$1000, ($C$9:$C$1000=C112) * ($H$9:$H$1000="Topic"))), "")</f>
        <v/>
      </c>
      <c r="C112" s="45">
        <f>IF(AND(H112="Topic",H111="PROJECT"),C111+1,IF(H112="PROJECT",C111,IF(AND(H112="Topic",H111="Topic"),C111,C111+1)))</f>
        <v>61</v>
      </c>
      <c r="D112" s="57"/>
      <c r="E112" s="58"/>
      <c r="F112" s="54"/>
      <c r="G112" s="52"/>
      <c r="H112" s="52"/>
      <c r="I112" s="61"/>
      <c r="J112" s="62"/>
      <c r="K112" s="135" t="str">
        <f t="shared" si="16"/>
        <v/>
      </c>
      <c r="L112" s="103" t="str">
        <f t="shared" si="17"/>
        <v/>
      </c>
      <c r="M112" s="52">
        <v>0</v>
      </c>
      <c r="N112" s="102" t="str">
        <f t="shared" si="18"/>
        <v/>
      </c>
      <c r="O112" s="103" t="str">
        <f t="shared" si="19"/>
        <v/>
      </c>
      <c r="P112" s="52">
        <v>0</v>
      </c>
      <c r="Q112" s="102" t="str">
        <f t="shared" si="20"/>
        <v/>
      </c>
      <c r="R112" s="103" t="str">
        <f t="shared" si="21"/>
        <v/>
      </c>
      <c r="S112" s="52">
        <v>0</v>
      </c>
      <c r="T112" s="102" t="str">
        <f t="shared" si="22"/>
        <v/>
      </c>
      <c r="U112" s="103" t="str">
        <f t="shared" si="23"/>
        <v/>
      </c>
      <c r="V112" s="52">
        <v>0</v>
      </c>
      <c r="W112" s="87" t="str">
        <f t="shared" si="24"/>
        <v/>
      </c>
      <c r="X112" s="103" t="str">
        <f t="shared" si="25"/>
        <v/>
      </c>
      <c r="Y112" s="52">
        <v>0</v>
      </c>
      <c r="Z112" s="56" t="str">
        <f t="shared" si="26"/>
        <v/>
      </c>
      <c r="AA112" s="56" t="str">
        <f t="shared" si="27"/>
        <v/>
      </c>
      <c r="AB112" s="56" t="str">
        <f t="shared" si="28"/>
        <v/>
      </c>
      <c r="AC112" s="56" t="str">
        <f t="shared" si="29"/>
        <v/>
      </c>
      <c r="AD112" s="56" t="str">
        <f t="shared" si="30"/>
        <v/>
      </c>
      <c r="AE112" s="40"/>
      <c r="AF112" s="40"/>
      <c r="AG112" s="40"/>
      <c r="AH112" s="56" t="str">
        <f t="shared" si="31"/>
        <v/>
      </c>
      <c r="AI112" s="54"/>
      <c r="AJ112" s="54"/>
      <c r="AK112" s="54"/>
      <c r="AL112" s="54"/>
      <c r="AM112" s="54"/>
    </row>
    <row r="113" spans="1:39">
      <c r="A113" s="95"/>
      <c r="B113" s="45" t="str" cm="1">
        <f t="array" ref="B113">IF(H113="PROJECT", CHAR(10) &amp; "- " &amp; _xlfn.TEXTJOIN(CHAR(10) &amp; "- ", TRUE, _xlfn._xlws.FILTER($I$9:$I$1000, ($C$9:$C$1000=C113) * ($H$9:$H$1000="Topic"))), "")</f>
        <v/>
      </c>
      <c r="C113" s="45">
        <f>IF(AND(H113="Topic",H112="PROJECT"),C112+1,IF(H113="PROJECT",C112,IF(AND(H113="Topic",H112="Topic"),C112,C112+1)))</f>
        <v>62</v>
      </c>
      <c r="D113" s="46"/>
      <c r="E113" s="58"/>
      <c r="F113" s="67"/>
      <c r="G113" s="53"/>
      <c r="H113" s="53"/>
      <c r="I113" s="50"/>
      <c r="J113" s="51"/>
      <c r="K113" s="135" t="str">
        <f t="shared" si="16"/>
        <v/>
      </c>
      <c r="L113" s="103" t="str">
        <f t="shared" si="17"/>
        <v/>
      </c>
      <c r="M113" s="53">
        <v>0</v>
      </c>
      <c r="N113" s="102" t="str">
        <f t="shared" si="18"/>
        <v/>
      </c>
      <c r="O113" s="103" t="str">
        <f t="shared" si="19"/>
        <v/>
      </c>
      <c r="P113" s="53">
        <v>0</v>
      </c>
      <c r="Q113" s="102" t="str">
        <f t="shared" si="20"/>
        <v/>
      </c>
      <c r="R113" s="103" t="str">
        <f t="shared" si="21"/>
        <v/>
      </c>
      <c r="S113" s="53">
        <v>0</v>
      </c>
      <c r="T113" s="102" t="str">
        <f t="shared" si="22"/>
        <v/>
      </c>
      <c r="U113" s="103" t="str">
        <f t="shared" si="23"/>
        <v/>
      </c>
      <c r="V113" s="53">
        <v>0</v>
      </c>
      <c r="W113" s="87" t="str">
        <f t="shared" si="24"/>
        <v/>
      </c>
      <c r="X113" s="103" t="str">
        <f t="shared" si="25"/>
        <v/>
      </c>
      <c r="Y113" s="53">
        <v>0</v>
      </c>
      <c r="Z113" s="56" t="str">
        <f t="shared" si="26"/>
        <v/>
      </c>
      <c r="AA113" s="56" t="str">
        <f t="shared" si="27"/>
        <v/>
      </c>
      <c r="AB113" s="56" t="str">
        <f t="shared" si="28"/>
        <v/>
      </c>
      <c r="AC113" s="56" t="str">
        <f t="shared" si="29"/>
        <v/>
      </c>
      <c r="AD113" s="56" t="str">
        <f t="shared" si="30"/>
        <v/>
      </c>
      <c r="AE113" s="40"/>
      <c r="AF113" s="40"/>
      <c r="AG113" s="40"/>
      <c r="AH113" s="56" t="str">
        <f t="shared" si="31"/>
        <v/>
      </c>
      <c r="AI113" s="54"/>
      <c r="AJ113" s="54"/>
      <c r="AK113" s="54"/>
      <c r="AL113" s="54"/>
      <c r="AM113" s="54"/>
    </row>
    <row r="114" spans="1:39">
      <c r="A114" s="95"/>
      <c r="B114" s="45" t="str" cm="1">
        <f t="array" ref="B114">IF(H114="PROJECT", CHAR(10) &amp; "- " &amp; _xlfn.TEXTJOIN(CHAR(10) &amp; "- ", TRUE, _xlfn._xlws.FILTER($I$9:$I$1000, ($C$9:$C$1000=C114) * ($H$9:$H$1000="Topic"))), "")</f>
        <v/>
      </c>
      <c r="C114" s="45">
        <f>IF(AND(H114="Topic",H113="PROJECT"),C113+1,IF(H114="PROJECT",C113,IF(AND(H114="Topic",H113="Topic"),C113,C113+1)))</f>
        <v>63</v>
      </c>
      <c r="D114" s="57"/>
      <c r="E114" s="58"/>
      <c r="F114" s="54"/>
      <c r="G114" s="52"/>
      <c r="H114" s="52"/>
      <c r="I114" s="61"/>
      <c r="J114" s="62"/>
      <c r="K114" s="135" t="str">
        <f t="shared" si="16"/>
        <v/>
      </c>
      <c r="L114" s="103" t="str">
        <f t="shared" si="17"/>
        <v/>
      </c>
      <c r="M114" s="52">
        <v>0</v>
      </c>
      <c r="N114" s="102" t="str">
        <f t="shared" si="18"/>
        <v/>
      </c>
      <c r="O114" s="103" t="str">
        <f t="shared" si="19"/>
        <v/>
      </c>
      <c r="P114" s="52">
        <v>0</v>
      </c>
      <c r="Q114" s="102" t="str">
        <f t="shared" si="20"/>
        <v/>
      </c>
      <c r="R114" s="103" t="str">
        <f t="shared" si="21"/>
        <v/>
      </c>
      <c r="S114" s="52">
        <v>0</v>
      </c>
      <c r="T114" s="102" t="str">
        <f t="shared" si="22"/>
        <v/>
      </c>
      <c r="U114" s="103" t="str">
        <f t="shared" si="23"/>
        <v/>
      </c>
      <c r="V114" s="52">
        <v>0</v>
      </c>
      <c r="W114" s="87" t="str">
        <f t="shared" si="24"/>
        <v/>
      </c>
      <c r="X114" s="103" t="str">
        <f t="shared" si="25"/>
        <v/>
      </c>
      <c r="Y114" s="52">
        <v>0</v>
      </c>
      <c r="Z114" s="56" t="str">
        <f t="shared" si="26"/>
        <v/>
      </c>
      <c r="AA114" s="56" t="str">
        <f t="shared" si="27"/>
        <v/>
      </c>
      <c r="AB114" s="56" t="str">
        <f t="shared" si="28"/>
        <v/>
      </c>
      <c r="AC114" s="56" t="str">
        <f t="shared" si="29"/>
        <v/>
      </c>
      <c r="AD114" s="56" t="str">
        <f t="shared" si="30"/>
        <v/>
      </c>
      <c r="AE114" s="40"/>
      <c r="AF114" s="40"/>
      <c r="AG114" s="40"/>
      <c r="AH114" s="56" t="str">
        <f t="shared" si="31"/>
        <v/>
      </c>
      <c r="AI114" s="54"/>
      <c r="AJ114" s="54"/>
      <c r="AK114" s="54"/>
      <c r="AL114" s="54"/>
      <c r="AM114" s="54"/>
    </row>
    <row r="115" spans="1:39">
      <c r="A115" s="95"/>
      <c r="B115" s="45" t="str" cm="1">
        <f t="array" ref="B115">IF(H115="PROJECT", CHAR(10) &amp; "- " &amp; _xlfn.TEXTJOIN(CHAR(10) &amp; "- ", TRUE, _xlfn._xlws.FILTER($I$9:$I$1000, ($C$9:$C$1000=C115) * ($H$9:$H$1000="Topic"))), "")</f>
        <v/>
      </c>
      <c r="C115" s="45">
        <f>IF(AND(H115="Topic",H114="PROJECT"),C114+1,IF(H115="PROJECT",C114,IF(AND(H115="Topic",H114="Topic"),C114,C114+1)))</f>
        <v>64</v>
      </c>
      <c r="D115" s="46"/>
      <c r="E115" s="58"/>
      <c r="F115" s="67"/>
      <c r="G115" s="53"/>
      <c r="H115" s="53"/>
      <c r="I115" s="50"/>
      <c r="J115" s="51"/>
      <c r="K115" s="135" t="str">
        <f t="shared" si="16"/>
        <v/>
      </c>
      <c r="L115" s="103" t="str">
        <f t="shared" si="17"/>
        <v/>
      </c>
      <c r="M115" s="53">
        <v>0</v>
      </c>
      <c r="N115" s="102" t="str">
        <f t="shared" si="18"/>
        <v/>
      </c>
      <c r="O115" s="103" t="str">
        <f t="shared" si="19"/>
        <v/>
      </c>
      <c r="P115" s="53">
        <v>0</v>
      </c>
      <c r="Q115" s="102" t="str">
        <f t="shared" si="20"/>
        <v/>
      </c>
      <c r="R115" s="103" t="str">
        <f t="shared" si="21"/>
        <v/>
      </c>
      <c r="S115" s="53">
        <v>0</v>
      </c>
      <c r="T115" s="102" t="str">
        <f t="shared" si="22"/>
        <v/>
      </c>
      <c r="U115" s="103" t="str">
        <f t="shared" si="23"/>
        <v/>
      </c>
      <c r="V115" s="53">
        <v>0</v>
      </c>
      <c r="W115" s="87" t="str">
        <f t="shared" si="24"/>
        <v/>
      </c>
      <c r="X115" s="103" t="str">
        <f t="shared" si="25"/>
        <v/>
      </c>
      <c r="Y115" s="53">
        <v>0</v>
      </c>
      <c r="Z115" s="56" t="str">
        <f t="shared" si="26"/>
        <v/>
      </c>
      <c r="AA115" s="56" t="str">
        <f t="shared" si="27"/>
        <v/>
      </c>
      <c r="AB115" s="56" t="str">
        <f t="shared" si="28"/>
        <v/>
      </c>
      <c r="AC115" s="56" t="str">
        <f t="shared" si="29"/>
        <v/>
      </c>
      <c r="AD115" s="56" t="str">
        <f t="shared" si="30"/>
        <v/>
      </c>
      <c r="AE115" s="40"/>
      <c r="AF115" s="40"/>
      <c r="AG115" s="40"/>
      <c r="AH115" s="56" t="str">
        <f t="shared" si="31"/>
        <v/>
      </c>
      <c r="AI115" s="54"/>
      <c r="AJ115" s="54"/>
      <c r="AK115" s="54"/>
      <c r="AL115" s="54"/>
      <c r="AM115" s="54"/>
    </row>
    <row r="116" spans="1:39">
      <c r="A116" s="95"/>
      <c r="B116" s="45" t="str" cm="1">
        <f t="array" ref="B116">IF(H116="PROJECT", CHAR(10) &amp; "- " &amp; _xlfn.TEXTJOIN(CHAR(10) &amp; "- ", TRUE, _xlfn._xlws.FILTER($I$9:$I$1000, ($C$9:$C$1000=C116) * ($H$9:$H$1000="Topic"))), "")</f>
        <v/>
      </c>
      <c r="C116" s="45">
        <f>IF(AND(H116="Topic",H115="PROJECT"),C115+1,IF(H116="PROJECT",C115,IF(AND(H116="Topic",H115="Topic"),C115,C115+1)))</f>
        <v>65</v>
      </c>
      <c r="D116" s="57"/>
      <c r="E116" s="58"/>
      <c r="F116" s="54"/>
      <c r="G116" s="52"/>
      <c r="H116" s="52"/>
      <c r="I116" s="61"/>
      <c r="J116" s="62"/>
      <c r="K116" s="135" t="str">
        <f t="shared" si="16"/>
        <v/>
      </c>
      <c r="L116" s="103" t="str">
        <f t="shared" si="17"/>
        <v/>
      </c>
      <c r="M116" s="52">
        <v>0</v>
      </c>
      <c r="N116" s="102" t="str">
        <f t="shared" si="18"/>
        <v/>
      </c>
      <c r="O116" s="103" t="str">
        <f t="shared" si="19"/>
        <v/>
      </c>
      <c r="P116" s="52">
        <v>0</v>
      </c>
      <c r="Q116" s="102" t="str">
        <f t="shared" si="20"/>
        <v/>
      </c>
      <c r="R116" s="103" t="str">
        <f t="shared" si="21"/>
        <v/>
      </c>
      <c r="S116" s="52">
        <v>0</v>
      </c>
      <c r="T116" s="102" t="str">
        <f t="shared" si="22"/>
        <v/>
      </c>
      <c r="U116" s="103" t="str">
        <f t="shared" si="23"/>
        <v/>
      </c>
      <c r="V116" s="52">
        <v>0</v>
      </c>
      <c r="W116" s="87" t="str">
        <f t="shared" si="24"/>
        <v/>
      </c>
      <c r="X116" s="103" t="str">
        <f t="shared" si="25"/>
        <v/>
      </c>
      <c r="Y116" s="52">
        <v>0</v>
      </c>
      <c r="Z116" s="56" t="str">
        <f t="shared" si="26"/>
        <v/>
      </c>
      <c r="AA116" s="56" t="str">
        <f t="shared" si="27"/>
        <v/>
      </c>
      <c r="AB116" s="56" t="str">
        <f t="shared" si="28"/>
        <v/>
      </c>
      <c r="AC116" s="56" t="str">
        <f t="shared" si="29"/>
        <v/>
      </c>
      <c r="AD116" s="56" t="str">
        <f t="shared" si="30"/>
        <v/>
      </c>
      <c r="AE116" s="40"/>
      <c r="AF116" s="40"/>
      <c r="AG116" s="40"/>
      <c r="AH116" s="56" t="str">
        <f t="shared" si="31"/>
        <v/>
      </c>
      <c r="AI116" s="54"/>
      <c r="AJ116" s="54"/>
      <c r="AK116" s="54"/>
      <c r="AL116" s="54"/>
      <c r="AM116" s="54"/>
    </row>
    <row r="117" spans="1:39">
      <c r="A117" s="95"/>
      <c r="B117" s="45" t="str" cm="1">
        <f t="array" ref="B117">IF(H117="PROJECT", CHAR(10) &amp; "- " &amp; _xlfn.TEXTJOIN(CHAR(10) &amp; "- ", TRUE, _xlfn._xlws.FILTER($I$9:$I$1000, ($C$9:$C$1000=C117) * ($H$9:$H$1000="Topic"))), "")</f>
        <v/>
      </c>
      <c r="C117" s="45">
        <f>IF(AND(H117="Topic",H116="PROJECT"),C116+1,IF(H117="PROJECT",C116,IF(AND(H117="Topic",H116="Topic"),C116,C116+1)))</f>
        <v>66</v>
      </c>
      <c r="D117" s="46"/>
      <c r="E117" s="58"/>
      <c r="F117" s="67"/>
      <c r="G117" s="53"/>
      <c r="H117" s="53"/>
      <c r="I117" s="50"/>
      <c r="J117" s="51"/>
      <c r="K117" s="135" t="str">
        <f t="shared" si="16"/>
        <v/>
      </c>
      <c r="L117" s="103" t="str">
        <f t="shared" si="17"/>
        <v/>
      </c>
      <c r="M117" s="53">
        <v>0</v>
      </c>
      <c r="N117" s="102" t="str">
        <f t="shared" si="18"/>
        <v/>
      </c>
      <c r="O117" s="103" t="str">
        <f t="shared" si="19"/>
        <v/>
      </c>
      <c r="P117" s="53">
        <v>0</v>
      </c>
      <c r="Q117" s="102" t="str">
        <f t="shared" si="20"/>
        <v/>
      </c>
      <c r="R117" s="103" t="str">
        <f t="shared" si="21"/>
        <v/>
      </c>
      <c r="S117" s="53">
        <v>0</v>
      </c>
      <c r="T117" s="102" t="str">
        <f t="shared" si="22"/>
        <v/>
      </c>
      <c r="U117" s="103" t="str">
        <f t="shared" si="23"/>
        <v/>
      </c>
      <c r="V117" s="53">
        <v>0</v>
      </c>
      <c r="W117" s="87" t="str">
        <f t="shared" si="24"/>
        <v/>
      </c>
      <c r="X117" s="103" t="str">
        <f t="shared" si="25"/>
        <v/>
      </c>
      <c r="Y117" s="53">
        <v>0</v>
      </c>
      <c r="Z117" s="56" t="str">
        <f t="shared" si="26"/>
        <v/>
      </c>
      <c r="AA117" s="56" t="str">
        <f t="shared" si="27"/>
        <v/>
      </c>
      <c r="AB117" s="56" t="str">
        <f t="shared" si="28"/>
        <v/>
      </c>
      <c r="AC117" s="56" t="str">
        <f t="shared" si="29"/>
        <v/>
      </c>
      <c r="AD117" s="56" t="str">
        <f t="shared" si="30"/>
        <v/>
      </c>
      <c r="AE117" s="40"/>
      <c r="AF117" s="40"/>
      <c r="AG117" s="40"/>
      <c r="AH117" s="56" t="str">
        <f t="shared" si="31"/>
        <v/>
      </c>
      <c r="AI117" s="54"/>
      <c r="AJ117" s="54"/>
      <c r="AK117" s="54"/>
      <c r="AL117" s="54"/>
      <c r="AM117" s="54"/>
    </row>
    <row r="118" spans="1:39">
      <c r="A118" s="95"/>
      <c r="B118" s="45" t="str" cm="1">
        <f t="array" ref="B118">IF(H118="PROJECT", CHAR(10) &amp; "- " &amp; _xlfn.TEXTJOIN(CHAR(10) &amp; "- ", TRUE, _xlfn._xlws.FILTER($I$9:$I$1000, ($C$9:$C$1000=C118) * ($H$9:$H$1000="Topic"))), "")</f>
        <v/>
      </c>
      <c r="C118" s="45">
        <f>IF(AND(H118="Topic",H117="PROJECT"),C117+1,IF(H118="PROJECT",C117,IF(AND(H118="Topic",H117="Topic"),C117,C117+1)))</f>
        <v>67</v>
      </c>
      <c r="D118" s="57"/>
      <c r="E118" s="58"/>
      <c r="F118" s="54"/>
      <c r="G118" s="52"/>
      <c r="H118" s="52"/>
      <c r="I118" s="61"/>
      <c r="J118" s="62"/>
      <c r="K118" s="135" t="str">
        <f t="shared" si="16"/>
        <v/>
      </c>
      <c r="L118" s="103" t="str">
        <f t="shared" si="17"/>
        <v/>
      </c>
      <c r="M118" s="52">
        <v>0</v>
      </c>
      <c r="N118" s="102" t="str">
        <f t="shared" si="18"/>
        <v/>
      </c>
      <c r="O118" s="103" t="str">
        <f t="shared" si="19"/>
        <v/>
      </c>
      <c r="P118" s="52">
        <v>0</v>
      </c>
      <c r="Q118" s="102" t="str">
        <f t="shared" si="20"/>
        <v/>
      </c>
      <c r="R118" s="103" t="str">
        <f t="shared" si="21"/>
        <v/>
      </c>
      <c r="S118" s="52">
        <v>0</v>
      </c>
      <c r="T118" s="102" t="str">
        <f t="shared" si="22"/>
        <v/>
      </c>
      <c r="U118" s="103" t="str">
        <f t="shared" si="23"/>
        <v/>
      </c>
      <c r="V118" s="52">
        <v>0</v>
      </c>
      <c r="W118" s="87" t="str">
        <f t="shared" si="24"/>
        <v/>
      </c>
      <c r="X118" s="103" t="str">
        <f t="shared" si="25"/>
        <v/>
      </c>
      <c r="Y118" s="52">
        <v>0</v>
      </c>
      <c r="Z118" s="56" t="str">
        <f t="shared" si="26"/>
        <v/>
      </c>
      <c r="AA118" s="56" t="str">
        <f t="shared" si="27"/>
        <v/>
      </c>
      <c r="AB118" s="56" t="str">
        <f t="shared" si="28"/>
        <v/>
      </c>
      <c r="AC118" s="56" t="str">
        <f t="shared" si="29"/>
        <v/>
      </c>
      <c r="AD118" s="56" t="str">
        <f t="shared" si="30"/>
        <v/>
      </c>
      <c r="AE118" s="40"/>
      <c r="AF118" s="40"/>
      <c r="AG118" s="40"/>
      <c r="AH118" s="56" t="str">
        <f t="shared" si="31"/>
        <v/>
      </c>
      <c r="AI118" s="54"/>
      <c r="AJ118" s="54"/>
      <c r="AK118" s="54"/>
      <c r="AL118" s="54"/>
      <c r="AM118" s="54"/>
    </row>
    <row r="119" spans="1:39">
      <c r="A119" s="95"/>
      <c r="B119" s="45" t="str" cm="1">
        <f t="array" ref="B119">IF(H119="PROJECT", CHAR(10) &amp; "- " &amp; _xlfn.TEXTJOIN(CHAR(10) &amp; "- ", TRUE, _xlfn._xlws.FILTER($I$9:$I$1000, ($C$9:$C$1000=C119) * ($H$9:$H$1000="Topic"))), "")</f>
        <v/>
      </c>
      <c r="C119" s="45">
        <f>IF(AND(H119="Topic",H118="PROJECT"),C118+1,IF(H119="PROJECT",C118,IF(AND(H119="Topic",H118="Topic"),C118,C118+1)))</f>
        <v>68</v>
      </c>
      <c r="D119" s="46"/>
      <c r="E119" s="58"/>
      <c r="F119" s="67"/>
      <c r="G119" s="53"/>
      <c r="H119" s="53"/>
      <c r="I119" s="50"/>
      <c r="J119" s="51"/>
      <c r="K119" s="135" t="str">
        <f t="shared" si="16"/>
        <v/>
      </c>
      <c r="L119" s="103" t="str">
        <f t="shared" si="17"/>
        <v/>
      </c>
      <c r="M119" s="53">
        <v>0</v>
      </c>
      <c r="N119" s="102" t="str">
        <f t="shared" si="18"/>
        <v/>
      </c>
      <c r="O119" s="103" t="str">
        <f t="shared" si="19"/>
        <v/>
      </c>
      <c r="P119" s="53">
        <v>0</v>
      </c>
      <c r="Q119" s="102" t="str">
        <f t="shared" si="20"/>
        <v/>
      </c>
      <c r="R119" s="103" t="str">
        <f t="shared" si="21"/>
        <v/>
      </c>
      <c r="S119" s="53">
        <v>0</v>
      </c>
      <c r="T119" s="102" t="str">
        <f t="shared" si="22"/>
        <v/>
      </c>
      <c r="U119" s="103" t="str">
        <f t="shared" si="23"/>
        <v/>
      </c>
      <c r="V119" s="53">
        <v>0</v>
      </c>
      <c r="W119" s="87" t="str">
        <f t="shared" si="24"/>
        <v/>
      </c>
      <c r="X119" s="103" t="str">
        <f t="shared" si="25"/>
        <v/>
      </c>
      <c r="Y119" s="53">
        <v>0</v>
      </c>
      <c r="Z119" s="56" t="str">
        <f t="shared" si="26"/>
        <v/>
      </c>
      <c r="AA119" s="56" t="str">
        <f t="shared" si="27"/>
        <v/>
      </c>
      <c r="AB119" s="56" t="str">
        <f t="shared" si="28"/>
        <v/>
      </c>
      <c r="AC119" s="56" t="str">
        <f t="shared" si="29"/>
        <v/>
      </c>
      <c r="AD119" s="56" t="str">
        <f t="shared" si="30"/>
        <v/>
      </c>
      <c r="AE119" s="40"/>
      <c r="AF119" s="40"/>
      <c r="AG119" s="40"/>
      <c r="AH119" s="56" t="str">
        <f t="shared" si="31"/>
        <v/>
      </c>
      <c r="AI119" s="54"/>
      <c r="AJ119" s="54"/>
      <c r="AK119" s="54"/>
      <c r="AL119" s="54"/>
      <c r="AM119" s="54"/>
    </row>
    <row r="120" spans="1:39">
      <c r="A120" s="95"/>
      <c r="B120" s="45" t="str" cm="1">
        <f t="array" ref="B120">IF(H120="PROJECT", CHAR(10) &amp; "- " &amp; _xlfn.TEXTJOIN(CHAR(10) &amp; "- ", TRUE, _xlfn._xlws.FILTER($I$9:$I$1000, ($C$9:$C$1000=C120) * ($H$9:$H$1000="Topic"))), "")</f>
        <v/>
      </c>
      <c r="C120" s="45">
        <f>IF(AND(H120="Topic",H119="PROJECT"),C119+1,IF(H120="PROJECT",C119,IF(AND(H120="Topic",H119="Topic"),C119,C119+1)))</f>
        <v>69</v>
      </c>
      <c r="D120" s="57"/>
      <c r="E120" s="58"/>
      <c r="F120" s="54"/>
      <c r="G120" s="52"/>
      <c r="H120" s="52"/>
      <c r="I120" s="61"/>
      <c r="J120" s="62"/>
      <c r="K120" s="135" t="str">
        <f t="shared" si="16"/>
        <v/>
      </c>
      <c r="L120" s="103" t="str">
        <f t="shared" si="17"/>
        <v/>
      </c>
      <c r="M120" s="52">
        <v>0</v>
      </c>
      <c r="N120" s="102" t="str">
        <f t="shared" si="18"/>
        <v/>
      </c>
      <c r="O120" s="103" t="str">
        <f t="shared" si="19"/>
        <v/>
      </c>
      <c r="P120" s="52">
        <v>0</v>
      </c>
      <c r="Q120" s="102" t="str">
        <f t="shared" si="20"/>
        <v/>
      </c>
      <c r="R120" s="103" t="str">
        <f t="shared" si="21"/>
        <v/>
      </c>
      <c r="S120" s="52">
        <v>0</v>
      </c>
      <c r="T120" s="102" t="str">
        <f t="shared" si="22"/>
        <v/>
      </c>
      <c r="U120" s="103" t="str">
        <f t="shared" si="23"/>
        <v/>
      </c>
      <c r="V120" s="52">
        <v>0</v>
      </c>
      <c r="W120" s="87" t="str">
        <f t="shared" si="24"/>
        <v/>
      </c>
      <c r="X120" s="103" t="str">
        <f t="shared" si="25"/>
        <v/>
      </c>
      <c r="Y120" s="52">
        <v>0</v>
      </c>
      <c r="Z120" s="56" t="str">
        <f t="shared" si="26"/>
        <v/>
      </c>
      <c r="AA120" s="56" t="str">
        <f t="shared" si="27"/>
        <v/>
      </c>
      <c r="AB120" s="56" t="str">
        <f t="shared" si="28"/>
        <v/>
      </c>
      <c r="AC120" s="56" t="str">
        <f t="shared" si="29"/>
        <v/>
      </c>
      <c r="AD120" s="56" t="str">
        <f t="shared" si="30"/>
        <v/>
      </c>
      <c r="AE120" s="40"/>
      <c r="AF120" s="40"/>
      <c r="AG120" s="40"/>
      <c r="AH120" s="56" t="str">
        <f t="shared" si="31"/>
        <v/>
      </c>
      <c r="AI120" s="54"/>
      <c r="AJ120" s="54"/>
      <c r="AK120" s="54"/>
      <c r="AL120" s="54"/>
      <c r="AM120" s="54"/>
    </row>
    <row r="121" spans="1:39">
      <c r="A121" s="95"/>
      <c r="B121" s="45" t="str" cm="1">
        <f t="array" ref="B121">IF(H121="PROJECT", CHAR(10) &amp; "- " &amp; _xlfn.TEXTJOIN(CHAR(10) &amp; "- ", TRUE, _xlfn._xlws.FILTER($I$9:$I$1000, ($C$9:$C$1000=C121) * ($H$9:$H$1000="Topic"))), "")</f>
        <v/>
      </c>
      <c r="C121" s="45">
        <f>IF(AND(H121="Topic",H120="PROJECT"),C120+1,IF(H121="PROJECT",C120,IF(AND(H121="Topic",H120="Topic"),C120,C120+1)))</f>
        <v>70</v>
      </c>
      <c r="D121" s="46"/>
      <c r="E121" s="58"/>
      <c r="F121" s="67"/>
      <c r="G121" s="53"/>
      <c r="H121" s="53"/>
      <c r="I121" s="50"/>
      <c r="J121" s="51"/>
      <c r="K121" s="135" t="str">
        <f t="shared" si="16"/>
        <v/>
      </c>
      <c r="L121" s="103" t="str">
        <f t="shared" si="17"/>
        <v/>
      </c>
      <c r="M121" s="53">
        <v>0</v>
      </c>
      <c r="N121" s="102" t="str">
        <f t="shared" si="18"/>
        <v/>
      </c>
      <c r="O121" s="103" t="str">
        <f t="shared" si="19"/>
        <v/>
      </c>
      <c r="P121" s="53">
        <v>0</v>
      </c>
      <c r="Q121" s="102" t="str">
        <f t="shared" si="20"/>
        <v/>
      </c>
      <c r="R121" s="103" t="str">
        <f t="shared" si="21"/>
        <v/>
      </c>
      <c r="S121" s="53">
        <v>0</v>
      </c>
      <c r="T121" s="102" t="str">
        <f t="shared" si="22"/>
        <v/>
      </c>
      <c r="U121" s="103" t="str">
        <f t="shared" si="23"/>
        <v/>
      </c>
      <c r="V121" s="53">
        <v>0</v>
      </c>
      <c r="W121" s="87" t="str">
        <f t="shared" si="24"/>
        <v/>
      </c>
      <c r="X121" s="103" t="str">
        <f t="shared" si="25"/>
        <v/>
      </c>
      <c r="Y121" s="53">
        <v>0</v>
      </c>
      <c r="Z121" s="56" t="str">
        <f t="shared" si="26"/>
        <v/>
      </c>
      <c r="AA121" s="56" t="str">
        <f t="shared" si="27"/>
        <v/>
      </c>
      <c r="AB121" s="56" t="str">
        <f t="shared" si="28"/>
        <v/>
      </c>
      <c r="AC121" s="56" t="str">
        <f t="shared" si="29"/>
        <v/>
      </c>
      <c r="AD121" s="56" t="str">
        <f t="shared" si="30"/>
        <v/>
      </c>
      <c r="AE121" s="40"/>
      <c r="AF121" s="40"/>
      <c r="AG121" s="40"/>
      <c r="AH121" s="56" t="str">
        <f t="shared" si="31"/>
        <v/>
      </c>
      <c r="AI121" s="54"/>
      <c r="AJ121" s="54"/>
      <c r="AK121" s="54"/>
      <c r="AL121" s="54"/>
      <c r="AM121" s="54"/>
    </row>
    <row r="122" spans="1:39">
      <c r="A122" s="95"/>
      <c r="B122" s="45" t="str" cm="1">
        <f t="array" ref="B122">IF(H122="PROJECT", CHAR(10) &amp; "- " &amp; _xlfn.TEXTJOIN(CHAR(10) &amp; "- ", TRUE, _xlfn._xlws.FILTER($I$9:$I$1000, ($C$9:$C$1000=C122) * ($H$9:$H$1000="Topic"))), "")</f>
        <v/>
      </c>
      <c r="C122" s="45">
        <f>IF(AND(H122="Topic",H121="PROJECT"),C121+1,IF(H122="PROJECT",C121,IF(AND(H122="Topic",H121="Topic"),C121,C121+1)))</f>
        <v>71</v>
      </c>
      <c r="D122" s="57"/>
      <c r="E122" s="58"/>
      <c r="F122" s="54"/>
      <c r="G122" s="52"/>
      <c r="H122" s="52"/>
      <c r="I122" s="61"/>
      <c r="J122" s="62"/>
      <c r="K122" s="135" t="str">
        <f t="shared" si="16"/>
        <v/>
      </c>
      <c r="L122" s="103" t="str">
        <f t="shared" si="17"/>
        <v/>
      </c>
      <c r="M122" s="52">
        <v>0</v>
      </c>
      <c r="N122" s="102" t="str">
        <f t="shared" si="18"/>
        <v/>
      </c>
      <c r="O122" s="103" t="str">
        <f t="shared" si="19"/>
        <v/>
      </c>
      <c r="P122" s="52">
        <v>0</v>
      </c>
      <c r="Q122" s="102" t="str">
        <f t="shared" si="20"/>
        <v/>
      </c>
      <c r="R122" s="103" t="str">
        <f t="shared" si="21"/>
        <v/>
      </c>
      <c r="S122" s="52">
        <v>0</v>
      </c>
      <c r="T122" s="102" t="str">
        <f t="shared" si="22"/>
        <v/>
      </c>
      <c r="U122" s="103" t="str">
        <f t="shared" si="23"/>
        <v/>
      </c>
      <c r="V122" s="52">
        <v>0</v>
      </c>
      <c r="W122" s="87" t="str">
        <f t="shared" si="24"/>
        <v/>
      </c>
      <c r="X122" s="103" t="str">
        <f t="shared" si="25"/>
        <v/>
      </c>
      <c r="Y122" s="52">
        <v>0</v>
      </c>
      <c r="Z122" s="56" t="str">
        <f t="shared" si="26"/>
        <v/>
      </c>
      <c r="AA122" s="56" t="str">
        <f t="shared" si="27"/>
        <v/>
      </c>
      <c r="AB122" s="56" t="str">
        <f t="shared" si="28"/>
        <v/>
      </c>
      <c r="AC122" s="56" t="str">
        <f t="shared" si="29"/>
        <v/>
      </c>
      <c r="AD122" s="56" t="str">
        <f t="shared" si="30"/>
        <v/>
      </c>
      <c r="AE122" s="40"/>
      <c r="AF122" s="40"/>
      <c r="AG122" s="40"/>
      <c r="AH122" s="56" t="str">
        <f t="shared" si="31"/>
        <v/>
      </c>
      <c r="AI122" s="54"/>
      <c r="AJ122" s="54"/>
      <c r="AK122" s="54"/>
      <c r="AL122" s="54"/>
      <c r="AM122" s="54"/>
    </row>
    <row r="123" spans="1:39">
      <c r="A123" s="95"/>
      <c r="B123" s="45" t="str" cm="1">
        <f t="array" ref="B123">IF(H123="PROJECT", CHAR(10) &amp; "- " &amp; _xlfn.TEXTJOIN(CHAR(10) &amp; "- ", TRUE, _xlfn._xlws.FILTER($I$9:$I$1000, ($C$9:$C$1000=C123) * ($H$9:$H$1000="Topic"))), "")</f>
        <v/>
      </c>
      <c r="C123" s="45">
        <f>IF(AND(H123="Topic",H122="PROJECT"),C122+1,IF(H123="PROJECT",C122,IF(AND(H123="Topic",H122="Topic"),C122,C122+1)))</f>
        <v>72</v>
      </c>
      <c r="D123" s="46"/>
      <c r="E123" s="58"/>
      <c r="F123" s="67"/>
      <c r="G123" s="53"/>
      <c r="H123" s="53"/>
      <c r="I123" s="50"/>
      <c r="J123" s="51"/>
      <c r="K123" s="135" t="str">
        <f t="shared" si="16"/>
        <v/>
      </c>
      <c r="L123" s="103" t="str">
        <f t="shared" si="17"/>
        <v/>
      </c>
      <c r="M123" s="53">
        <v>0</v>
      </c>
      <c r="N123" s="102" t="str">
        <f t="shared" si="18"/>
        <v/>
      </c>
      <c r="O123" s="103" t="str">
        <f t="shared" si="19"/>
        <v/>
      </c>
      <c r="P123" s="53">
        <v>0</v>
      </c>
      <c r="Q123" s="102" t="str">
        <f t="shared" si="20"/>
        <v/>
      </c>
      <c r="R123" s="103" t="str">
        <f t="shared" si="21"/>
        <v/>
      </c>
      <c r="S123" s="53">
        <v>0</v>
      </c>
      <c r="T123" s="102" t="str">
        <f t="shared" si="22"/>
        <v/>
      </c>
      <c r="U123" s="103" t="str">
        <f t="shared" si="23"/>
        <v/>
      </c>
      <c r="V123" s="53">
        <v>0</v>
      </c>
      <c r="W123" s="87" t="str">
        <f t="shared" si="24"/>
        <v/>
      </c>
      <c r="X123" s="103" t="str">
        <f t="shared" si="25"/>
        <v/>
      </c>
      <c r="Y123" s="53">
        <v>0</v>
      </c>
      <c r="Z123" s="56" t="str">
        <f t="shared" si="26"/>
        <v/>
      </c>
      <c r="AA123" s="56" t="str">
        <f t="shared" si="27"/>
        <v/>
      </c>
      <c r="AB123" s="56" t="str">
        <f t="shared" si="28"/>
        <v/>
      </c>
      <c r="AC123" s="56" t="str">
        <f t="shared" si="29"/>
        <v/>
      </c>
      <c r="AD123" s="56" t="str">
        <f t="shared" si="30"/>
        <v/>
      </c>
      <c r="AE123" s="40"/>
      <c r="AF123" s="40"/>
      <c r="AG123" s="40"/>
      <c r="AH123" s="56" t="str">
        <f t="shared" si="31"/>
        <v/>
      </c>
      <c r="AI123" s="54"/>
      <c r="AJ123" s="54"/>
      <c r="AK123" s="54"/>
      <c r="AL123" s="54"/>
      <c r="AM123" s="54"/>
    </row>
    <row r="124" spans="1:39">
      <c r="A124" s="95"/>
      <c r="B124" s="45" t="str" cm="1">
        <f t="array" ref="B124">IF(H124="PROJECT", CHAR(10) &amp; "- " &amp; _xlfn.TEXTJOIN(CHAR(10) &amp; "- ", TRUE, _xlfn._xlws.FILTER($I$9:$I$1000, ($C$9:$C$1000=C124) * ($H$9:$H$1000="Topic"))), "")</f>
        <v/>
      </c>
      <c r="C124" s="45">
        <f>IF(AND(H124="Topic",H123="PROJECT"),C123+1,IF(H124="PROJECT",C123,IF(AND(H124="Topic",H123="Topic"),C123,C123+1)))</f>
        <v>73</v>
      </c>
      <c r="D124" s="57"/>
      <c r="E124" s="58"/>
      <c r="F124" s="54"/>
      <c r="G124" s="52"/>
      <c r="H124" s="52"/>
      <c r="I124" s="61"/>
      <c r="J124" s="62"/>
      <c r="K124" s="135" t="str">
        <f t="shared" si="16"/>
        <v/>
      </c>
      <c r="L124" s="103" t="str">
        <f t="shared" si="17"/>
        <v/>
      </c>
      <c r="M124" s="52">
        <v>0</v>
      </c>
      <c r="N124" s="102" t="str">
        <f t="shared" si="18"/>
        <v/>
      </c>
      <c r="O124" s="103" t="str">
        <f t="shared" si="19"/>
        <v/>
      </c>
      <c r="P124" s="52">
        <v>0</v>
      </c>
      <c r="Q124" s="102" t="str">
        <f t="shared" si="20"/>
        <v/>
      </c>
      <c r="R124" s="103" t="str">
        <f t="shared" si="21"/>
        <v/>
      </c>
      <c r="S124" s="52">
        <v>0</v>
      </c>
      <c r="T124" s="102" t="str">
        <f t="shared" si="22"/>
        <v/>
      </c>
      <c r="U124" s="103" t="str">
        <f t="shared" si="23"/>
        <v/>
      </c>
      <c r="V124" s="52">
        <v>0</v>
      </c>
      <c r="W124" s="87" t="str">
        <f t="shared" si="24"/>
        <v/>
      </c>
      <c r="X124" s="103" t="str">
        <f t="shared" si="25"/>
        <v/>
      </c>
      <c r="Y124" s="52">
        <v>0</v>
      </c>
      <c r="Z124" s="56" t="str">
        <f t="shared" si="26"/>
        <v/>
      </c>
      <c r="AA124" s="56" t="str">
        <f t="shared" si="27"/>
        <v/>
      </c>
      <c r="AB124" s="56" t="str">
        <f t="shared" si="28"/>
        <v/>
      </c>
      <c r="AC124" s="56" t="str">
        <f t="shared" si="29"/>
        <v/>
      </c>
      <c r="AD124" s="56" t="str">
        <f t="shared" si="30"/>
        <v/>
      </c>
      <c r="AE124" s="40"/>
      <c r="AF124" s="40"/>
      <c r="AG124" s="40"/>
      <c r="AH124" s="56" t="str">
        <f t="shared" si="31"/>
        <v/>
      </c>
      <c r="AI124" s="54"/>
      <c r="AJ124" s="54"/>
      <c r="AK124" s="54"/>
      <c r="AL124" s="54"/>
      <c r="AM124" s="54"/>
    </row>
    <row r="125" spans="1:39">
      <c r="A125" s="95"/>
      <c r="B125" s="45" t="str" cm="1">
        <f t="array" ref="B125">IF(H125="PROJECT", CHAR(10) &amp; "- " &amp; _xlfn.TEXTJOIN(CHAR(10) &amp; "- ", TRUE, _xlfn._xlws.FILTER($I$9:$I$1000, ($C$9:$C$1000=C125) * ($H$9:$H$1000="Topic"))), "")</f>
        <v/>
      </c>
      <c r="C125" s="45">
        <f>IF(AND(H125="Topic",H124="PROJECT"),C124+1,IF(H125="PROJECT",C124,IF(AND(H125="Topic",H124="Topic"),C124,C124+1)))</f>
        <v>74</v>
      </c>
      <c r="D125" s="46"/>
      <c r="E125" s="58"/>
      <c r="F125" s="67"/>
      <c r="G125" s="53"/>
      <c r="H125" s="53"/>
      <c r="I125" s="50"/>
      <c r="J125" s="51"/>
      <c r="K125" s="135" t="str">
        <f t="shared" si="16"/>
        <v/>
      </c>
      <c r="L125" s="103" t="str">
        <f t="shared" si="17"/>
        <v/>
      </c>
      <c r="M125" s="53">
        <v>0</v>
      </c>
      <c r="N125" s="102" t="str">
        <f t="shared" si="18"/>
        <v/>
      </c>
      <c r="O125" s="103" t="str">
        <f t="shared" si="19"/>
        <v/>
      </c>
      <c r="P125" s="53">
        <v>0</v>
      </c>
      <c r="Q125" s="102" t="str">
        <f t="shared" si="20"/>
        <v/>
      </c>
      <c r="R125" s="103" t="str">
        <f t="shared" si="21"/>
        <v/>
      </c>
      <c r="S125" s="53">
        <v>0</v>
      </c>
      <c r="T125" s="102" t="str">
        <f t="shared" si="22"/>
        <v/>
      </c>
      <c r="U125" s="103" t="str">
        <f t="shared" si="23"/>
        <v/>
      </c>
      <c r="V125" s="53">
        <v>0</v>
      </c>
      <c r="W125" s="87" t="str">
        <f t="shared" si="24"/>
        <v/>
      </c>
      <c r="X125" s="103" t="str">
        <f t="shared" si="25"/>
        <v/>
      </c>
      <c r="Y125" s="53">
        <v>0</v>
      </c>
      <c r="Z125" s="56" t="str">
        <f t="shared" si="26"/>
        <v/>
      </c>
      <c r="AA125" s="56" t="str">
        <f t="shared" si="27"/>
        <v/>
      </c>
      <c r="AB125" s="56" t="str">
        <f t="shared" si="28"/>
        <v/>
      </c>
      <c r="AC125" s="56" t="str">
        <f t="shared" si="29"/>
        <v/>
      </c>
      <c r="AD125" s="56" t="str">
        <f t="shared" si="30"/>
        <v/>
      </c>
      <c r="AE125" s="40"/>
      <c r="AF125" s="40"/>
      <c r="AG125" s="40"/>
      <c r="AH125" s="56" t="str">
        <f t="shared" si="31"/>
        <v/>
      </c>
      <c r="AI125" s="54"/>
      <c r="AJ125" s="54"/>
      <c r="AK125" s="54"/>
      <c r="AL125" s="54"/>
      <c r="AM125" s="54"/>
    </row>
    <row r="126" spans="1:39">
      <c r="A126" s="95"/>
      <c r="B126" s="45" t="str" cm="1">
        <f t="array" ref="B126">IF(H126="PROJECT", CHAR(10) &amp; "- " &amp; _xlfn.TEXTJOIN(CHAR(10) &amp; "- ", TRUE, _xlfn._xlws.FILTER($I$9:$I$1000, ($C$9:$C$1000=C126) * ($H$9:$H$1000="Topic"))), "")</f>
        <v/>
      </c>
      <c r="C126" s="45">
        <f>IF(AND(H126="Topic",H125="PROJECT"),C125+1,IF(H126="PROJECT",C125,IF(AND(H126="Topic",H125="Topic"),C125,C125+1)))</f>
        <v>75</v>
      </c>
      <c r="D126" s="57"/>
      <c r="E126" s="58"/>
      <c r="F126" s="54"/>
      <c r="G126" s="52"/>
      <c r="H126" s="52"/>
      <c r="I126" s="61"/>
      <c r="J126" s="62"/>
      <c r="K126" s="135" t="str">
        <f t="shared" si="16"/>
        <v/>
      </c>
      <c r="L126" s="103" t="str">
        <f t="shared" si="17"/>
        <v/>
      </c>
      <c r="M126" s="52">
        <v>0</v>
      </c>
      <c r="N126" s="102" t="str">
        <f t="shared" si="18"/>
        <v/>
      </c>
      <c r="O126" s="103" t="str">
        <f t="shared" si="19"/>
        <v/>
      </c>
      <c r="P126" s="52">
        <v>0</v>
      </c>
      <c r="Q126" s="102" t="str">
        <f t="shared" si="20"/>
        <v/>
      </c>
      <c r="R126" s="103" t="str">
        <f t="shared" si="21"/>
        <v/>
      </c>
      <c r="S126" s="52">
        <v>0</v>
      </c>
      <c r="T126" s="102" t="str">
        <f t="shared" si="22"/>
        <v/>
      </c>
      <c r="U126" s="103" t="str">
        <f t="shared" si="23"/>
        <v/>
      </c>
      <c r="V126" s="52">
        <v>0</v>
      </c>
      <c r="W126" s="87" t="str">
        <f t="shared" si="24"/>
        <v/>
      </c>
      <c r="X126" s="103" t="str">
        <f t="shared" si="25"/>
        <v/>
      </c>
      <c r="Y126" s="52">
        <v>0</v>
      </c>
      <c r="Z126" s="56" t="str">
        <f t="shared" si="26"/>
        <v/>
      </c>
      <c r="AA126" s="56" t="str">
        <f t="shared" si="27"/>
        <v/>
      </c>
      <c r="AB126" s="56" t="str">
        <f t="shared" si="28"/>
        <v/>
      </c>
      <c r="AC126" s="56" t="str">
        <f t="shared" si="29"/>
        <v/>
      </c>
      <c r="AD126" s="56" t="str">
        <f t="shared" si="30"/>
        <v/>
      </c>
      <c r="AE126" s="40"/>
      <c r="AF126" s="40"/>
      <c r="AG126" s="40"/>
      <c r="AH126" s="56" t="str">
        <f t="shared" si="31"/>
        <v/>
      </c>
      <c r="AI126" s="54"/>
      <c r="AJ126" s="54"/>
      <c r="AK126" s="54"/>
      <c r="AL126" s="54"/>
      <c r="AM126" s="54"/>
    </row>
    <row r="127" spans="1:39">
      <c r="A127" s="95"/>
      <c r="B127" s="45" t="str" cm="1">
        <f t="array" ref="B127">IF(H127="PROJECT", CHAR(10) &amp; "- " &amp; _xlfn.TEXTJOIN(CHAR(10) &amp; "- ", TRUE, _xlfn._xlws.FILTER($I$9:$I$1000, ($C$9:$C$1000=C127) * ($H$9:$H$1000="Topic"))), "")</f>
        <v/>
      </c>
      <c r="C127" s="45">
        <f>IF(AND(H127="Topic",H126="PROJECT"),C126+1,IF(H127="PROJECT",C126,IF(AND(H127="Topic",H126="Topic"),C126,C126+1)))</f>
        <v>76</v>
      </c>
      <c r="D127" s="46"/>
      <c r="E127" s="58"/>
      <c r="F127" s="67"/>
      <c r="G127" s="53"/>
      <c r="H127" s="53"/>
      <c r="I127" s="50"/>
      <c r="J127" s="51"/>
      <c r="K127" s="135" t="str">
        <f t="shared" si="16"/>
        <v/>
      </c>
      <c r="L127" s="103" t="str">
        <f t="shared" si="17"/>
        <v/>
      </c>
      <c r="M127" s="53">
        <v>0</v>
      </c>
      <c r="N127" s="102" t="str">
        <f t="shared" si="18"/>
        <v/>
      </c>
      <c r="O127" s="103" t="str">
        <f t="shared" si="19"/>
        <v/>
      </c>
      <c r="P127" s="53">
        <v>0</v>
      </c>
      <c r="Q127" s="102" t="str">
        <f t="shared" si="20"/>
        <v/>
      </c>
      <c r="R127" s="103" t="str">
        <f t="shared" si="21"/>
        <v/>
      </c>
      <c r="S127" s="53">
        <v>0</v>
      </c>
      <c r="T127" s="102" t="str">
        <f t="shared" si="22"/>
        <v/>
      </c>
      <c r="U127" s="103" t="str">
        <f t="shared" si="23"/>
        <v/>
      </c>
      <c r="V127" s="53">
        <v>0</v>
      </c>
      <c r="W127" s="87" t="str">
        <f t="shared" si="24"/>
        <v/>
      </c>
      <c r="X127" s="103" t="str">
        <f t="shared" si="25"/>
        <v/>
      </c>
      <c r="Y127" s="53">
        <v>0</v>
      </c>
      <c r="Z127" s="56" t="str">
        <f t="shared" si="26"/>
        <v/>
      </c>
      <c r="AA127" s="56" t="str">
        <f t="shared" si="27"/>
        <v/>
      </c>
      <c r="AB127" s="56" t="str">
        <f t="shared" si="28"/>
        <v/>
      </c>
      <c r="AC127" s="56" t="str">
        <f t="shared" si="29"/>
        <v/>
      </c>
      <c r="AD127" s="56" t="str">
        <f t="shared" si="30"/>
        <v/>
      </c>
      <c r="AE127" s="40"/>
      <c r="AF127" s="40"/>
      <c r="AG127" s="40"/>
      <c r="AH127" s="56" t="str">
        <f t="shared" si="31"/>
        <v/>
      </c>
      <c r="AI127" s="54"/>
      <c r="AJ127" s="54"/>
      <c r="AK127" s="54"/>
      <c r="AL127" s="54"/>
      <c r="AM127" s="54"/>
    </row>
    <row r="128" spans="1:39">
      <c r="A128" s="95"/>
      <c r="B128" s="45" t="str" cm="1">
        <f t="array" ref="B128">IF(H128="PROJECT", CHAR(10) &amp; "- " &amp; _xlfn.TEXTJOIN(CHAR(10) &amp; "- ", TRUE, _xlfn._xlws.FILTER($I$9:$I$1000, ($C$9:$C$1000=C128) * ($H$9:$H$1000="Topic"))), "")</f>
        <v/>
      </c>
      <c r="C128" s="45">
        <f>IF(AND(H128="Topic",H127="PROJECT"),C127+1,IF(H128="PROJECT",C127,IF(AND(H128="Topic",H127="Topic"),C127,C127+1)))</f>
        <v>77</v>
      </c>
      <c r="D128" s="57"/>
      <c r="E128" s="58"/>
      <c r="F128" s="54"/>
      <c r="G128" s="52"/>
      <c r="H128" s="52"/>
      <c r="I128" s="61"/>
      <c r="J128" s="62"/>
      <c r="K128" s="135" t="str">
        <f t="shared" si="16"/>
        <v/>
      </c>
      <c r="L128" s="103" t="str">
        <f t="shared" si="17"/>
        <v/>
      </c>
      <c r="M128" s="52">
        <v>0</v>
      </c>
      <c r="N128" s="102" t="str">
        <f t="shared" si="18"/>
        <v/>
      </c>
      <c r="O128" s="103" t="str">
        <f t="shared" si="19"/>
        <v/>
      </c>
      <c r="P128" s="52">
        <v>0</v>
      </c>
      <c r="Q128" s="102" t="str">
        <f t="shared" si="20"/>
        <v/>
      </c>
      <c r="R128" s="103" t="str">
        <f t="shared" si="21"/>
        <v/>
      </c>
      <c r="S128" s="52">
        <v>0</v>
      </c>
      <c r="T128" s="102" t="str">
        <f t="shared" si="22"/>
        <v/>
      </c>
      <c r="U128" s="103" t="str">
        <f t="shared" si="23"/>
        <v/>
      </c>
      <c r="V128" s="52">
        <v>0</v>
      </c>
      <c r="W128" s="87" t="str">
        <f t="shared" si="24"/>
        <v/>
      </c>
      <c r="X128" s="103" t="str">
        <f t="shared" si="25"/>
        <v/>
      </c>
      <c r="Y128" s="52">
        <v>0</v>
      </c>
      <c r="Z128" s="56" t="str">
        <f t="shared" si="26"/>
        <v/>
      </c>
      <c r="AA128" s="56" t="str">
        <f t="shared" si="27"/>
        <v/>
      </c>
      <c r="AB128" s="56" t="str">
        <f t="shared" si="28"/>
        <v/>
      </c>
      <c r="AC128" s="56" t="str">
        <f t="shared" si="29"/>
        <v/>
      </c>
      <c r="AD128" s="56" t="str">
        <f t="shared" si="30"/>
        <v/>
      </c>
      <c r="AE128" s="40"/>
      <c r="AF128" s="40"/>
      <c r="AG128" s="40"/>
      <c r="AH128" s="56" t="str">
        <f t="shared" si="31"/>
        <v/>
      </c>
      <c r="AI128" s="54"/>
      <c r="AJ128" s="54"/>
      <c r="AK128" s="54"/>
      <c r="AL128" s="54"/>
      <c r="AM128" s="54"/>
    </row>
    <row r="129" spans="1:39">
      <c r="A129" s="95"/>
      <c r="B129" s="45" t="str" cm="1">
        <f t="array" ref="B129">IF(H129="PROJECT", CHAR(10) &amp; "- " &amp; _xlfn.TEXTJOIN(CHAR(10) &amp; "- ", TRUE, _xlfn._xlws.FILTER($I$9:$I$1000, ($C$9:$C$1000=C129) * ($H$9:$H$1000="Topic"))), "")</f>
        <v/>
      </c>
      <c r="C129" s="45">
        <f>IF(AND(H129="Topic",H128="PROJECT"),C128+1,IF(H129="PROJECT",C128,IF(AND(H129="Topic",H128="Topic"),C128,C128+1)))</f>
        <v>78</v>
      </c>
      <c r="D129" s="46"/>
      <c r="E129" s="58"/>
      <c r="F129" s="67"/>
      <c r="G129" s="53"/>
      <c r="H129" s="53"/>
      <c r="I129" s="50"/>
      <c r="J129" s="51"/>
      <c r="K129" s="135" t="str">
        <f t="shared" si="16"/>
        <v/>
      </c>
      <c r="L129" s="103" t="str">
        <f t="shared" si="17"/>
        <v/>
      </c>
      <c r="M129" s="53">
        <v>0</v>
      </c>
      <c r="N129" s="102" t="str">
        <f t="shared" si="18"/>
        <v/>
      </c>
      <c r="O129" s="103" t="str">
        <f t="shared" si="19"/>
        <v/>
      </c>
      <c r="P129" s="53">
        <v>0</v>
      </c>
      <c r="Q129" s="102" t="str">
        <f t="shared" si="20"/>
        <v/>
      </c>
      <c r="R129" s="103" t="str">
        <f t="shared" si="21"/>
        <v/>
      </c>
      <c r="S129" s="53">
        <v>0</v>
      </c>
      <c r="T129" s="102" t="str">
        <f t="shared" si="22"/>
        <v/>
      </c>
      <c r="U129" s="103" t="str">
        <f t="shared" si="23"/>
        <v/>
      </c>
      <c r="V129" s="53">
        <v>0</v>
      </c>
      <c r="W129" s="87" t="str">
        <f t="shared" si="24"/>
        <v/>
      </c>
      <c r="X129" s="103" t="str">
        <f t="shared" si="25"/>
        <v/>
      </c>
      <c r="Y129" s="53">
        <v>0</v>
      </c>
      <c r="Z129" s="56" t="str">
        <f t="shared" si="26"/>
        <v/>
      </c>
      <c r="AA129" s="56" t="str">
        <f t="shared" si="27"/>
        <v/>
      </c>
      <c r="AB129" s="56" t="str">
        <f t="shared" si="28"/>
        <v/>
      </c>
      <c r="AC129" s="56" t="str">
        <f t="shared" si="29"/>
        <v/>
      </c>
      <c r="AD129" s="56" t="str">
        <f t="shared" si="30"/>
        <v/>
      </c>
      <c r="AE129" s="40"/>
      <c r="AF129" s="40"/>
      <c r="AG129" s="40"/>
      <c r="AH129" s="56" t="str">
        <f t="shared" si="31"/>
        <v/>
      </c>
      <c r="AI129" s="54"/>
      <c r="AJ129" s="54"/>
      <c r="AK129" s="54"/>
      <c r="AL129" s="54"/>
      <c r="AM129" s="54"/>
    </row>
    <row r="130" spans="1:39">
      <c r="A130" s="95"/>
      <c r="B130" s="45" t="str" cm="1">
        <f t="array" ref="B130">IF(H130="PROJECT", CHAR(10) &amp; "- " &amp; _xlfn.TEXTJOIN(CHAR(10) &amp; "- ", TRUE, _xlfn._xlws.FILTER($I$9:$I$1000, ($C$9:$C$1000=C130) * ($H$9:$H$1000="Topic"))), "")</f>
        <v/>
      </c>
      <c r="C130" s="45">
        <f>IF(AND(H130="Topic",H129="PROJECT"),C129+1,IF(H130="PROJECT",C129,IF(AND(H130="Topic",H129="Topic"),C129,C129+1)))</f>
        <v>79</v>
      </c>
      <c r="D130" s="57"/>
      <c r="E130" s="58"/>
      <c r="F130" s="54"/>
      <c r="G130" s="52"/>
      <c r="H130" s="52"/>
      <c r="I130" s="61"/>
      <c r="J130" s="62"/>
      <c r="K130" s="135" t="str">
        <f t="shared" si="16"/>
        <v/>
      </c>
      <c r="L130" s="103" t="str">
        <f t="shared" si="17"/>
        <v/>
      </c>
      <c r="M130" s="52">
        <v>0</v>
      </c>
      <c r="N130" s="102" t="str">
        <f t="shared" si="18"/>
        <v/>
      </c>
      <c r="O130" s="103" t="str">
        <f t="shared" si="19"/>
        <v/>
      </c>
      <c r="P130" s="52">
        <v>0</v>
      </c>
      <c r="Q130" s="102" t="str">
        <f t="shared" si="20"/>
        <v/>
      </c>
      <c r="R130" s="103" t="str">
        <f t="shared" si="21"/>
        <v/>
      </c>
      <c r="S130" s="52">
        <v>0</v>
      </c>
      <c r="T130" s="102" t="str">
        <f t="shared" si="22"/>
        <v/>
      </c>
      <c r="U130" s="103" t="str">
        <f t="shared" si="23"/>
        <v/>
      </c>
      <c r="V130" s="52">
        <v>0</v>
      </c>
      <c r="W130" s="87" t="str">
        <f t="shared" si="24"/>
        <v/>
      </c>
      <c r="X130" s="103" t="str">
        <f t="shared" si="25"/>
        <v/>
      </c>
      <c r="Y130" s="52">
        <v>0</v>
      </c>
      <c r="Z130" s="56" t="str">
        <f t="shared" si="26"/>
        <v/>
      </c>
      <c r="AA130" s="56" t="str">
        <f t="shared" si="27"/>
        <v/>
      </c>
      <c r="AB130" s="56" t="str">
        <f t="shared" si="28"/>
        <v/>
      </c>
      <c r="AC130" s="56" t="str">
        <f t="shared" si="29"/>
        <v/>
      </c>
      <c r="AD130" s="56" t="str">
        <f t="shared" si="30"/>
        <v/>
      </c>
      <c r="AE130" s="40"/>
      <c r="AF130" s="40"/>
      <c r="AG130" s="40"/>
      <c r="AH130" s="56" t="str">
        <f t="shared" si="31"/>
        <v/>
      </c>
      <c r="AI130" s="54"/>
      <c r="AJ130" s="54"/>
      <c r="AK130" s="54"/>
      <c r="AL130" s="54"/>
      <c r="AM130" s="54"/>
    </row>
    <row r="131" spans="1:39">
      <c r="A131" s="95"/>
      <c r="B131" s="45" t="str" cm="1">
        <f t="array" ref="B131">IF(H131="PROJECT", CHAR(10) &amp; "- " &amp; _xlfn.TEXTJOIN(CHAR(10) &amp; "- ", TRUE, _xlfn._xlws.FILTER($I$9:$I$1000, ($C$9:$C$1000=C131) * ($H$9:$H$1000="Topic"))), "")</f>
        <v/>
      </c>
      <c r="C131" s="45">
        <f>IF(AND(H131="Topic",H130="PROJECT"),C130+1,IF(H131="PROJECT",C130,IF(AND(H131="Topic",H130="Topic"),C130,C130+1)))</f>
        <v>80</v>
      </c>
      <c r="D131" s="46"/>
      <c r="E131" s="58"/>
      <c r="F131" s="67"/>
      <c r="G131" s="53"/>
      <c r="H131" s="53"/>
      <c r="I131" s="50"/>
      <c r="J131" s="51"/>
      <c r="K131" s="135" t="str">
        <f t="shared" si="16"/>
        <v/>
      </c>
      <c r="L131" s="103" t="str">
        <f t="shared" si="17"/>
        <v/>
      </c>
      <c r="M131" s="53">
        <v>0</v>
      </c>
      <c r="N131" s="102" t="str">
        <f t="shared" si="18"/>
        <v/>
      </c>
      <c r="O131" s="103" t="str">
        <f t="shared" si="19"/>
        <v/>
      </c>
      <c r="P131" s="53">
        <v>0</v>
      </c>
      <c r="Q131" s="102" t="str">
        <f t="shared" si="20"/>
        <v/>
      </c>
      <c r="R131" s="103" t="str">
        <f t="shared" si="21"/>
        <v/>
      </c>
      <c r="S131" s="53">
        <v>0</v>
      </c>
      <c r="T131" s="102" t="str">
        <f t="shared" si="22"/>
        <v/>
      </c>
      <c r="U131" s="103" t="str">
        <f t="shared" si="23"/>
        <v/>
      </c>
      <c r="V131" s="53">
        <v>0</v>
      </c>
      <c r="W131" s="87" t="str">
        <f t="shared" si="24"/>
        <v/>
      </c>
      <c r="X131" s="103" t="str">
        <f t="shared" si="25"/>
        <v/>
      </c>
      <c r="Y131" s="53">
        <v>0</v>
      </c>
      <c r="Z131" s="56" t="str">
        <f t="shared" si="26"/>
        <v/>
      </c>
      <c r="AA131" s="56" t="str">
        <f t="shared" si="27"/>
        <v/>
      </c>
      <c r="AB131" s="56" t="str">
        <f t="shared" si="28"/>
        <v/>
      </c>
      <c r="AC131" s="56" t="str">
        <f t="shared" si="29"/>
        <v/>
      </c>
      <c r="AD131" s="56" t="str">
        <f t="shared" si="30"/>
        <v/>
      </c>
      <c r="AE131" s="40"/>
      <c r="AF131" s="40"/>
      <c r="AG131" s="40"/>
      <c r="AH131" s="56" t="str">
        <f t="shared" si="31"/>
        <v/>
      </c>
      <c r="AI131" s="54"/>
      <c r="AJ131" s="54"/>
      <c r="AK131" s="54"/>
      <c r="AL131" s="54"/>
      <c r="AM131" s="54"/>
    </row>
    <row r="132" spans="1:39">
      <c r="A132" s="95"/>
      <c r="B132" s="45" t="str" cm="1">
        <f t="array" ref="B132">IF(H132="PROJECT", CHAR(10) &amp; "- " &amp; _xlfn.TEXTJOIN(CHAR(10) &amp; "- ", TRUE, _xlfn._xlws.FILTER($I$9:$I$1000, ($C$9:$C$1000=C132) * ($H$9:$H$1000="Topic"))), "")</f>
        <v/>
      </c>
      <c r="C132" s="45">
        <f>IF(AND(H132="Topic",H131="PROJECT"),C131+1,IF(H132="PROJECT",C131,IF(AND(H132="Topic",H131="Topic"),C131,C131+1)))</f>
        <v>81</v>
      </c>
      <c r="D132" s="57"/>
      <c r="E132" s="58"/>
      <c r="F132" s="54"/>
      <c r="G132" s="52"/>
      <c r="H132" s="52"/>
      <c r="I132" s="61"/>
      <c r="J132" s="62"/>
      <c r="K132" s="135" t="str">
        <f t="shared" si="16"/>
        <v/>
      </c>
      <c r="L132" s="103" t="str">
        <f t="shared" si="17"/>
        <v/>
      </c>
      <c r="M132" s="52">
        <v>0</v>
      </c>
      <c r="N132" s="102" t="str">
        <f t="shared" si="18"/>
        <v/>
      </c>
      <c r="O132" s="103" t="str">
        <f t="shared" si="19"/>
        <v/>
      </c>
      <c r="P132" s="52">
        <v>0</v>
      </c>
      <c r="Q132" s="102" t="str">
        <f t="shared" si="20"/>
        <v/>
      </c>
      <c r="R132" s="103" t="str">
        <f t="shared" si="21"/>
        <v/>
      </c>
      <c r="S132" s="52">
        <v>0</v>
      </c>
      <c r="T132" s="102" t="str">
        <f t="shared" si="22"/>
        <v/>
      </c>
      <c r="U132" s="103" t="str">
        <f t="shared" si="23"/>
        <v/>
      </c>
      <c r="V132" s="52">
        <v>0</v>
      </c>
      <c r="W132" s="87" t="str">
        <f t="shared" si="24"/>
        <v/>
      </c>
      <c r="X132" s="103" t="str">
        <f t="shared" si="25"/>
        <v/>
      </c>
      <c r="Y132" s="52">
        <v>0</v>
      </c>
      <c r="Z132" s="56" t="str">
        <f t="shared" si="26"/>
        <v/>
      </c>
      <c r="AA132" s="56" t="str">
        <f t="shared" si="27"/>
        <v/>
      </c>
      <c r="AB132" s="56" t="str">
        <f t="shared" si="28"/>
        <v/>
      </c>
      <c r="AC132" s="56" t="str">
        <f t="shared" si="29"/>
        <v/>
      </c>
      <c r="AD132" s="56" t="str">
        <f t="shared" si="30"/>
        <v/>
      </c>
      <c r="AE132" s="40"/>
      <c r="AF132" s="40"/>
      <c r="AG132" s="40"/>
      <c r="AH132" s="56" t="str">
        <f t="shared" si="31"/>
        <v/>
      </c>
      <c r="AI132" s="54"/>
      <c r="AJ132" s="54"/>
      <c r="AK132" s="54"/>
      <c r="AL132" s="54"/>
      <c r="AM132" s="54"/>
    </row>
    <row r="133" spans="1:39">
      <c r="A133" s="95"/>
      <c r="B133" s="45" t="str" cm="1">
        <f t="array" ref="B133">IF(H133="PROJECT", CHAR(10) &amp; "- " &amp; _xlfn.TEXTJOIN(CHAR(10) &amp; "- ", TRUE, _xlfn._xlws.FILTER($I$9:$I$1000, ($C$9:$C$1000=C133) * ($H$9:$H$1000="Topic"))), "")</f>
        <v/>
      </c>
      <c r="C133" s="45">
        <f>IF(AND(H133="Topic",H132="PROJECT"),C132+1,IF(H133="PROJECT",C132,IF(AND(H133="Topic",H132="Topic"),C132,C132+1)))</f>
        <v>82</v>
      </c>
      <c r="D133" s="46"/>
      <c r="E133" s="58"/>
      <c r="F133" s="67"/>
      <c r="G133" s="53"/>
      <c r="H133" s="53"/>
      <c r="I133" s="50"/>
      <c r="J133" s="51"/>
      <c r="K133" s="135" t="str">
        <f t="shared" si="16"/>
        <v/>
      </c>
      <c r="L133" s="103" t="str">
        <f t="shared" si="17"/>
        <v/>
      </c>
      <c r="M133" s="53">
        <v>0</v>
      </c>
      <c r="N133" s="102" t="str">
        <f t="shared" si="18"/>
        <v/>
      </c>
      <c r="O133" s="103" t="str">
        <f t="shared" si="19"/>
        <v/>
      </c>
      <c r="P133" s="53">
        <v>0</v>
      </c>
      <c r="Q133" s="102" t="str">
        <f t="shared" si="20"/>
        <v/>
      </c>
      <c r="R133" s="103" t="str">
        <f t="shared" si="21"/>
        <v/>
      </c>
      <c r="S133" s="53">
        <v>0</v>
      </c>
      <c r="T133" s="102" t="str">
        <f t="shared" si="22"/>
        <v/>
      </c>
      <c r="U133" s="103" t="str">
        <f t="shared" si="23"/>
        <v/>
      </c>
      <c r="V133" s="53">
        <v>0</v>
      </c>
      <c r="W133" s="87" t="str">
        <f t="shared" si="24"/>
        <v/>
      </c>
      <c r="X133" s="103" t="str">
        <f t="shared" si="25"/>
        <v/>
      </c>
      <c r="Y133" s="53">
        <v>0</v>
      </c>
      <c r="Z133" s="56" t="str">
        <f t="shared" si="26"/>
        <v/>
      </c>
      <c r="AA133" s="56" t="str">
        <f t="shared" si="27"/>
        <v/>
      </c>
      <c r="AB133" s="56" t="str">
        <f t="shared" si="28"/>
        <v/>
      </c>
      <c r="AC133" s="56" t="str">
        <f t="shared" si="29"/>
        <v/>
      </c>
      <c r="AD133" s="56" t="str">
        <f t="shared" si="30"/>
        <v/>
      </c>
      <c r="AE133" s="40"/>
      <c r="AF133" s="40"/>
      <c r="AG133" s="40"/>
      <c r="AH133" s="56" t="str">
        <f t="shared" si="31"/>
        <v/>
      </c>
      <c r="AI133" s="54"/>
      <c r="AJ133" s="54"/>
      <c r="AK133" s="54"/>
      <c r="AL133" s="54"/>
      <c r="AM133" s="54"/>
    </row>
    <row r="134" spans="1:39">
      <c r="A134" s="95"/>
      <c r="B134" s="45" t="str" cm="1">
        <f t="array" ref="B134">IF(H134="PROJECT", CHAR(10) &amp; "- " &amp; _xlfn.TEXTJOIN(CHAR(10) &amp; "- ", TRUE, _xlfn._xlws.FILTER($I$9:$I$1000, ($C$9:$C$1000=C134) * ($H$9:$H$1000="Topic"))), "")</f>
        <v/>
      </c>
      <c r="C134" s="45">
        <f>IF(AND(H134="Topic",H133="PROJECT"),C133+1,IF(H134="PROJECT",C133,IF(AND(H134="Topic",H133="Topic"),C133,C133+1)))</f>
        <v>83</v>
      </c>
      <c r="D134" s="57"/>
      <c r="E134" s="58"/>
      <c r="F134" s="54"/>
      <c r="G134" s="52"/>
      <c r="H134" s="52"/>
      <c r="I134" s="61"/>
      <c r="J134" s="62"/>
      <c r="K134" s="135" t="str">
        <f t="shared" si="16"/>
        <v/>
      </c>
      <c r="L134" s="103" t="str">
        <f t="shared" si="17"/>
        <v/>
      </c>
      <c r="M134" s="52">
        <v>0</v>
      </c>
      <c r="N134" s="102" t="str">
        <f t="shared" si="18"/>
        <v/>
      </c>
      <c r="O134" s="103" t="str">
        <f t="shared" si="19"/>
        <v/>
      </c>
      <c r="P134" s="52">
        <v>0</v>
      </c>
      <c r="Q134" s="102" t="str">
        <f t="shared" si="20"/>
        <v/>
      </c>
      <c r="R134" s="103" t="str">
        <f t="shared" si="21"/>
        <v/>
      </c>
      <c r="S134" s="52">
        <v>0</v>
      </c>
      <c r="T134" s="102" t="str">
        <f t="shared" si="22"/>
        <v/>
      </c>
      <c r="U134" s="103" t="str">
        <f t="shared" si="23"/>
        <v/>
      </c>
      <c r="V134" s="52">
        <v>0</v>
      </c>
      <c r="W134" s="87" t="str">
        <f t="shared" si="24"/>
        <v/>
      </c>
      <c r="X134" s="103" t="str">
        <f t="shared" si="25"/>
        <v/>
      </c>
      <c r="Y134" s="52">
        <v>0</v>
      </c>
      <c r="Z134" s="56" t="str">
        <f t="shared" si="26"/>
        <v/>
      </c>
      <c r="AA134" s="56" t="str">
        <f t="shared" si="27"/>
        <v/>
      </c>
      <c r="AB134" s="56" t="str">
        <f t="shared" si="28"/>
        <v/>
      </c>
      <c r="AC134" s="56" t="str">
        <f t="shared" si="29"/>
        <v/>
      </c>
      <c r="AD134" s="56" t="str">
        <f t="shared" si="30"/>
        <v/>
      </c>
      <c r="AE134" s="40"/>
      <c r="AF134" s="40"/>
      <c r="AG134" s="40"/>
      <c r="AH134" s="56" t="str">
        <f t="shared" si="31"/>
        <v/>
      </c>
      <c r="AI134" s="54"/>
      <c r="AJ134" s="54"/>
      <c r="AK134" s="54"/>
      <c r="AL134" s="54"/>
      <c r="AM134" s="54"/>
    </row>
    <row r="135" spans="1:39">
      <c r="A135" s="95"/>
      <c r="B135" s="45" t="str" cm="1">
        <f t="array" ref="B135">IF(H135="PROJECT", CHAR(10) &amp; "- " &amp; _xlfn.TEXTJOIN(CHAR(10) &amp; "- ", TRUE, _xlfn._xlws.FILTER($I$9:$I$1000, ($C$9:$C$1000=C135) * ($H$9:$H$1000="Topic"))), "")</f>
        <v/>
      </c>
      <c r="C135" s="45">
        <f>IF(AND(H135="Topic",H134="PROJECT"),C134+1,IF(H135="PROJECT",C134,IF(AND(H135="Topic",H134="Topic"),C134,C134+1)))</f>
        <v>84</v>
      </c>
      <c r="D135" s="46"/>
      <c r="E135" s="58"/>
      <c r="F135" s="67"/>
      <c r="G135" s="53"/>
      <c r="H135" s="53"/>
      <c r="I135" s="50"/>
      <c r="J135" s="51"/>
      <c r="K135" s="135" t="str">
        <f t="shared" si="16"/>
        <v/>
      </c>
      <c r="L135" s="103" t="str">
        <f t="shared" si="17"/>
        <v/>
      </c>
      <c r="M135" s="53">
        <v>0</v>
      </c>
      <c r="N135" s="102" t="str">
        <f t="shared" si="18"/>
        <v/>
      </c>
      <c r="O135" s="103" t="str">
        <f t="shared" si="19"/>
        <v/>
      </c>
      <c r="P135" s="53">
        <v>0</v>
      </c>
      <c r="Q135" s="102" t="str">
        <f t="shared" si="20"/>
        <v/>
      </c>
      <c r="R135" s="103" t="str">
        <f t="shared" si="21"/>
        <v/>
      </c>
      <c r="S135" s="53">
        <v>0</v>
      </c>
      <c r="T135" s="102" t="str">
        <f t="shared" si="22"/>
        <v/>
      </c>
      <c r="U135" s="103" t="str">
        <f t="shared" si="23"/>
        <v/>
      </c>
      <c r="V135" s="53">
        <v>0</v>
      </c>
      <c r="W135" s="87" t="str">
        <f t="shared" si="24"/>
        <v/>
      </c>
      <c r="X135" s="103" t="str">
        <f t="shared" si="25"/>
        <v/>
      </c>
      <c r="Y135" s="53">
        <v>0</v>
      </c>
      <c r="Z135" s="56" t="str">
        <f t="shared" si="26"/>
        <v/>
      </c>
      <c r="AA135" s="56" t="str">
        <f t="shared" si="27"/>
        <v/>
      </c>
      <c r="AB135" s="56" t="str">
        <f t="shared" si="28"/>
        <v/>
      </c>
      <c r="AC135" s="56" t="str">
        <f t="shared" si="29"/>
        <v/>
      </c>
      <c r="AD135" s="56" t="str">
        <f t="shared" si="30"/>
        <v/>
      </c>
      <c r="AE135" s="40"/>
      <c r="AF135" s="40"/>
      <c r="AG135" s="40"/>
      <c r="AH135" s="56" t="str">
        <f t="shared" si="31"/>
        <v/>
      </c>
      <c r="AI135" s="54"/>
      <c r="AJ135" s="54"/>
      <c r="AK135" s="54"/>
      <c r="AL135" s="54"/>
      <c r="AM135" s="54"/>
    </row>
    <row r="136" spans="1:39">
      <c r="A136" s="95"/>
      <c r="B136" s="45" t="str" cm="1">
        <f t="array" ref="B136">IF(H136="PROJECT", CHAR(10) &amp; "- " &amp; _xlfn.TEXTJOIN(CHAR(10) &amp; "- ", TRUE, _xlfn._xlws.FILTER($I$9:$I$1000, ($C$9:$C$1000=C136) * ($H$9:$H$1000="Topic"))), "")</f>
        <v/>
      </c>
      <c r="C136" s="45">
        <f>IF(AND(H136="Topic",H135="PROJECT"),C135+1,IF(H136="PROJECT",C135,IF(AND(H136="Topic",H135="Topic"),C135,C135+1)))</f>
        <v>85</v>
      </c>
      <c r="D136" s="57"/>
      <c r="E136" s="58"/>
      <c r="F136" s="54"/>
      <c r="G136" s="52"/>
      <c r="H136" s="52"/>
      <c r="I136" s="61"/>
      <c r="J136" s="62"/>
      <c r="K136" s="135" t="str">
        <f t="shared" si="16"/>
        <v/>
      </c>
      <c r="L136" s="103" t="str">
        <f t="shared" si="17"/>
        <v/>
      </c>
      <c r="M136" s="52">
        <v>0</v>
      </c>
      <c r="N136" s="102" t="str">
        <f t="shared" si="18"/>
        <v/>
      </c>
      <c r="O136" s="103" t="str">
        <f t="shared" si="19"/>
        <v/>
      </c>
      <c r="P136" s="52">
        <v>0</v>
      </c>
      <c r="Q136" s="102" t="str">
        <f t="shared" si="20"/>
        <v/>
      </c>
      <c r="R136" s="103" t="str">
        <f t="shared" si="21"/>
        <v/>
      </c>
      <c r="S136" s="52">
        <v>0</v>
      </c>
      <c r="T136" s="102" t="str">
        <f t="shared" si="22"/>
        <v/>
      </c>
      <c r="U136" s="103" t="str">
        <f t="shared" si="23"/>
        <v/>
      </c>
      <c r="V136" s="52">
        <v>0</v>
      </c>
      <c r="W136" s="87" t="str">
        <f t="shared" si="24"/>
        <v/>
      </c>
      <c r="X136" s="103" t="str">
        <f t="shared" si="25"/>
        <v/>
      </c>
      <c r="Y136" s="52">
        <v>0</v>
      </c>
      <c r="Z136" s="56" t="str">
        <f t="shared" si="26"/>
        <v/>
      </c>
      <c r="AA136" s="56" t="str">
        <f t="shared" si="27"/>
        <v/>
      </c>
      <c r="AB136" s="56" t="str">
        <f t="shared" si="28"/>
        <v/>
      </c>
      <c r="AC136" s="56" t="str">
        <f t="shared" si="29"/>
        <v/>
      </c>
      <c r="AD136" s="56" t="str">
        <f t="shared" si="30"/>
        <v/>
      </c>
      <c r="AE136" s="40"/>
      <c r="AF136" s="40"/>
      <c r="AG136" s="40"/>
      <c r="AH136" s="56" t="str">
        <f t="shared" si="31"/>
        <v/>
      </c>
      <c r="AI136" s="54"/>
      <c r="AJ136" s="54"/>
      <c r="AK136" s="54"/>
      <c r="AL136" s="54"/>
      <c r="AM136" s="54"/>
    </row>
    <row r="137" spans="1:39">
      <c r="A137" s="95"/>
      <c r="B137" s="45" t="str" cm="1">
        <f t="array" ref="B137">IF(H137="PROJECT", CHAR(10) &amp; "- " &amp; _xlfn.TEXTJOIN(CHAR(10) &amp; "- ", TRUE, _xlfn._xlws.FILTER($I$9:$I$1000, ($C$9:$C$1000=C137) * ($H$9:$H$1000="Topic"))), "")</f>
        <v/>
      </c>
      <c r="C137" s="45">
        <f>IF(AND(H137="Topic",H136="PROJECT"),C136+1,IF(H137="PROJECT",C136,IF(AND(H137="Topic",H136="Topic"),C136,C136+1)))</f>
        <v>86</v>
      </c>
      <c r="D137" s="46"/>
      <c r="E137" s="58"/>
      <c r="F137" s="67"/>
      <c r="G137" s="53"/>
      <c r="H137" s="53"/>
      <c r="I137" s="50"/>
      <c r="J137" s="51"/>
      <c r="K137" s="135" t="str">
        <f t="shared" si="16"/>
        <v/>
      </c>
      <c r="L137" s="103" t="str">
        <f t="shared" si="17"/>
        <v/>
      </c>
      <c r="M137" s="53">
        <v>0</v>
      </c>
      <c r="N137" s="102" t="str">
        <f t="shared" si="18"/>
        <v/>
      </c>
      <c r="O137" s="103" t="str">
        <f t="shared" si="19"/>
        <v/>
      </c>
      <c r="P137" s="53">
        <v>0</v>
      </c>
      <c r="Q137" s="102" t="str">
        <f t="shared" si="20"/>
        <v/>
      </c>
      <c r="R137" s="103" t="str">
        <f t="shared" si="21"/>
        <v/>
      </c>
      <c r="S137" s="53">
        <v>0</v>
      </c>
      <c r="T137" s="102" t="str">
        <f t="shared" si="22"/>
        <v/>
      </c>
      <c r="U137" s="103" t="str">
        <f t="shared" si="23"/>
        <v/>
      </c>
      <c r="V137" s="53">
        <v>0</v>
      </c>
      <c r="W137" s="87" t="str">
        <f t="shared" si="24"/>
        <v/>
      </c>
      <c r="X137" s="103" t="str">
        <f t="shared" si="25"/>
        <v/>
      </c>
      <c r="Y137" s="53">
        <v>0</v>
      </c>
      <c r="Z137" s="56" t="str">
        <f t="shared" si="26"/>
        <v/>
      </c>
      <c r="AA137" s="56" t="str">
        <f t="shared" si="27"/>
        <v/>
      </c>
      <c r="AB137" s="56" t="str">
        <f t="shared" si="28"/>
        <v/>
      </c>
      <c r="AC137" s="56" t="str">
        <f t="shared" si="29"/>
        <v/>
      </c>
      <c r="AD137" s="56" t="str">
        <f t="shared" si="30"/>
        <v/>
      </c>
      <c r="AE137" s="40"/>
      <c r="AF137" s="40"/>
      <c r="AG137" s="40"/>
      <c r="AH137" s="56" t="str">
        <f t="shared" si="31"/>
        <v/>
      </c>
      <c r="AI137" s="54"/>
      <c r="AJ137" s="54"/>
      <c r="AK137" s="54"/>
      <c r="AL137" s="54"/>
      <c r="AM137" s="54"/>
    </row>
    <row r="138" spans="1:39">
      <c r="A138" s="95"/>
      <c r="B138" s="45" t="str" cm="1">
        <f t="array" ref="B138">IF(H138="PROJECT", CHAR(10) &amp; "- " &amp; _xlfn.TEXTJOIN(CHAR(10) &amp; "- ", TRUE, _xlfn._xlws.FILTER($I$9:$I$1000, ($C$9:$C$1000=C138) * ($H$9:$H$1000="Topic"))), "")</f>
        <v/>
      </c>
      <c r="C138" s="45">
        <f>IF(AND(H138="Topic",H137="PROJECT"),C137+1,IF(H138="PROJECT",C137,IF(AND(H138="Topic",H137="Topic"),C137,C137+1)))</f>
        <v>87</v>
      </c>
      <c r="D138" s="57"/>
      <c r="E138" s="58"/>
      <c r="F138" s="54"/>
      <c r="G138" s="52"/>
      <c r="H138" s="52"/>
      <c r="I138" s="61"/>
      <c r="J138" s="62"/>
      <c r="K138" s="135" t="str">
        <f t="shared" ref="K138:K200" si="32">IF(H138="Topic",
"[ROLE] Friendly tutor specializing in " &amp; $I$2 &amp; " | " &amp;
"[TOPIC] " &amp; I138 &amp; " | " &amp;
"[LEVEL] " &amp; G138 &amp; " | " &amp;
"[COUNT] " &amp; D138 &amp; " examples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$A138 &amp; " lines of EXECUTABLE code (STRICT: Do NOT count comments or blank lines). - NEVER exceed this limit. | " &amp;
"[FUNCTION RULE] Rule: " &amp; IF(G138="Beginner","Focus: basic async/await, simple Future functions, synchronous Stream handling.", IF(G138="Intermediate", "Integrate StreamControllers (event-driven), async* generators, explicit state transitions.", "stateful class instances with strict typing or Stream-based message passing")) &amp; " | " &amp;
"[CODE_CONSTRAINTS_RULE] Each example MUST: - Use stateful class instances with strict typing or Stream-based message passing - Print steps &amp; result via print() or developer.log() inside isolated scopes or error handlers - MAX " &amp; $A138 &amp; " executable lines (comments/blanks excluded) - NEVER exceed limit. | " &amp;
"[I_O_PARADIGM] Use standard event passing via StreamController.add or SendPort.send and gracefully handle sealed classes representing states, Records like (response, newState), or typed Futures/Streams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Handle missing, malformed, or inconsistent data safely, utilizing pattern matching if possible. | " &amp;
"[COMMENT CONSTRAINTS] Code MUST include sufficient inline comments explaining WHAT the code does AND WHY it is written that way. Density: Beginner = high, Intermediate = medium, Advanced = 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D138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3">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B138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async/await and Future usage. Do NOT expect complex StreamControllers or Isolates unless explicitly demanded.", IF(G138="Intermediate", "Expect structured Stream handling and isolate usage. Look for proper state encapsulation using classes and appropriate use of non-blocking async operations.", "Expect complete apps with bi-directional Isolate communication, clean separation of UI/Logic interfaces, and exhaustive pattern matching with sealed classes.")) &amp; " | " &amp;
_xlfn._LONGTEXT("[CODE_QUALITY_POLICIES]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34">IF(H138="Topic",
"[ROLE] Careless " &amp; $I$2 &amp; " Developer | " &amp;
"[TASK] Generate debugging challenges in " &amp; $I$2 &amp; " | | " &amp;
"[TOPIC] " &amp; I138 &amp; " | | " &amp;
"[LEVEL] " &amp; G138 &amp; " | | " &amp;
"[COUNT] " &amp; D138 &amp; " challenges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 or Isolate - Explicit typed state initialization - At least 1 asynchronous event listener or Future handler - " &amp; IF(G138="Beginner", "5–15", IF(G138="Intermediate", "10–25", "15–35")) &amp; " lines of EXECUTABLE broken Dart code per example (STRICT: Do NOT count blank lines). Enforce static typing and avoid 'dynamic'. | All challenges MUST have similar async abstraction depth and architectural complexity.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35">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B138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36">IF(H138="Topic",
"[ROLE] Tech Lead | " &amp;
"[TASK] Assign incomplete " &amp; $I$2 &amp; " script challenges | " &amp;
"[TOPIC] " &amp; I138 &amp; " | " &amp;
"[LEVEL] " &amp; G138 &amp; " | " &amp;
"[COUNT] " &amp; D138 &amp; " challenges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 " &amp;
"[CHALLENGE_CONSTRAINTS_POLICY] Each challenge MUST include: - A functional StreamController, Isolate, or Class managing continuous state with strict typing. - " &amp; IF(G138="Beginner","5–15", IF(G138="Intermediate","10–25","15–35")) &amp; " lines of EXECUTABLE base Dart code (STRICT: Do NOT count comments or TODOs). Length MUST vary. Enforce static typing and null safety.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37">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B138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38">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39">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B138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"[PYTHON QUALITY RULE - STRICT] Code MUST adhere strictly to Effective Dart style guidelines. Use camelCase for variables/functions, PascalCase for classes, snake_case for files. Avoid global state; emphasize strict typing and sound async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0">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1">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B138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Effective Dart style guidelines. Use camelCase for variables/functions, PascalCase for classes, snake_case for files. NEVER leak state globally; enforce Sound Null Safety. Prioritize modern async/await ","and robust Stream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2">IF(H138&lt;&gt;"PROJECT","",
"[TASK] Teach through a practical " &amp; $I$2 &amp; " - " &amp; $I$3 &amp; " project following the micro-learning methodology, acting as a supportive tutor, creating a project about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comms, complex Stream transformations, exhaustive switch events. | " &amp;
_xlfn._LONGTEXT("[VISUAL_ARCHITECTURE_COMMENTS]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3">IF(H138&lt;&gt;"PROJECT","",
"[ROLE] Careless " &amp; $I$2 &amp; " Developer | " &amp;
"[TASK] Generate debugging project in " &amp; $I$2 &amp; " | " &amp;
"[PROJECT] " &amp; I138 &amp; " | " &amp;
"[TOPICS USED] " &amp; B138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44">IF(H138&lt;&gt;"PROJECT","",
"[ROLE] Tech Lead | " &amp;
"[TASK] Assign incomplete project script | " &amp;
"[PROJECT]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dart pub tooling and pubspec.yaml for dependencies. | " &amp;
"[CHALLENGE_CONSTRAINTS_POLICY] MUST be between " &amp; IF(G138="Beginner","25–40", IF(G138="Intermediate","30–60","40–100")) &amp; " lines of EXECUTABLE base Dart code (STRICT: Do NOT count comments or TODOs). Must feature Stream-based event pipelines or asynchronous isolate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45">IF(H138&lt;&gt;"PROJECT","",
"[ROLE] Tech Lead | " &amp;
"[TASK] Provide a messy but functional project for refactoring | " &amp;
"[PROJECT] " &amp; I138 &amp; " | " &amp;
"[TOPICS USED] " &amp; B138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46">IF(H138&lt;&gt;"PROJECT","",
"[ROLE] Tech Product Manager assigning a " &amp; $I$2 &amp; " Jira Ticket | " &amp;
"[TASK] Provide a guided project implementation with full solution | " &amp;
"[PROJECT] " &amp; I138 &amp; " | " &amp;
"[TOPICS USED] " &amp; B138 &amp; " | " &amp;
"[LEVEL] " &amp; G138 &amp; " | " &amp;
"[PERSONA RULE] Act as a professional Tech Product Manager defining a project ticket | " &amp;
"[LIBRARY BEING LEARNED] " &amp; $I$3 &amp; " | " &amp;
_xlfn._LONGTEXT("[ECOSYSTEM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1"/>
        <v/>
      </c>
      <c r="AI138" s="54"/>
      <c r="AJ138" s="54"/>
      <c r="AK138" s="54"/>
      <c r="AL138" s="54"/>
      <c r="AM138" s="54"/>
    </row>
    <row r="139" spans="1:39">
      <c r="A139" s="95"/>
      <c r="B139" s="45" t="str" cm="1">
        <f t="array" ref="B139">IF(H139="PROJECT", CHAR(10) &amp; "- " &amp; _xlfn.TEXTJOIN(CHAR(10) &amp; "- ", TRUE, _xlfn._xlws.FILTER($I$9:$I$1000, ($C$9:$C$1000=C139) * ($H$9:$H$1000="Topic"))), "")</f>
        <v/>
      </c>
      <c r="C139" s="45">
        <f>IF(AND(H139="Topic",H138="PROJECT"),C138+1,IF(H139="PROJECT",C138,IF(AND(H139="Topic",H138="Topic"),C138,C138+1)))</f>
        <v>88</v>
      </c>
      <c r="D139" s="46"/>
      <c r="E139" s="58"/>
      <c r="F139" s="67"/>
      <c r="G139" s="53"/>
      <c r="H139" s="53"/>
      <c r="I139" s="50"/>
      <c r="J139" s="51"/>
      <c r="K139" s="135" t="str">
        <f t="shared" si="32"/>
        <v/>
      </c>
      <c r="L139" s="103" t="str">
        <f t="shared" si="33"/>
        <v/>
      </c>
      <c r="M139" s="53">
        <v>0</v>
      </c>
      <c r="N139" s="102" t="str">
        <f t="shared" si="34"/>
        <v/>
      </c>
      <c r="O139" s="103" t="str">
        <f t="shared" si="35"/>
        <v/>
      </c>
      <c r="P139" s="53">
        <v>0</v>
      </c>
      <c r="Q139" s="102" t="str">
        <f t="shared" si="36"/>
        <v/>
      </c>
      <c r="R139" s="103" t="str">
        <f t="shared" si="37"/>
        <v/>
      </c>
      <c r="S139" s="53">
        <v>0</v>
      </c>
      <c r="T139" s="102" t="str">
        <f t="shared" si="38"/>
        <v/>
      </c>
      <c r="U139" s="103" t="str">
        <f t="shared" si="39"/>
        <v/>
      </c>
      <c r="V139" s="53">
        <v>0</v>
      </c>
      <c r="W139" s="87" t="str">
        <f t="shared" si="40"/>
        <v/>
      </c>
      <c r="X139" s="103" t="str">
        <f t="shared" si="41"/>
        <v/>
      </c>
      <c r="Y139" s="53">
        <v>0</v>
      </c>
      <c r="Z139" s="56" t="str">
        <f t="shared" si="42"/>
        <v/>
      </c>
      <c r="AA139" s="56" t="str">
        <f t="shared" si="43"/>
        <v/>
      </c>
      <c r="AB139" s="56" t="str">
        <f t="shared" si="44"/>
        <v/>
      </c>
      <c r="AC139" s="56" t="str">
        <f t="shared" si="45"/>
        <v/>
      </c>
      <c r="AD139" s="56" t="str">
        <f t="shared" si="46"/>
        <v/>
      </c>
      <c r="AE139" s="40"/>
      <c r="AF139" s="40"/>
      <c r="AG139" s="40"/>
      <c r="AH139" s="56" t="str">
        <f t="shared" si="31"/>
        <v/>
      </c>
      <c r="AI139" s="54"/>
      <c r="AJ139" s="54"/>
      <c r="AK139" s="54"/>
      <c r="AL139" s="54"/>
      <c r="AM139" s="54"/>
    </row>
    <row r="140" spans="1:39">
      <c r="A140" s="95"/>
      <c r="B140" s="45" t="str" cm="1">
        <f t="array" ref="B140">IF(H140="PROJECT", CHAR(10) &amp; "- " &amp; _xlfn.TEXTJOIN(CHAR(10) &amp; "- ", TRUE, _xlfn._xlws.FILTER($I$9:$I$1000, ($C$9:$C$1000=C140) * ($H$9:$H$1000="Topic"))), "")</f>
        <v/>
      </c>
      <c r="C140" s="45">
        <f>IF(AND(H140="Topic",H139="PROJECT"),C139+1,IF(H140="PROJECT",C139,IF(AND(H140="Topic",H139="Topic"),C139,C139+1)))</f>
        <v>89</v>
      </c>
      <c r="D140" s="57"/>
      <c r="E140" s="58"/>
      <c r="F140" s="54"/>
      <c r="G140" s="52"/>
      <c r="H140" s="52"/>
      <c r="I140" s="61"/>
      <c r="J140" s="62"/>
      <c r="K140" s="135" t="str">
        <f t="shared" si="32"/>
        <v/>
      </c>
      <c r="L140" s="103" t="str">
        <f t="shared" si="33"/>
        <v/>
      </c>
      <c r="M140" s="52">
        <v>0</v>
      </c>
      <c r="N140" s="102" t="str">
        <f t="shared" si="34"/>
        <v/>
      </c>
      <c r="O140" s="103" t="str">
        <f t="shared" si="35"/>
        <v/>
      </c>
      <c r="P140" s="52">
        <v>0</v>
      </c>
      <c r="Q140" s="102" t="str">
        <f t="shared" si="36"/>
        <v/>
      </c>
      <c r="R140" s="103" t="str">
        <f t="shared" si="37"/>
        <v/>
      </c>
      <c r="S140" s="52">
        <v>0</v>
      </c>
      <c r="T140" s="102" t="str">
        <f t="shared" si="38"/>
        <v/>
      </c>
      <c r="U140" s="103" t="str">
        <f t="shared" si="39"/>
        <v/>
      </c>
      <c r="V140" s="52">
        <v>0</v>
      </c>
      <c r="W140" s="87" t="str">
        <f t="shared" si="40"/>
        <v/>
      </c>
      <c r="X140" s="103" t="str">
        <f t="shared" si="41"/>
        <v/>
      </c>
      <c r="Y140" s="52">
        <v>0</v>
      </c>
      <c r="Z140" s="56" t="str">
        <f t="shared" si="42"/>
        <v/>
      </c>
      <c r="AA140" s="56" t="str">
        <f t="shared" si="43"/>
        <v/>
      </c>
      <c r="AB140" s="56" t="str">
        <f t="shared" si="44"/>
        <v/>
      </c>
      <c r="AC140" s="56" t="str">
        <f t="shared" si="45"/>
        <v/>
      </c>
      <c r="AD140" s="56" t="str">
        <f t="shared" si="46"/>
        <v/>
      </c>
      <c r="AE140" s="40"/>
      <c r="AF140" s="40"/>
      <c r="AG140" s="40"/>
      <c r="AH140" s="56" t="str">
        <f t="shared" si="31"/>
        <v/>
      </c>
      <c r="AI140" s="54"/>
      <c r="AJ140" s="54"/>
      <c r="AK140" s="54"/>
      <c r="AL140" s="54"/>
      <c r="AM140" s="54"/>
    </row>
    <row r="141" spans="1:39">
      <c r="A141" s="95"/>
      <c r="B141" s="45" t="str" cm="1">
        <f t="array" ref="B141">IF(H141="PROJECT", CHAR(10) &amp; "- " &amp; _xlfn.TEXTJOIN(CHAR(10) &amp; "- ", TRUE, _xlfn._xlws.FILTER($I$9:$I$1000, ($C$9:$C$1000=C141) * ($H$9:$H$1000="Topic"))), "")</f>
        <v/>
      </c>
      <c r="C141" s="45">
        <f>IF(AND(H141="Topic",H140="PROJECT"),C140+1,IF(H141="PROJECT",C140,IF(AND(H141="Topic",H140="Topic"),C140,C140+1)))</f>
        <v>90</v>
      </c>
      <c r="D141" s="46"/>
      <c r="E141" s="58"/>
      <c r="F141" s="67"/>
      <c r="G141" s="53"/>
      <c r="H141" s="53"/>
      <c r="I141" s="50"/>
      <c r="J141" s="51"/>
      <c r="K141" s="135" t="str">
        <f t="shared" si="32"/>
        <v/>
      </c>
      <c r="L141" s="103" t="str">
        <f t="shared" si="33"/>
        <v/>
      </c>
      <c r="M141" s="53">
        <v>0</v>
      </c>
      <c r="N141" s="102" t="str">
        <f t="shared" si="34"/>
        <v/>
      </c>
      <c r="O141" s="103" t="str">
        <f t="shared" si="35"/>
        <v/>
      </c>
      <c r="P141" s="53">
        <v>0</v>
      </c>
      <c r="Q141" s="102" t="str">
        <f t="shared" si="36"/>
        <v/>
      </c>
      <c r="R141" s="103" t="str">
        <f t="shared" si="37"/>
        <v/>
      </c>
      <c r="S141" s="53">
        <v>0</v>
      </c>
      <c r="T141" s="102" t="str">
        <f t="shared" si="38"/>
        <v/>
      </c>
      <c r="U141" s="103" t="str">
        <f t="shared" si="39"/>
        <v/>
      </c>
      <c r="V141" s="53">
        <v>0</v>
      </c>
      <c r="W141" s="87" t="str">
        <f t="shared" si="40"/>
        <v/>
      </c>
      <c r="X141" s="103" t="str">
        <f t="shared" si="41"/>
        <v/>
      </c>
      <c r="Y141" s="53">
        <v>0</v>
      </c>
      <c r="Z141" s="56" t="str">
        <f t="shared" si="42"/>
        <v/>
      </c>
      <c r="AA141" s="56" t="str">
        <f t="shared" si="43"/>
        <v/>
      </c>
      <c r="AB141" s="56" t="str">
        <f t="shared" si="44"/>
        <v/>
      </c>
      <c r="AC141" s="56" t="str">
        <f t="shared" si="45"/>
        <v/>
      </c>
      <c r="AD141" s="56" t="str">
        <f t="shared" si="46"/>
        <v/>
      </c>
      <c r="AE141" s="40"/>
      <c r="AF141" s="40"/>
      <c r="AG141" s="40"/>
      <c r="AH141" s="56" t="str">
        <f t="shared" ref="AH141:AH200" si="47">IF(AE141=$B$6,AG141,"")</f>
        <v/>
      </c>
      <c r="AI141" s="54"/>
      <c r="AJ141" s="54"/>
      <c r="AK141" s="54"/>
      <c r="AL141" s="54"/>
      <c r="AM141" s="54"/>
    </row>
    <row r="142" spans="1:39">
      <c r="A142" s="95"/>
      <c r="B142" s="45" t="str" cm="1">
        <f t="array" ref="B142">IF(H142="PROJECT", CHAR(10) &amp; "- " &amp; _xlfn.TEXTJOIN(CHAR(10) &amp; "- ", TRUE, _xlfn._xlws.FILTER($I$9:$I$1000, ($C$9:$C$1000=C142) * ($H$9:$H$1000="Topic"))), "")</f>
        <v/>
      </c>
      <c r="C142" s="45">
        <f>IF(AND(H142="Topic",H141="PROJECT"),C141+1,IF(H142="PROJECT",C141,IF(AND(H142="Topic",H141="Topic"),C141,C141+1)))</f>
        <v>91</v>
      </c>
      <c r="D142" s="57"/>
      <c r="E142" s="58"/>
      <c r="F142" s="54"/>
      <c r="G142" s="52"/>
      <c r="H142" s="52"/>
      <c r="I142" s="61"/>
      <c r="J142" s="62"/>
      <c r="K142" s="135" t="str">
        <f t="shared" si="32"/>
        <v/>
      </c>
      <c r="L142" s="103" t="str">
        <f t="shared" si="33"/>
        <v/>
      </c>
      <c r="M142" s="52">
        <v>0</v>
      </c>
      <c r="N142" s="102" t="str">
        <f t="shared" si="34"/>
        <v/>
      </c>
      <c r="O142" s="103" t="str">
        <f t="shared" si="35"/>
        <v/>
      </c>
      <c r="P142" s="52">
        <v>0</v>
      </c>
      <c r="Q142" s="102" t="str">
        <f t="shared" si="36"/>
        <v/>
      </c>
      <c r="R142" s="103" t="str">
        <f t="shared" si="37"/>
        <v/>
      </c>
      <c r="S142" s="52">
        <v>0</v>
      </c>
      <c r="T142" s="102" t="str">
        <f t="shared" si="38"/>
        <v/>
      </c>
      <c r="U142" s="103" t="str">
        <f t="shared" si="39"/>
        <v/>
      </c>
      <c r="V142" s="52">
        <v>0</v>
      </c>
      <c r="W142" s="87" t="str">
        <f t="shared" si="40"/>
        <v/>
      </c>
      <c r="X142" s="103" t="str">
        <f t="shared" si="41"/>
        <v/>
      </c>
      <c r="Y142" s="52">
        <v>0</v>
      </c>
      <c r="Z142" s="56" t="str">
        <f t="shared" si="42"/>
        <v/>
      </c>
      <c r="AA142" s="56" t="str">
        <f t="shared" si="43"/>
        <v/>
      </c>
      <c r="AB142" s="56" t="str">
        <f t="shared" si="44"/>
        <v/>
      </c>
      <c r="AC142" s="56" t="str">
        <f t="shared" si="45"/>
        <v/>
      </c>
      <c r="AD142" s="56" t="str">
        <f t="shared" si="46"/>
        <v/>
      </c>
      <c r="AE142" s="40"/>
      <c r="AF142" s="40"/>
      <c r="AG142" s="40"/>
      <c r="AH142" s="56" t="str">
        <f t="shared" si="47"/>
        <v/>
      </c>
      <c r="AI142" s="54"/>
      <c r="AJ142" s="54"/>
      <c r="AK142" s="54"/>
      <c r="AL142" s="54"/>
      <c r="AM142" s="54"/>
    </row>
    <row r="143" spans="1:39">
      <c r="A143" s="95"/>
      <c r="B143" s="45" t="str" cm="1">
        <f t="array" ref="B143">IF(H143="PROJECT", CHAR(10) &amp; "- " &amp; _xlfn.TEXTJOIN(CHAR(10) &amp; "- ", TRUE, _xlfn._xlws.FILTER($I$9:$I$1000, ($C$9:$C$1000=C143) * ($H$9:$H$1000="Topic"))), "")</f>
        <v/>
      </c>
      <c r="C143" s="45">
        <f>IF(AND(H143="Topic",H142="PROJECT"),C142+1,IF(H143="PROJECT",C142,IF(AND(H143="Topic",H142="Topic"),C142,C142+1)))</f>
        <v>92</v>
      </c>
      <c r="D143" s="46"/>
      <c r="E143" s="58"/>
      <c r="F143" s="67"/>
      <c r="G143" s="53"/>
      <c r="H143" s="53"/>
      <c r="I143" s="50"/>
      <c r="J143" s="51"/>
      <c r="K143" s="135" t="str">
        <f t="shared" si="32"/>
        <v/>
      </c>
      <c r="L143" s="103" t="str">
        <f t="shared" si="33"/>
        <v/>
      </c>
      <c r="M143" s="53">
        <v>0</v>
      </c>
      <c r="N143" s="102" t="str">
        <f t="shared" si="34"/>
        <v/>
      </c>
      <c r="O143" s="103" t="str">
        <f t="shared" si="35"/>
        <v/>
      </c>
      <c r="P143" s="53">
        <v>0</v>
      </c>
      <c r="Q143" s="102" t="str">
        <f t="shared" si="36"/>
        <v/>
      </c>
      <c r="R143" s="103" t="str">
        <f t="shared" si="37"/>
        <v/>
      </c>
      <c r="S143" s="53">
        <v>0</v>
      </c>
      <c r="T143" s="102" t="str">
        <f t="shared" si="38"/>
        <v/>
      </c>
      <c r="U143" s="103" t="str">
        <f t="shared" si="39"/>
        <v/>
      </c>
      <c r="V143" s="53">
        <v>0</v>
      </c>
      <c r="W143" s="87" t="str">
        <f t="shared" si="40"/>
        <v/>
      </c>
      <c r="X143" s="103" t="str">
        <f t="shared" si="41"/>
        <v/>
      </c>
      <c r="Y143" s="53">
        <v>0</v>
      </c>
      <c r="Z143" s="56" t="str">
        <f t="shared" si="42"/>
        <v/>
      </c>
      <c r="AA143" s="56" t="str">
        <f t="shared" si="43"/>
        <v/>
      </c>
      <c r="AB143" s="56" t="str">
        <f t="shared" si="44"/>
        <v/>
      </c>
      <c r="AC143" s="56" t="str">
        <f t="shared" si="45"/>
        <v/>
      </c>
      <c r="AD143" s="56" t="str">
        <f t="shared" si="46"/>
        <v/>
      </c>
      <c r="AE143" s="40"/>
      <c r="AF143" s="40"/>
      <c r="AG143" s="40"/>
      <c r="AH143" s="56" t="str">
        <f t="shared" si="47"/>
        <v/>
      </c>
      <c r="AI143" s="54"/>
      <c r="AJ143" s="54"/>
      <c r="AK143" s="54"/>
      <c r="AL143" s="54"/>
      <c r="AM143" s="54"/>
    </row>
    <row r="144" spans="1:39">
      <c r="A144" s="95"/>
      <c r="B144" s="45" t="str" cm="1">
        <f t="array" ref="B144">IF(H144="PROJECT", CHAR(10) &amp; "- " &amp; _xlfn.TEXTJOIN(CHAR(10) &amp; "- ", TRUE, _xlfn._xlws.FILTER($I$9:$I$1000, ($C$9:$C$1000=C144) * ($H$9:$H$1000="Topic"))), "")</f>
        <v/>
      </c>
      <c r="C144" s="45">
        <f>IF(AND(H144="Topic",H143="PROJECT"),C143+1,IF(H144="PROJECT",C143,IF(AND(H144="Topic",H143="Topic"),C143,C143+1)))</f>
        <v>93</v>
      </c>
      <c r="D144" s="57"/>
      <c r="E144" s="58"/>
      <c r="F144" s="54"/>
      <c r="G144" s="52"/>
      <c r="H144" s="52"/>
      <c r="I144" s="61"/>
      <c r="J144" s="62"/>
      <c r="K144" s="135" t="str">
        <f t="shared" si="32"/>
        <v/>
      </c>
      <c r="L144" s="103" t="str">
        <f t="shared" si="33"/>
        <v/>
      </c>
      <c r="M144" s="52">
        <v>0</v>
      </c>
      <c r="N144" s="102" t="str">
        <f t="shared" si="34"/>
        <v/>
      </c>
      <c r="O144" s="103" t="str">
        <f t="shared" si="35"/>
        <v/>
      </c>
      <c r="P144" s="52">
        <v>0</v>
      </c>
      <c r="Q144" s="102" t="str">
        <f t="shared" si="36"/>
        <v/>
      </c>
      <c r="R144" s="103" t="str">
        <f t="shared" si="37"/>
        <v/>
      </c>
      <c r="S144" s="52">
        <v>0</v>
      </c>
      <c r="T144" s="102" t="str">
        <f t="shared" si="38"/>
        <v/>
      </c>
      <c r="U144" s="103" t="str">
        <f t="shared" si="39"/>
        <v/>
      </c>
      <c r="V144" s="52">
        <v>0</v>
      </c>
      <c r="W144" s="87" t="str">
        <f t="shared" si="40"/>
        <v/>
      </c>
      <c r="X144" s="103" t="str">
        <f t="shared" si="41"/>
        <v/>
      </c>
      <c r="Y144" s="52">
        <v>0</v>
      </c>
      <c r="Z144" s="56" t="str">
        <f t="shared" si="42"/>
        <v/>
      </c>
      <c r="AA144" s="56" t="str">
        <f t="shared" si="43"/>
        <v/>
      </c>
      <c r="AB144" s="56" t="str">
        <f t="shared" si="44"/>
        <v/>
      </c>
      <c r="AC144" s="56" t="str">
        <f t="shared" si="45"/>
        <v/>
      </c>
      <c r="AD144" s="56" t="str">
        <f t="shared" si="46"/>
        <v/>
      </c>
      <c r="AE144" s="40"/>
      <c r="AF144" s="40"/>
      <c r="AG144" s="40"/>
      <c r="AH144" s="56" t="str">
        <f t="shared" si="47"/>
        <v/>
      </c>
      <c r="AI144" s="54"/>
      <c r="AJ144" s="54"/>
      <c r="AK144" s="54"/>
      <c r="AL144" s="54"/>
      <c r="AM144" s="54"/>
    </row>
    <row r="145" spans="1:39">
      <c r="A145" s="95"/>
      <c r="B145" s="45" t="str" cm="1">
        <f t="array" ref="B145">IF(H145="PROJECT", CHAR(10) &amp; "- " &amp; _xlfn.TEXTJOIN(CHAR(10) &amp; "- ", TRUE, _xlfn._xlws.FILTER($I$9:$I$1000, ($C$9:$C$1000=C145) * ($H$9:$H$1000="Topic"))), "")</f>
        <v/>
      </c>
      <c r="C145" s="45">
        <f>IF(AND(H145="Topic",H144="PROJECT"),C144+1,IF(H145="PROJECT",C144,IF(AND(H145="Topic",H144="Topic"),C144,C144+1)))</f>
        <v>94</v>
      </c>
      <c r="D145" s="46"/>
      <c r="E145" s="58"/>
      <c r="F145" s="67"/>
      <c r="G145" s="53"/>
      <c r="H145" s="53"/>
      <c r="I145" s="50"/>
      <c r="J145" s="51"/>
      <c r="K145" s="135" t="str">
        <f t="shared" si="32"/>
        <v/>
      </c>
      <c r="L145" s="103" t="str">
        <f t="shared" si="33"/>
        <v/>
      </c>
      <c r="M145" s="53">
        <v>0</v>
      </c>
      <c r="N145" s="102" t="str">
        <f t="shared" si="34"/>
        <v/>
      </c>
      <c r="O145" s="103" t="str">
        <f t="shared" si="35"/>
        <v/>
      </c>
      <c r="P145" s="53">
        <v>0</v>
      </c>
      <c r="Q145" s="102" t="str">
        <f t="shared" si="36"/>
        <v/>
      </c>
      <c r="R145" s="103" t="str">
        <f t="shared" si="37"/>
        <v/>
      </c>
      <c r="S145" s="53">
        <v>0</v>
      </c>
      <c r="T145" s="102" t="str">
        <f t="shared" si="38"/>
        <v/>
      </c>
      <c r="U145" s="103" t="str">
        <f t="shared" si="39"/>
        <v/>
      </c>
      <c r="V145" s="53">
        <v>0</v>
      </c>
      <c r="W145" s="87" t="str">
        <f t="shared" si="40"/>
        <v/>
      </c>
      <c r="X145" s="103" t="str">
        <f t="shared" si="41"/>
        <v/>
      </c>
      <c r="Y145" s="53">
        <v>0</v>
      </c>
      <c r="Z145" s="56" t="str">
        <f t="shared" si="42"/>
        <v/>
      </c>
      <c r="AA145" s="56" t="str">
        <f t="shared" si="43"/>
        <v/>
      </c>
      <c r="AB145" s="56" t="str">
        <f t="shared" si="44"/>
        <v/>
      </c>
      <c r="AC145" s="56" t="str">
        <f t="shared" si="45"/>
        <v/>
      </c>
      <c r="AD145" s="56" t="str">
        <f t="shared" si="46"/>
        <v/>
      </c>
      <c r="AE145" s="40"/>
      <c r="AF145" s="40"/>
      <c r="AG145" s="40"/>
      <c r="AH145" s="56" t="str">
        <f t="shared" si="47"/>
        <v/>
      </c>
      <c r="AI145" s="54"/>
      <c r="AJ145" s="54"/>
      <c r="AK145" s="54"/>
      <c r="AL145" s="54"/>
      <c r="AM145" s="54"/>
    </row>
    <row r="146" spans="1:39">
      <c r="A146" s="95"/>
      <c r="B146" s="45" t="str" cm="1">
        <f t="array" ref="B146">IF(H146="PROJECT", CHAR(10) &amp; "- " &amp; _xlfn.TEXTJOIN(CHAR(10) &amp; "- ", TRUE, _xlfn._xlws.FILTER($I$9:$I$1000, ($C$9:$C$1000=C146) * ($H$9:$H$1000="Topic"))), "")</f>
        <v/>
      </c>
      <c r="C146" s="45">
        <f>IF(AND(H146="Topic",H145="PROJECT"),C145+1,IF(H146="PROJECT",C145,IF(AND(H146="Topic",H145="Topic"),C145,C145+1)))</f>
        <v>95</v>
      </c>
      <c r="D146" s="57"/>
      <c r="E146" s="58"/>
      <c r="F146" s="54"/>
      <c r="G146" s="52"/>
      <c r="H146" s="52"/>
      <c r="I146" s="61"/>
      <c r="J146" s="62"/>
      <c r="K146" s="135" t="str">
        <f t="shared" si="32"/>
        <v/>
      </c>
      <c r="L146" s="103" t="str">
        <f t="shared" si="33"/>
        <v/>
      </c>
      <c r="M146" s="52">
        <v>0</v>
      </c>
      <c r="N146" s="102" t="str">
        <f t="shared" si="34"/>
        <v/>
      </c>
      <c r="O146" s="103" t="str">
        <f t="shared" si="35"/>
        <v/>
      </c>
      <c r="P146" s="52">
        <v>0</v>
      </c>
      <c r="Q146" s="102" t="str">
        <f t="shared" si="36"/>
        <v/>
      </c>
      <c r="R146" s="103" t="str">
        <f t="shared" si="37"/>
        <v/>
      </c>
      <c r="S146" s="52">
        <v>0</v>
      </c>
      <c r="T146" s="102" t="str">
        <f t="shared" si="38"/>
        <v/>
      </c>
      <c r="U146" s="103" t="str">
        <f t="shared" si="39"/>
        <v/>
      </c>
      <c r="V146" s="52">
        <v>0</v>
      </c>
      <c r="W146" s="87" t="str">
        <f t="shared" si="40"/>
        <v/>
      </c>
      <c r="X146" s="103" t="str">
        <f t="shared" si="41"/>
        <v/>
      </c>
      <c r="Y146" s="52">
        <v>0</v>
      </c>
      <c r="Z146" s="56" t="str">
        <f t="shared" si="42"/>
        <v/>
      </c>
      <c r="AA146" s="56" t="str">
        <f t="shared" si="43"/>
        <v/>
      </c>
      <c r="AB146" s="56" t="str">
        <f t="shared" si="44"/>
        <v/>
      </c>
      <c r="AC146" s="56" t="str">
        <f t="shared" si="45"/>
        <v/>
      </c>
      <c r="AD146" s="56" t="str">
        <f t="shared" si="46"/>
        <v/>
      </c>
      <c r="AE146" s="40"/>
      <c r="AF146" s="40"/>
      <c r="AG146" s="40"/>
      <c r="AH146" s="56" t="str">
        <f t="shared" si="47"/>
        <v/>
      </c>
      <c r="AI146" s="54"/>
      <c r="AJ146" s="54"/>
      <c r="AK146" s="54"/>
      <c r="AL146" s="54"/>
      <c r="AM146" s="54"/>
    </row>
    <row r="147" spans="1:39">
      <c r="A147" s="95"/>
      <c r="B147" s="45" t="str" cm="1">
        <f t="array" ref="B147">IF(H147="PROJECT", CHAR(10) &amp; "- " &amp; _xlfn.TEXTJOIN(CHAR(10) &amp; "- ", TRUE, _xlfn._xlws.FILTER($I$9:$I$1000, ($C$9:$C$1000=C147) * ($H$9:$H$1000="Topic"))), "")</f>
        <v/>
      </c>
      <c r="C147" s="45">
        <f>IF(AND(H147="Topic",H146="PROJECT"),C146+1,IF(H147="PROJECT",C146,IF(AND(H147="Topic",H146="Topic"),C146,C146+1)))</f>
        <v>96</v>
      </c>
      <c r="D147" s="46"/>
      <c r="E147" s="58"/>
      <c r="F147" s="67"/>
      <c r="G147" s="53"/>
      <c r="H147" s="53"/>
      <c r="I147" s="50"/>
      <c r="J147" s="51"/>
      <c r="K147" s="135" t="str">
        <f t="shared" si="32"/>
        <v/>
      </c>
      <c r="L147" s="103" t="str">
        <f t="shared" si="33"/>
        <v/>
      </c>
      <c r="M147" s="53">
        <v>0</v>
      </c>
      <c r="N147" s="102" t="str">
        <f t="shared" si="34"/>
        <v/>
      </c>
      <c r="O147" s="103" t="str">
        <f t="shared" si="35"/>
        <v/>
      </c>
      <c r="P147" s="53">
        <v>0</v>
      </c>
      <c r="Q147" s="102" t="str">
        <f t="shared" si="36"/>
        <v/>
      </c>
      <c r="R147" s="103" t="str">
        <f t="shared" si="37"/>
        <v/>
      </c>
      <c r="S147" s="53">
        <v>0</v>
      </c>
      <c r="T147" s="102" t="str">
        <f t="shared" si="38"/>
        <v/>
      </c>
      <c r="U147" s="103" t="str">
        <f t="shared" si="39"/>
        <v/>
      </c>
      <c r="V147" s="53">
        <v>0</v>
      </c>
      <c r="W147" s="87" t="str">
        <f t="shared" si="40"/>
        <v/>
      </c>
      <c r="X147" s="103" t="str">
        <f t="shared" si="41"/>
        <v/>
      </c>
      <c r="Y147" s="53">
        <v>0</v>
      </c>
      <c r="Z147" s="56" t="str">
        <f t="shared" si="42"/>
        <v/>
      </c>
      <c r="AA147" s="56" t="str">
        <f t="shared" si="43"/>
        <v/>
      </c>
      <c r="AB147" s="56" t="str">
        <f t="shared" si="44"/>
        <v/>
      </c>
      <c r="AC147" s="56" t="str">
        <f t="shared" si="45"/>
        <v/>
      </c>
      <c r="AD147" s="56" t="str">
        <f t="shared" si="46"/>
        <v/>
      </c>
      <c r="AE147" s="40"/>
      <c r="AF147" s="40"/>
      <c r="AG147" s="40"/>
      <c r="AH147" s="56" t="str">
        <f t="shared" si="47"/>
        <v/>
      </c>
      <c r="AI147" s="54"/>
      <c r="AJ147" s="54"/>
      <c r="AK147" s="54"/>
      <c r="AL147" s="54"/>
      <c r="AM147" s="54"/>
    </row>
    <row r="148" spans="1:39">
      <c r="A148" s="95"/>
      <c r="B148" s="45" t="str" cm="1">
        <f t="array" ref="B148">IF(H148="PROJECT", CHAR(10) &amp; "- " &amp; _xlfn.TEXTJOIN(CHAR(10) &amp; "- ", TRUE, _xlfn._xlws.FILTER($I$9:$I$1000, ($C$9:$C$1000=C148) * ($H$9:$H$1000="Topic"))), "")</f>
        <v/>
      </c>
      <c r="C148" s="45">
        <f>IF(AND(H148="Topic",H147="PROJECT"),C147+1,IF(H148="PROJECT",C147,IF(AND(H148="Topic",H147="Topic"),C147,C147+1)))</f>
        <v>97</v>
      </c>
      <c r="D148" s="57"/>
      <c r="E148" s="58"/>
      <c r="F148" s="54"/>
      <c r="G148" s="52"/>
      <c r="H148" s="52"/>
      <c r="I148" s="61"/>
      <c r="J148" s="62"/>
      <c r="K148" s="135" t="str">
        <f t="shared" si="32"/>
        <v/>
      </c>
      <c r="L148" s="103" t="str">
        <f t="shared" si="33"/>
        <v/>
      </c>
      <c r="M148" s="52">
        <v>0</v>
      </c>
      <c r="N148" s="102" t="str">
        <f t="shared" si="34"/>
        <v/>
      </c>
      <c r="O148" s="103" t="str">
        <f t="shared" si="35"/>
        <v/>
      </c>
      <c r="P148" s="52">
        <v>0</v>
      </c>
      <c r="Q148" s="102" t="str">
        <f t="shared" si="36"/>
        <v/>
      </c>
      <c r="R148" s="103" t="str">
        <f t="shared" si="37"/>
        <v/>
      </c>
      <c r="S148" s="52">
        <v>0</v>
      </c>
      <c r="T148" s="102" t="str">
        <f t="shared" si="38"/>
        <v/>
      </c>
      <c r="U148" s="103" t="str">
        <f t="shared" si="39"/>
        <v/>
      </c>
      <c r="V148" s="52">
        <v>0</v>
      </c>
      <c r="W148" s="87" t="str">
        <f t="shared" si="40"/>
        <v/>
      </c>
      <c r="X148" s="103" t="str">
        <f t="shared" si="41"/>
        <v/>
      </c>
      <c r="Y148" s="52">
        <v>0</v>
      </c>
      <c r="Z148" s="56" t="str">
        <f t="shared" si="42"/>
        <v/>
      </c>
      <c r="AA148" s="56" t="str">
        <f t="shared" si="43"/>
        <v/>
      </c>
      <c r="AB148" s="56" t="str">
        <f t="shared" si="44"/>
        <v/>
      </c>
      <c r="AC148" s="56" t="str">
        <f t="shared" si="45"/>
        <v/>
      </c>
      <c r="AD148" s="56" t="str">
        <f t="shared" si="46"/>
        <v/>
      </c>
      <c r="AE148" s="40"/>
      <c r="AF148" s="40"/>
      <c r="AG148" s="40"/>
      <c r="AH148" s="56" t="str">
        <f t="shared" si="47"/>
        <v/>
      </c>
      <c r="AI148" s="54"/>
      <c r="AJ148" s="54"/>
      <c r="AK148" s="54"/>
      <c r="AL148" s="54"/>
      <c r="AM148" s="54"/>
    </row>
    <row r="149" spans="1:39">
      <c r="A149" s="95"/>
      <c r="B149" s="45" t="str" cm="1">
        <f t="array" ref="B149">IF(H149="PROJECT", CHAR(10) &amp; "- " &amp; _xlfn.TEXTJOIN(CHAR(10) &amp; "- ", TRUE, _xlfn._xlws.FILTER($I$9:$I$1000, ($C$9:$C$1000=C149) * ($H$9:$H$1000="Topic"))), "")</f>
        <v/>
      </c>
      <c r="C149" s="45">
        <f>IF(AND(H149="Topic",H148="PROJECT"),C148+1,IF(H149="PROJECT",C148,IF(AND(H149="Topic",H148="Topic"),C148,C148+1)))</f>
        <v>98</v>
      </c>
      <c r="D149" s="46"/>
      <c r="E149" s="58"/>
      <c r="F149" s="67"/>
      <c r="G149" s="53"/>
      <c r="H149" s="53"/>
      <c r="I149" s="50"/>
      <c r="J149" s="51"/>
      <c r="K149" s="135" t="str">
        <f t="shared" si="32"/>
        <v/>
      </c>
      <c r="L149" s="103" t="str">
        <f t="shared" si="33"/>
        <v/>
      </c>
      <c r="M149" s="53">
        <v>0</v>
      </c>
      <c r="N149" s="102" t="str">
        <f t="shared" si="34"/>
        <v/>
      </c>
      <c r="O149" s="103" t="str">
        <f t="shared" si="35"/>
        <v/>
      </c>
      <c r="P149" s="53">
        <v>0</v>
      </c>
      <c r="Q149" s="102" t="str">
        <f t="shared" si="36"/>
        <v/>
      </c>
      <c r="R149" s="103" t="str">
        <f t="shared" si="37"/>
        <v/>
      </c>
      <c r="S149" s="53">
        <v>0</v>
      </c>
      <c r="T149" s="102" t="str">
        <f t="shared" si="38"/>
        <v/>
      </c>
      <c r="U149" s="103" t="str">
        <f t="shared" si="39"/>
        <v/>
      </c>
      <c r="V149" s="53">
        <v>0</v>
      </c>
      <c r="W149" s="87" t="str">
        <f t="shared" si="40"/>
        <v/>
      </c>
      <c r="X149" s="103" t="str">
        <f t="shared" si="41"/>
        <v/>
      </c>
      <c r="Y149" s="53">
        <v>0</v>
      </c>
      <c r="Z149" s="56" t="str">
        <f t="shared" si="42"/>
        <v/>
      </c>
      <c r="AA149" s="56" t="str">
        <f t="shared" si="43"/>
        <v/>
      </c>
      <c r="AB149" s="56" t="str">
        <f t="shared" si="44"/>
        <v/>
      </c>
      <c r="AC149" s="56" t="str">
        <f t="shared" si="45"/>
        <v/>
      </c>
      <c r="AD149" s="56" t="str">
        <f t="shared" si="46"/>
        <v/>
      </c>
      <c r="AE149" s="40"/>
      <c r="AF149" s="40"/>
      <c r="AG149" s="40"/>
      <c r="AH149" s="56" t="str">
        <f t="shared" si="47"/>
        <v/>
      </c>
      <c r="AI149" s="54"/>
      <c r="AJ149" s="54"/>
      <c r="AK149" s="54"/>
      <c r="AL149" s="54"/>
      <c r="AM149" s="54"/>
    </row>
    <row r="150" spans="1:39">
      <c r="A150" s="95"/>
      <c r="B150" s="45" t="str" cm="1">
        <f t="array" ref="B150">IF(H150="PROJECT", CHAR(10) &amp; "- " &amp; _xlfn.TEXTJOIN(CHAR(10) &amp; "- ", TRUE, _xlfn._xlws.FILTER($I$9:$I$1000, ($C$9:$C$1000=C150) * ($H$9:$H$1000="Topic"))), "")</f>
        <v/>
      </c>
      <c r="C150" s="45">
        <f>IF(AND(H150="Topic",H149="PROJECT"),C149+1,IF(H150="PROJECT",C149,IF(AND(H150="Topic",H149="Topic"),C149,C149+1)))</f>
        <v>99</v>
      </c>
      <c r="D150" s="57"/>
      <c r="E150" s="58"/>
      <c r="F150" s="54"/>
      <c r="G150" s="52"/>
      <c r="H150" s="52"/>
      <c r="I150" s="61"/>
      <c r="J150" s="62"/>
      <c r="K150" s="135" t="str">
        <f t="shared" si="32"/>
        <v/>
      </c>
      <c r="L150" s="103" t="str">
        <f t="shared" si="33"/>
        <v/>
      </c>
      <c r="M150" s="52">
        <v>0</v>
      </c>
      <c r="N150" s="102" t="str">
        <f t="shared" si="34"/>
        <v/>
      </c>
      <c r="O150" s="103" t="str">
        <f t="shared" si="35"/>
        <v/>
      </c>
      <c r="P150" s="52">
        <v>0</v>
      </c>
      <c r="Q150" s="102" t="str">
        <f t="shared" si="36"/>
        <v/>
      </c>
      <c r="R150" s="103" t="str">
        <f t="shared" si="37"/>
        <v/>
      </c>
      <c r="S150" s="52">
        <v>0</v>
      </c>
      <c r="T150" s="102" t="str">
        <f t="shared" si="38"/>
        <v/>
      </c>
      <c r="U150" s="103" t="str">
        <f t="shared" si="39"/>
        <v/>
      </c>
      <c r="V150" s="52">
        <v>0</v>
      </c>
      <c r="W150" s="87" t="str">
        <f t="shared" si="40"/>
        <v/>
      </c>
      <c r="X150" s="103" t="str">
        <f t="shared" si="41"/>
        <v/>
      </c>
      <c r="Y150" s="52">
        <v>0</v>
      </c>
      <c r="Z150" s="56" t="str">
        <f t="shared" si="42"/>
        <v/>
      </c>
      <c r="AA150" s="56" t="str">
        <f t="shared" si="43"/>
        <v/>
      </c>
      <c r="AB150" s="56" t="str">
        <f t="shared" si="44"/>
        <v/>
      </c>
      <c r="AC150" s="56" t="str">
        <f t="shared" si="45"/>
        <v/>
      </c>
      <c r="AD150" s="56" t="str">
        <f t="shared" si="46"/>
        <v/>
      </c>
      <c r="AE150" s="40"/>
      <c r="AF150" s="40"/>
      <c r="AG150" s="40"/>
      <c r="AH150" s="56" t="str">
        <f t="shared" si="47"/>
        <v/>
      </c>
      <c r="AI150" s="54"/>
      <c r="AJ150" s="54"/>
      <c r="AK150" s="54"/>
      <c r="AL150" s="54"/>
      <c r="AM150" s="54"/>
    </row>
    <row r="151" spans="1:39">
      <c r="A151" s="95"/>
      <c r="B151" s="45" t="str" cm="1">
        <f t="array" ref="B151">IF(H151="PROJECT", CHAR(10) &amp; "- " &amp; _xlfn.TEXTJOIN(CHAR(10) &amp; "- ", TRUE, _xlfn._xlws.FILTER($I$9:$I$1000, ($C$9:$C$1000=C151) * ($H$9:$H$1000="Topic"))), "")</f>
        <v/>
      </c>
      <c r="C151" s="45">
        <f>IF(AND(H151="Topic",H150="PROJECT"),C150+1,IF(H151="PROJECT",C150,IF(AND(H151="Topic",H150="Topic"),C150,C150+1)))</f>
        <v>100</v>
      </c>
      <c r="D151" s="46"/>
      <c r="E151" s="58"/>
      <c r="F151" s="67"/>
      <c r="G151" s="53"/>
      <c r="H151" s="53"/>
      <c r="I151" s="50"/>
      <c r="J151" s="51"/>
      <c r="K151" s="135" t="str">
        <f t="shared" si="32"/>
        <v/>
      </c>
      <c r="L151" s="103" t="str">
        <f t="shared" si="33"/>
        <v/>
      </c>
      <c r="M151" s="53">
        <v>0</v>
      </c>
      <c r="N151" s="102" t="str">
        <f t="shared" si="34"/>
        <v/>
      </c>
      <c r="O151" s="103" t="str">
        <f t="shared" si="35"/>
        <v/>
      </c>
      <c r="P151" s="53">
        <v>0</v>
      </c>
      <c r="Q151" s="102" t="str">
        <f t="shared" si="36"/>
        <v/>
      </c>
      <c r="R151" s="103" t="str">
        <f t="shared" si="37"/>
        <v/>
      </c>
      <c r="S151" s="53">
        <v>0</v>
      </c>
      <c r="T151" s="102" t="str">
        <f t="shared" si="38"/>
        <v/>
      </c>
      <c r="U151" s="103" t="str">
        <f t="shared" si="39"/>
        <v/>
      </c>
      <c r="V151" s="53">
        <v>0</v>
      </c>
      <c r="W151" s="87" t="str">
        <f t="shared" si="40"/>
        <v/>
      </c>
      <c r="X151" s="103" t="str">
        <f t="shared" si="41"/>
        <v/>
      </c>
      <c r="Y151" s="53">
        <v>0</v>
      </c>
      <c r="Z151" s="56" t="str">
        <f t="shared" si="42"/>
        <v/>
      </c>
      <c r="AA151" s="56" t="str">
        <f t="shared" si="43"/>
        <v/>
      </c>
      <c r="AB151" s="56" t="str">
        <f t="shared" si="44"/>
        <v/>
      </c>
      <c r="AC151" s="56" t="str">
        <f t="shared" si="45"/>
        <v/>
      </c>
      <c r="AD151" s="56" t="str">
        <f t="shared" si="46"/>
        <v/>
      </c>
      <c r="AE151" s="40"/>
      <c r="AF151" s="40"/>
      <c r="AG151" s="40"/>
      <c r="AH151" s="56" t="str">
        <f t="shared" si="47"/>
        <v/>
      </c>
      <c r="AI151" s="54"/>
      <c r="AJ151" s="54"/>
      <c r="AK151" s="54"/>
      <c r="AL151" s="54"/>
      <c r="AM151" s="54"/>
    </row>
    <row r="152" spans="1:39">
      <c r="A152" s="95"/>
      <c r="B152" s="45" t="str" cm="1">
        <f t="array" ref="B152">IF(H152="PROJECT", CHAR(10) &amp; "- " &amp; _xlfn.TEXTJOIN(CHAR(10) &amp; "- ", TRUE, _xlfn._xlws.FILTER($I$9:$I$1000, ($C$9:$C$1000=C152) * ($H$9:$H$1000="Topic"))), "")</f>
        <v/>
      </c>
      <c r="C152" s="45">
        <f>IF(AND(H152="Topic",H151="PROJECT"),C151+1,IF(H152="PROJECT",C151,IF(AND(H152="Topic",H151="Topic"),C151,C151+1)))</f>
        <v>101</v>
      </c>
      <c r="D152" s="57"/>
      <c r="E152" s="58"/>
      <c r="F152" s="54"/>
      <c r="G152" s="52"/>
      <c r="H152" s="52"/>
      <c r="I152" s="61"/>
      <c r="J152" s="62"/>
      <c r="K152" s="135" t="str">
        <f t="shared" si="32"/>
        <v/>
      </c>
      <c r="L152" s="103" t="str">
        <f t="shared" si="33"/>
        <v/>
      </c>
      <c r="M152" s="52">
        <v>0</v>
      </c>
      <c r="N152" s="102" t="str">
        <f t="shared" si="34"/>
        <v/>
      </c>
      <c r="O152" s="103" t="str">
        <f t="shared" si="35"/>
        <v/>
      </c>
      <c r="P152" s="52">
        <v>0</v>
      </c>
      <c r="Q152" s="102" t="str">
        <f t="shared" si="36"/>
        <v/>
      </c>
      <c r="R152" s="103" t="str">
        <f t="shared" si="37"/>
        <v/>
      </c>
      <c r="S152" s="52">
        <v>0</v>
      </c>
      <c r="T152" s="102" t="str">
        <f t="shared" si="38"/>
        <v/>
      </c>
      <c r="U152" s="103" t="str">
        <f t="shared" si="39"/>
        <v/>
      </c>
      <c r="V152" s="52">
        <v>0</v>
      </c>
      <c r="W152" s="87" t="str">
        <f t="shared" si="40"/>
        <v/>
      </c>
      <c r="X152" s="103" t="str">
        <f t="shared" si="41"/>
        <v/>
      </c>
      <c r="Y152" s="52">
        <v>0</v>
      </c>
      <c r="Z152" s="56" t="str">
        <f t="shared" si="42"/>
        <v/>
      </c>
      <c r="AA152" s="56" t="str">
        <f t="shared" si="43"/>
        <v/>
      </c>
      <c r="AB152" s="56" t="str">
        <f t="shared" si="44"/>
        <v/>
      </c>
      <c r="AC152" s="56" t="str">
        <f t="shared" si="45"/>
        <v/>
      </c>
      <c r="AD152" s="56" t="str">
        <f t="shared" si="46"/>
        <v/>
      </c>
      <c r="AE152" s="40"/>
      <c r="AF152" s="40"/>
      <c r="AG152" s="40"/>
      <c r="AH152" s="56" t="str">
        <f t="shared" si="47"/>
        <v/>
      </c>
      <c r="AI152" s="54"/>
      <c r="AJ152" s="54"/>
      <c r="AK152" s="54"/>
      <c r="AL152" s="54"/>
      <c r="AM152" s="54"/>
    </row>
    <row r="153" spans="1:39">
      <c r="A153" s="95"/>
      <c r="B153" s="45" t="str" cm="1">
        <f t="array" ref="B153">IF(H153="PROJECT", CHAR(10) &amp; "- " &amp; _xlfn.TEXTJOIN(CHAR(10) &amp; "- ", TRUE, _xlfn._xlws.FILTER($I$9:$I$1000, ($C$9:$C$1000=C153) * ($H$9:$H$1000="Topic"))), "")</f>
        <v/>
      </c>
      <c r="C153" s="45">
        <f>IF(AND(H153="Topic",H152="PROJECT"),C152+1,IF(H153="PROJECT",C152,IF(AND(H153="Topic",H152="Topic"),C152,C152+1)))</f>
        <v>102</v>
      </c>
      <c r="D153" s="46"/>
      <c r="E153" s="58"/>
      <c r="F153" s="67"/>
      <c r="G153" s="53"/>
      <c r="H153" s="53"/>
      <c r="I153" s="50"/>
      <c r="J153" s="51"/>
      <c r="K153" s="135" t="str">
        <f t="shared" si="32"/>
        <v/>
      </c>
      <c r="L153" s="103" t="str">
        <f t="shared" si="33"/>
        <v/>
      </c>
      <c r="M153" s="53">
        <v>0</v>
      </c>
      <c r="N153" s="102" t="str">
        <f t="shared" si="34"/>
        <v/>
      </c>
      <c r="O153" s="103" t="str">
        <f t="shared" si="35"/>
        <v/>
      </c>
      <c r="P153" s="53">
        <v>0</v>
      </c>
      <c r="Q153" s="102" t="str">
        <f t="shared" si="36"/>
        <v/>
      </c>
      <c r="R153" s="103" t="str">
        <f t="shared" si="37"/>
        <v/>
      </c>
      <c r="S153" s="53">
        <v>0</v>
      </c>
      <c r="T153" s="102" t="str">
        <f t="shared" si="38"/>
        <v/>
      </c>
      <c r="U153" s="103" t="str">
        <f t="shared" si="39"/>
        <v/>
      </c>
      <c r="V153" s="53">
        <v>0</v>
      </c>
      <c r="W153" s="87" t="str">
        <f t="shared" si="40"/>
        <v/>
      </c>
      <c r="X153" s="103" t="str">
        <f t="shared" si="41"/>
        <v/>
      </c>
      <c r="Y153" s="53">
        <v>0</v>
      </c>
      <c r="Z153" s="56" t="str">
        <f t="shared" si="42"/>
        <v/>
      </c>
      <c r="AA153" s="56" t="str">
        <f t="shared" si="43"/>
        <v/>
      </c>
      <c r="AB153" s="56" t="str">
        <f t="shared" si="44"/>
        <v/>
      </c>
      <c r="AC153" s="56" t="str">
        <f t="shared" si="45"/>
        <v/>
      </c>
      <c r="AD153" s="56" t="str">
        <f t="shared" si="46"/>
        <v/>
      </c>
      <c r="AE153" s="40"/>
      <c r="AF153" s="40"/>
      <c r="AG153" s="40"/>
      <c r="AH153" s="56" t="str">
        <f t="shared" si="47"/>
        <v/>
      </c>
      <c r="AI153" s="54"/>
      <c r="AJ153" s="54"/>
      <c r="AK153" s="54"/>
      <c r="AL153" s="54"/>
      <c r="AM153" s="54"/>
    </row>
    <row r="154" spans="1:39">
      <c r="A154" s="95"/>
      <c r="B154" s="45" t="str" cm="1">
        <f t="array" ref="B154">IF(H154="PROJECT", CHAR(10) &amp; "- " &amp; _xlfn.TEXTJOIN(CHAR(10) &amp; "- ", TRUE, _xlfn._xlws.FILTER($I$9:$I$1000, ($C$9:$C$1000=C154) * ($H$9:$H$1000="Topic"))), "")</f>
        <v/>
      </c>
      <c r="C154" s="45">
        <f>IF(AND(H154="Topic",H153="PROJECT"),C153+1,IF(H154="PROJECT",C153,IF(AND(H154="Topic",H153="Topic"),C153,C153+1)))</f>
        <v>103</v>
      </c>
      <c r="D154" s="57"/>
      <c r="E154" s="58"/>
      <c r="F154" s="54"/>
      <c r="G154" s="52"/>
      <c r="H154" s="52"/>
      <c r="I154" s="61"/>
      <c r="J154" s="62"/>
      <c r="K154" s="135" t="str">
        <f t="shared" si="32"/>
        <v/>
      </c>
      <c r="L154" s="103" t="str">
        <f t="shared" si="33"/>
        <v/>
      </c>
      <c r="M154" s="52">
        <v>0</v>
      </c>
      <c r="N154" s="102" t="str">
        <f t="shared" si="34"/>
        <v/>
      </c>
      <c r="O154" s="103" t="str">
        <f t="shared" si="35"/>
        <v/>
      </c>
      <c r="P154" s="52">
        <v>0</v>
      </c>
      <c r="Q154" s="102" t="str">
        <f t="shared" si="36"/>
        <v/>
      </c>
      <c r="R154" s="103" t="str">
        <f t="shared" si="37"/>
        <v/>
      </c>
      <c r="S154" s="52">
        <v>0</v>
      </c>
      <c r="T154" s="102" t="str">
        <f t="shared" si="38"/>
        <v/>
      </c>
      <c r="U154" s="103" t="str">
        <f t="shared" si="39"/>
        <v/>
      </c>
      <c r="V154" s="52">
        <v>0</v>
      </c>
      <c r="W154" s="87" t="str">
        <f t="shared" si="40"/>
        <v/>
      </c>
      <c r="X154" s="103" t="str">
        <f t="shared" si="41"/>
        <v/>
      </c>
      <c r="Y154" s="52">
        <v>0</v>
      </c>
      <c r="Z154" s="56" t="str">
        <f t="shared" si="42"/>
        <v/>
      </c>
      <c r="AA154" s="56" t="str">
        <f t="shared" si="43"/>
        <v/>
      </c>
      <c r="AB154" s="56" t="str">
        <f t="shared" si="44"/>
        <v/>
      </c>
      <c r="AC154" s="56" t="str">
        <f t="shared" si="45"/>
        <v/>
      </c>
      <c r="AD154" s="56" t="str">
        <f t="shared" si="46"/>
        <v/>
      </c>
      <c r="AE154" s="40"/>
      <c r="AF154" s="40"/>
      <c r="AG154" s="40"/>
      <c r="AH154" s="56" t="str">
        <f t="shared" si="47"/>
        <v/>
      </c>
      <c r="AI154" s="54"/>
      <c r="AJ154" s="54"/>
      <c r="AK154" s="54"/>
      <c r="AL154" s="54"/>
      <c r="AM154" s="54"/>
    </row>
    <row r="155" spans="1:39">
      <c r="A155" s="95"/>
      <c r="B155" s="45" t="str" cm="1">
        <f t="array" ref="B155">IF(H155="PROJECT", CHAR(10) &amp; "- " &amp; _xlfn.TEXTJOIN(CHAR(10) &amp; "- ", TRUE, _xlfn._xlws.FILTER($I$9:$I$1000, ($C$9:$C$1000=C155) * ($H$9:$H$1000="Topic"))), "")</f>
        <v/>
      </c>
      <c r="C155" s="45">
        <f>IF(AND(H155="Topic",H154="PROJECT"),C154+1,IF(H155="PROJECT",C154,IF(AND(H155="Topic",H154="Topic"),C154,C154+1)))</f>
        <v>104</v>
      </c>
      <c r="D155" s="46"/>
      <c r="E155" s="58"/>
      <c r="F155" s="67"/>
      <c r="G155" s="53"/>
      <c r="H155" s="53"/>
      <c r="I155" s="50"/>
      <c r="J155" s="51"/>
      <c r="K155" s="135" t="str">
        <f t="shared" si="32"/>
        <v/>
      </c>
      <c r="L155" s="103" t="str">
        <f t="shared" si="33"/>
        <v/>
      </c>
      <c r="M155" s="53">
        <v>0</v>
      </c>
      <c r="N155" s="102" t="str">
        <f t="shared" si="34"/>
        <v/>
      </c>
      <c r="O155" s="103" t="str">
        <f t="shared" si="35"/>
        <v/>
      </c>
      <c r="P155" s="53">
        <v>0</v>
      </c>
      <c r="Q155" s="102" t="str">
        <f t="shared" si="36"/>
        <v/>
      </c>
      <c r="R155" s="103" t="str">
        <f t="shared" si="37"/>
        <v/>
      </c>
      <c r="S155" s="53">
        <v>0</v>
      </c>
      <c r="T155" s="102" t="str">
        <f t="shared" si="38"/>
        <v/>
      </c>
      <c r="U155" s="103" t="str">
        <f t="shared" si="39"/>
        <v/>
      </c>
      <c r="V155" s="53">
        <v>0</v>
      </c>
      <c r="W155" s="87" t="str">
        <f t="shared" si="40"/>
        <v/>
      </c>
      <c r="X155" s="103" t="str">
        <f t="shared" si="41"/>
        <v/>
      </c>
      <c r="Y155" s="53">
        <v>0</v>
      </c>
      <c r="Z155" s="56" t="str">
        <f t="shared" si="42"/>
        <v/>
      </c>
      <c r="AA155" s="56" t="str">
        <f t="shared" si="43"/>
        <v/>
      </c>
      <c r="AB155" s="56" t="str">
        <f t="shared" si="44"/>
        <v/>
      </c>
      <c r="AC155" s="56" t="str">
        <f t="shared" si="45"/>
        <v/>
      </c>
      <c r="AD155" s="56" t="str">
        <f t="shared" si="46"/>
        <v/>
      </c>
      <c r="AE155" s="40"/>
      <c r="AF155" s="40"/>
      <c r="AG155" s="40"/>
      <c r="AH155" s="56" t="str">
        <f t="shared" si="47"/>
        <v/>
      </c>
      <c r="AI155" s="54"/>
      <c r="AJ155" s="54"/>
      <c r="AK155" s="54"/>
      <c r="AL155" s="54"/>
      <c r="AM155" s="54"/>
    </row>
    <row r="156" spans="1:39">
      <c r="A156" s="95"/>
      <c r="B156" s="45" t="str" cm="1">
        <f t="array" ref="B156">IF(H156="PROJECT", CHAR(10) &amp; "- " &amp; _xlfn.TEXTJOIN(CHAR(10) &amp; "- ", TRUE, _xlfn._xlws.FILTER($I$9:$I$1000, ($C$9:$C$1000=C156) * ($H$9:$H$1000="Topic"))), "")</f>
        <v/>
      </c>
      <c r="C156" s="45">
        <f>IF(AND(H156="Topic",H155="PROJECT"),C155+1,IF(H156="PROJECT",C155,IF(AND(H156="Topic",H155="Topic"),C155,C155+1)))</f>
        <v>105</v>
      </c>
      <c r="D156" s="57"/>
      <c r="E156" s="58"/>
      <c r="F156" s="54"/>
      <c r="G156" s="52"/>
      <c r="H156" s="52"/>
      <c r="I156" s="61"/>
      <c r="J156" s="62"/>
      <c r="K156" s="135" t="str">
        <f t="shared" si="32"/>
        <v/>
      </c>
      <c r="L156" s="103" t="str">
        <f t="shared" si="33"/>
        <v/>
      </c>
      <c r="M156" s="52">
        <v>0</v>
      </c>
      <c r="N156" s="102" t="str">
        <f t="shared" si="34"/>
        <v/>
      </c>
      <c r="O156" s="103" t="str">
        <f t="shared" si="35"/>
        <v/>
      </c>
      <c r="P156" s="52">
        <v>0</v>
      </c>
      <c r="Q156" s="102" t="str">
        <f t="shared" si="36"/>
        <v/>
      </c>
      <c r="R156" s="103" t="str">
        <f t="shared" si="37"/>
        <v/>
      </c>
      <c r="S156" s="52">
        <v>0</v>
      </c>
      <c r="T156" s="102" t="str">
        <f t="shared" si="38"/>
        <v/>
      </c>
      <c r="U156" s="103" t="str">
        <f t="shared" si="39"/>
        <v/>
      </c>
      <c r="V156" s="52">
        <v>0</v>
      </c>
      <c r="W156" s="87" t="str">
        <f t="shared" si="40"/>
        <v/>
      </c>
      <c r="X156" s="103" t="str">
        <f t="shared" si="41"/>
        <v/>
      </c>
      <c r="Y156" s="52">
        <v>0</v>
      </c>
      <c r="Z156" s="56" t="str">
        <f t="shared" si="42"/>
        <v/>
      </c>
      <c r="AA156" s="56" t="str">
        <f t="shared" si="43"/>
        <v/>
      </c>
      <c r="AB156" s="56" t="str">
        <f t="shared" si="44"/>
        <v/>
      </c>
      <c r="AC156" s="56" t="str">
        <f t="shared" si="45"/>
        <v/>
      </c>
      <c r="AD156" s="56" t="str">
        <f t="shared" si="46"/>
        <v/>
      </c>
      <c r="AE156" s="40"/>
      <c r="AF156" s="40"/>
      <c r="AG156" s="40"/>
      <c r="AH156" s="56" t="str">
        <f t="shared" si="47"/>
        <v/>
      </c>
      <c r="AI156" s="54"/>
      <c r="AJ156" s="54"/>
      <c r="AK156" s="54"/>
      <c r="AL156" s="54"/>
      <c r="AM156" s="54"/>
    </row>
    <row r="157" spans="1:39">
      <c r="A157" s="95"/>
      <c r="B157" s="45" t="str" cm="1">
        <f t="array" ref="B157">IF(H157="PROJECT", CHAR(10) &amp; "- " &amp; _xlfn.TEXTJOIN(CHAR(10) &amp; "- ", TRUE, _xlfn._xlws.FILTER($I$9:$I$1000, ($C$9:$C$1000=C157) * ($H$9:$H$1000="Topic"))), "")</f>
        <v/>
      </c>
      <c r="C157" s="45">
        <f>IF(AND(H157="Topic",H156="PROJECT"),C156+1,IF(H157="PROJECT",C156,IF(AND(H157="Topic",H156="Topic"),C156,C156+1)))</f>
        <v>106</v>
      </c>
      <c r="D157" s="46"/>
      <c r="E157" s="58"/>
      <c r="F157" s="67"/>
      <c r="G157" s="53"/>
      <c r="H157" s="53"/>
      <c r="I157" s="50"/>
      <c r="J157" s="51"/>
      <c r="K157" s="135" t="str">
        <f t="shared" si="32"/>
        <v/>
      </c>
      <c r="L157" s="103" t="str">
        <f t="shared" si="33"/>
        <v/>
      </c>
      <c r="M157" s="53">
        <v>0</v>
      </c>
      <c r="N157" s="102" t="str">
        <f t="shared" si="34"/>
        <v/>
      </c>
      <c r="O157" s="103" t="str">
        <f t="shared" si="35"/>
        <v/>
      </c>
      <c r="P157" s="53">
        <v>0</v>
      </c>
      <c r="Q157" s="102" t="str">
        <f t="shared" si="36"/>
        <v/>
      </c>
      <c r="R157" s="103" t="str">
        <f t="shared" si="37"/>
        <v/>
      </c>
      <c r="S157" s="53">
        <v>0</v>
      </c>
      <c r="T157" s="102" t="str">
        <f t="shared" si="38"/>
        <v/>
      </c>
      <c r="U157" s="103" t="str">
        <f t="shared" si="39"/>
        <v/>
      </c>
      <c r="V157" s="53">
        <v>0</v>
      </c>
      <c r="W157" s="87" t="str">
        <f t="shared" si="40"/>
        <v/>
      </c>
      <c r="X157" s="103" t="str">
        <f t="shared" si="41"/>
        <v/>
      </c>
      <c r="Y157" s="53">
        <v>0</v>
      </c>
      <c r="Z157" s="56" t="str">
        <f t="shared" si="42"/>
        <v/>
      </c>
      <c r="AA157" s="56" t="str">
        <f t="shared" si="43"/>
        <v/>
      </c>
      <c r="AB157" s="56" t="str">
        <f t="shared" si="44"/>
        <v/>
      </c>
      <c r="AC157" s="56" t="str">
        <f t="shared" si="45"/>
        <v/>
      </c>
      <c r="AD157" s="56" t="str">
        <f t="shared" si="46"/>
        <v/>
      </c>
      <c r="AE157" s="40"/>
      <c r="AF157" s="40"/>
      <c r="AG157" s="40"/>
      <c r="AH157" s="56" t="str">
        <f t="shared" si="47"/>
        <v/>
      </c>
      <c r="AI157" s="54"/>
      <c r="AJ157" s="54"/>
      <c r="AK157" s="54"/>
      <c r="AL157" s="54"/>
      <c r="AM157" s="54"/>
    </row>
    <row r="158" spans="1:39">
      <c r="A158" s="95"/>
      <c r="B158" s="45" t="str" cm="1">
        <f t="array" ref="B158">IF(H158="PROJECT", CHAR(10) &amp; "- " &amp; _xlfn.TEXTJOIN(CHAR(10) &amp; "- ", TRUE, _xlfn._xlws.FILTER($I$9:$I$1000, ($C$9:$C$1000=C158) * ($H$9:$H$1000="Topic"))), "")</f>
        <v/>
      </c>
      <c r="C158" s="45">
        <f>IF(AND(H158="Topic",H157="PROJECT"),C157+1,IF(H158="PROJECT",C157,IF(AND(H158="Topic",H157="Topic"),C157,C157+1)))</f>
        <v>107</v>
      </c>
      <c r="D158" s="57"/>
      <c r="E158" s="58"/>
      <c r="F158" s="54"/>
      <c r="G158" s="52"/>
      <c r="H158" s="52"/>
      <c r="I158" s="61"/>
      <c r="J158" s="62"/>
      <c r="K158" s="135" t="str">
        <f t="shared" si="32"/>
        <v/>
      </c>
      <c r="L158" s="103" t="str">
        <f t="shared" si="33"/>
        <v/>
      </c>
      <c r="M158" s="52">
        <v>0</v>
      </c>
      <c r="N158" s="102" t="str">
        <f t="shared" si="34"/>
        <v/>
      </c>
      <c r="O158" s="103" t="str">
        <f t="shared" si="35"/>
        <v/>
      </c>
      <c r="P158" s="52">
        <v>0</v>
      </c>
      <c r="Q158" s="102" t="str">
        <f t="shared" si="36"/>
        <v/>
      </c>
      <c r="R158" s="103" t="str">
        <f t="shared" si="37"/>
        <v/>
      </c>
      <c r="S158" s="52">
        <v>0</v>
      </c>
      <c r="T158" s="102" t="str">
        <f t="shared" si="38"/>
        <v/>
      </c>
      <c r="U158" s="103" t="str">
        <f t="shared" si="39"/>
        <v/>
      </c>
      <c r="V158" s="52">
        <v>0</v>
      </c>
      <c r="W158" s="87" t="str">
        <f t="shared" si="40"/>
        <v/>
      </c>
      <c r="X158" s="103" t="str">
        <f t="shared" si="41"/>
        <v/>
      </c>
      <c r="Y158" s="52">
        <v>0</v>
      </c>
      <c r="Z158" s="56" t="str">
        <f t="shared" si="42"/>
        <v/>
      </c>
      <c r="AA158" s="56" t="str">
        <f t="shared" si="43"/>
        <v/>
      </c>
      <c r="AB158" s="56" t="str">
        <f t="shared" si="44"/>
        <v/>
      </c>
      <c r="AC158" s="56" t="str">
        <f t="shared" si="45"/>
        <v/>
      </c>
      <c r="AD158" s="56" t="str">
        <f t="shared" si="46"/>
        <v/>
      </c>
      <c r="AE158" s="40"/>
      <c r="AF158" s="40"/>
      <c r="AG158" s="40"/>
      <c r="AH158" s="56" t="str">
        <f t="shared" si="47"/>
        <v/>
      </c>
      <c r="AI158" s="54"/>
      <c r="AJ158" s="54"/>
      <c r="AK158" s="54"/>
      <c r="AL158" s="54"/>
      <c r="AM158" s="54"/>
    </row>
    <row r="159" spans="1:39">
      <c r="A159" s="95"/>
      <c r="B159" s="45" t="str" cm="1">
        <f t="array" ref="B159">IF(H159="PROJECT", CHAR(10) &amp; "- " &amp; _xlfn.TEXTJOIN(CHAR(10) &amp; "- ", TRUE, _xlfn._xlws.FILTER($I$9:$I$1000, ($C$9:$C$1000=C159) * ($H$9:$H$1000="Topic"))), "")</f>
        <v/>
      </c>
      <c r="C159" s="45">
        <f>IF(AND(H159="Topic",H158="PROJECT"),C158+1,IF(H159="PROJECT",C158,IF(AND(H159="Topic",H158="Topic"),C158,C158+1)))</f>
        <v>108</v>
      </c>
      <c r="D159" s="46"/>
      <c r="E159" s="58"/>
      <c r="F159" s="67"/>
      <c r="G159" s="53"/>
      <c r="H159" s="53"/>
      <c r="I159" s="50"/>
      <c r="J159" s="51"/>
      <c r="K159" s="135" t="str">
        <f t="shared" si="32"/>
        <v/>
      </c>
      <c r="L159" s="103" t="str">
        <f t="shared" si="33"/>
        <v/>
      </c>
      <c r="M159" s="53">
        <v>0</v>
      </c>
      <c r="N159" s="102" t="str">
        <f t="shared" si="34"/>
        <v/>
      </c>
      <c r="O159" s="103" t="str">
        <f t="shared" si="35"/>
        <v/>
      </c>
      <c r="P159" s="53">
        <v>0</v>
      </c>
      <c r="Q159" s="102" t="str">
        <f t="shared" si="36"/>
        <v/>
      </c>
      <c r="R159" s="103" t="str">
        <f t="shared" si="37"/>
        <v/>
      </c>
      <c r="S159" s="53">
        <v>0</v>
      </c>
      <c r="T159" s="102" t="str">
        <f t="shared" si="38"/>
        <v/>
      </c>
      <c r="U159" s="103" t="str">
        <f t="shared" si="39"/>
        <v/>
      </c>
      <c r="V159" s="53">
        <v>0</v>
      </c>
      <c r="W159" s="87" t="str">
        <f t="shared" si="40"/>
        <v/>
      </c>
      <c r="X159" s="103" t="str">
        <f t="shared" si="41"/>
        <v/>
      </c>
      <c r="Y159" s="53">
        <v>0</v>
      </c>
      <c r="Z159" s="56" t="str">
        <f t="shared" si="42"/>
        <v/>
      </c>
      <c r="AA159" s="56" t="str">
        <f t="shared" si="43"/>
        <v/>
      </c>
      <c r="AB159" s="56" t="str">
        <f t="shared" si="44"/>
        <v/>
      </c>
      <c r="AC159" s="56" t="str">
        <f t="shared" si="45"/>
        <v/>
      </c>
      <c r="AD159" s="56" t="str">
        <f t="shared" si="46"/>
        <v/>
      </c>
      <c r="AE159" s="40"/>
      <c r="AF159" s="40"/>
      <c r="AG159" s="40"/>
      <c r="AH159" s="56" t="str">
        <f t="shared" si="47"/>
        <v/>
      </c>
      <c r="AI159" s="54"/>
      <c r="AJ159" s="54"/>
      <c r="AK159" s="54"/>
      <c r="AL159" s="54"/>
      <c r="AM159" s="54"/>
    </row>
    <row r="160" spans="1:39">
      <c r="A160" s="95"/>
      <c r="B160" s="45" t="str" cm="1">
        <f t="array" ref="B160">IF(H160="PROJECT", CHAR(10) &amp; "- " &amp; _xlfn.TEXTJOIN(CHAR(10) &amp; "- ", TRUE, _xlfn._xlws.FILTER($I$9:$I$1000, ($C$9:$C$1000=C160) * ($H$9:$H$1000="Topic"))), "")</f>
        <v/>
      </c>
      <c r="C160" s="45">
        <f>IF(AND(H160="Topic",H159="PROJECT"),C159+1,IF(H160="PROJECT",C159,IF(AND(H160="Topic",H159="Topic"),C159,C159+1)))</f>
        <v>109</v>
      </c>
      <c r="D160" s="57"/>
      <c r="E160" s="58"/>
      <c r="F160" s="54"/>
      <c r="G160" s="52"/>
      <c r="H160" s="52"/>
      <c r="I160" s="61"/>
      <c r="J160" s="62"/>
      <c r="K160" s="135" t="str">
        <f t="shared" si="32"/>
        <v/>
      </c>
      <c r="L160" s="103" t="str">
        <f t="shared" si="33"/>
        <v/>
      </c>
      <c r="M160" s="52">
        <v>0</v>
      </c>
      <c r="N160" s="102" t="str">
        <f t="shared" si="34"/>
        <v/>
      </c>
      <c r="O160" s="103" t="str">
        <f t="shared" si="35"/>
        <v/>
      </c>
      <c r="P160" s="52">
        <v>0</v>
      </c>
      <c r="Q160" s="102" t="str">
        <f t="shared" si="36"/>
        <v/>
      </c>
      <c r="R160" s="103" t="str">
        <f t="shared" si="37"/>
        <v/>
      </c>
      <c r="S160" s="52">
        <v>0</v>
      </c>
      <c r="T160" s="102" t="str">
        <f t="shared" si="38"/>
        <v/>
      </c>
      <c r="U160" s="103" t="str">
        <f t="shared" si="39"/>
        <v/>
      </c>
      <c r="V160" s="52">
        <v>0</v>
      </c>
      <c r="W160" s="87" t="str">
        <f t="shared" si="40"/>
        <v/>
      </c>
      <c r="X160" s="103" t="str">
        <f t="shared" si="41"/>
        <v/>
      </c>
      <c r="Y160" s="52">
        <v>0</v>
      </c>
      <c r="Z160" s="56" t="str">
        <f t="shared" si="42"/>
        <v/>
      </c>
      <c r="AA160" s="56" t="str">
        <f t="shared" si="43"/>
        <v/>
      </c>
      <c r="AB160" s="56" t="str">
        <f t="shared" si="44"/>
        <v/>
      </c>
      <c r="AC160" s="56" t="str">
        <f t="shared" si="45"/>
        <v/>
      </c>
      <c r="AD160" s="56" t="str">
        <f t="shared" si="46"/>
        <v/>
      </c>
      <c r="AE160" s="40"/>
      <c r="AF160" s="40"/>
      <c r="AG160" s="40"/>
      <c r="AH160" s="56" t="str">
        <f t="shared" si="47"/>
        <v/>
      </c>
      <c r="AI160" s="54"/>
      <c r="AJ160" s="54"/>
      <c r="AK160" s="54"/>
      <c r="AL160" s="54"/>
      <c r="AM160" s="54"/>
    </row>
    <row r="161" spans="1:39">
      <c r="A161" s="95"/>
      <c r="B161" s="45" t="str" cm="1">
        <f t="array" ref="B161">IF(H161="PROJECT", CHAR(10) &amp; "- " &amp; _xlfn.TEXTJOIN(CHAR(10) &amp; "- ", TRUE, _xlfn._xlws.FILTER($I$9:$I$1000, ($C$9:$C$1000=C161) * ($H$9:$H$1000="Topic"))), "")</f>
        <v/>
      </c>
      <c r="C161" s="45">
        <f>IF(AND(H161="Topic",H160="PROJECT"),C160+1,IF(H161="PROJECT",C160,IF(AND(H161="Topic",H160="Topic"),C160,C160+1)))</f>
        <v>110</v>
      </c>
      <c r="D161" s="46"/>
      <c r="E161" s="58"/>
      <c r="F161" s="67"/>
      <c r="G161" s="53"/>
      <c r="H161" s="53"/>
      <c r="I161" s="50"/>
      <c r="J161" s="51"/>
      <c r="K161" s="135" t="str">
        <f t="shared" si="32"/>
        <v/>
      </c>
      <c r="L161" s="103" t="str">
        <f t="shared" si="33"/>
        <v/>
      </c>
      <c r="M161" s="53">
        <v>0</v>
      </c>
      <c r="N161" s="102" t="str">
        <f t="shared" si="34"/>
        <v/>
      </c>
      <c r="O161" s="103" t="str">
        <f t="shared" si="35"/>
        <v/>
      </c>
      <c r="P161" s="53">
        <v>0</v>
      </c>
      <c r="Q161" s="102" t="str">
        <f t="shared" si="36"/>
        <v/>
      </c>
      <c r="R161" s="103" t="str">
        <f t="shared" si="37"/>
        <v/>
      </c>
      <c r="S161" s="53">
        <v>0</v>
      </c>
      <c r="T161" s="102" t="str">
        <f t="shared" si="38"/>
        <v/>
      </c>
      <c r="U161" s="103" t="str">
        <f t="shared" si="39"/>
        <v/>
      </c>
      <c r="V161" s="53">
        <v>0</v>
      </c>
      <c r="W161" s="87" t="str">
        <f t="shared" si="40"/>
        <v/>
      </c>
      <c r="X161" s="103" t="str">
        <f t="shared" si="41"/>
        <v/>
      </c>
      <c r="Y161" s="53">
        <v>0</v>
      </c>
      <c r="Z161" s="56" t="str">
        <f t="shared" si="42"/>
        <v/>
      </c>
      <c r="AA161" s="56" t="str">
        <f t="shared" si="43"/>
        <v/>
      </c>
      <c r="AB161" s="56" t="str">
        <f t="shared" si="44"/>
        <v/>
      </c>
      <c r="AC161" s="56" t="str">
        <f t="shared" si="45"/>
        <v/>
      </c>
      <c r="AD161" s="56" t="str">
        <f t="shared" si="46"/>
        <v/>
      </c>
      <c r="AE161" s="40"/>
      <c r="AF161" s="40"/>
      <c r="AG161" s="40"/>
      <c r="AH161" s="56" t="str">
        <f t="shared" si="47"/>
        <v/>
      </c>
      <c r="AI161" s="54"/>
      <c r="AJ161" s="54"/>
      <c r="AK161" s="54"/>
      <c r="AL161" s="54"/>
      <c r="AM161" s="54"/>
    </row>
    <row r="162" spans="1:39">
      <c r="A162" s="95"/>
      <c r="B162" s="45" t="str" cm="1">
        <f t="array" ref="B162">IF(H162="PROJECT", CHAR(10) &amp; "- " &amp; _xlfn.TEXTJOIN(CHAR(10) &amp; "- ", TRUE, _xlfn._xlws.FILTER($I$9:$I$1000, ($C$9:$C$1000=C162) * ($H$9:$H$1000="Topic"))), "")</f>
        <v/>
      </c>
      <c r="C162" s="45">
        <f>IF(AND(H162="Topic",H161="PROJECT"),C161+1,IF(H162="PROJECT",C161,IF(AND(H162="Topic",H161="Topic"),C161,C161+1)))</f>
        <v>111</v>
      </c>
      <c r="D162" s="57"/>
      <c r="E162" s="58"/>
      <c r="F162" s="54"/>
      <c r="G162" s="52"/>
      <c r="H162" s="52"/>
      <c r="I162" s="61"/>
      <c r="J162" s="62"/>
      <c r="K162" s="135" t="str">
        <f t="shared" si="32"/>
        <v/>
      </c>
      <c r="L162" s="103" t="str">
        <f t="shared" si="33"/>
        <v/>
      </c>
      <c r="M162" s="52">
        <v>0</v>
      </c>
      <c r="N162" s="102" t="str">
        <f t="shared" si="34"/>
        <v/>
      </c>
      <c r="O162" s="103" t="str">
        <f t="shared" si="35"/>
        <v/>
      </c>
      <c r="P162" s="52">
        <v>0</v>
      </c>
      <c r="Q162" s="102" t="str">
        <f t="shared" si="36"/>
        <v/>
      </c>
      <c r="R162" s="103" t="str">
        <f t="shared" si="37"/>
        <v/>
      </c>
      <c r="S162" s="52">
        <v>0</v>
      </c>
      <c r="T162" s="102" t="str">
        <f t="shared" si="38"/>
        <v/>
      </c>
      <c r="U162" s="103" t="str">
        <f t="shared" si="39"/>
        <v/>
      </c>
      <c r="V162" s="52">
        <v>0</v>
      </c>
      <c r="W162" s="87" t="str">
        <f t="shared" si="40"/>
        <v/>
      </c>
      <c r="X162" s="103" t="str">
        <f t="shared" si="41"/>
        <v/>
      </c>
      <c r="Y162" s="52">
        <v>0</v>
      </c>
      <c r="Z162" s="56" t="str">
        <f t="shared" si="42"/>
        <v/>
      </c>
      <c r="AA162" s="56" t="str">
        <f t="shared" si="43"/>
        <v/>
      </c>
      <c r="AB162" s="56" t="str">
        <f t="shared" si="44"/>
        <v/>
      </c>
      <c r="AC162" s="56" t="str">
        <f t="shared" si="45"/>
        <v/>
      </c>
      <c r="AD162" s="56" t="str">
        <f t="shared" si="46"/>
        <v/>
      </c>
      <c r="AE162" s="40"/>
      <c r="AF162" s="40"/>
      <c r="AG162" s="40"/>
      <c r="AH162" s="56" t="str">
        <f t="shared" si="47"/>
        <v/>
      </c>
      <c r="AI162" s="54"/>
      <c r="AJ162" s="54"/>
      <c r="AK162" s="54"/>
      <c r="AL162" s="54"/>
      <c r="AM162" s="54"/>
    </row>
    <row r="163" spans="1:39">
      <c r="A163" s="95"/>
      <c r="B163" s="45" t="str" cm="1">
        <f t="array" ref="B163">IF(H163="PROJECT", CHAR(10) &amp; "- " &amp; _xlfn.TEXTJOIN(CHAR(10) &amp; "- ", TRUE, _xlfn._xlws.FILTER($I$9:$I$1000, ($C$9:$C$1000=C163) * ($H$9:$H$1000="Topic"))), "")</f>
        <v/>
      </c>
      <c r="C163" s="45">
        <f>IF(AND(H163="Topic",H162="PROJECT"),C162+1,IF(H163="PROJECT",C162,IF(AND(H163="Topic",H162="Topic"),C162,C162+1)))</f>
        <v>112</v>
      </c>
      <c r="D163" s="46"/>
      <c r="E163" s="58"/>
      <c r="F163" s="67"/>
      <c r="G163" s="53"/>
      <c r="H163" s="53"/>
      <c r="I163" s="50"/>
      <c r="J163" s="51"/>
      <c r="K163" s="135" t="str">
        <f t="shared" si="32"/>
        <v/>
      </c>
      <c r="L163" s="103" t="str">
        <f t="shared" si="33"/>
        <v/>
      </c>
      <c r="M163" s="53">
        <v>0</v>
      </c>
      <c r="N163" s="102" t="str">
        <f t="shared" si="34"/>
        <v/>
      </c>
      <c r="O163" s="103" t="str">
        <f t="shared" si="35"/>
        <v/>
      </c>
      <c r="P163" s="53">
        <v>0</v>
      </c>
      <c r="Q163" s="102" t="str">
        <f t="shared" si="36"/>
        <v/>
      </c>
      <c r="R163" s="103" t="str">
        <f t="shared" si="37"/>
        <v/>
      </c>
      <c r="S163" s="53">
        <v>0</v>
      </c>
      <c r="T163" s="102" t="str">
        <f t="shared" si="38"/>
        <v/>
      </c>
      <c r="U163" s="103" t="str">
        <f t="shared" si="39"/>
        <v/>
      </c>
      <c r="V163" s="53">
        <v>0</v>
      </c>
      <c r="W163" s="87" t="str">
        <f t="shared" si="40"/>
        <v/>
      </c>
      <c r="X163" s="103" t="str">
        <f t="shared" si="41"/>
        <v/>
      </c>
      <c r="Y163" s="53">
        <v>0</v>
      </c>
      <c r="Z163" s="56" t="str">
        <f t="shared" si="42"/>
        <v/>
      </c>
      <c r="AA163" s="56" t="str">
        <f t="shared" si="43"/>
        <v/>
      </c>
      <c r="AB163" s="56" t="str">
        <f t="shared" si="44"/>
        <v/>
      </c>
      <c r="AC163" s="56" t="str">
        <f t="shared" si="45"/>
        <v/>
      </c>
      <c r="AD163" s="56" t="str">
        <f t="shared" si="46"/>
        <v/>
      </c>
      <c r="AE163" s="40"/>
      <c r="AF163" s="40"/>
      <c r="AG163" s="40"/>
      <c r="AH163" s="56" t="str">
        <f t="shared" si="47"/>
        <v/>
      </c>
      <c r="AI163" s="54"/>
      <c r="AJ163" s="54"/>
      <c r="AK163" s="54"/>
      <c r="AL163" s="54"/>
      <c r="AM163" s="54"/>
    </row>
    <row r="164" spans="1:39">
      <c r="A164" s="95"/>
      <c r="B164" s="45" t="str" cm="1">
        <f t="array" ref="B164">IF(H164="PROJECT", CHAR(10) &amp; "- " &amp; _xlfn.TEXTJOIN(CHAR(10) &amp; "- ", TRUE, _xlfn._xlws.FILTER($I$9:$I$1000, ($C$9:$C$1000=C164) * ($H$9:$H$1000="Topic"))), "")</f>
        <v/>
      </c>
      <c r="C164" s="45">
        <f>IF(AND(H164="Topic",H163="PROJECT"),C163+1,IF(H164="PROJECT",C163,IF(AND(H164="Topic",H163="Topic"),C163,C163+1)))</f>
        <v>113</v>
      </c>
      <c r="D164" s="57"/>
      <c r="E164" s="58"/>
      <c r="F164" s="54"/>
      <c r="G164" s="52"/>
      <c r="H164" s="52"/>
      <c r="I164" s="61"/>
      <c r="J164" s="62"/>
      <c r="K164" s="135" t="str">
        <f t="shared" si="32"/>
        <v/>
      </c>
      <c r="L164" s="103" t="str">
        <f t="shared" si="33"/>
        <v/>
      </c>
      <c r="M164" s="52">
        <v>0</v>
      </c>
      <c r="N164" s="102" t="str">
        <f t="shared" si="34"/>
        <v/>
      </c>
      <c r="O164" s="103" t="str">
        <f t="shared" si="35"/>
        <v/>
      </c>
      <c r="P164" s="52">
        <v>0</v>
      </c>
      <c r="Q164" s="102" t="str">
        <f t="shared" si="36"/>
        <v/>
      </c>
      <c r="R164" s="103" t="str">
        <f t="shared" si="37"/>
        <v/>
      </c>
      <c r="S164" s="52">
        <v>0</v>
      </c>
      <c r="T164" s="102" t="str">
        <f t="shared" si="38"/>
        <v/>
      </c>
      <c r="U164" s="103" t="str">
        <f t="shared" si="39"/>
        <v/>
      </c>
      <c r="V164" s="52">
        <v>0</v>
      </c>
      <c r="W164" s="87" t="str">
        <f t="shared" si="40"/>
        <v/>
      </c>
      <c r="X164" s="103" t="str">
        <f t="shared" si="41"/>
        <v/>
      </c>
      <c r="Y164" s="52">
        <v>0</v>
      </c>
      <c r="Z164" s="56" t="str">
        <f t="shared" si="42"/>
        <v/>
      </c>
      <c r="AA164" s="56" t="str">
        <f t="shared" si="43"/>
        <v/>
      </c>
      <c r="AB164" s="56" t="str">
        <f t="shared" si="44"/>
        <v/>
      </c>
      <c r="AC164" s="56" t="str">
        <f t="shared" si="45"/>
        <v/>
      </c>
      <c r="AD164" s="56" t="str">
        <f t="shared" si="46"/>
        <v/>
      </c>
      <c r="AE164" s="40"/>
      <c r="AF164" s="40"/>
      <c r="AG164" s="40"/>
      <c r="AH164" s="56" t="str">
        <f t="shared" si="47"/>
        <v/>
      </c>
      <c r="AI164" s="54"/>
      <c r="AJ164" s="54"/>
      <c r="AK164" s="54"/>
      <c r="AL164" s="54"/>
      <c r="AM164" s="54"/>
    </row>
    <row r="165" spans="1:39">
      <c r="A165" s="95"/>
      <c r="B165" s="45" t="str" cm="1">
        <f t="array" ref="B165">IF(H165="PROJECT", CHAR(10) &amp; "- " &amp; _xlfn.TEXTJOIN(CHAR(10) &amp; "- ", TRUE, _xlfn._xlws.FILTER($I$9:$I$1000, ($C$9:$C$1000=C165) * ($H$9:$H$1000="Topic"))), "")</f>
        <v/>
      </c>
      <c r="C165" s="45">
        <f>IF(AND(H165="Topic",H164="PROJECT"),C164+1,IF(H165="PROJECT",C164,IF(AND(H165="Topic",H164="Topic"),C164,C164+1)))</f>
        <v>114</v>
      </c>
      <c r="D165" s="46"/>
      <c r="E165" s="58"/>
      <c r="F165" s="67"/>
      <c r="G165" s="53"/>
      <c r="H165" s="53"/>
      <c r="I165" s="50"/>
      <c r="J165" s="51"/>
      <c r="K165" s="135" t="str">
        <f t="shared" si="32"/>
        <v/>
      </c>
      <c r="L165" s="103" t="str">
        <f t="shared" si="33"/>
        <v/>
      </c>
      <c r="M165" s="53">
        <v>0</v>
      </c>
      <c r="N165" s="102" t="str">
        <f t="shared" si="34"/>
        <v/>
      </c>
      <c r="O165" s="103" t="str">
        <f t="shared" si="35"/>
        <v/>
      </c>
      <c r="P165" s="53">
        <v>0</v>
      </c>
      <c r="Q165" s="102" t="str">
        <f t="shared" si="36"/>
        <v/>
      </c>
      <c r="R165" s="103" t="str">
        <f t="shared" si="37"/>
        <v/>
      </c>
      <c r="S165" s="53">
        <v>0</v>
      </c>
      <c r="T165" s="102" t="str">
        <f t="shared" si="38"/>
        <v/>
      </c>
      <c r="U165" s="103" t="str">
        <f t="shared" si="39"/>
        <v/>
      </c>
      <c r="V165" s="53">
        <v>0</v>
      </c>
      <c r="W165" s="87" t="str">
        <f t="shared" si="40"/>
        <v/>
      </c>
      <c r="X165" s="103" t="str">
        <f t="shared" si="41"/>
        <v/>
      </c>
      <c r="Y165" s="53">
        <v>0</v>
      </c>
      <c r="Z165" s="56" t="str">
        <f t="shared" si="42"/>
        <v/>
      </c>
      <c r="AA165" s="56" t="str">
        <f t="shared" si="43"/>
        <v/>
      </c>
      <c r="AB165" s="56" t="str">
        <f t="shared" si="44"/>
        <v/>
      </c>
      <c r="AC165" s="56" t="str">
        <f t="shared" si="45"/>
        <v/>
      </c>
      <c r="AD165" s="56" t="str">
        <f t="shared" si="46"/>
        <v/>
      </c>
      <c r="AE165" s="40"/>
      <c r="AF165" s="40"/>
      <c r="AG165" s="40"/>
      <c r="AH165" s="56" t="str">
        <f t="shared" si="47"/>
        <v/>
      </c>
      <c r="AI165" s="54"/>
      <c r="AJ165" s="54"/>
      <c r="AK165" s="54"/>
      <c r="AL165" s="54"/>
      <c r="AM165" s="54"/>
    </row>
    <row r="166" spans="1:39">
      <c r="A166" s="95"/>
      <c r="B166" s="45" t="str" cm="1">
        <f t="array" ref="B166">IF(H166="PROJECT", CHAR(10) &amp; "- " &amp; _xlfn.TEXTJOIN(CHAR(10) &amp; "- ", TRUE, _xlfn._xlws.FILTER($I$9:$I$1000, ($C$9:$C$1000=C166) * ($H$9:$H$1000="Topic"))), "")</f>
        <v/>
      </c>
      <c r="C166" s="45">
        <f>IF(AND(H166="Topic",H165="PROJECT"),C165+1,IF(H166="PROJECT",C165,IF(AND(H166="Topic",H165="Topic"),C165,C165+1)))</f>
        <v>115</v>
      </c>
      <c r="D166" s="57"/>
      <c r="E166" s="58"/>
      <c r="F166" s="54"/>
      <c r="G166" s="52"/>
      <c r="H166" s="52"/>
      <c r="I166" s="61"/>
      <c r="J166" s="62"/>
      <c r="K166" s="135" t="str">
        <f t="shared" si="32"/>
        <v/>
      </c>
      <c r="L166" s="103" t="str">
        <f t="shared" si="33"/>
        <v/>
      </c>
      <c r="M166" s="52">
        <v>0</v>
      </c>
      <c r="N166" s="102" t="str">
        <f t="shared" si="34"/>
        <v/>
      </c>
      <c r="O166" s="103" t="str">
        <f t="shared" si="35"/>
        <v/>
      </c>
      <c r="P166" s="52">
        <v>0</v>
      </c>
      <c r="Q166" s="102" t="str">
        <f t="shared" si="36"/>
        <v/>
      </c>
      <c r="R166" s="103" t="str">
        <f t="shared" si="37"/>
        <v/>
      </c>
      <c r="S166" s="52">
        <v>0</v>
      </c>
      <c r="T166" s="102" t="str">
        <f t="shared" si="38"/>
        <v/>
      </c>
      <c r="U166" s="103" t="str">
        <f t="shared" si="39"/>
        <v/>
      </c>
      <c r="V166" s="52">
        <v>0</v>
      </c>
      <c r="W166" s="87" t="str">
        <f t="shared" si="40"/>
        <v/>
      </c>
      <c r="X166" s="103" t="str">
        <f t="shared" si="41"/>
        <v/>
      </c>
      <c r="Y166" s="52">
        <v>0</v>
      </c>
      <c r="Z166" s="56" t="str">
        <f t="shared" si="42"/>
        <v/>
      </c>
      <c r="AA166" s="56" t="str">
        <f t="shared" si="43"/>
        <v/>
      </c>
      <c r="AB166" s="56" t="str">
        <f t="shared" si="44"/>
        <v/>
      </c>
      <c r="AC166" s="56" t="str">
        <f t="shared" si="45"/>
        <v/>
      </c>
      <c r="AD166" s="56" t="str">
        <f t="shared" si="46"/>
        <v/>
      </c>
      <c r="AE166" s="40"/>
      <c r="AF166" s="40"/>
      <c r="AG166" s="40"/>
      <c r="AH166" s="56" t="str">
        <f t="shared" si="47"/>
        <v/>
      </c>
      <c r="AI166" s="54"/>
      <c r="AJ166" s="54"/>
      <c r="AK166" s="54"/>
      <c r="AL166" s="54"/>
      <c r="AM166" s="54"/>
    </row>
    <row r="167" spans="1:39">
      <c r="A167" s="95"/>
      <c r="B167" s="45" t="str" cm="1">
        <f t="array" ref="B167">IF(H167="PROJECT", CHAR(10) &amp; "- " &amp; _xlfn.TEXTJOIN(CHAR(10) &amp; "- ", TRUE, _xlfn._xlws.FILTER($I$9:$I$1000, ($C$9:$C$1000=C167) * ($H$9:$H$1000="Topic"))), "")</f>
        <v/>
      </c>
      <c r="C167" s="45">
        <f>IF(AND(H167="Topic",H166="PROJECT"),C166+1,IF(H167="PROJECT",C166,IF(AND(H167="Topic",H166="Topic"),C166,C166+1)))</f>
        <v>116</v>
      </c>
      <c r="D167" s="46"/>
      <c r="E167" s="58"/>
      <c r="F167" s="67"/>
      <c r="G167" s="53"/>
      <c r="H167" s="53"/>
      <c r="I167" s="50"/>
      <c r="J167" s="51"/>
      <c r="K167" s="135" t="str">
        <f t="shared" si="32"/>
        <v/>
      </c>
      <c r="L167" s="103" t="str">
        <f t="shared" si="33"/>
        <v/>
      </c>
      <c r="M167" s="53">
        <v>0</v>
      </c>
      <c r="N167" s="102" t="str">
        <f t="shared" si="34"/>
        <v/>
      </c>
      <c r="O167" s="103" t="str">
        <f t="shared" si="35"/>
        <v/>
      </c>
      <c r="P167" s="53">
        <v>0</v>
      </c>
      <c r="Q167" s="102" t="str">
        <f t="shared" si="36"/>
        <v/>
      </c>
      <c r="R167" s="103" t="str">
        <f t="shared" si="37"/>
        <v/>
      </c>
      <c r="S167" s="53">
        <v>0</v>
      </c>
      <c r="T167" s="102" t="str">
        <f t="shared" si="38"/>
        <v/>
      </c>
      <c r="U167" s="103" t="str">
        <f t="shared" si="39"/>
        <v/>
      </c>
      <c r="V167" s="53">
        <v>0</v>
      </c>
      <c r="W167" s="87" t="str">
        <f t="shared" si="40"/>
        <v/>
      </c>
      <c r="X167" s="103" t="str">
        <f t="shared" si="41"/>
        <v/>
      </c>
      <c r="Y167" s="53">
        <v>0</v>
      </c>
      <c r="Z167" s="56" t="str">
        <f t="shared" si="42"/>
        <v/>
      </c>
      <c r="AA167" s="56" t="str">
        <f t="shared" si="43"/>
        <v/>
      </c>
      <c r="AB167" s="56" t="str">
        <f t="shared" si="44"/>
        <v/>
      </c>
      <c r="AC167" s="56" t="str">
        <f t="shared" si="45"/>
        <v/>
      </c>
      <c r="AD167" s="56" t="str">
        <f t="shared" si="46"/>
        <v/>
      </c>
      <c r="AE167" s="40"/>
      <c r="AF167" s="40"/>
      <c r="AG167" s="40"/>
      <c r="AH167" s="56" t="str">
        <f t="shared" si="47"/>
        <v/>
      </c>
      <c r="AI167" s="54"/>
      <c r="AJ167" s="54"/>
      <c r="AK167" s="54"/>
      <c r="AL167" s="54"/>
      <c r="AM167" s="54"/>
    </row>
    <row r="168" spans="1:39">
      <c r="A168" s="95"/>
      <c r="B168" s="45" t="str" cm="1">
        <f t="array" ref="B168">IF(H168="PROJECT", CHAR(10) &amp; "- " &amp; _xlfn.TEXTJOIN(CHAR(10) &amp; "- ", TRUE, _xlfn._xlws.FILTER($I$9:$I$1000, ($C$9:$C$1000=C168) * ($H$9:$H$1000="Topic"))), "")</f>
        <v/>
      </c>
      <c r="C168" s="45">
        <f>IF(AND(H168="Topic",H167="PROJECT"),C167+1,IF(H168="PROJECT",C167,IF(AND(H168="Topic",H167="Topic"),C167,C167+1)))</f>
        <v>117</v>
      </c>
      <c r="D168" s="57"/>
      <c r="E168" s="58"/>
      <c r="F168" s="54"/>
      <c r="G168" s="52"/>
      <c r="H168" s="52"/>
      <c r="I168" s="61"/>
      <c r="J168" s="62"/>
      <c r="K168" s="135" t="str">
        <f t="shared" si="32"/>
        <v/>
      </c>
      <c r="L168" s="103" t="str">
        <f t="shared" si="33"/>
        <v/>
      </c>
      <c r="M168" s="52">
        <v>0</v>
      </c>
      <c r="N168" s="102" t="str">
        <f t="shared" si="34"/>
        <v/>
      </c>
      <c r="O168" s="103" t="str">
        <f t="shared" si="35"/>
        <v/>
      </c>
      <c r="P168" s="52">
        <v>0</v>
      </c>
      <c r="Q168" s="102" t="str">
        <f t="shared" si="36"/>
        <v/>
      </c>
      <c r="R168" s="103" t="str">
        <f t="shared" si="37"/>
        <v/>
      </c>
      <c r="S168" s="52">
        <v>0</v>
      </c>
      <c r="T168" s="102" t="str">
        <f t="shared" si="38"/>
        <v/>
      </c>
      <c r="U168" s="103" t="str">
        <f t="shared" si="39"/>
        <v/>
      </c>
      <c r="V168" s="52">
        <v>0</v>
      </c>
      <c r="W168" s="87" t="str">
        <f t="shared" si="40"/>
        <v/>
      </c>
      <c r="X168" s="103" t="str">
        <f t="shared" si="41"/>
        <v/>
      </c>
      <c r="Y168" s="52">
        <v>0</v>
      </c>
      <c r="Z168" s="56" t="str">
        <f t="shared" si="42"/>
        <v/>
      </c>
      <c r="AA168" s="56" t="str">
        <f t="shared" si="43"/>
        <v/>
      </c>
      <c r="AB168" s="56" t="str">
        <f t="shared" si="44"/>
        <v/>
      </c>
      <c r="AC168" s="56" t="str">
        <f t="shared" si="45"/>
        <v/>
      </c>
      <c r="AD168" s="56" t="str">
        <f t="shared" si="46"/>
        <v/>
      </c>
      <c r="AE168" s="40"/>
      <c r="AF168" s="40"/>
      <c r="AG168" s="40"/>
      <c r="AH168" s="56" t="str">
        <f t="shared" si="47"/>
        <v/>
      </c>
      <c r="AI168" s="54"/>
      <c r="AJ168" s="54"/>
      <c r="AK168" s="54"/>
      <c r="AL168" s="54"/>
      <c r="AM168" s="54"/>
    </row>
    <row r="169" spans="1:39">
      <c r="A169" s="95"/>
      <c r="B169" s="45" t="str" cm="1">
        <f t="array" ref="B169">IF(H169="PROJECT", CHAR(10) &amp; "- " &amp; _xlfn.TEXTJOIN(CHAR(10) &amp; "- ", TRUE, _xlfn._xlws.FILTER($I$9:$I$1000, ($C$9:$C$1000=C169) * ($H$9:$H$1000="Topic"))), "")</f>
        <v/>
      </c>
      <c r="C169" s="45">
        <f>IF(AND(H169="Topic",H168="PROJECT"),C168+1,IF(H169="PROJECT",C168,IF(AND(H169="Topic",H168="Topic"),C168,C168+1)))</f>
        <v>118</v>
      </c>
      <c r="D169" s="46"/>
      <c r="E169" s="58"/>
      <c r="F169" s="67"/>
      <c r="G169" s="53"/>
      <c r="H169" s="53"/>
      <c r="I169" s="50"/>
      <c r="J169" s="51"/>
      <c r="K169" s="135" t="str">
        <f t="shared" si="32"/>
        <v/>
      </c>
      <c r="L169" s="103" t="str">
        <f t="shared" si="33"/>
        <v/>
      </c>
      <c r="M169" s="53">
        <v>0</v>
      </c>
      <c r="N169" s="102" t="str">
        <f t="shared" si="34"/>
        <v/>
      </c>
      <c r="O169" s="103" t="str">
        <f t="shared" si="35"/>
        <v/>
      </c>
      <c r="P169" s="53">
        <v>0</v>
      </c>
      <c r="Q169" s="102" t="str">
        <f t="shared" si="36"/>
        <v/>
      </c>
      <c r="R169" s="103" t="str">
        <f t="shared" si="37"/>
        <v/>
      </c>
      <c r="S169" s="53">
        <v>0</v>
      </c>
      <c r="T169" s="102" t="str">
        <f t="shared" si="38"/>
        <v/>
      </c>
      <c r="U169" s="103" t="str">
        <f t="shared" si="39"/>
        <v/>
      </c>
      <c r="V169" s="53">
        <v>0</v>
      </c>
      <c r="W169" s="87" t="str">
        <f t="shared" si="40"/>
        <v/>
      </c>
      <c r="X169" s="103" t="str">
        <f t="shared" si="41"/>
        <v/>
      </c>
      <c r="Y169" s="53">
        <v>0</v>
      </c>
      <c r="Z169" s="56" t="str">
        <f t="shared" si="42"/>
        <v/>
      </c>
      <c r="AA169" s="56" t="str">
        <f t="shared" si="43"/>
        <v/>
      </c>
      <c r="AB169" s="56" t="str">
        <f t="shared" si="44"/>
        <v/>
      </c>
      <c r="AC169" s="56" t="str">
        <f t="shared" si="45"/>
        <v/>
      </c>
      <c r="AD169" s="56" t="str">
        <f t="shared" si="46"/>
        <v/>
      </c>
      <c r="AE169" s="40"/>
      <c r="AF169" s="40"/>
      <c r="AG169" s="40"/>
      <c r="AH169" s="56" t="str">
        <f t="shared" si="47"/>
        <v/>
      </c>
      <c r="AI169" s="54"/>
      <c r="AJ169" s="54"/>
      <c r="AK169" s="54"/>
      <c r="AL169" s="54"/>
      <c r="AM169" s="54"/>
    </row>
    <row r="170" spans="1:39">
      <c r="A170" s="95"/>
      <c r="B170" s="45" t="str" cm="1">
        <f t="array" ref="B170">IF(H170="PROJECT", CHAR(10) &amp; "- " &amp; _xlfn.TEXTJOIN(CHAR(10) &amp; "- ", TRUE, _xlfn._xlws.FILTER($I$9:$I$1000, ($C$9:$C$1000=C170) * ($H$9:$H$1000="Topic"))), "")</f>
        <v/>
      </c>
      <c r="C170" s="45">
        <f>IF(AND(H170="Topic",H169="PROJECT"),C169+1,IF(H170="PROJECT",C169,IF(AND(H170="Topic",H169="Topic"),C169,C169+1)))</f>
        <v>119</v>
      </c>
      <c r="D170" s="57"/>
      <c r="E170" s="58"/>
      <c r="F170" s="54"/>
      <c r="G170" s="52"/>
      <c r="H170" s="52"/>
      <c r="I170" s="61"/>
      <c r="J170" s="62"/>
      <c r="K170" s="135" t="str">
        <f t="shared" si="32"/>
        <v/>
      </c>
      <c r="L170" s="103" t="str">
        <f t="shared" si="33"/>
        <v/>
      </c>
      <c r="M170" s="52">
        <v>0</v>
      </c>
      <c r="N170" s="102" t="str">
        <f t="shared" si="34"/>
        <v/>
      </c>
      <c r="O170" s="103" t="str">
        <f t="shared" si="35"/>
        <v/>
      </c>
      <c r="P170" s="52">
        <v>0</v>
      </c>
      <c r="Q170" s="102" t="str">
        <f t="shared" si="36"/>
        <v/>
      </c>
      <c r="R170" s="103" t="str">
        <f t="shared" si="37"/>
        <v/>
      </c>
      <c r="S170" s="52">
        <v>0</v>
      </c>
      <c r="T170" s="102" t="str">
        <f t="shared" si="38"/>
        <v/>
      </c>
      <c r="U170" s="103" t="str">
        <f t="shared" si="39"/>
        <v/>
      </c>
      <c r="V170" s="52">
        <v>0</v>
      </c>
      <c r="W170" s="87" t="str">
        <f t="shared" si="40"/>
        <v/>
      </c>
      <c r="X170" s="103" t="str">
        <f t="shared" si="41"/>
        <v/>
      </c>
      <c r="Y170" s="52">
        <v>0</v>
      </c>
      <c r="Z170" s="56" t="str">
        <f t="shared" si="42"/>
        <v/>
      </c>
      <c r="AA170" s="56" t="str">
        <f t="shared" si="43"/>
        <v/>
      </c>
      <c r="AB170" s="56" t="str">
        <f t="shared" si="44"/>
        <v/>
      </c>
      <c r="AC170" s="56" t="str">
        <f t="shared" si="45"/>
        <v/>
      </c>
      <c r="AD170" s="56" t="str">
        <f t="shared" si="46"/>
        <v/>
      </c>
      <c r="AE170" s="40"/>
      <c r="AF170" s="40"/>
      <c r="AG170" s="40"/>
      <c r="AH170" s="56" t="str">
        <f t="shared" si="47"/>
        <v/>
      </c>
      <c r="AI170" s="54"/>
      <c r="AJ170" s="54"/>
      <c r="AK170" s="54"/>
      <c r="AL170" s="54"/>
      <c r="AM170" s="54"/>
    </row>
    <row r="171" spans="1:39">
      <c r="A171" s="95"/>
      <c r="B171" s="45" t="str" cm="1">
        <f t="array" ref="B171">IF(H171="PROJECT", CHAR(10) &amp; "- " &amp; _xlfn.TEXTJOIN(CHAR(10) &amp; "- ", TRUE, _xlfn._xlws.FILTER($I$9:$I$1000, ($C$9:$C$1000=C171) * ($H$9:$H$1000="Topic"))), "")</f>
        <v/>
      </c>
      <c r="C171" s="45">
        <f>IF(AND(H171="Topic",H170="PROJECT"),C170+1,IF(H171="PROJECT",C170,IF(AND(H171="Topic",H170="Topic"),C170,C170+1)))</f>
        <v>120</v>
      </c>
      <c r="D171" s="46"/>
      <c r="E171" s="58"/>
      <c r="F171" s="67"/>
      <c r="G171" s="53"/>
      <c r="H171" s="53"/>
      <c r="I171" s="50"/>
      <c r="J171" s="51"/>
      <c r="K171" s="135" t="str">
        <f t="shared" si="32"/>
        <v/>
      </c>
      <c r="L171" s="103" t="str">
        <f t="shared" si="33"/>
        <v/>
      </c>
      <c r="M171" s="53">
        <v>0</v>
      </c>
      <c r="N171" s="102" t="str">
        <f t="shared" si="34"/>
        <v/>
      </c>
      <c r="O171" s="103" t="str">
        <f t="shared" si="35"/>
        <v/>
      </c>
      <c r="P171" s="53">
        <v>0</v>
      </c>
      <c r="Q171" s="102" t="str">
        <f t="shared" si="36"/>
        <v/>
      </c>
      <c r="R171" s="103" t="str">
        <f t="shared" si="37"/>
        <v/>
      </c>
      <c r="S171" s="53">
        <v>0</v>
      </c>
      <c r="T171" s="102" t="str">
        <f t="shared" si="38"/>
        <v/>
      </c>
      <c r="U171" s="103" t="str">
        <f t="shared" si="39"/>
        <v/>
      </c>
      <c r="V171" s="53">
        <v>0</v>
      </c>
      <c r="W171" s="87" t="str">
        <f t="shared" si="40"/>
        <v/>
      </c>
      <c r="X171" s="103" t="str">
        <f t="shared" si="41"/>
        <v/>
      </c>
      <c r="Y171" s="53">
        <v>0</v>
      </c>
      <c r="Z171" s="56" t="str">
        <f t="shared" si="42"/>
        <v/>
      </c>
      <c r="AA171" s="56" t="str">
        <f t="shared" si="43"/>
        <v/>
      </c>
      <c r="AB171" s="56" t="str">
        <f t="shared" si="44"/>
        <v/>
      </c>
      <c r="AC171" s="56" t="str">
        <f t="shared" si="45"/>
        <v/>
      </c>
      <c r="AD171" s="56" t="str">
        <f t="shared" si="46"/>
        <v/>
      </c>
      <c r="AE171" s="40"/>
      <c r="AF171" s="40"/>
      <c r="AG171" s="40"/>
      <c r="AH171" s="56" t="str">
        <f t="shared" si="47"/>
        <v/>
      </c>
      <c r="AI171" s="54"/>
      <c r="AJ171" s="54"/>
      <c r="AK171" s="54"/>
      <c r="AL171" s="54"/>
      <c r="AM171" s="54"/>
    </row>
    <row r="172" spans="1:39">
      <c r="A172" s="95"/>
      <c r="B172" s="45" t="str" cm="1">
        <f t="array" ref="B172">IF(H172="PROJECT", CHAR(10) &amp; "- " &amp; _xlfn.TEXTJOIN(CHAR(10) &amp; "- ", TRUE, _xlfn._xlws.FILTER($I$9:$I$1000, ($C$9:$C$1000=C172) * ($H$9:$H$1000="Topic"))), "")</f>
        <v/>
      </c>
      <c r="C172" s="45">
        <f>IF(AND(H172="Topic",H171="PROJECT"),C171+1,IF(H172="PROJECT",C171,IF(AND(H172="Topic",H171="Topic"),C171,C171+1)))</f>
        <v>121</v>
      </c>
      <c r="D172" s="57"/>
      <c r="E172" s="58"/>
      <c r="F172" s="54"/>
      <c r="G172" s="52"/>
      <c r="H172" s="52"/>
      <c r="I172" s="61"/>
      <c r="J172" s="62"/>
      <c r="K172" s="135" t="str">
        <f t="shared" si="32"/>
        <v/>
      </c>
      <c r="L172" s="103" t="str">
        <f t="shared" si="33"/>
        <v/>
      </c>
      <c r="M172" s="52">
        <v>0</v>
      </c>
      <c r="N172" s="102" t="str">
        <f t="shared" si="34"/>
        <v/>
      </c>
      <c r="O172" s="103" t="str">
        <f t="shared" si="35"/>
        <v/>
      </c>
      <c r="P172" s="52">
        <v>0</v>
      </c>
      <c r="Q172" s="102" t="str">
        <f t="shared" si="36"/>
        <v/>
      </c>
      <c r="R172" s="103" t="str">
        <f t="shared" si="37"/>
        <v/>
      </c>
      <c r="S172" s="52">
        <v>0</v>
      </c>
      <c r="T172" s="102" t="str">
        <f t="shared" si="38"/>
        <v/>
      </c>
      <c r="U172" s="103" t="str">
        <f t="shared" si="39"/>
        <v/>
      </c>
      <c r="V172" s="52">
        <v>0</v>
      </c>
      <c r="W172" s="87" t="str">
        <f t="shared" si="40"/>
        <v/>
      </c>
      <c r="X172" s="103" t="str">
        <f t="shared" si="41"/>
        <v/>
      </c>
      <c r="Y172" s="52">
        <v>0</v>
      </c>
      <c r="Z172" s="56" t="str">
        <f t="shared" si="42"/>
        <v/>
      </c>
      <c r="AA172" s="56" t="str">
        <f t="shared" si="43"/>
        <v/>
      </c>
      <c r="AB172" s="56" t="str">
        <f t="shared" si="44"/>
        <v/>
      </c>
      <c r="AC172" s="56" t="str">
        <f t="shared" si="45"/>
        <v/>
      </c>
      <c r="AD172" s="56" t="str">
        <f t="shared" si="46"/>
        <v/>
      </c>
      <c r="AE172" s="40"/>
      <c r="AF172" s="40"/>
      <c r="AG172" s="40"/>
      <c r="AH172" s="56" t="str">
        <f t="shared" si="47"/>
        <v/>
      </c>
      <c r="AI172" s="54"/>
      <c r="AJ172" s="54"/>
      <c r="AK172" s="54"/>
      <c r="AL172" s="54"/>
      <c r="AM172" s="54"/>
    </row>
    <row r="173" spans="1:39">
      <c r="A173" s="95"/>
      <c r="B173" s="45" t="str" cm="1">
        <f t="array" ref="B173">IF(H173="PROJECT", CHAR(10) &amp; "- " &amp; _xlfn.TEXTJOIN(CHAR(10) &amp; "- ", TRUE, _xlfn._xlws.FILTER($I$9:$I$1000, ($C$9:$C$1000=C173) * ($H$9:$H$1000="Topic"))), "")</f>
        <v/>
      </c>
      <c r="C173" s="45">
        <f>IF(AND(H173="Topic",H172="PROJECT"),C172+1,IF(H173="PROJECT",C172,IF(AND(H173="Topic",H172="Topic"),C172,C172+1)))</f>
        <v>122</v>
      </c>
      <c r="D173" s="46"/>
      <c r="E173" s="58"/>
      <c r="F173" s="67"/>
      <c r="G173" s="53"/>
      <c r="H173" s="53"/>
      <c r="I173" s="50"/>
      <c r="J173" s="51"/>
      <c r="K173" s="135" t="str">
        <f t="shared" si="32"/>
        <v/>
      </c>
      <c r="L173" s="103" t="str">
        <f t="shared" si="33"/>
        <v/>
      </c>
      <c r="M173" s="53">
        <v>0</v>
      </c>
      <c r="N173" s="102" t="str">
        <f t="shared" si="34"/>
        <v/>
      </c>
      <c r="O173" s="103" t="str">
        <f t="shared" si="35"/>
        <v/>
      </c>
      <c r="P173" s="53">
        <v>0</v>
      </c>
      <c r="Q173" s="102" t="str">
        <f t="shared" si="36"/>
        <v/>
      </c>
      <c r="R173" s="103" t="str">
        <f t="shared" si="37"/>
        <v/>
      </c>
      <c r="S173" s="53">
        <v>0</v>
      </c>
      <c r="T173" s="102" t="str">
        <f t="shared" si="38"/>
        <v/>
      </c>
      <c r="U173" s="103" t="str">
        <f t="shared" si="39"/>
        <v/>
      </c>
      <c r="V173" s="53">
        <v>0</v>
      </c>
      <c r="W173" s="87" t="str">
        <f t="shared" si="40"/>
        <v/>
      </c>
      <c r="X173" s="103" t="str">
        <f t="shared" si="41"/>
        <v/>
      </c>
      <c r="Y173" s="53">
        <v>0</v>
      </c>
      <c r="Z173" s="56" t="str">
        <f t="shared" si="42"/>
        <v/>
      </c>
      <c r="AA173" s="56" t="str">
        <f t="shared" si="43"/>
        <v/>
      </c>
      <c r="AB173" s="56" t="str">
        <f t="shared" si="44"/>
        <v/>
      </c>
      <c r="AC173" s="56" t="str">
        <f t="shared" si="45"/>
        <v/>
      </c>
      <c r="AD173" s="56" t="str">
        <f t="shared" si="46"/>
        <v/>
      </c>
      <c r="AE173" s="40"/>
      <c r="AF173" s="40"/>
      <c r="AG173" s="40"/>
      <c r="AH173" s="56" t="str">
        <f t="shared" si="47"/>
        <v/>
      </c>
      <c r="AI173" s="54"/>
      <c r="AJ173" s="54"/>
      <c r="AK173" s="54"/>
      <c r="AL173" s="54"/>
      <c r="AM173" s="54"/>
    </row>
    <row r="174" spans="1:39">
      <c r="A174" s="95"/>
      <c r="B174" s="45" t="str" cm="1">
        <f t="array" ref="B174">IF(H174="PROJECT", CHAR(10) &amp; "- " &amp; _xlfn.TEXTJOIN(CHAR(10) &amp; "- ", TRUE, _xlfn._xlws.FILTER($I$9:$I$1000, ($C$9:$C$1000=C174) * ($H$9:$H$1000="Topic"))), "")</f>
        <v/>
      </c>
      <c r="C174" s="45">
        <f>IF(AND(H174="Topic",H173="PROJECT"),C173+1,IF(H174="PROJECT",C173,IF(AND(H174="Topic",H173="Topic"),C173,C173+1)))</f>
        <v>123</v>
      </c>
      <c r="D174" s="57"/>
      <c r="E174" s="58"/>
      <c r="F174" s="54"/>
      <c r="G174" s="52"/>
      <c r="H174" s="52"/>
      <c r="I174" s="61"/>
      <c r="J174" s="62"/>
      <c r="K174" s="135" t="str">
        <f t="shared" si="32"/>
        <v/>
      </c>
      <c r="L174" s="103" t="str">
        <f t="shared" si="33"/>
        <v/>
      </c>
      <c r="M174" s="52">
        <v>0</v>
      </c>
      <c r="N174" s="102" t="str">
        <f t="shared" si="34"/>
        <v/>
      </c>
      <c r="O174" s="103" t="str">
        <f t="shared" si="35"/>
        <v/>
      </c>
      <c r="P174" s="52">
        <v>0</v>
      </c>
      <c r="Q174" s="102" t="str">
        <f t="shared" si="36"/>
        <v/>
      </c>
      <c r="R174" s="103" t="str">
        <f t="shared" si="37"/>
        <v/>
      </c>
      <c r="S174" s="52">
        <v>0</v>
      </c>
      <c r="T174" s="102" t="str">
        <f t="shared" si="38"/>
        <v/>
      </c>
      <c r="U174" s="103" t="str">
        <f t="shared" si="39"/>
        <v/>
      </c>
      <c r="V174" s="52">
        <v>0</v>
      </c>
      <c r="W174" s="87" t="str">
        <f t="shared" si="40"/>
        <v/>
      </c>
      <c r="X174" s="103" t="str">
        <f t="shared" si="41"/>
        <v/>
      </c>
      <c r="Y174" s="52">
        <v>0</v>
      </c>
      <c r="Z174" s="56" t="str">
        <f t="shared" si="42"/>
        <v/>
      </c>
      <c r="AA174" s="56" t="str">
        <f t="shared" si="43"/>
        <v/>
      </c>
      <c r="AB174" s="56" t="str">
        <f t="shared" si="44"/>
        <v/>
      </c>
      <c r="AC174" s="56" t="str">
        <f t="shared" si="45"/>
        <v/>
      </c>
      <c r="AD174" s="56" t="str">
        <f t="shared" si="46"/>
        <v/>
      </c>
      <c r="AE174" s="40"/>
      <c r="AF174" s="40"/>
      <c r="AG174" s="40"/>
      <c r="AH174" s="56" t="str">
        <f t="shared" si="47"/>
        <v/>
      </c>
      <c r="AI174" s="54"/>
      <c r="AJ174" s="54"/>
      <c r="AK174" s="54"/>
      <c r="AL174" s="54"/>
      <c r="AM174" s="54"/>
    </row>
    <row r="175" spans="1:39">
      <c r="A175" s="95"/>
      <c r="B175" s="45" t="str" cm="1">
        <f t="array" ref="B175">IF(H175="PROJECT", CHAR(10) &amp; "- " &amp; _xlfn.TEXTJOIN(CHAR(10) &amp; "- ", TRUE, _xlfn._xlws.FILTER($I$9:$I$1000, ($C$9:$C$1000=C175) * ($H$9:$H$1000="Topic"))), "")</f>
        <v/>
      </c>
      <c r="C175" s="45">
        <f>IF(AND(H175="Topic",H174="PROJECT"),C174+1,IF(H175="PROJECT",C174,IF(AND(H175="Topic",H174="Topic"),C174,C174+1)))</f>
        <v>124</v>
      </c>
      <c r="D175" s="46"/>
      <c r="E175" s="58"/>
      <c r="F175" s="67"/>
      <c r="G175" s="53"/>
      <c r="H175" s="53"/>
      <c r="I175" s="50"/>
      <c r="J175" s="51"/>
      <c r="K175" s="135" t="str">
        <f t="shared" si="32"/>
        <v/>
      </c>
      <c r="L175" s="103" t="str">
        <f t="shared" si="33"/>
        <v/>
      </c>
      <c r="M175" s="53">
        <v>0</v>
      </c>
      <c r="N175" s="102" t="str">
        <f t="shared" si="34"/>
        <v/>
      </c>
      <c r="O175" s="103" t="str">
        <f t="shared" si="35"/>
        <v/>
      </c>
      <c r="P175" s="53">
        <v>0</v>
      </c>
      <c r="Q175" s="102" t="str">
        <f t="shared" si="36"/>
        <v/>
      </c>
      <c r="R175" s="103" t="str">
        <f t="shared" si="37"/>
        <v/>
      </c>
      <c r="S175" s="53">
        <v>0</v>
      </c>
      <c r="T175" s="102" t="str">
        <f t="shared" si="38"/>
        <v/>
      </c>
      <c r="U175" s="103" t="str">
        <f t="shared" si="39"/>
        <v/>
      </c>
      <c r="V175" s="53">
        <v>0</v>
      </c>
      <c r="W175" s="87" t="str">
        <f t="shared" si="40"/>
        <v/>
      </c>
      <c r="X175" s="103" t="str">
        <f t="shared" si="41"/>
        <v/>
      </c>
      <c r="Y175" s="53">
        <v>0</v>
      </c>
      <c r="Z175" s="56" t="str">
        <f t="shared" si="42"/>
        <v/>
      </c>
      <c r="AA175" s="56" t="str">
        <f t="shared" si="43"/>
        <v/>
      </c>
      <c r="AB175" s="56" t="str">
        <f t="shared" si="44"/>
        <v/>
      </c>
      <c r="AC175" s="56" t="str">
        <f t="shared" si="45"/>
        <v/>
      </c>
      <c r="AD175" s="56" t="str">
        <f t="shared" si="46"/>
        <v/>
      </c>
      <c r="AE175" s="40"/>
      <c r="AF175" s="40"/>
      <c r="AG175" s="40"/>
      <c r="AH175" s="56" t="str">
        <f t="shared" si="47"/>
        <v/>
      </c>
      <c r="AI175" s="54"/>
      <c r="AJ175" s="54"/>
      <c r="AK175" s="54"/>
      <c r="AL175" s="54"/>
      <c r="AM175" s="54"/>
    </row>
    <row r="176" spans="1:39">
      <c r="A176" s="95"/>
      <c r="B176" s="45" t="str" cm="1">
        <f t="array" ref="B176">IF(H176="PROJECT", CHAR(10) &amp; "- " &amp; _xlfn.TEXTJOIN(CHAR(10) &amp; "- ", TRUE, _xlfn._xlws.FILTER($I$9:$I$1000, ($C$9:$C$1000=C176) * ($H$9:$H$1000="Topic"))), "")</f>
        <v/>
      </c>
      <c r="C176" s="45">
        <f>IF(AND(H176="Topic",H175="PROJECT"),C175+1,IF(H176="PROJECT",C175,IF(AND(H176="Topic",H175="Topic"),C175,C175+1)))</f>
        <v>125</v>
      </c>
      <c r="D176" s="57"/>
      <c r="E176" s="58"/>
      <c r="F176" s="54"/>
      <c r="G176" s="52"/>
      <c r="H176" s="52"/>
      <c r="I176" s="61"/>
      <c r="J176" s="62"/>
      <c r="K176" s="135" t="str">
        <f t="shared" si="32"/>
        <v/>
      </c>
      <c r="L176" s="103" t="str">
        <f t="shared" si="33"/>
        <v/>
      </c>
      <c r="M176" s="52">
        <v>0</v>
      </c>
      <c r="N176" s="102" t="str">
        <f t="shared" si="34"/>
        <v/>
      </c>
      <c r="O176" s="103" t="str">
        <f t="shared" si="35"/>
        <v/>
      </c>
      <c r="P176" s="52">
        <v>0</v>
      </c>
      <c r="Q176" s="102" t="str">
        <f t="shared" si="36"/>
        <v/>
      </c>
      <c r="R176" s="103" t="str">
        <f t="shared" si="37"/>
        <v/>
      </c>
      <c r="S176" s="52">
        <v>0</v>
      </c>
      <c r="T176" s="102" t="str">
        <f t="shared" si="38"/>
        <v/>
      </c>
      <c r="U176" s="103" t="str">
        <f t="shared" si="39"/>
        <v/>
      </c>
      <c r="V176" s="52">
        <v>0</v>
      </c>
      <c r="W176" s="87" t="str">
        <f t="shared" si="40"/>
        <v/>
      </c>
      <c r="X176" s="103" t="str">
        <f t="shared" si="41"/>
        <v/>
      </c>
      <c r="Y176" s="52">
        <v>0</v>
      </c>
      <c r="Z176" s="56" t="str">
        <f t="shared" si="42"/>
        <v/>
      </c>
      <c r="AA176" s="56" t="str">
        <f t="shared" si="43"/>
        <v/>
      </c>
      <c r="AB176" s="56" t="str">
        <f t="shared" si="44"/>
        <v/>
      </c>
      <c r="AC176" s="56" t="str">
        <f t="shared" si="45"/>
        <v/>
      </c>
      <c r="AD176" s="56" t="str">
        <f t="shared" si="46"/>
        <v/>
      </c>
      <c r="AE176" s="40"/>
      <c r="AF176" s="40"/>
      <c r="AG176" s="40"/>
      <c r="AH176" s="56" t="str">
        <f t="shared" si="47"/>
        <v/>
      </c>
      <c r="AI176" s="54"/>
      <c r="AJ176" s="54"/>
      <c r="AK176" s="54"/>
      <c r="AL176" s="54"/>
      <c r="AM176" s="54"/>
    </row>
    <row r="177" spans="1:39">
      <c r="A177" s="95"/>
      <c r="B177" s="45" t="str" cm="1">
        <f t="array" ref="B177">IF(H177="PROJECT", CHAR(10) &amp; "- " &amp; _xlfn.TEXTJOIN(CHAR(10) &amp; "- ", TRUE, _xlfn._xlws.FILTER($I$9:$I$1000, ($C$9:$C$1000=C177) * ($H$9:$H$1000="Topic"))), "")</f>
        <v/>
      </c>
      <c r="C177" s="45">
        <f>IF(AND(H177="Topic",H176="PROJECT"),C176+1,IF(H177="PROJECT",C176,IF(AND(H177="Topic",H176="Topic"),C176,C176+1)))</f>
        <v>126</v>
      </c>
      <c r="D177" s="46"/>
      <c r="E177" s="58"/>
      <c r="F177" s="67"/>
      <c r="G177" s="53"/>
      <c r="H177" s="53"/>
      <c r="I177" s="50"/>
      <c r="J177" s="51"/>
      <c r="K177" s="135" t="str">
        <f t="shared" si="32"/>
        <v/>
      </c>
      <c r="L177" s="103" t="str">
        <f t="shared" si="33"/>
        <v/>
      </c>
      <c r="M177" s="53">
        <v>0</v>
      </c>
      <c r="N177" s="102" t="str">
        <f t="shared" si="34"/>
        <v/>
      </c>
      <c r="O177" s="103" t="str">
        <f t="shared" si="35"/>
        <v/>
      </c>
      <c r="P177" s="53">
        <v>0</v>
      </c>
      <c r="Q177" s="102" t="str">
        <f t="shared" si="36"/>
        <v/>
      </c>
      <c r="R177" s="103" t="str">
        <f t="shared" si="37"/>
        <v/>
      </c>
      <c r="S177" s="53">
        <v>0</v>
      </c>
      <c r="T177" s="102" t="str">
        <f t="shared" si="38"/>
        <v/>
      </c>
      <c r="U177" s="103" t="str">
        <f t="shared" si="39"/>
        <v/>
      </c>
      <c r="V177" s="53">
        <v>0</v>
      </c>
      <c r="W177" s="87" t="str">
        <f t="shared" si="40"/>
        <v/>
      </c>
      <c r="X177" s="103" t="str">
        <f t="shared" si="41"/>
        <v/>
      </c>
      <c r="Y177" s="53">
        <v>0</v>
      </c>
      <c r="Z177" s="56" t="str">
        <f t="shared" si="42"/>
        <v/>
      </c>
      <c r="AA177" s="56" t="str">
        <f t="shared" si="43"/>
        <v/>
      </c>
      <c r="AB177" s="56" t="str">
        <f t="shared" si="44"/>
        <v/>
      </c>
      <c r="AC177" s="56" t="str">
        <f t="shared" si="45"/>
        <v/>
      </c>
      <c r="AD177" s="56" t="str">
        <f t="shared" si="46"/>
        <v/>
      </c>
      <c r="AE177" s="40"/>
      <c r="AF177" s="40"/>
      <c r="AG177" s="40"/>
      <c r="AH177" s="56" t="str">
        <f t="shared" si="47"/>
        <v/>
      </c>
      <c r="AI177" s="54"/>
      <c r="AJ177" s="54"/>
      <c r="AK177" s="54"/>
      <c r="AL177" s="54"/>
      <c r="AM177" s="54"/>
    </row>
    <row r="178" spans="1:39">
      <c r="A178" s="95"/>
      <c r="B178" s="45" t="str" cm="1">
        <f t="array" ref="B178">IF(H178="PROJECT", CHAR(10) &amp; "- " &amp; _xlfn.TEXTJOIN(CHAR(10) &amp; "- ", TRUE, _xlfn._xlws.FILTER($I$9:$I$1000, ($C$9:$C$1000=C178) * ($H$9:$H$1000="Topic"))), "")</f>
        <v/>
      </c>
      <c r="C178" s="45">
        <f>IF(AND(H178="Topic",H177="PROJECT"),C177+1,IF(H178="PROJECT",C177,IF(AND(H178="Topic",H177="Topic"),C177,C177+1)))</f>
        <v>127</v>
      </c>
      <c r="D178" s="57"/>
      <c r="E178" s="58"/>
      <c r="F178" s="54"/>
      <c r="G178" s="52"/>
      <c r="H178" s="52"/>
      <c r="I178" s="61"/>
      <c r="J178" s="62"/>
      <c r="K178" s="135" t="str">
        <f t="shared" si="32"/>
        <v/>
      </c>
      <c r="L178" s="103" t="str">
        <f t="shared" si="33"/>
        <v/>
      </c>
      <c r="M178" s="52">
        <v>0</v>
      </c>
      <c r="N178" s="102" t="str">
        <f t="shared" si="34"/>
        <v/>
      </c>
      <c r="O178" s="103" t="str">
        <f t="shared" si="35"/>
        <v/>
      </c>
      <c r="P178" s="52">
        <v>0</v>
      </c>
      <c r="Q178" s="102" t="str">
        <f t="shared" si="36"/>
        <v/>
      </c>
      <c r="R178" s="103" t="str">
        <f t="shared" si="37"/>
        <v/>
      </c>
      <c r="S178" s="52">
        <v>0</v>
      </c>
      <c r="T178" s="102" t="str">
        <f t="shared" si="38"/>
        <v/>
      </c>
      <c r="U178" s="103" t="str">
        <f t="shared" si="39"/>
        <v/>
      </c>
      <c r="V178" s="52">
        <v>0</v>
      </c>
      <c r="W178" s="87" t="str">
        <f t="shared" si="40"/>
        <v/>
      </c>
      <c r="X178" s="103" t="str">
        <f t="shared" si="41"/>
        <v/>
      </c>
      <c r="Y178" s="52">
        <v>0</v>
      </c>
      <c r="Z178" s="56" t="str">
        <f t="shared" si="42"/>
        <v/>
      </c>
      <c r="AA178" s="56" t="str">
        <f t="shared" si="43"/>
        <v/>
      </c>
      <c r="AB178" s="56" t="str">
        <f t="shared" si="44"/>
        <v/>
      </c>
      <c r="AC178" s="56" t="str">
        <f t="shared" si="45"/>
        <v/>
      </c>
      <c r="AD178" s="56" t="str">
        <f t="shared" si="46"/>
        <v/>
      </c>
      <c r="AE178" s="40"/>
      <c r="AF178" s="40"/>
      <c r="AG178" s="40"/>
      <c r="AH178" s="56" t="str">
        <f t="shared" si="47"/>
        <v/>
      </c>
      <c r="AI178" s="54"/>
      <c r="AJ178" s="54"/>
      <c r="AK178" s="54"/>
      <c r="AL178" s="54"/>
      <c r="AM178" s="54"/>
    </row>
    <row r="179" spans="1:39">
      <c r="A179" s="95"/>
      <c r="B179" s="45" t="str" cm="1">
        <f t="array" ref="B179">IF(H179="PROJECT", CHAR(10) &amp; "- " &amp; _xlfn.TEXTJOIN(CHAR(10) &amp; "- ", TRUE, _xlfn._xlws.FILTER($I$9:$I$1000, ($C$9:$C$1000=C179) * ($H$9:$H$1000="Topic"))), "")</f>
        <v/>
      </c>
      <c r="C179" s="45">
        <f>IF(AND(H179="Topic",H178="PROJECT"),C178+1,IF(H179="PROJECT",C178,IF(AND(H179="Topic",H178="Topic"),C178,C178+1)))</f>
        <v>128</v>
      </c>
      <c r="D179" s="46"/>
      <c r="E179" s="58"/>
      <c r="F179" s="67"/>
      <c r="G179" s="53"/>
      <c r="H179" s="53"/>
      <c r="I179" s="50"/>
      <c r="J179" s="51"/>
      <c r="K179" s="135" t="str">
        <f t="shared" si="32"/>
        <v/>
      </c>
      <c r="L179" s="103" t="str">
        <f t="shared" si="33"/>
        <v/>
      </c>
      <c r="M179" s="53">
        <v>0</v>
      </c>
      <c r="N179" s="102" t="str">
        <f t="shared" si="34"/>
        <v/>
      </c>
      <c r="O179" s="103" t="str">
        <f t="shared" si="35"/>
        <v/>
      </c>
      <c r="P179" s="53">
        <v>0</v>
      </c>
      <c r="Q179" s="102" t="str">
        <f t="shared" si="36"/>
        <v/>
      </c>
      <c r="R179" s="103" t="str">
        <f t="shared" si="37"/>
        <v/>
      </c>
      <c r="S179" s="53">
        <v>0</v>
      </c>
      <c r="T179" s="102" t="str">
        <f t="shared" si="38"/>
        <v/>
      </c>
      <c r="U179" s="103" t="str">
        <f t="shared" si="39"/>
        <v/>
      </c>
      <c r="V179" s="53">
        <v>0</v>
      </c>
      <c r="W179" s="87" t="str">
        <f t="shared" si="40"/>
        <v/>
      </c>
      <c r="X179" s="103" t="str">
        <f t="shared" si="41"/>
        <v/>
      </c>
      <c r="Y179" s="53">
        <v>0</v>
      </c>
      <c r="Z179" s="56" t="str">
        <f t="shared" si="42"/>
        <v/>
      </c>
      <c r="AA179" s="56" t="str">
        <f t="shared" si="43"/>
        <v/>
      </c>
      <c r="AB179" s="56" t="str">
        <f t="shared" si="44"/>
        <v/>
      </c>
      <c r="AC179" s="56" t="str">
        <f t="shared" si="45"/>
        <v/>
      </c>
      <c r="AD179" s="56" t="str">
        <f t="shared" si="46"/>
        <v/>
      </c>
      <c r="AE179" s="40"/>
      <c r="AF179" s="40"/>
      <c r="AG179" s="40"/>
      <c r="AH179" s="56" t="str">
        <f t="shared" si="47"/>
        <v/>
      </c>
      <c r="AI179" s="54"/>
      <c r="AJ179" s="54"/>
      <c r="AK179" s="54"/>
      <c r="AL179" s="54"/>
      <c r="AM179" s="54"/>
    </row>
    <row r="180" spans="1:39">
      <c r="A180" s="95"/>
      <c r="B180" s="45" t="str" cm="1">
        <f t="array" ref="B180">IF(H180="PROJECT", CHAR(10) &amp; "- " &amp; _xlfn.TEXTJOIN(CHAR(10) &amp; "- ", TRUE, _xlfn._xlws.FILTER($I$9:$I$1000, ($C$9:$C$1000=C180) * ($H$9:$H$1000="Topic"))), "")</f>
        <v/>
      </c>
      <c r="C180" s="45">
        <f>IF(AND(H180="Topic",H179="PROJECT"),C179+1,IF(H180="PROJECT",C179,IF(AND(H180="Topic",H179="Topic"),C179,C179+1)))</f>
        <v>129</v>
      </c>
      <c r="D180" s="57"/>
      <c r="E180" s="58"/>
      <c r="F180" s="54"/>
      <c r="G180" s="52"/>
      <c r="H180" s="52"/>
      <c r="I180" s="61"/>
      <c r="J180" s="62"/>
      <c r="K180" s="135" t="str">
        <f t="shared" si="32"/>
        <v/>
      </c>
      <c r="L180" s="103" t="str">
        <f t="shared" si="33"/>
        <v/>
      </c>
      <c r="M180" s="52">
        <v>0</v>
      </c>
      <c r="N180" s="102" t="str">
        <f t="shared" si="34"/>
        <v/>
      </c>
      <c r="O180" s="103" t="str">
        <f t="shared" si="35"/>
        <v/>
      </c>
      <c r="P180" s="52">
        <v>0</v>
      </c>
      <c r="Q180" s="102" t="str">
        <f t="shared" si="36"/>
        <v/>
      </c>
      <c r="R180" s="103" t="str">
        <f t="shared" si="37"/>
        <v/>
      </c>
      <c r="S180" s="52">
        <v>0</v>
      </c>
      <c r="T180" s="102" t="str">
        <f t="shared" si="38"/>
        <v/>
      </c>
      <c r="U180" s="103" t="str">
        <f t="shared" si="39"/>
        <v/>
      </c>
      <c r="V180" s="52">
        <v>0</v>
      </c>
      <c r="W180" s="87" t="str">
        <f t="shared" si="40"/>
        <v/>
      </c>
      <c r="X180" s="103" t="str">
        <f t="shared" si="41"/>
        <v/>
      </c>
      <c r="Y180" s="52">
        <v>0</v>
      </c>
      <c r="Z180" s="56" t="str">
        <f t="shared" si="42"/>
        <v/>
      </c>
      <c r="AA180" s="56" t="str">
        <f t="shared" si="43"/>
        <v/>
      </c>
      <c r="AB180" s="56" t="str">
        <f t="shared" si="44"/>
        <v/>
      </c>
      <c r="AC180" s="56" t="str">
        <f t="shared" si="45"/>
        <v/>
      </c>
      <c r="AD180" s="56" t="str">
        <f t="shared" si="46"/>
        <v/>
      </c>
      <c r="AE180" s="40"/>
      <c r="AF180" s="40"/>
      <c r="AG180" s="40"/>
      <c r="AH180" s="56" t="str">
        <f t="shared" si="47"/>
        <v/>
      </c>
      <c r="AI180" s="54"/>
      <c r="AJ180" s="54"/>
      <c r="AK180" s="54"/>
      <c r="AL180" s="54"/>
      <c r="AM180" s="54"/>
    </row>
    <row r="181" spans="1:39">
      <c r="A181" s="95"/>
      <c r="B181" s="45" t="str" cm="1">
        <f t="array" ref="B181">IF(H181="PROJECT", CHAR(10) &amp; "- " &amp; _xlfn.TEXTJOIN(CHAR(10) &amp; "- ", TRUE, _xlfn._xlws.FILTER($I$9:$I$1000, ($C$9:$C$1000=C181) * ($H$9:$H$1000="Topic"))), "")</f>
        <v/>
      </c>
      <c r="C181" s="45">
        <f>IF(AND(H181="Topic",H180="PROJECT"),C180+1,IF(H181="PROJECT",C180,IF(AND(H181="Topic",H180="Topic"),C180,C180+1)))</f>
        <v>130</v>
      </c>
      <c r="D181" s="46"/>
      <c r="E181" s="58"/>
      <c r="F181" s="67"/>
      <c r="G181" s="53"/>
      <c r="H181" s="53"/>
      <c r="I181" s="50"/>
      <c r="J181" s="51"/>
      <c r="K181" s="135" t="str">
        <f t="shared" si="32"/>
        <v/>
      </c>
      <c r="L181" s="103" t="str">
        <f t="shared" si="33"/>
        <v/>
      </c>
      <c r="M181" s="53">
        <v>0</v>
      </c>
      <c r="N181" s="102" t="str">
        <f t="shared" si="34"/>
        <v/>
      </c>
      <c r="O181" s="103" t="str">
        <f t="shared" si="35"/>
        <v/>
      </c>
      <c r="P181" s="53">
        <v>0</v>
      </c>
      <c r="Q181" s="102" t="str">
        <f t="shared" si="36"/>
        <v/>
      </c>
      <c r="R181" s="103" t="str">
        <f t="shared" si="37"/>
        <v/>
      </c>
      <c r="S181" s="53">
        <v>0</v>
      </c>
      <c r="T181" s="102" t="str">
        <f t="shared" si="38"/>
        <v/>
      </c>
      <c r="U181" s="103" t="str">
        <f t="shared" si="39"/>
        <v/>
      </c>
      <c r="V181" s="53">
        <v>0</v>
      </c>
      <c r="W181" s="87" t="str">
        <f t="shared" si="40"/>
        <v/>
      </c>
      <c r="X181" s="103" t="str">
        <f t="shared" si="41"/>
        <v/>
      </c>
      <c r="Y181" s="53">
        <v>0</v>
      </c>
      <c r="Z181" s="56" t="str">
        <f t="shared" si="42"/>
        <v/>
      </c>
      <c r="AA181" s="56" t="str">
        <f t="shared" si="43"/>
        <v/>
      </c>
      <c r="AB181" s="56" t="str">
        <f t="shared" si="44"/>
        <v/>
      </c>
      <c r="AC181" s="56" t="str">
        <f t="shared" si="45"/>
        <v/>
      </c>
      <c r="AD181" s="56" t="str">
        <f t="shared" si="46"/>
        <v/>
      </c>
      <c r="AE181" s="40"/>
      <c r="AF181" s="40"/>
      <c r="AG181" s="40"/>
      <c r="AH181" s="56" t="str">
        <f t="shared" si="47"/>
        <v/>
      </c>
      <c r="AI181" s="54"/>
      <c r="AJ181" s="54"/>
      <c r="AK181" s="54"/>
      <c r="AL181" s="54"/>
      <c r="AM181" s="54"/>
    </row>
    <row r="182" spans="1:39">
      <c r="A182" s="95"/>
      <c r="B182" s="45" t="str" cm="1">
        <f t="array" ref="B182">IF(H182="PROJECT", CHAR(10) &amp; "- " &amp; _xlfn.TEXTJOIN(CHAR(10) &amp; "- ", TRUE, _xlfn._xlws.FILTER($I$9:$I$1000, ($C$9:$C$1000=C182) * ($H$9:$H$1000="Topic"))), "")</f>
        <v/>
      </c>
      <c r="C182" s="45">
        <f>IF(AND(H182="Topic",H181="PROJECT"),C181+1,IF(H182="PROJECT",C181,IF(AND(H182="Topic",H181="Topic"),C181,C181+1)))</f>
        <v>131</v>
      </c>
      <c r="D182" s="57"/>
      <c r="E182" s="58"/>
      <c r="F182" s="54"/>
      <c r="G182" s="52"/>
      <c r="H182" s="52"/>
      <c r="I182" s="61"/>
      <c r="J182" s="62"/>
      <c r="K182" s="135" t="str">
        <f t="shared" si="32"/>
        <v/>
      </c>
      <c r="L182" s="103" t="str">
        <f t="shared" si="33"/>
        <v/>
      </c>
      <c r="M182" s="52">
        <v>0</v>
      </c>
      <c r="N182" s="102" t="str">
        <f t="shared" si="34"/>
        <v/>
      </c>
      <c r="O182" s="103" t="str">
        <f t="shared" si="35"/>
        <v/>
      </c>
      <c r="P182" s="52">
        <v>0</v>
      </c>
      <c r="Q182" s="102" t="str">
        <f t="shared" si="36"/>
        <v/>
      </c>
      <c r="R182" s="103" t="str">
        <f t="shared" si="37"/>
        <v/>
      </c>
      <c r="S182" s="52">
        <v>0</v>
      </c>
      <c r="T182" s="102" t="str">
        <f t="shared" si="38"/>
        <v/>
      </c>
      <c r="U182" s="103" t="str">
        <f t="shared" si="39"/>
        <v/>
      </c>
      <c r="V182" s="52">
        <v>0</v>
      </c>
      <c r="W182" s="87" t="str">
        <f t="shared" si="40"/>
        <v/>
      </c>
      <c r="X182" s="103" t="str">
        <f t="shared" si="41"/>
        <v/>
      </c>
      <c r="Y182" s="52">
        <v>0</v>
      </c>
      <c r="Z182" s="56" t="str">
        <f t="shared" si="42"/>
        <v/>
      </c>
      <c r="AA182" s="56" t="str">
        <f t="shared" si="43"/>
        <v/>
      </c>
      <c r="AB182" s="56" t="str">
        <f t="shared" si="44"/>
        <v/>
      </c>
      <c r="AC182" s="56" t="str">
        <f t="shared" si="45"/>
        <v/>
      </c>
      <c r="AD182" s="56" t="str">
        <f t="shared" si="46"/>
        <v/>
      </c>
      <c r="AE182" s="40"/>
      <c r="AF182" s="40"/>
      <c r="AG182" s="40"/>
      <c r="AH182" s="56" t="str">
        <f t="shared" si="47"/>
        <v/>
      </c>
      <c r="AI182" s="54"/>
      <c r="AJ182" s="54"/>
      <c r="AK182" s="54"/>
      <c r="AL182" s="54"/>
      <c r="AM182" s="54"/>
    </row>
    <row r="183" spans="1:39">
      <c r="A183" s="95"/>
      <c r="B183" s="45" t="str" cm="1">
        <f t="array" ref="B183">IF(H183="PROJECT", CHAR(10) &amp; "- " &amp; _xlfn.TEXTJOIN(CHAR(10) &amp; "- ", TRUE, _xlfn._xlws.FILTER($I$9:$I$1000, ($C$9:$C$1000=C183) * ($H$9:$H$1000="Topic"))), "")</f>
        <v/>
      </c>
      <c r="C183" s="45">
        <f>IF(AND(H183="Topic",H182="PROJECT"),C182+1,IF(H183="PROJECT",C182,IF(AND(H183="Topic",H182="Topic"),C182,C182+1)))</f>
        <v>132</v>
      </c>
      <c r="D183" s="46"/>
      <c r="E183" s="58"/>
      <c r="F183" s="67"/>
      <c r="G183" s="53"/>
      <c r="H183" s="53"/>
      <c r="I183" s="50"/>
      <c r="J183" s="51"/>
      <c r="K183" s="135" t="str">
        <f t="shared" si="32"/>
        <v/>
      </c>
      <c r="L183" s="103" t="str">
        <f t="shared" si="33"/>
        <v/>
      </c>
      <c r="M183" s="53">
        <v>0</v>
      </c>
      <c r="N183" s="102" t="str">
        <f t="shared" si="34"/>
        <v/>
      </c>
      <c r="O183" s="103" t="str">
        <f t="shared" si="35"/>
        <v/>
      </c>
      <c r="P183" s="53">
        <v>0</v>
      </c>
      <c r="Q183" s="102" t="str">
        <f t="shared" si="36"/>
        <v/>
      </c>
      <c r="R183" s="103" t="str">
        <f t="shared" si="37"/>
        <v/>
      </c>
      <c r="S183" s="53">
        <v>0</v>
      </c>
      <c r="T183" s="102" t="str">
        <f t="shared" si="38"/>
        <v/>
      </c>
      <c r="U183" s="103" t="str">
        <f t="shared" si="39"/>
        <v/>
      </c>
      <c r="V183" s="53">
        <v>0</v>
      </c>
      <c r="W183" s="87" t="str">
        <f t="shared" si="40"/>
        <v/>
      </c>
      <c r="X183" s="103" t="str">
        <f t="shared" si="41"/>
        <v/>
      </c>
      <c r="Y183" s="53">
        <v>0</v>
      </c>
      <c r="Z183" s="56" t="str">
        <f t="shared" si="42"/>
        <v/>
      </c>
      <c r="AA183" s="56" t="str">
        <f t="shared" si="43"/>
        <v/>
      </c>
      <c r="AB183" s="56" t="str">
        <f t="shared" si="44"/>
        <v/>
      </c>
      <c r="AC183" s="56" t="str">
        <f t="shared" si="45"/>
        <v/>
      </c>
      <c r="AD183" s="56" t="str">
        <f t="shared" si="46"/>
        <v/>
      </c>
      <c r="AE183" s="40"/>
      <c r="AF183" s="40"/>
      <c r="AG183" s="40"/>
      <c r="AH183" s="56" t="str">
        <f t="shared" si="47"/>
        <v/>
      </c>
      <c r="AI183" s="54"/>
      <c r="AJ183" s="54"/>
      <c r="AK183" s="54"/>
      <c r="AL183" s="54"/>
      <c r="AM183" s="54"/>
    </row>
    <row r="184" spans="1:39">
      <c r="A184" s="95"/>
      <c r="B184" s="45" t="str" cm="1">
        <f t="array" ref="B184">IF(H184="PROJECT", CHAR(10) &amp; "- " &amp; _xlfn.TEXTJOIN(CHAR(10) &amp; "- ", TRUE, _xlfn._xlws.FILTER($I$9:$I$1000, ($C$9:$C$1000=C184) * ($H$9:$H$1000="Topic"))), "")</f>
        <v/>
      </c>
      <c r="C184" s="45">
        <f>IF(AND(H184="Topic",H183="PROJECT"),C183+1,IF(H184="PROJECT",C183,IF(AND(H184="Topic",H183="Topic"),C183,C183+1)))</f>
        <v>133</v>
      </c>
      <c r="D184" s="57"/>
      <c r="E184" s="58"/>
      <c r="F184" s="54"/>
      <c r="G184" s="52"/>
      <c r="H184" s="52"/>
      <c r="I184" s="61"/>
      <c r="J184" s="62"/>
      <c r="K184" s="135" t="str">
        <f t="shared" si="32"/>
        <v/>
      </c>
      <c r="L184" s="103" t="str">
        <f t="shared" si="33"/>
        <v/>
      </c>
      <c r="M184" s="52">
        <v>0</v>
      </c>
      <c r="N184" s="102" t="str">
        <f t="shared" si="34"/>
        <v/>
      </c>
      <c r="O184" s="103" t="str">
        <f t="shared" si="35"/>
        <v/>
      </c>
      <c r="P184" s="52">
        <v>0</v>
      </c>
      <c r="Q184" s="102" t="str">
        <f t="shared" si="36"/>
        <v/>
      </c>
      <c r="R184" s="103" t="str">
        <f t="shared" si="37"/>
        <v/>
      </c>
      <c r="S184" s="52">
        <v>0</v>
      </c>
      <c r="T184" s="102" t="str">
        <f t="shared" si="38"/>
        <v/>
      </c>
      <c r="U184" s="103" t="str">
        <f t="shared" si="39"/>
        <v/>
      </c>
      <c r="V184" s="52">
        <v>0</v>
      </c>
      <c r="W184" s="87" t="str">
        <f t="shared" si="40"/>
        <v/>
      </c>
      <c r="X184" s="103" t="str">
        <f t="shared" si="41"/>
        <v/>
      </c>
      <c r="Y184" s="52">
        <v>0</v>
      </c>
      <c r="Z184" s="56" t="str">
        <f t="shared" si="42"/>
        <v/>
      </c>
      <c r="AA184" s="56" t="str">
        <f t="shared" si="43"/>
        <v/>
      </c>
      <c r="AB184" s="56" t="str">
        <f t="shared" si="44"/>
        <v/>
      </c>
      <c r="AC184" s="56" t="str">
        <f t="shared" si="45"/>
        <v/>
      </c>
      <c r="AD184" s="56" t="str">
        <f t="shared" si="46"/>
        <v/>
      </c>
      <c r="AE184" s="40"/>
      <c r="AF184" s="40"/>
      <c r="AG184" s="40"/>
      <c r="AH184" s="56" t="str">
        <f t="shared" si="47"/>
        <v/>
      </c>
      <c r="AI184" s="54"/>
      <c r="AJ184" s="54"/>
      <c r="AK184" s="54"/>
      <c r="AL184" s="54"/>
      <c r="AM184" s="54"/>
    </row>
    <row r="185" spans="1:39">
      <c r="A185" s="95"/>
      <c r="B185" s="45" t="str" cm="1">
        <f t="array" ref="B185">IF(H185="PROJECT", CHAR(10) &amp; "- " &amp; _xlfn.TEXTJOIN(CHAR(10) &amp; "- ", TRUE, _xlfn._xlws.FILTER($I$9:$I$1000, ($C$9:$C$1000=C185) * ($H$9:$H$1000="Topic"))), "")</f>
        <v/>
      </c>
      <c r="C185" s="45">
        <f>IF(AND(H185="Topic",H184="PROJECT"),C184+1,IF(H185="PROJECT",C184,IF(AND(H185="Topic",H184="Topic"),C184,C184+1)))</f>
        <v>134</v>
      </c>
      <c r="D185" s="46"/>
      <c r="E185" s="58"/>
      <c r="F185" s="67"/>
      <c r="G185" s="53"/>
      <c r="H185" s="53"/>
      <c r="I185" s="50"/>
      <c r="J185" s="51"/>
      <c r="K185" s="135" t="str">
        <f t="shared" si="32"/>
        <v/>
      </c>
      <c r="L185" s="103" t="str">
        <f t="shared" si="33"/>
        <v/>
      </c>
      <c r="M185" s="53">
        <v>0</v>
      </c>
      <c r="N185" s="102" t="str">
        <f t="shared" si="34"/>
        <v/>
      </c>
      <c r="O185" s="103" t="str">
        <f t="shared" si="35"/>
        <v/>
      </c>
      <c r="P185" s="53">
        <v>0</v>
      </c>
      <c r="Q185" s="102" t="str">
        <f t="shared" si="36"/>
        <v/>
      </c>
      <c r="R185" s="103" t="str">
        <f t="shared" si="37"/>
        <v/>
      </c>
      <c r="S185" s="53">
        <v>0</v>
      </c>
      <c r="T185" s="102" t="str">
        <f t="shared" si="38"/>
        <v/>
      </c>
      <c r="U185" s="103" t="str">
        <f t="shared" si="39"/>
        <v/>
      </c>
      <c r="V185" s="53">
        <v>0</v>
      </c>
      <c r="W185" s="87" t="str">
        <f t="shared" si="40"/>
        <v/>
      </c>
      <c r="X185" s="103" t="str">
        <f t="shared" si="41"/>
        <v/>
      </c>
      <c r="Y185" s="53">
        <v>0</v>
      </c>
      <c r="Z185" s="56" t="str">
        <f t="shared" si="42"/>
        <v/>
      </c>
      <c r="AA185" s="56" t="str">
        <f t="shared" si="43"/>
        <v/>
      </c>
      <c r="AB185" s="56" t="str">
        <f t="shared" si="44"/>
        <v/>
      </c>
      <c r="AC185" s="56" t="str">
        <f t="shared" si="45"/>
        <v/>
      </c>
      <c r="AD185" s="56" t="str">
        <f t="shared" si="46"/>
        <v/>
      </c>
      <c r="AE185" s="40"/>
      <c r="AF185" s="40"/>
      <c r="AG185" s="40"/>
      <c r="AH185" s="56" t="str">
        <f t="shared" si="47"/>
        <v/>
      </c>
      <c r="AI185" s="54"/>
      <c r="AJ185" s="54"/>
      <c r="AK185" s="54"/>
      <c r="AL185" s="54"/>
      <c r="AM185" s="54"/>
    </row>
    <row r="186" spans="1:39">
      <c r="A186" s="95"/>
      <c r="B186" s="45" t="str" cm="1">
        <f t="array" ref="B186">IF(H186="PROJECT", CHAR(10) &amp; "- " &amp; _xlfn.TEXTJOIN(CHAR(10) &amp; "- ", TRUE, _xlfn._xlws.FILTER($I$9:$I$1000, ($C$9:$C$1000=C186) * ($H$9:$H$1000="Topic"))), "")</f>
        <v/>
      </c>
      <c r="C186" s="45">
        <f>IF(AND(H186="Topic",H185="PROJECT"),C185+1,IF(H186="PROJECT",C185,IF(AND(H186="Topic",H185="Topic"),C185,C185+1)))</f>
        <v>135</v>
      </c>
      <c r="D186" s="57"/>
      <c r="E186" s="58"/>
      <c r="F186" s="54"/>
      <c r="G186" s="52"/>
      <c r="H186" s="52"/>
      <c r="I186" s="61"/>
      <c r="J186" s="62"/>
      <c r="K186" s="135" t="str">
        <f t="shared" si="32"/>
        <v/>
      </c>
      <c r="L186" s="103" t="str">
        <f t="shared" si="33"/>
        <v/>
      </c>
      <c r="M186" s="52">
        <v>0</v>
      </c>
      <c r="N186" s="102" t="str">
        <f t="shared" si="34"/>
        <v/>
      </c>
      <c r="O186" s="103" t="str">
        <f t="shared" si="35"/>
        <v/>
      </c>
      <c r="P186" s="52">
        <v>0</v>
      </c>
      <c r="Q186" s="102" t="str">
        <f t="shared" si="36"/>
        <v/>
      </c>
      <c r="R186" s="103" t="str">
        <f t="shared" si="37"/>
        <v/>
      </c>
      <c r="S186" s="52">
        <v>0</v>
      </c>
      <c r="T186" s="102" t="str">
        <f t="shared" si="38"/>
        <v/>
      </c>
      <c r="U186" s="103" t="str">
        <f t="shared" si="39"/>
        <v/>
      </c>
      <c r="V186" s="52">
        <v>0</v>
      </c>
      <c r="W186" s="87" t="str">
        <f t="shared" si="40"/>
        <v/>
      </c>
      <c r="X186" s="103" t="str">
        <f t="shared" si="41"/>
        <v/>
      </c>
      <c r="Y186" s="52">
        <v>0</v>
      </c>
      <c r="Z186" s="56" t="str">
        <f t="shared" si="42"/>
        <v/>
      </c>
      <c r="AA186" s="56" t="str">
        <f t="shared" si="43"/>
        <v/>
      </c>
      <c r="AB186" s="56" t="str">
        <f t="shared" si="44"/>
        <v/>
      </c>
      <c r="AC186" s="56" t="str">
        <f t="shared" si="45"/>
        <v/>
      </c>
      <c r="AD186" s="56" t="str">
        <f t="shared" si="46"/>
        <v/>
      </c>
      <c r="AE186" s="40"/>
      <c r="AF186" s="40"/>
      <c r="AG186" s="40"/>
      <c r="AH186" s="56" t="str">
        <f t="shared" si="47"/>
        <v/>
      </c>
      <c r="AI186" s="54"/>
      <c r="AJ186" s="54"/>
      <c r="AK186" s="54"/>
      <c r="AL186" s="54"/>
      <c r="AM186" s="54"/>
    </row>
    <row r="187" spans="1:39">
      <c r="A187" s="95"/>
      <c r="B187" s="45" t="str" cm="1">
        <f t="array" ref="B187">IF(H187="PROJECT", CHAR(10) &amp; "- " &amp; _xlfn.TEXTJOIN(CHAR(10) &amp; "- ", TRUE, _xlfn._xlws.FILTER($I$9:$I$1000, ($C$9:$C$1000=C187) * ($H$9:$H$1000="Topic"))), "")</f>
        <v/>
      </c>
      <c r="C187" s="45">
        <f>IF(AND(H187="Topic",H186="PROJECT"),C186+1,IF(H187="PROJECT",C186,IF(AND(H187="Topic",H186="Topic"),C186,C186+1)))</f>
        <v>136</v>
      </c>
      <c r="D187" s="46"/>
      <c r="E187" s="58"/>
      <c r="F187" s="67"/>
      <c r="G187" s="53"/>
      <c r="H187" s="53"/>
      <c r="I187" s="50"/>
      <c r="J187" s="51"/>
      <c r="K187" s="135" t="str">
        <f t="shared" si="32"/>
        <v/>
      </c>
      <c r="L187" s="103" t="str">
        <f t="shared" si="33"/>
        <v/>
      </c>
      <c r="M187" s="53">
        <v>0</v>
      </c>
      <c r="N187" s="102" t="str">
        <f t="shared" si="34"/>
        <v/>
      </c>
      <c r="O187" s="103" t="str">
        <f t="shared" si="35"/>
        <v/>
      </c>
      <c r="P187" s="53">
        <v>0</v>
      </c>
      <c r="Q187" s="102" t="str">
        <f t="shared" si="36"/>
        <v/>
      </c>
      <c r="R187" s="103" t="str">
        <f t="shared" si="37"/>
        <v/>
      </c>
      <c r="S187" s="53">
        <v>0</v>
      </c>
      <c r="T187" s="102" t="str">
        <f t="shared" si="38"/>
        <v/>
      </c>
      <c r="U187" s="103" t="str">
        <f t="shared" si="39"/>
        <v/>
      </c>
      <c r="V187" s="53">
        <v>0</v>
      </c>
      <c r="W187" s="87" t="str">
        <f t="shared" si="40"/>
        <v/>
      </c>
      <c r="X187" s="103" t="str">
        <f t="shared" si="41"/>
        <v/>
      </c>
      <c r="Y187" s="53">
        <v>0</v>
      </c>
      <c r="Z187" s="56" t="str">
        <f t="shared" si="42"/>
        <v/>
      </c>
      <c r="AA187" s="56" t="str">
        <f t="shared" si="43"/>
        <v/>
      </c>
      <c r="AB187" s="56" t="str">
        <f t="shared" si="44"/>
        <v/>
      </c>
      <c r="AC187" s="56" t="str">
        <f t="shared" si="45"/>
        <v/>
      </c>
      <c r="AD187" s="56" t="str">
        <f t="shared" si="46"/>
        <v/>
      </c>
      <c r="AE187" s="40"/>
      <c r="AF187" s="40"/>
      <c r="AG187" s="40"/>
      <c r="AH187" s="56" t="str">
        <f t="shared" si="47"/>
        <v/>
      </c>
      <c r="AI187" s="54"/>
      <c r="AJ187" s="54"/>
      <c r="AK187" s="54"/>
      <c r="AL187" s="54"/>
      <c r="AM187" s="54"/>
    </row>
    <row r="188" spans="1:39">
      <c r="A188" s="95"/>
      <c r="B188" s="45" t="str" cm="1">
        <f t="array" ref="B188">IF(H188="PROJECT", CHAR(10) &amp; "- " &amp; _xlfn.TEXTJOIN(CHAR(10) &amp; "- ", TRUE, _xlfn._xlws.FILTER($I$9:$I$1000, ($C$9:$C$1000=C188) * ($H$9:$H$1000="Topic"))), "")</f>
        <v/>
      </c>
      <c r="C188" s="45">
        <f>IF(AND(H188="Topic",H187="PROJECT"),C187+1,IF(H188="PROJECT",C187,IF(AND(H188="Topic",H187="Topic"),C187,C187+1)))</f>
        <v>137</v>
      </c>
      <c r="D188" s="57"/>
      <c r="E188" s="58"/>
      <c r="F188" s="54"/>
      <c r="G188" s="52"/>
      <c r="H188" s="52"/>
      <c r="I188" s="61"/>
      <c r="J188" s="62"/>
      <c r="K188" s="135" t="str">
        <f t="shared" si="32"/>
        <v/>
      </c>
      <c r="L188" s="103" t="str">
        <f t="shared" si="33"/>
        <v/>
      </c>
      <c r="M188" s="52">
        <v>0</v>
      </c>
      <c r="N188" s="102" t="str">
        <f t="shared" si="34"/>
        <v/>
      </c>
      <c r="O188" s="103" t="str">
        <f t="shared" si="35"/>
        <v/>
      </c>
      <c r="P188" s="52">
        <v>0</v>
      </c>
      <c r="Q188" s="102" t="str">
        <f t="shared" si="36"/>
        <v/>
      </c>
      <c r="R188" s="103" t="str">
        <f t="shared" si="37"/>
        <v/>
      </c>
      <c r="S188" s="52">
        <v>0</v>
      </c>
      <c r="T188" s="102" t="str">
        <f t="shared" si="38"/>
        <v/>
      </c>
      <c r="U188" s="103" t="str">
        <f t="shared" si="39"/>
        <v/>
      </c>
      <c r="V188" s="52">
        <v>0</v>
      </c>
      <c r="W188" s="87" t="str">
        <f t="shared" si="40"/>
        <v/>
      </c>
      <c r="X188" s="103" t="str">
        <f t="shared" si="41"/>
        <v/>
      </c>
      <c r="Y188" s="52">
        <v>0</v>
      </c>
      <c r="Z188" s="56" t="str">
        <f t="shared" si="42"/>
        <v/>
      </c>
      <c r="AA188" s="56" t="str">
        <f t="shared" si="43"/>
        <v/>
      </c>
      <c r="AB188" s="56" t="str">
        <f t="shared" si="44"/>
        <v/>
      </c>
      <c r="AC188" s="56" t="str">
        <f t="shared" si="45"/>
        <v/>
      </c>
      <c r="AD188" s="56" t="str">
        <f t="shared" si="46"/>
        <v/>
      </c>
      <c r="AE188" s="40"/>
      <c r="AF188" s="40"/>
      <c r="AG188" s="40"/>
      <c r="AH188" s="56" t="str">
        <f t="shared" si="47"/>
        <v/>
      </c>
      <c r="AI188" s="54"/>
      <c r="AJ188" s="54"/>
      <c r="AK188" s="54"/>
      <c r="AL188" s="54"/>
      <c r="AM188" s="54"/>
    </row>
    <row r="189" spans="1:39">
      <c r="A189" s="95"/>
      <c r="B189" s="45" t="str" cm="1">
        <f t="array" ref="B189">IF(H189="PROJECT", CHAR(10) &amp; "- " &amp; _xlfn.TEXTJOIN(CHAR(10) &amp; "- ", TRUE, _xlfn._xlws.FILTER($I$9:$I$1000, ($C$9:$C$1000=C189) * ($H$9:$H$1000="Topic"))), "")</f>
        <v/>
      </c>
      <c r="C189" s="45">
        <f>IF(AND(H189="Topic",H188="PROJECT"),C188+1,IF(H189="PROJECT",C188,IF(AND(H189="Topic",H188="Topic"),C188,C188+1)))</f>
        <v>138</v>
      </c>
      <c r="D189" s="46"/>
      <c r="E189" s="58"/>
      <c r="F189" s="67"/>
      <c r="G189" s="53"/>
      <c r="H189" s="53"/>
      <c r="I189" s="50"/>
      <c r="J189" s="51"/>
      <c r="K189" s="135" t="str">
        <f t="shared" si="32"/>
        <v/>
      </c>
      <c r="L189" s="103" t="str">
        <f t="shared" si="33"/>
        <v/>
      </c>
      <c r="M189" s="53">
        <v>0</v>
      </c>
      <c r="N189" s="102" t="str">
        <f t="shared" si="34"/>
        <v/>
      </c>
      <c r="O189" s="103" t="str">
        <f t="shared" si="35"/>
        <v/>
      </c>
      <c r="P189" s="53">
        <v>0</v>
      </c>
      <c r="Q189" s="102" t="str">
        <f t="shared" si="36"/>
        <v/>
      </c>
      <c r="R189" s="103" t="str">
        <f t="shared" si="37"/>
        <v/>
      </c>
      <c r="S189" s="53">
        <v>0</v>
      </c>
      <c r="T189" s="102" t="str">
        <f t="shared" si="38"/>
        <v/>
      </c>
      <c r="U189" s="103" t="str">
        <f t="shared" si="39"/>
        <v/>
      </c>
      <c r="V189" s="53">
        <v>0</v>
      </c>
      <c r="W189" s="87" t="str">
        <f t="shared" si="40"/>
        <v/>
      </c>
      <c r="X189" s="103" t="str">
        <f t="shared" si="41"/>
        <v/>
      </c>
      <c r="Y189" s="53">
        <v>0</v>
      </c>
      <c r="Z189" s="56" t="str">
        <f t="shared" si="42"/>
        <v/>
      </c>
      <c r="AA189" s="56" t="str">
        <f t="shared" si="43"/>
        <v/>
      </c>
      <c r="AB189" s="56" t="str">
        <f t="shared" si="44"/>
        <v/>
      </c>
      <c r="AC189" s="56" t="str">
        <f t="shared" si="45"/>
        <v/>
      </c>
      <c r="AD189" s="56" t="str">
        <f t="shared" si="46"/>
        <v/>
      </c>
      <c r="AE189" s="40"/>
      <c r="AF189" s="40"/>
      <c r="AG189" s="40"/>
      <c r="AH189" s="56" t="str">
        <f t="shared" si="47"/>
        <v/>
      </c>
      <c r="AI189" s="54"/>
      <c r="AJ189" s="54"/>
      <c r="AK189" s="54"/>
      <c r="AL189" s="54"/>
      <c r="AM189" s="54"/>
    </row>
    <row r="190" spans="1:39">
      <c r="A190" s="95"/>
      <c r="B190" s="45" t="str" cm="1">
        <f t="array" ref="B190">IF(H190="PROJECT", CHAR(10) &amp; "- " &amp; _xlfn.TEXTJOIN(CHAR(10) &amp; "- ", TRUE, _xlfn._xlws.FILTER($I$9:$I$1000, ($C$9:$C$1000=C190) * ($H$9:$H$1000="Topic"))), "")</f>
        <v/>
      </c>
      <c r="C190" s="45">
        <f>IF(AND(H190="Topic",H189="PROJECT"),C189+1,IF(H190="PROJECT",C189,IF(AND(H190="Topic",H189="Topic"),C189,C189+1)))</f>
        <v>139</v>
      </c>
      <c r="D190" s="57"/>
      <c r="E190" s="58"/>
      <c r="F190" s="54"/>
      <c r="G190" s="52"/>
      <c r="H190" s="52"/>
      <c r="I190" s="61"/>
      <c r="J190" s="62"/>
      <c r="K190" s="135" t="str">
        <f t="shared" si="32"/>
        <v/>
      </c>
      <c r="L190" s="103" t="str">
        <f t="shared" si="33"/>
        <v/>
      </c>
      <c r="M190" s="52">
        <v>0</v>
      </c>
      <c r="N190" s="102" t="str">
        <f t="shared" si="34"/>
        <v/>
      </c>
      <c r="O190" s="103" t="str">
        <f t="shared" si="35"/>
        <v/>
      </c>
      <c r="P190" s="52">
        <v>0</v>
      </c>
      <c r="Q190" s="102" t="str">
        <f t="shared" si="36"/>
        <v/>
      </c>
      <c r="R190" s="103" t="str">
        <f t="shared" si="37"/>
        <v/>
      </c>
      <c r="S190" s="52">
        <v>0</v>
      </c>
      <c r="T190" s="102" t="str">
        <f t="shared" si="38"/>
        <v/>
      </c>
      <c r="U190" s="103" t="str">
        <f t="shared" si="39"/>
        <v/>
      </c>
      <c r="V190" s="52">
        <v>0</v>
      </c>
      <c r="W190" s="87" t="str">
        <f t="shared" si="40"/>
        <v/>
      </c>
      <c r="X190" s="103" t="str">
        <f t="shared" si="41"/>
        <v/>
      </c>
      <c r="Y190" s="52">
        <v>0</v>
      </c>
      <c r="Z190" s="56" t="str">
        <f t="shared" si="42"/>
        <v/>
      </c>
      <c r="AA190" s="56" t="str">
        <f t="shared" si="43"/>
        <v/>
      </c>
      <c r="AB190" s="56" t="str">
        <f t="shared" si="44"/>
        <v/>
      </c>
      <c r="AC190" s="56" t="str">
        <f t="shared" si="45"/>
        <v/>
      </c>
      <c r="AD190" s="56" t="str">
        <f t="shared" si="46"/>
        <v/>
      </c>
      <c r="AE190" s="40"/>
      <c r="AF190" s="40"/>
      <c r="AG190" s="40"/>
      <c r="AH190" s="56" t="str">
        <f t="shared" si="47"/>
        <v/>
      </c>
      <c r="AI190" s="54"/>
      <c r="AJ190" s="54"/>
      <c r="AK190" s="54"/>
      <c r="AL190" s="54"/>
      <c r="AM190" s="54"/>
    </row>
    <row r="191" spans="1:39">
      <c r="A191" s="95"/>
      <c r="B191" s="45" t="str" cm="1">
        <f t="array" ref="B191">IF(H191="PROJECT", CHAR(10) &amp; "- " &amp; _xlfn.TEXTJOIN(CHAR(10) &amp; "- ", TRUE, _xlfn._xlws.FILTER($I$9:$I$1000, ($C$9:$C$1000=C191) * ($H$9:$H$1000="Topic"))), "")</f>
        <v/>
      </c>
      <c r="C191" s="45">
        <f>IF(AND(H191="Topic",H190="PROJECT"),C190+1,IF(H191="PROJECT",C190,IF(AND(H191="Topic",H190="Topic"),C190,C190+1)))</f>
        <v>140</v>
      </c>
      <c r="D191" s="46"/>
      <c r="E191" s="58"/>
      <c r="F191" s="67"/>
      <c r="G191" s="53"/>
      <c r="H191" s="53"/>
      <c r="I191" s="50"/>
      <c r="J191" s="51"/>
      <c r="K191" s="135" t="str">
        <f t="shared" si="32"/>
        <v/>
      </c>
      <c r="L191" s="103" t="str">
        <f t="shared" si="33"/>
        <v/>
      </c>
      <c r="M191" s="53">
        <v>0</v>
      </c>
      <c r="N191" s="102" t="str">
        <f t="shared" si="34"/>
        <v/>
      </c>
      <c r="O191" s="103" t="str">
        <f t="shared" si="35"/>
        <v/>
      </c>
      <c r="P191" s="53">
        <v>0</v>
      </c>
      <c r="Q191" s="102" t="str">
        <f t="shared" si="36"/>
        <v/>
      </c>
      <c r="R191" s="103" t="str">
        <f t="shared" si="37"/>
        <v/>
      </c>
      <c r="S191" s="53">
        <v>0</v>
      </c>
      <c r="T191" s="102" t="str">
        <f t="shared" si="38"/>
        <v/>
      </c>
      <c r="U191" s="103" t="str">
        <f t="shared" si="39"/>
        <v/>
      </c>
      <c r="V191" s="53">
        <v>0</v>
      </c>
      <c r="W191" s="87" t="str">
        <f t="shared" si="40"/>
        <v/>
      </c>
      <c r="X191" s="103" t="str">
        <f t="shared" si="41"/>
        <v/>
      </c>
      <c r="Y191" s="53">
        <v>0</v>
      </c>
      <c r="Z191" s="56" t="str">
        <f t="shared" si="42"/>
        <v/>
      </c>
      <c r="AA191" s="56" t="str">
        <f t="shared" si="43"/>
        <v/>
      </c>
      <c r="AB191" s="56" t="str">
        <f t="shared" si="44"/>
        <v/>
      </c>
      <c r="AC191" s="56" t="str">
        <f t="shared" si="45"/>
        <v/>
      </c>
      <c r="AD191" s="56" t="str">
        <f t="shared" si="46"/>
        <v/>
      </c>
      <c r="AE191" s="40"/>
      <c r="AF191" s="40"/>
      <c r="AG191" s="40"/>
      <c r="AH191" s="56" t="str">
        <f t="shared" si="47"/>
        <v/>
      </c>
      <c r="AI191" s="54"/>
      <c r="AJ191" s="54"/>
      <c r="AK191" s="54"/>
      <c r="AL191" s="54"/>
      <c r="AM191" s="54"/>
    </row>
    <row r="192" spans="1:39">
      <c r="A192" s="95"/>
      <c r="B192" s="45" t="str" cm="1">
        <f t="array" ref="B192">IF(H192="PROJECT", CHAR(10) &amp; "- " &amp; _xlfn.TEXTJOIN(CHAR(10) &amp; "- ", TRUE, _xlfn._xlws.FILTER($I$9:$I$1000, ($C$9:$C$1000=C192) * ($H$9:$H$1000="Topic"))), "")</f>
        <v/>
      </c>
      <c r="C192" s="45">
        <f>IF(AND(H192="Topic",H191="PROJECT"),C191+1,IF(H192="PROJECT",C191,IF(AND(H192="Topic",H191="Topic"),C191,C191+1)))</f>
        <v>141</v>
      </c>
      <c r="D192" s="57"/>
      <c r="E192" s="58"/>
      <c r="F192" s="54"/>
      <c r="G192" s="52"/>
      <c r="H192" s="52"/>
      <c r="I192" s="61"/>
      <c r="J192" s="62"/>
      <c r="K192" s="135" t="str">
        <f t="shared" si="32"/>
        <v/>
      </c>
      <c r="L192" s="103" t="str">
        <f t="shared" si="33"/>
        <v/>
      </c>
      <c r="M192" s="52">
        <v>0</v>
      </c>
      <c r="N192" s="102" t="str">
        <f t="shared" si="34"/>
        <v/>
      </c>
      <c r="O192" s="103" t="str">
        <f t="shared" si="35"/>
        <v/>
      </c>
      <c r="P192" s="52">
        <v>0</v>
      </c>
      <c r="Q192" s="102" t="str">
        <f t="shared" si="36"/>
        <v/>
      </c>
      <c r="R192" s="103" t="str">
        <f t="shared" si="37"/>
        <v/>
      </c>
      <c r="S192" s="52">
        <v>0</v>
      </c>
      <c r="T192" s="102" t="str">
        <f t="shared" si="38"/>
        <v/>
      </c>
      <c r="U192" s="103" t="str">
        <f t="shared" si="39"/>
        <v/>
      </c>
      <c r="V192" s="52">
        <v>0</v>
      </c>
      <c r="W192" s="87" t="str">
        <f t="shared" si="40"/>
        <v/>
      </c>
      <c r="X192" s="103" t="str">
        <f t="shared" si="41"/>
        <v/>
      </c>
      <c r="Y192" s="52">
        <v>0</v>
      </c>
      <c r="Z192" s="56" t="str">
        <f t="shared" si="42"/>
        <v/>
      </c>
      <c r="AA192" s="56" t="str">
        <f t="shared" si="43"/>
        <v/>
      </c>
      <c r="AB192" s="56" t="str">
        <f t="shared" si="44"/>
        <v/>
      </c>
      <c r="AC192" s="56" t="str">
        <f t="shared" si="45"/>
        <v/>
      </c>
      <c r="AD192" s="56" t="str">
        <f t="shared" si="46"/>
        <v/>
      </c>
      <c r="AE192" s="40"/>
      <c r="AF192" s="40"/>
      <c r="AG192" s="40"/>
      <c r="AH192" s="56" t="str">
        <f t="shared" si="47"/>
        <v/>
      </c>
      <c r="AI192" s="54"/>
      <c r="AJ192" s="54"/>
      <c r="AK192" s="54"/>
      <c r="AL192" s="54"/>
      <c r="AM192" s="54"/>
    </row>
    <row r="193" spans="1:39">
      <c r="A193" s="95"/>
      <c r="B193" s="45" t="str" cm="1">
        <f t="array" ref="B193">IF(H193="PROJECT", CHAR(10) &amp; "- " &amp; _xlfn.TEXTJOIN(CHAR(10) &amp; "- ", TRUE, _xlfn._xlws.FILTER($I$9:$I$1000, ($C$9:$C$1000=C193) * ($H$9:$H$1000="Topic"))), "")</f>
        <v/>
      </c>
      <c r="C193" s="45">
        <f>IF(AND(H193="Topic",H192="PROJECT"),C192+1,IF(H193="PROJECT",C192,IF(AND(H193="Topic",H192="Topic"),C192,C192+1)))</f>
        <v>142</v>
      </c>
      <c r="D193" s="46"/>
      <c r="E193" s="58"/>
      <c r="F193" s="67"/>
      <c r="G193" s="53"/>
      <c r="H193" s="53"/>
      <c r="I193" s="50"/>
      <c r="J193" s="51"/>
      <c r="K193" s="135" t="str">
        <f t="shared" si="32"/>
        <v/>
      </c>
      <c r="L193" s="103" t="str">
        <f t="shared" si="33"/>
        <v/>
      </c>
      <c r="M193" s="53">
        <v>0</v>
      </c>
      <c r="N193" s="102" t="str">
        <f t="shared" si="34"/>
        <v/>
      </c>
      <c r="O193" s="103" t="str">
        <f t="shared" si="35"/>
        <v/>
      </c>
      <c r="P193" s="53">
        <v>0</v>
      </c>
      <c r="Q193" s="102" t="str">
        <f t="shared" si="36"/>
        <v/>
      </c>
      <c r="R193" s="103" t="str">
        <f t="shared" si="37"/>
        <v/>
      </c>
      <c r="S193" s="53">
        <v>0</v>
      </c>
      <c r="T193" s="102" t="str">
        <f t="shared" si="38"/>
        <v/>
      </c>
      <c r="U193" s="103" t="str">
        <f t="shared" si="39"/>
        <v/>
      </c>
      <c r="V193" s="53">
        <v>0</v>
      </c>
      <c r="W193" s="87" t="str">
        <f t="shared" si="40"/>
        <v/>
      </c>
      <c r="X193" s="103" t="str">
        <f t="shared" si="41"/>
        <v/>
      </c>
      <c r="Y193" s="53">
        <v>0</v>
      </c>
      <c r="Z193" s="56" t="str">
        <f t="shared" si="42"/>
        <v/>
      </c>
      <c r="AA193" s="56" t="str">
        <f t="shared" si="43"/>
        <v/>
      </c>
      <c r="AB193" s="56" t="str">
        <f t="shared" si="44"/>
        <v/>
      </c>
      <c r="AC193" s="56" t="str">
        <f t="shared" si="45"/>
        <v/>
      </c>
      <c r="AD193" s="56" t="str">
        <f t="shared" si="46"/>
        <v/>
      </c>
      <c r="AE193" s="40"/>
      <c r="AF193" s="40"/>
      <c r="AG193" s="40"/>
      <c r="AH193" s="56" t="str">
        <f t="shared" si="47"/>
        <v/>
      </c>
      <c r="AI193" s="54"/>
      <c r="AJ193" s="54"/>
      <c r="AK193" s="54"/>
      <c r="AL193" s="54"/>
      <c r="AM193" s="54"/>
    </row>
    <row r="194" spans="1:39">
      <c r="A194" s="95"/>
      <c r="B194" s="45" t="str" cm="1">
        <f t="array" ref="B194">IF(H194="PROJECT", CHAR(10) &amp; "- " &amp; _xlfn.TEXTJOIN(CHAR(10) &amp; "- ", TRUE, _xlfn._xlws.FILTER($I$9:$I$1000, ($C$9:$C$1000=C194) * ($H$9:$H$1000="Topic"))), "")</f>
        <v/>
      </c>
      <c r="C194" s="45">
        <f>IF(AND(H194="Topic",H193="PROJECT"),C193+1,IF(H194="PROJECT",C193,IF(AND(H194="Topic",H193="Topic"),C193,C193+1)))</f>
        <v>143</v>
      </c>
      <c r="D194" s="57"/>
      <c r="E194" s="58"/>
      <c r="F194" s="54"/>
      <c r="G194" s="52"/>
      <c r="H194" s="52"/>
      <c r="I194" s="61"/>
      <c r="J194" s="62"/>
      <c r="K194" s="135" t="str">
        <f t="shared" si="32"/>
        <v/>
      </c>
      <c r="L194" s="103" t="str">
        <f t="shared" si="33"/>
        <v/>
      </c>
      <c r="M194" s="52">
        <v>0</v>
      </c>
      <c r="N194" s="102" t="str">
        <f t="shared" si="34"/>
        <v/>
      </c>
      <c r="O194" s="103" t="str">
        <f t="shared" si="35"/>
        <v/>
      </c>
      <c r="P194" s="52">
        <v>0</v>
      </c>
      <c r="Q194" s="102" t="str">
        <f t="shared" si="36"/>
        <v/>
      </c>
      <c r="R194" s="103" t="str">
        <f t="shared" si="37"/>
        <v/>
      </c>
      <c r="S194" s="52">
        <v>0</v>
      </c>
      <c r="T194" s="102" t="str">
        <f t="shared" si="38"/>
        <v/>
      </c>
      <c r="U194" s="103" t="str">
        <f t="shared" si="39"/>
        <v/>
      </c>
      <c r="V194" s="52">
        <v>0</v>
      </c>
      <c r="W194" s="87" t="str">
        <f t="shared" si="40"/>
        <v/>
      </c>
      <c r="X194" s="103" t="str">
        <f t="shared" si="41"/>
        <v/>
      </c>
      <c r="Y194" s="52">
        <v>0</v>
      </c>
      <c r="Z194" s="56" t="str">
        <f t="shared" si="42"/>
        <v/>
      </c>
      <c r="AA194" s="56" t="str">
        <f t="shared" si="43"/>
        <v/>
      </c>
      <c r="AB194" s="56" t="str">
        <f t="shared" si="44"/>
        <v/>
      </c>
      <c r="AC194" s="56" t="str">
        <f t="shared" si="45"/>
        <v/>
      </c>
      <c r="AD194" s="56" t="str">
        <f t="shared" si="46"/>
        <v/>
      </c>
      <c r="AE194" s="40"/>
      <c r="AF194" s="40"/>
      <c r="AG194" s="40"/>
      <c r="AH194" s="56" t="str">
        <f t="shared" si="47"/>
        <v/>
      </c>
      <c r="AI194" s="54"/>
      <c r="AJ194" s="54"/>
      <c r="AK194" s="54"/>
      <c r="AL194" s="54"/>
      <c r="AM194" s="54"/>
    </row>
    <row r="195" spans="1:39">
      <c r="A195" s="95"/>
      <c r="B195" s="45" t="str" cm="1">
        <f t="array" ref="B195">IF(H195="PROJECT", CHAR(10) &amp; "- " &amp; _xlfn.TEXTJOIN(CHAR(10) &amp; "- ", TRUE, _xlfn._xlws.FILTER($I$9:$I$1000, ($C$9:$C$1000=C195) * ($H$9:$H$1000="Topic"))), "")</f>
        <v/>
      </c>
      <c r="C195" s="45">
        <f>IF(AND(H195="Topic",H194="PROJECT"),C194+1,IF(H195="PROJECT",C194,IF(AND(H195="Topic",H194="Topic"),C194,C194+1)))</f>
        <v>144</v>
      </c>
      <c r="D195" s="46"/>
      <c r="E195" s="58"/>
      <c r="F195" s="67"/>
      <c r="G195" s="53"/>
      <c r="H195" s="53"/>
      <c r="I195" s="50"/>
      <c r="J195" s="51"/>
      <c r="K195" s="135" t="str">
        <f t="shared" si="32"/>
        <v/>
      </c>
      <c r="L195" s="103" t="str">
        <f t="shared" si="33"/>
        <v/>
      </c>
      <c r="M195" s="53">
        <v>0</v>
      </c>
      <c r="N195" s="102" t="str">
        <f t="shared" si="34"/>
        <v/>
      </c>
      <c r="O195" s="103" t="str">
        <f t="shared" si="35"/>
        <v/>
      </c>
      <c r="P195" s="53">
        <v>0</v>
      </c>
      <c r="Q195" s="102" t="str">
        <f t="shared" si="36"/>
        <v/>
      </c>
      <c r="R195" s="103" t="str">
        <f t="shared" si="37"/>
        <v/>
      </c>
      <c r="S195" s="53">
        <v>0</v>
      </c>
      <c r="T195" s="102" t="str">
        <f t="shared" si="38"/>
        <v/>
      </c>
      <c r="U195" s="103" t="str">
        <f t="shared" si="39"/>
        <v/>
      </c>
      <c r="V195" s="53">
        <v>0</v>
      </c>
      <c r="W195" s="87" t="str">
        <f t="shared" si="40"/>
        <v/>
      </c>
      <c r="X195" s="103" t="str">
        <f t="shared" si="41"/>
        <v/>
      </c>
      <c r="Y195" s="53">
        <v>0</v>
      </c>
      <c r="Z195" s="56" t="str">
        <f t="shared" si="42"/>
        <v/>
      </c>
      <c r="AA195" s="56" t="str">
        <f t="shared" si="43"/>
        <v/>
      </c>
      <c r="AB195" s="56" t="str">
        <f t="shared" si="44"/>
        <v/>
      </c>
      <c r="AC195" s="56" t="str">
        <f t="shared" si="45"/>
        <v/>
      </c>
      <c r="AD195" s="56" t="str">
        <f t="shared" si="46"/>
        <v/>
      </c>
      <c r="AE195" s="40"/>
      <c r="AF195" s="40"/>
      <c r="AG195" s="40"/>
      <c r="AH195" s="56" t="str">
        <f t="shared" si="47"/>
        <v/>
      </c>
      <c r="AI195" s="54"/>
      <c r="AJ195" s="54"/>
      <c r="AK195" s="54"/>
      <c r="AL195" s="54"/>
      <c r="AM195" s="54"/>
    </row>
    <row r="196" spans="1:39">
      <c r="A196" s="95"/>
      <c r="B196" s="45" t="str" cm="1">
        <f t="array" ref="B196">IF(H196="PROJECT", CHAR(10) &amp; "- " &amp; _xlfn.TEXTJOIN(CHAR(10) &amp; "- ", TRUE, _xlfn._xlws.FILTER($I$9:$I$1000, ($C$9:$C$1000=C196) * ($H$9:$H$1000="Topic"))), "")</f>
        <v/>
      </c>
      <c r="C196" s="45">
        <f>IF(AND(H196="Topic",H195="PROJECT"),C195+1,IF(H196="PROJECT",C195,IF(AND(H196="Topic",H195="Topic"),C195,C195+1)))</f>
        <v>145</v>
      </c>
      <c r="D196" s="57"/>
      <c r="E196" s="58"/>
      <c r="F196" s="54"/>
      <c r="G196" s="52"/>
      <c r="H196" s="52"/>
      <c r="I196" s="61"/>
      <c r="J196" s="62"/>
      <c r="K196" s="135" t="str">
        <f t="shared" si="32"/>
        <v/>
      </c>
      <c r="L196" s="103" t="str">
        <f t="shared" si="33"/>
        <v/>
      </c>
      <c r="M196" s="52">
        <v>0</v>
      </c>
      <c r="N196" s="102" t="str">
        <f t="shared" si="34"/>
        <v/>
      </c>
      <c r="O196" s="103" t="str">
        <f t="shared" si="35"/>
        <v/>
      </c>
      <c r="P196" s="52">
        <v>0</v>
      </c>
      <c r="Q196" s="102" t="str">
        <f t="shared" si="36"/>
        <v/>
      </c>
      <c r="R196" s="103" t="str">
        <f t="shared" si="37"/>
        <v/>
      </c>
      <c r="S196" s="52">
        <v>0</v>
      </c>
      <c r="T196" s="102" t="str">
        <f t="shared" si="38"/>
        <v/>
      </c>
      <c r="U196" s="103" t="str">
        <f t="shared" si="39"/>
        <v/>
      </c>
      <c r="V196" s="52">
        <v>0</v>
      </c>
      <c r="W196" s="87" t="str">
        <f t="shared" si="40"/>
        <v/>
      </c>
      <c r="X196" s="103" t="str">
        <f t="shared" si="41"/>
        <v/>
      </c>
      <c r="Y196" s="52">
        <v>0</v>
      </c>
      <c r="Z196" s="56" t="str">
        <f t="shared" si="42"/>
        <v/>
      </c>
      <c r="AA196" s="56" t="str">
        <f t="shared" si="43"/>
        <v/>
      </c>
      <c r="AB196" s="56" t="str">
        <f t="shared" si="44"/>
        <v/>
      </c>
      <c r="AC196" s="56" t="str">
        <f t="shared" si="45"/>
        <v/>
      </c>
      <c r="AD196" s="56" t="str">
        <f t="shared" si="46"/>
        <v/>
      </c>
      <c r="AE196" s="40"/>
      <c r="AF196" s="40"/>
      <c r="AG196" s="40"/>
      <c r="AH196" s="56" t="str">
        <f t="shared" si="47"/>
        <v/>
      </c>
      <c r="AI196" s="54"/>
      <c r="AJ196" s="54"/>
      <c r="AK196" s="54"/>
      <c r="AL196" s="54"/>
      <c r="AM196" s="54"/>
    </row>
    <row r="197" spans="1:39">
      <c r="A197" s="95"/>
      <c r="B197" s="45" t="str" cm="1">
        <f t="array" ref="B197">IF(H197="PROJECT", CHAR(10) &amp; "- " &amp; _xlfn.TEXTJOIN(CHAR(10) &amp; "- ", TRUE, _xlfn._xlws.FILTER($I$9:$I$1000, ($C$9:$C$1000=C197) * ($H$9:$H$1000="Topic"))), "")</f>
        <v/>
      </c>
      <c r="C197" s="45">
        <f>IF(AND(H197="Topic",H196="PROJECT"),C196+1,IF(H197="PROJECT",C196,IF(AND(H197="Topic",H196="Topic"),C196,C196+1)))</f>
        <v>146</v>
      </c>
      <c r="D197" s="46"/>
      <c r="E197" s="58"/>
      <c r="F197" s="67"/>
      <c r="G197" s="53"/>
      <c r="H197" s="53"/>
      <c r="I197" s="50"/>
      <c r="J197" s="51"/>
      <c r="K197" s="135" t="str">
        <f t="shared" si="32"/>
        <v/>
      </c>
      <c r="L197" s="103" t="str">
        <f t="shared" si="33"/>
        <v/>
      </c>
      <c r="M197" s="53">
        <v>0</v>
      </c>
      <c r="N197" s="102" t="str">
        <f t="shared" si="34"/>
        <v/>
      </c>
      <c r="O197" s="103" t="str">
        <f t="shared" si="35"/>
        <v/>
      </c>
      <c r="P197" s="53">
        <v>0</v>
      </c>
      <c r="Q197" s="102" t="str">
        <f t="shared" si="36"/>
        <v/>
      </c>
      <c r="R197" s="103" t="str">
        <f t="shared" si="37"/>
        <v/>
      </c>
      <c r="S197" s="53">
        <v>0</v>
      </c>
      <c r="T197" s="102" t="str">
        <f t="shared" si="38"/>
        <v/>
      </c>
      <c r="U197" s="103" t="str">
        <f t="shared" si="39"/>
        <v/>
      </c>
      <c r="V197" s="53">
        <v>0</v>
      </c>
      <c r="W197" s="87" t="str">
        <f t="shared" si="40"/>
        <v/>
      </c>
      <c r="X197" s="103" t="str">
        <f t="shared" si="41"/>
        <v/>
      </c>
      <c r="Y197" s="53">
        <v>0</v>
      </c>
      <c r="Z197" s="56" t="str">
        <f t="shared" si="42"/>
        <v/>
      </c>
      <c r="AA197" s="56" t="str">
        <f t="shared" si="43"/>
        <v/>
      </c>
      <c r="AB197" s="56" t="str">
        <f t="shared" si="44"/>
        <v/>
      </c>
      <c r="AC197" s="56" t="str">
        <f t="shared" si="45"/>
        <v/>
      </c>
      <c r="AD197" s="56" t="str">
        <f t="shared" si="46"/>
        <v/>
      </c>
      <c r="AE197" s="40"/>
      <c r="AF197" s="40"/>
      <c r="AG197" s="40"/>
      <c r="AH197" s="56" t="str">
        <f t="shared" si="47"/>
        <v/>
      </c>
      <c r="AI197" s="54"/>
      <c r="AJ197" s="54"/>
      <c r="AK197" s="54"/>
      <c r="AL197" s="54"/>
      <c r="AM197" s="54"/>
    </row>
    <row r="198" spans="1:39">
      <c r="A198" s="95"/>
      <c r="B198" s="45" t="str" cm="1">
        <f t="array" ref="B198">IF(H198="PROJECT", CHAR(10) &amp; "- " &amp; _xlfn.TEXTJOIN(CHAR(10) &amp; "- ", TRUE, _xlfn._xlws.FILTER($I$9:$I$1000, ($C$9:$C$1000=C198) * ($H$9:$H$1000="Topic"))), "")</f>
        <v/>
      </c>
      <c r="C198" s="45">
        <f>IF(AND(H198="Topic",H197="PROJECT"),C197+1,IF(H198="PROJECT",C197,IF(AND(H198="Topic",H197="Topic"),C197,C197+1)))</f>
        <v>147</v>
      </c>
      <c r="D198" s="57"/>
      <c r="E198" s="58"/>
      <c r="F198" s="54"/>
      <c r="G198" s="52"/>
      <c r="H198" s="52"/>
      <c r="I198" s="61"/>
      <c r="J198" s="62"/>
      <c r="K198" s="135" t="str">
        <f t="shared" si="32"/>
        <v/>
      </c>
      <c r="L198" s="103" t="str">
        <f t="shared" si="33"/>
        <v/>
      </c>
      <c r="M198" s="52">
        <v>0</v>
      </c>
      <c r="N198" s="102" t="str">
        <f t="shared" si="34"/>
        <v/>
      </c>
      <c r="O198" s="103" t="str">
        <f t="shared" si="35"/>
        <v/>
      </c>
      <c r="P198" s="52">
        <v>0</v>
      </c>
      <c r="Q198" s="102" t="str">
        <f t="shared" si="36"/>
        <v/>
      </c>
      <c r="R198" s="103" t="str">
        <f t="shared" si="37"/>
        <v/>
      </c>
      <c r="S198" s="52">
        <v>0</v>
      </c>
      <c r="T198" s="102" t="str">
        <f t="shared" si="38"/>
        <v/>
      </c>
      <c r="U198" s="103" t="str">
        <f t="shared" si="39"/>
        <v/>
      </c>
      <c r="V198" s="52">
        <v>0</v>
      </c>
      <c r="W198" s="87" t="str">
        <f t="shared" si="40"/>
        <v/>
      </c>
      <c r="X198" s="103" t="str">
        <f t="shared" si="41"/>
        <v/>
      </c>
      <c r="Y198" s="52">
        <v>0</v>
      </c>
      <c r="Z198" s="56" t="str">
        <f t="shared" si="42"/>
        <v/>
      </c>
      <c r="AA198" s="56" t="str">
        <f t="shared" si="43"/>
        <v/>
      </c>
      <c r="AB198" s="56" t="str">
        <f t="shared" si="44"/>
        <v/>
      </c>
      <c r="AC198" s="56" t="str">
        <f t="shared" si="45"/>
        <v/>
      </c>
      <c r="AD198" s="56" t="str">
        <f t="shared" si="46"/>
        <v/>
      </c>
      <c r="AE198" s="40"/>
      <c r="AF198" s="40"/>
      <c r="AG198" s="40"/>
      <c r="AH198" s="56" t="str">
        <f t="shared" si="47"/>
        <v/>
      </c>
      <c r="AI198" s="54"/>
      <c r="AJ198" s="54"/>
      <c r="AK198" s="54"/>
      <c r="AL198" s="54"/>
      <c r="AM198" s="54"/>
    </row>
    <row r="199" spans="1:39">
      <c r="A199" s="95"/>
      <c r="B199" s="45" t="str" cm="1">
        <f t="array" ref="B199">IF(H199="PROJECT", CHAR(10) &amp; "- " &amp; _xlfn.TEXTJOIN(CHAR(10) &amp; "- ", TRUE, _xlfn._xlws.FILTER($I$9:$I$1000, ($C$9:$C$1000=C199) * ($H$9:$H$1000="Topic"))), "")</f>
        <v/>
      </c>
      <c r="C199" s="45">
        <f>IF(AND(H199="Topic",H198="PROJECT"),C198+1,IF(H199="PROJECT",C198,IF(AND(H199="Topic",H198="Topic"),C198,C198+1)))</f>
        <v>148</v>
      </c>
      <c r="D199" s="46"/>
      <c r="E199" s="58"/>
      <c r="F199" s="67"/>
      <c r="G199" s="53"/>
      <c r="H199" s="53"/>
      <c r="I199" s="50"/>
      <c r="J199" s="51"/>
      <c r="K199" s="135" t="str">
        <f t="shared" si="32"/>
        <v/>
      </c>
      <c r="L199" s="103" t="str">
        <f t="shared" si="33"/>
        <v/>
      </c>
      <c r="M199" s="53">
        <v>0</v>
      </c>
      <c r="N199" s="102" t="str">
        <f t="shared" si="34"/>
        <v/>
      </c>
      <c r="O199" s="103" t="str">
        <f t="shared" si="35"/>
        <v/>
      </c>
      <c r="P199" s="53">
        <v>0</v>
      </c>
      <c r="Q199" s="102" t="str">
        <f t="shared" si="36"/>
        <v/>
      </c>
      <c r="R199" s="103" t="str">
        <f t="shared" si="37"/>
        <v/>
      </c>
      <c r="S199" s="53">
        <v>0</v>
      </c>
      <c r="T199" s="102" t="str">
        <f t="shared" si="38"/>
        <v/>
      </c>
      <c r="U199" s="103" t="str">
        <f t="shared" si="39"/>
        <v/>
      </c>
      <c r="V199" s="53">
        <v>0</v>
      </c>
      <c r="W199" s="87" t="str">
        <f t="shared" si="40"/>
        <v/>
      </c>
      <c r="X199" s="103" t="str">
        <f t="shared" si="41"/>
        <v/>
      </c>
      <c r="Y199" s="53">
        <v>0</v>
      </c>
      <c r="Z199" s="56" t="str">
        <f t="shared" si="42"/>
        <v/>
      </c>
      <c r="AA199" s="56" t="str">
        <f t="shared" si="43"/>
        <v/>
      </c>
      <c r="AB199" s="56" t="str">
        <f t="shared" si="44"/>
        <v/>
      </c>
      <c r="AC199" s="56" t="str">
        <f t="shared" si="45"/>
        <v/>
      </c>
      <c r="AD199" s="56" t="str">
        <f t="shared" si="46"/>
        <v/>
      </c>
      <c r="AE199" s="40"/>
      <c r="AF199" s="40"/>
      <c r="AG199" s="40"/>
      <c r="AH199" s="56" t="str">
        <f t="shared" si="47"/>
        <v/>
      </c>
      <c r="AI199" s="54"/>
      <c r="AJ199" s="54"/>
      <c r="AK199" s="54"/>
      <c r="AL199" s="54"/>
      <c r="AM199" s="54"/>
    </row>
    <row r="200" spans="1:39">
      <c r="A200" s="95"/>
      <c r="B200" s="45" t="str" cm="1">
        <f t="array" ref="B200">IF(H200="PROJECT", CHAR(10) &amp; "- " &amp; _xlfn.TEXTJOIN(CHAR(10) &amp; "- ", TRUE, _xlfn._xlws.FILTER($I$9:$I$1000, ($C$9:$C$1000=C200) * ($H$9:$H$1000="Topic"))), "")</f>
        <v/>
      </c>
      <c r="C200" s="45">
        <f>IF(AND(H200="Topic",H199="PROJECT"),C199+1,IF(H200="PROJECT",C199,IF(AND(H200="Topic",H199="Topic"),C199,C199+1)))</f>
        <v>149</v>
      </c>
      <c r="D200" s="68"/>
      <c r="E200" s="58"/>
      <c r="F200" s="54"/>
      <c r="G200" s="69"/>
      <c r="H200" s="69"/>
      <c r="I200" s="70"/>
      <c r="J200" s="71"/>
      <c r="K200" s="135" t="str">
        <f t="shared" si="32"/>
        <v/>
      </c>
      <c r="L200" s="103" t="str">
        <f t="shared" si="33"/>
        <v/>
      </c>
      <c r="M200" s="69">
        <v>0</v>
      </c>
      <c r="N200" s="102" t="str">
        <f t="shared" si="34"/>
        <v/>
      </c>
      <c r="O200" s="103" t="str">
        <f t="shared" si="35"/>
        <v/>
      </c>
      <c r="P200" s="69">
        <v>0</v>
      </c>
      <c r="Q200" s="102" t="str">
        <f t="shared" si="36"/>
        <v/>
      </c>
      <c r="R200" s="103" t="str">
        <f t="shared" si="37"/>
        <v/>
      </c>
      <c r="S200" s="69">
        <v>0</v>
      </c>
      <c r="T200" s="102" t="str">
        <f t="shared" si="38"/>
        <v/>
      </c>
      <c r="U200" s="103" t="str">
        <f t="shared" si="39"/>
        <v/>
      </c>
      <c r="V200" s="69">
        <v>0</v>
      </c>
      <c r="W200" s="87" t="str">
        <f t="shared" si="40"/>
        <v/>
      </c>
      <c r="X200" s="103" t="str">
        <f t="shared" si="41"/>
        <v/>
      </c>
      <c r="Y200" s="69">
        <v>0</v>
      </c>
      <c r="Z200" s="56" t="str">
        <f t="shared" si="42"/>
        <v/>
      </c>
      <c r="AA200" s="56" t="str">
        <f t="shared" si="43"/>
        <v/>
      </c>
      <c r="AB200" s="56" t="str">
        <f t="shared" si="44"/>
        <v/>
      </c>
      <c r="AC200" s="56" t="str">
        <f t="shared" si="45"/>
        <v/>
      </c>
      <c r="AD200" s="56" t="str">
        <f t="shared" si="46"/>
        <v/>
      </c>
      <c r="AE200" s="40"/>
      <c r="AF200" s="40"/>
      <c r="AG200" s="40"/>
      <c r="AH200" s="56" t="str">
        <f t="shared" si="47"/>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9"/>
  <sheetViews>
    <sheetView workbookViewId="0">
      <selection activeCell="E13" sqref="E13"/>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Dart Fundamentals</v>
      </c>
    </row>
    <row r="2" spans="1:5" ht="26.25">
      <c r="C2" s="122" t="s">
        <v>274</v>
      </c>
      <c r="D2" s="123" t="str">
        <f>IF(PromptGenerator!I3="","",PromptGenerator!I3)</f>
        <v/>
      </c>
    </row>
    <row r="5" spans="1:5">
      <c r="A5" s="124" t="s">
        <v>666</v>
      </c>
      <c r="B5" s="124" t="s">
        <v>25</v>
      </c>
      <c r="C5" s="124" t="s">
        <v>594</v>
      </c>
      <c r="D5" s="124" t="s">
        <v>640</v>
      </c>
      <c r="E5" s="124" t="s">
        <v>639</v>
      </c>
    </row>
    <row r="6" spans="1:5">
      <c r="A6" s="125" t="s">
        <v>0</v>
      </c>
      <c r="B6" t="s">
        <v>50</v>
      </c>
      <c r="C6" t="s">
        <v>228</v>
      </c>
      <c r="D6" t="s">
        <v>624</v>
      </c>
      <c r="E6" s="120" t="s">
        <v>804</v>
      </c>
    </row>
    <row r="7" spans="1:5">
      <c r="A7" s="125" t="s">
        <v>0</v>
      </c>
      <c r="B7" t="s">
        <v>50</v>
      </c>
      <c r="C7" t="s">
        <v>228</v>
      </c>
      <c r="D7" t="s">
        <v>233</v>
      </c>
      <c r="E7" s="121"/>
    </row>
    <row r="8" spans="1:5">
      <c r="A8" s="125" t="s">
        <v>0</v>
      </c>
      <c r="B8" t="s">
        <v>50</v>
      </c>
      <c r="C8" t="s">
        <v>228</v>
      </c>
      <c r="D8" t="s">
        <v>625</v>
      </c>
      <c r="E8" t="s">
        <v>850</v>
      </c>
    </row>
    <row r="9" spans="1:5">
      <c r="A9" s="125" t="s">
        <v>0</v>
      </c>
      <c r="B9" t="s">
        <v>50</v>
      </c>
      <c r="C9" t="s">
        <v>228</v>
      </c>
      <c r="D9" t="s">
        <v>626</v>
      </c>
      <c r="E9" t="s">
        <v>851</v>
      </c>
    </row>
    <row r="10" spans="1:5">
      <c r="A10" s="125" t="s">
        <v>0</v>
      </c>
      <c r="B10" t="s">
        <v>50</v>
      </c>
      <c r="C10" t="s">
        <v>182</v>
      </c>
      <c r="D10" t="s">
        <v>627</v>
      </c>
      <c r="E10" s="120" t="s">
        <v>852</v>
      </c>
    </row>
    <row r="11" spans="1:5">
      <c r="A11" s="125" t="s">
        <v>0</v>
      </c>
      <c r="B11" t="s">
        <v>50</v>
      </c>
      <c r="C11" t="s">
        <v>182</v>
      </c>
      <c r="D11" t="s">
        <v>628</v>
      </c>
      <c r="E11" t="s">
        <v>853</v>
      </c>
    </row>
    <row r="12" spans="1:5">
      <c r="A12" s="125" t="s">
        <v>0</v>
      </c>
      <c r="B12" t="s">
        <v>50</v>
      </c>
      <c r="C12" t="s">
        <v>182</v>
      </c>
      <c r="D12" t="s">
        <v>629</v>
      </c>
      <c r="E12" s="120" t="s">
        <v>854</v>
      </c>
    </row>
    <row r="13" spans="1:5">
      <c r="A13" s="125" t="s">
        <v>0</v>
      </c>
      <c r="B13" t="s">
        <v>50</v>
      </c>
      <c r="C13" t="s">
        <v>630</v>
      </c>
      <c r="D13" t="s">
        <v>631</v>
      </c>
      <c r="E13" t="s">
        <v>805</v>
      </c>
    </row>
    <row r="14" spans="1:5">
      <c r="A14" s="125" t="s">
        <v>0</v>
      </c>
      <c r="B14" t="s">
        <v>50</v>
      </c>
      <c r="C14" t="s">
        <v>630</v>
      </c>
      <c r="D14" t="s">
        <v>632</v>
      </c>
      <c r="E14" t="s">
        <v>806</v>
      </c>
    </row>
    <row r="15" spans="1:5">
      <c r="A15" s="125" t="s">
        <v>0</v>
      </c>
      <c r="B15" t="s">
        <v>50</v>
      </c>
      <c r="C15" t="s">
        <v>620</v>
      </c>
      <c r="D15" t="s">
        <v>633</v>
      </c>
      <c r="E15" t="s">
        <v>807</v>
      </c>
    </row>
    <row r="16" spans="1:5">
      <c r="A16" s="125" t="s">
        <v>0</v>
      </c>
      <c r="B16" t="s">
        <v>50</v>
      </c>
      <c r="C16" t="s">
        <v>620</v>
      </c>
      <c r="D16" t="s">
        <v>634</v>
      </c>
      <c r="E16" t="s">
        <v>808</v>
      </c>
    </row>
    <row r="17" spans="1:5">
      <c r="A17" s="125" t="s">
        <v>0</v>
      </c>
      <c r="B17" t="s">
        <v>50</v>
      </c>
      <c r="C17" t="s">
        <v>621</v>
      </c>
      <c r="D17" t="s">
        <v>635</v>
      </c>
      <c r="E17" t="s">
        <v>809</v>
      </c>
    </row>
    <row r="18" spans="1:5">
      <c r="A18" s="125" t="s">
        <v>0</v>
      </c>
      <c r="B18" t="s">
        <v>50</v>
      </c>
      <c r="C18" t="s">
        <v>622</v>
      </c>
      <c r="D18" t="s">
        <v>636</v>
      </c>
      <c r="E18" t="s">
        <v>810</v>
      </c>
    </row>
    <row r="19" spans="1:5">
      <c r="A19" s="125" t="s">
        <v>0</v>
      </c>
      <c r="B19" t="s">
        <v>50</v>
      </c>
      <c r="C19" t="s">
        <v>622</v>
      </c>
      <c r="D19" t="s">
        <v>637</v>
      </c>
      <c r="E19" t="s">
        <v>811</v>
      </c>
    </row>
    <row r="20" spans="1:5">
      <c r="A20" s="125" t="s">
        <v>0</v>
      </c>
      <c r="B20" t="s">
        <v>50</v>
      </c>
      <c r="C20" t="s">
        <v>622</v>
      </c>
      <c r="D20" t="s">
        <v>638</v>
      </c>
      <c r="E20" t="s">
        <v>812</v>
      </c>
    </row>
    <row r="21" spans="1:5">
      <c r="A21" s="125" t="s">
        <v>0</v>
      </c>
      <c r="B21" t="s">
        <v>641</v>
      </c>
      <c r="C21" t="s">
        <v>643</v>
      </c>
      <c r="D21" t="s">
        <v>644</v>
      </c>
      <c r="E21" t="s">
        <v>813</v>
      </c>
    </row>
    <row r="22" spans="1:5">
      <c r="A22" s="125" t="s">
        <v>0</v>
      </c>
      <c r="B22" t="s">
        <v>641</v>
      </c>
      <c r="C22" t="s">
        <v>643</v>
      </c>
      <c r="D22" t="s">
        <v>646</v>
      </c>
      <c r="E22" t="s">
        <v>814</v>
      </c>
    </row>
    <row r="23" spans="1:5">
      <c r="A23" s="125" t="s">
        <v>0</v>
      </c>
      <c r="B23" t="s">
        <v>641</v>
      </c>
      <c r="C23" t="s">
        <v>643</v>
      </c>
      <c r="D23" t="s">
        <v>647</v>
      </c>
      <c r="E23" t="s">
        <v>645</v>
      </c>
    </row>
    <row r="24" spans="1:5">
      <c r="A24" s="125" t="s">
        <v>0</v>
      </c>
      <c r="B24" t="s">
        <v>623</v>
      </c>
      <c r="C24" t="s">
        <v>648</v>
      </c>
      <c r="D24" t="s">
        <v>49</v>
      </c>
      <c r="E24" t="s">
        <v>815</v>
      </c>
    </row>
    <row r="25" spans="1:5">
      <c r="A25" s="125" t="s">
        <v>0</v>
      </c>
      <c r="B25" t="s">
        <v>623</v>
      </c>
      <c r="C25" t="s">
        <v>648</v>
      </c>
      <c r="D25" t="s">
        <v>160</v>
      </c>
      <c r="E25" t="s">
        <v>816</v>
      </c>
    </row>
    <row r="26" spans="1:5">
      <c r="A26" s="125" t="s">
        <v>0</v>
      </c>
      <c r="B26" t="s">
        <v>623</v>
      </c>
      <c r="C26" t="s">
        <v>648</v>
      </c>
      <c r="D26" t="s">
        <v>161</v>
      </c>
      <c r="E26" t="s">
        <v>817</v>
      </c>
    </row>
    <row r="27" spans="1:5">
      <c r="A27" s="125" t="s">
        <v>0</v>
      </c>
      <c r="B27" t="s">
        <v>623</v>
      </c>
      <c r="C27" t="s">
        <v>649</v>
      </c>
      <c r="D27" t="s">
        <v>650</v>
      </c>
      <c r="E27" t="s">
        <v>818</v>
      </c>
    </row>
    <row r="28" spans="1:5">
      <c r="A28" s="125" t="s">
        <v>0</v>
      </c>
      <c r="B28" t="s">
        <v>623</v>
      </c>
      <c r="C28" t="s">
        <v>649</v>
      </c>
      <c r="D28" t="s">
        <v>651</v>
      </c>
      <c r="E28" t="s">
        <v>819</v>
      </c>
    </row>
    <row r="29" spans="1:5">
      <c r="A29" s="125" t="s">
        <v>0</v>
      </c>
      <c r="B29" t="s">
        <v>623</v>
      </c>
      <c r="C29" t="s">
        <v>649</v>
      </c>
      <c r="D29" t="s">
        <v>652</v>
      </c>
      <c r="E29" t="s">
        <v>820</v>
      </c>
    </row>
    <row r="30" spans="1:5">
      <c r="A30" s="125" t="s">
        <v>0</v>
      </c>
      <c r="B30" t="s">
        <v>623</v>
      </c>
      <c r="C30" t="s">
        <v>649</v>
      </c>
      <c r="D30" t="s">
        <v>653</v>
      </c>
      <c r="E30" t="s">
        <v>821</v>
      </c>
    </row>
    <row r="31" spans="1:5">
      <c r="A31" s="126" t="s">
        <v>278</v>
      </c>
      <c r="B31" t="s">
        <v>50</v>
      </c>
      <c r="C31" t="s">
        <v>654</v>
      </c>
      <c r="D31" t="s">
        <v>655</v>
      </c>
      <c r="E31" t="s">
        <v>822</v>
      </c>
    </row>
    <row r="32" spans="1:5">
      <c r="A32" s="126" t="s">
        <v>278</v>
      </c>
      <c r="B32" t="s">
        <v>50</v>
      </c>
      <c r="C32" t="s">
        <v>654</v>
      </c>
      <c r="D32" t="s">
        <v>656</v>
      </c>
      <c r="E32" t="s">
        <v>823</v>
      </c>
    </row>
    <row r="33" spans="1:5">
      <c r="A33" s="126" t="s">
        <v>278</v>
      </c>
      <c r="B33" t="s">
        <v>50</v>
      </c>
      <c r="C33" t="s">
        <v>654</v>
      </c>
      <c r="D33" t="s">
        <v>657</v>
      </c>
      <c r="E33" t="s">
        <v>824</v>
      </c>
    </row>
    <row r="34" spans="1:5">
      <c r="A34" s="126" t="s">
        <v>278</v>
      </c>
      <c r="B34" t="s">
        <v>50</v>
      </c>
      <c r="C34" t="s">
        <v>658</v>
      </c>
      <c r="D34" t="s">
        <v>659</v>
      </c>
      <c r="E34" t="s">
        <v>825</v>
      </c>
    </row>
    <row r="35" spans="1:5">
      <c r="A35" s="126" t="s">
        <v>278</v>
      </c>
      <c r="B35" t="s">
        <v>50</v>
      </c>
      <c r="C35" t="s">
        <v>660</v>
      </c>
      <c r="D35" t="s">
        <v>661</v>
      </c>
      <c r="E35" t="s">
        <v>826</v>
      </c>
    </row>
    <row r="36" spans="1:5">
      <c r="A36" s="126" t="s">
        <v>278</v>
      </c>
      <c r="B36" t="s">
        <v>50</v>
      </c>
      <c r="C36" t="s">
        <v>662</v>
      </c>
      <c r="D36" t="s">
        <v>663</v>
      </c>
      <c r="E36" t="s">
        <v>827</v>
      </c>
    </row>
    <row r="37" spans="1:5">
      <c r="A37" s="126" t="s">
        <v>278</v>
      </c>
      <c r="B37" t="s">
        <v>50</v>
      </c>
      <c r="C37" t="s">
        <v>662</v>
      </c>
      <c r="D37" t="s">
        <v>664</v>
      </c>
      <c r="E37" t="s">
        <v>828</v>
      </c>
    </row>
    <row r="38" spans="1:5">
      <c r="A38" s="126" t="s">
        <v>278</v>
      </c>
      <c r="B38" t="s">
        <v>50</v>
      </c>
      <c r="C38" t="s">
        <v>662</v>
      </c>
      <c r="D38" t="s">
        <v>665</v>
      </c>
      <c r="E38" t="s">
        <v>829</v>
      </c>
    </row>
    <row r="39" spans="1:5">
      <c r="A39" s="126" t="s">
        <v>278</v>
      </c>
      <c r="B39" t="s">
        <v>641</v>
      </c>
      <c r="C39" t="s">
        <v>667</v>
      </c>
      <c r="D39" t="s">
        <v>668</v>
      </c>
      <c r="E39" t="s">
        <v>830</v>
      </c>
    </row>
    <row r="40" spans="1:5">
      <c r="A40" s="126" t="s">
        <v>278</v>
      </c>
      <c r="B40" t="s">
        <v>641</v>
      </c>
      <c r="C40" t="s">
        <v>667</v>
      </c>
      <c r="D40" t="s">
        <v>669</v>
      </c>
      <c r="E40" t="s">
        <v>831</v>
      </c>
    </row>
    <row r="41" spans="1:5">
      <c r="A41" s="126" t="s">
        <v>278</v>
      </c>
      <c r="B41" t="s">
        <v>641</v>
      </c>
      <c r="C41" t="s">
        <v>667</v>
      </c>
      <c r="D41" t="s">
        <v>670</v>
      </c>
      <c r="E41" t="s">
        <v>832</v>
      </c>
    </row>
    <row r="42" spans="1:5">
      <c r="A42" s="126" t="s">
        <v>278</v>
      </c>
      <c r="B42" t="s">
        <v>641</v>
      </c>
      <c r="C42" t="s">
        <v>667</v>
      </c>
      <c r="D42" t="s">
        <v>671</v>
      </c>
      <c r="E42" t="s">
        <v>833</v>
      </c>
    </row>
    <row r="43" spans="1:5">
      <c r="A43" s="126" t="s">
        <v>278</v>
      </c>
      <c r="B43" t="s">
        <v>623</v>
      </c>
      <c r="C43" t="s">
        <v>672</v>
      </c>
      <c r="D43" t="s">
        <v>673</v>
      </c>
      <c r="E43" t="s">
        <v>834</v>
      </c>
    </row>
    <row r="44" spans="1:5">
      <c r="A44" s="126" t="s">
        <v>278</v>
      </c>
      <c r="B44" t="s">
        <v>623</v>
      </c>
      <c r="C44" t="s">
        <v>672</v>
      </c>
      <c r="D44" t="s">
        <v>674</v>
      </c>
      <c r="E44" t="s">
        <v>835</v>
      </c>
    </row>
    <row r="45" spans="1:5">
      <c r="A45" s="126" t="s">
        <v>278</v>
      </c>
      <c r="B45" t="s">
        <v>623</v>
      </c>
      <c r="C45" t="s">
        <v>672</v>
      </c>
      <c r="D45" t="s">
        <v>675</v>
      </c>
      <c r="E45" t="s">
        <v>836</v>
      </c>
    </row>
    <row r="46" spans="1:5">
      <c r="A46" s="126" t="s">
        <v>278</v>
      </c>
      <c r="B46" t="s">
        <v>623</v>
      </c>
      <c r="C46" t="s">
        <v>672</v>
      </c>
      <c r="D46" t="s">
        <v>676</v>
      </c>
      <c r="E46" t="s">
        <v>837</v>
      </c>
    </row>
    <row r="47" spans="1:5">
      <c r="A47" s="127" t="s">
        <v>349</v>
      </c>
      <c r="B47" t="s">
        <v>50</v>
      </c>
      <c r="C47" t="s">
        <v>660</v>
      </c>
      <c r="D47" t="s">
        <v>678</v>
      </c>
      <c r="E47" t="s">
        <v>838</v>
      </c>
    </row>
    <row r="48" spans="1:5">
      <c r="A48" s="127" t="s">
        <v>349</v>
      </c>
      <c r="B48" t="s">
        <v>50</v>
      </c>
      <c r="C48" t="s">
        <v>658</v>
      </c>
      <c r="D48" t="s">
        <v>679</v>
      </c>
      <c r="E48" t="s">
        <v>839</v>
      </c>
    </row>
    <row r="49" spans="1:5">
      <c r="A49" s="127" t="s">
        <v>349</v>
      </c>
      <c r="B49" t="s">
        <v>50</v>
      </c>
      <c r="C49" t="s">
        <v>662</v>
      </c>
      <c r="D49" t="s">
        <v>680</v>
      </c>
      <c r="E49" t="s">
        <v>840</v>
      </c>
    </row>
    <row r="50" spans="1:5">
      <c r="A50" s="127" t="s">
        <v>349</v>
      </c>
      <c r="B50" t="s">
        <v>50</v>
      </c>
      <c r="C50" t="s">
        <v>662</v>
      </c>
      <c r="D50" t="s">
        <v>681</v>
      </c>
      <c r="E50" t="s">
        <v>841</v>
      </c>
    </row>
    <row r="51" spans="1:5">
      <c r="A51" s="127" t="s">
        <v>349</v>
      </c>
      <c r="B51" t="s">
        <v>641</v>
      </c>
      <c r="C51" t="s">
        <v>682</v>
      </c>
      <c r="D51" t="s">
        <v>685</v>
      </c>
      <c r="E51" t="s">
        <v>842</v>
      </c>
    </row>
    <row r="52" spans="1:5">
      <c r="A52" s="127" t="s">
        <v>349</v>
      </c>
      <c r="B52" t="s">
        <v>641</v>
      </c>
      <c r="C52" t="s">
        <v>684</v>
      </c>
      <c r="D52" t="s">
        <v>686</v>
      </c>
      <c r="E52" t="s">
        <v>687</v>
      </c>
    </row>
    <row r="53" spans="1:5">
      <c r="A53" s="127" t="s">
        <v>349</v>
      </c>
      <c r="B53" t="s">
        <v>641</v>
      </c>
      <c r="C53" t="s">
        <v>684</v>
      </c>
      <c r="D53" t="s">
        <v>688</v>
      </c>
      <c r="E53" t="s">
        <v>843</v>
      </c>
    </row>
    <row r="54" spans="1:5">
      <c r="A54" s="127" t="s">
        <v>349</v>
      </c>
      <c r="B54" t="s">
        <v>623</v>
      </c>
      <c r="C54" t="s">
        <v>672</v>
      </c>
      <c r="D54" t="s">
        <v>689</v>
      </c>
      <c r="E54" t="s">
        <v>844</v>
      </c>
    </row>
    <row r="55" spans="1:5">
      <c r="A55" s="127" t="s">
        <v>349</v>
      </c>
      <c r="B55" t="s">
        <v>623</v>
      </c>
      <c r="C55" t="s">
        <v>672</v>
      </c>
      <c r="D55" t="s">
        <v>674</v>
      </c>
      <c r="E55" t="s">
        <v>845</v>
      </c>
    </row>
    <row r="56" spans="1:5">
      <c r="A56" s="127" t="s">
        <v>349</v>
      </c>
      <c r="B56" t="s">
        <v>623</v>
      </c>
      <c r="C56" t="s">
        <v>672</v>
      </c>
      <c r="D56" t="s">
        <v>690</v>
      </c>
      <c r="E56" t="s">
        <v>846</v>
      </c>
    </row>
    <row r="57" spans="1:5">
      <c r="A57" s="127" t="s">
        <v>349</v>
      </c>
      <c r="B57" t="s">
        <v>623</v>
      </c>
      <c r="C57" t="s">
        <v>672</v>
      </c>
      <c r="D57" t="s">
        <v>691</v>
      </c>
      <c r="E57" t="s">
        <v>847</v>
      </c>
    </row>
    <row r="58" spans="1:5">
      <c r="A58" s="121" t="s">
        <v>426</v>
      </c>
      <c r="B58" t="s">
        <v>623</v>
      </c>
      <c r="C58" t="s">
        <v>695</v>
      </c>
      <c r="D58" t="s">
        <v>696</v>
      </c>
      <c r="E58" t="s">
        <v>848</v>
      </c>
    </row>
    <row r="59" spans="1:5">
      <c r="A59" s="128" t="s">
        <v>464</v>
      </c>
      <c r="B59" t="s">
        <v>623</v>
      </c>
      <c r="C59" t="s">
        <v>695</v>
      </c>
      <c r="D59" t="s">
        <v>696</v>
      </c>
      <c r="E59" t="s">
        <v>849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B2:AD104"/>
  <sheetViews>
    <sheetView showGridLines="0" topLeftCell="A50" zoomScaleNormal="100" workbookViewId="0">
      <selection activeCell="F54" sqref="F54:F79"/>
    </sheetView>
  </sheetViews>
  <sheetFormatPr defaultRowHeight="15"/>
  <cols>
    <col min="1" max="1" width="5.42578125" customWidth="1"/>
    <col min="2" max="2" width="35.85546875" customWidth="1"/>
    <col min="3" max="3" width="33" customWidth="1"/>
    <col min="4" max="4" width="85.28515625" customWidth="1"/>
    <col min="5" max="5" width="26.28515625" customWidth="1"/>
    <col min="6" max="6" width="39.5703125" style="85" customWidth="1"/>
    <col min="7" max="7" width="4" customWidth="1"/>
  </cols>
  <sheetData>
    <row r="2" spans="2:30" ht="36">
      <c r="B2" s="78" t="s">
        <v>462</v>
      </c>
      <c r="D2" s="81" t="s">
        <v>0</v>
      </c>
      <c r="E2" s="81"/>
      <c r="I2" s="82"/>
      <c r="U2" s="82"/>
    </row>
    <row r="3" spans="2:30">
      <c r="B3" s="76" t="s">
        <v>224</v>
      </c>
      <c r="C3" s="76" t="s">
        <v>594</v>
      </c>
      <c r="D3" s="76" t="s">
        <v>595</v>
      </c>
      <c r="E3" s="76"/>
      <c r="F3" s="88" t="s">
        <v>232</v>
      </c>
      <c r="G3" s="4" t="s">
        <v>227</v>
      </c>
      <c r="AD3" t="s">
        <v>227</v>
      </c>
    </row>
    <row r="4" spans="2:30">
      <c r="B4" s="75" t="s">
        <v>225</v>
      </c>
      <c r="C4" s="54" t="s">
        <v>162</v>
      </c>
      <c r="D4" s="94" t="s">
        <v>163</v>
      </c>
      <c r="E4" s="94"/>
      <c r="F4" s="77" t="str">
        <f t="shared" ref="F4:F48" si="0">IF(D4="","",""""&amp;C4&amp;" "&amp;IF(C4="[FOOTER RULE - STRICT]",D4,IF(RIGHT(D4,6)=" | "&amp;CHAR(34)&amp;" &amp;",D4,D4&amp;" | "&amp;CHAR(34)&amp;" &amp;")))</f>
        <v>"[ROLE] Friendly tutor specializing in " &amp; $I$2 &amp; " | " &amp;</v>
      </c>
      <c r="G4" s="54" t="s">
        <v>227</v>
      </c>
    </row>
    <row r="5" spans="2:30">
      <c r="B5" s="75" t="s">
        <v>225</v>
      </c>
      <c r="C5" s="54" t="s">
        <v>166</v>
      </c>
      <c r="D5" s="94" t="s">
        <v>167</v>
      </c>
      <c r="E5" s="94"/>
      <c r="F5" s="77" t="str">
        <f t="shared" si="0"/>
        <v>"[TOPIC] " &amp; I9 &amp; " | " &amp;</v>
      </c>
      <c r="G5" s="54" t="s">
        <v>227</v>
      </c>
    </row>
    <row r="6" spans="2:30">
      <c r="B6" s="75" t="s">
        <v>225</v>
      </c>
      <c r="C6" s="54" t="s">
        <v>168</v>
      </c>
      <c r="D6" s="94" t="s">
        <v>169</v>
      </c>
      <c r="E6" s="94"/>
      <c r="F6" s="77" t="str">
        <f t="shared" si="0"/>
        <v>"[LEVEL] " &amp; G9 &amp; " | " &amp;</v>
      </c>
      <c r="G6" s="54" t="s">
        <v>227</v>
      </c>
    </row>
    <row r="7" spans="2:30">
      <c r="B7" s="75" t="s">
        <v>225</v>
      </c>
      <c r="C7" s="54" t="s">
        <v>170</v>
      </c>
      <c r="D7" s="94" t="s">
        <v>171</v>
      </c>
      <c r="E7" s="94"/>
      <c r="F7" s="77" t="str">
        <f t="shared" si="0"/>
        <v>"[COUNT] " &amp; D9 &amp; " examples | " &amp;</v>
      </c>
      <c r="G7" s="54" t="s">
        <v>227</v>
      </c>
    </row>
    <row r="8" spans="2:30">
      <c r="B8" s="75" t="s">
        <v>225</v>
      </c>
      <c r="C8" s="54" t="s">
        <v>233</v>
      </c>
      <c r="D8" s="94" t="s">
        <v>275</v>
      </c>
      <c r="E8" s="94"/>
      <c r="F8" s="77" t="str">
        <f t="shared" si="0"/>
        <v>"[LIBRARY BEING LEARNED] " &amp; $I$3 &amp; " | " &amp;</v>
      </c>
      <c r="G8" s="54" t="s">
        <v>227</v>
      </c>
    </row>
    <row r="9" spans="2:30">
      <c r="B9" s="75" t="s">
        <v>225</v>
      </c>
      <c r="C9" s="32" t="s">
        <v>228</v>
      </c>
      <c r="D9" s="94"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9" s="94"/>
      <c r="F9" s="77" t="str">
        <f t="shared" si="0"/>
        <v>"[ECOSYSTEM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v>
      </c>
      <c r="G9" s="54" t="s">
        <v>227</v>
      </c>
    </row>
    <row r="10" spans="2:30">
      <c r="B10" s="75" t="s">
        <v>225</v>
      </c>
      <c r="C10" s="54" t="s">
        <v>174</v>
      </c>
      <c r="D10" s="94" t="s">
        <v>175</v>
      </c>
      <c r="E10" s="94"/>
      <c r="F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G10" s="54" t="s">
        <v>227</v>
      </c>
    </row>
    <row r="11" spans="2:30">
      <c r="B11" s="75" t="s">
        <v>225</v>
      </c>
      <c r="C11" s="54" t="s">
        <v>506</v>
      </c>
      <c r="D11" s="94" t="s">
        <v>498</v>
      </c>
      <c r="E11" s="94"/>
      <c r="F11" s="77" t="str">
        <f t="shared" si="0"/>
        <v>"[LANGUAGE SEED CONTEXT] " &amp; IF($AE$7 = "", "Language Seed Not Necessary", "You MUST strictly follow this seed context to enhance, adapt, and naturalize your tone, vocabulary, and instructional quality in " &amp; $B$6 &amp; ": " &amp; $AE$7) &amp; " | " &amp;</v>
      </c>
      <c r="G11" s="54" t="s">
        <v>227</v>
      </c>
    </row>
    <row r="12" spans="2:30">
      <c r="B12" s="75" t="s">
        <v>225</v>
      </c>
      <c r="C12" s="54" t="s">
        <v>221</v>
      </c>
      <c r="D12" s="94" t="s">
        <v>222</v>
      </c>
      <c r="E12" s="94"/>
      <c r="F12" s="77" t="str">
        <f t="shared" si="0"/>
        <v>"[LANGUAGE] " &amp; $B$6 &amp; " | " &amp;</v>
      </c>
      <c r="G12" s="54" t="s">
        <v>227</v>
      </c>
    </row>
    <row r="13" spans="2:30">
      <c r="B13" s="75" t="s">
        <v>225</v>
      </c>
      <c r="C13" s="54" t="s">
        <v>236</v>
      </c>
      <c r="D13" s="94" t="s">
        <v>237</v>
      </c>
      <c r="E13" s="94"/>
      <c r="F13" s="77" t="str">
        <f t="shared" si="0"/>
        <v>"[EXECUTIVE CONSTRAINTS] Each example MUST include: - Internal data OR dataset usage - Print key intermediate steps and the final result - MUST NOT exceed exactly " &amp; $A9 &amp; " lines of EXECUTABLE code (STRICT: Do NOT count comments or blank lines). - NEVER exceed this limit. | " &amp;</v>
      </c>
      <c r="G13" s="54" t="s">
        <v>227</v>
      </c>
    </row>
    <row r="14" spans="2:30">
      <c r="B14" s="75" t="s">
        <v>225</v>
      </c>
      <c r="C14" s="32" t="s">
        <v>182</v>
      </c>
      <c r="D14" s="94" t="str">
        <f>"Rule: " &amp; CHAR(34) &amp; " &amp; IF(G9=" &amp; CHAR(34) &amp; "Beginner" &amp; CHAR(34) &amp; "," &amp; CHAR(34) &amp; Variables!E10 &amp; CHAR(34) &amp; ", IF(G9=" &amp; CHAR(34) &amp; "Intermediate" &amp; CHAR(34) &amp; ", " &amp; CHAR(34) &amp; Variables!E11 &amp; CHAR(34) &amp; ", " &amp; CHAR(34) &amp; Variables!E13 &amp; CHAR(34) &amp; ")) &amp; " &amp; CHAR(34) &amp; " | " &amp; CHAR(34) &amp; " &amp;"</f>
        <v>Rule: " &amp; IF(G9="Beginner","Focus: basic async/await, simple Future functions, synchronous Stream handling.", IF(G9="Intermediate", "Integrate StreamControllers (event-driven), async* generators, explicit state transitions.", "stateful class instances with strict typing or Stream-based message passing")) &amp; " | " &amp;</v>
      </c>
      <c r="E14" s="94"/>
      <c r="F14" s="77" t="str">
        <f t="shared" si="0"/>
        <v>"[FUNCTION RULE] Rule: " &amp; IF(G9="Beginner","Focus: basic async/await, simple Future functions, synchronous Stream handling.", IF(G9="Intermediate", "Integrate StreamControllers (event-driven), async* generators, explicit state transitions.", "stateful class instances with strict typing or Stream-based message passing")) &amp; " | " &amp;</v>
      </c>
      <c r="G14" s="54" t="s">
        <v>227</v>
      </c>
    </row>
    <row r="15" spans="2:30">
      <c r="B15" s="83" t="s">
        <v>226</v>
      </c>
      <c r="C15" s="54" t="s">
        <v>235</v>
      </c>
      <c r="D15" s="94"/>
      <c r="E15" s="94"/>
      <c r="F15" s="77" t="str">
        <f t="shared" si="0"/>
        <v/>
      </c>
      <c r="G15" s="54" t="s">
        <v>227</v>
      </c>
    </row>
    <row r="16" spans="2:30">
      <c r="B16" s="83" t="s">
        <v>226</v>
      </c>
      <c r="C16" s="54" t="s">
        <v>235</v>
      </c>
      <c r="D16" s="94"/>
      <c r="E16" s="94"/>
      <c r="F16" s="77" t="str">
        <f t="shared" si="0"/>
        <v/>
      </c>
      <c r="G16" s="54" t="s">
        <v>227</v>
      </c>
    </row>
    <row r="17" spans="2:7">
      <c r="B17" s="83" t="s">
        <v>226</v>
      </c>
      <c r="C17" s="54" t="s">
        <v>235</v>
      </c>
      <c r="D17" s="94"/>
      <c r="E17" s="94"/>
      <c r="F17" s="77" t="str">
        <f t="shared" si="0"/>
        <v/>
      </c>
      <c r="G17" s="54" t="s">
        <v>227</v>
      </c>
    </row>
    <row r="18" spans="2:7">
      <c r="B18" s="83" t="s">
        <v>226</v>
      </c>
      <c r="C18" s="32" t="s">
        <v>630</v>
      </c>
      <c r="D18" s="94" t="str">
        <f>"Each example MUST: - Use " &amp; Variables!E13 &amp; " - Print steps &amp; result via " &amp; Variables!E14 &amp; " - MAX " &amp; CHAR(34) &amp; " &amp; $A9 &amp; " &amp; CHAR(34) &amp; " executable lines (comments/blanks excluded) - NEVER exceed limit. | " &amp; CHAR(34) &amp; " &amp;"</f>
        <v>Each example MUST: - Use stateful class instances with strict typing or Stream-based message passing - Print steps &amp; result via print() or developer.log() inside isolated scopes or error handlers - MAX " &amp; $A9 &amp; " executable lines (comments/blanks excluded) - NEVER exceed limit. | " &amp;</v>
      </c>
      <c r="E18" s="94"/>
      <c r="F18" s="77" t="str">
        <f t="shared" si="0"/>
        <v>"[CODE_CONSTRAINTS_RULE] Each example MUST: - Use stateful class instances with strict typing or Stream-based message passing - Print steps &amp; result via print() or developer.log() inside isolated scopes or error handlers - MAX " &amp; $A9 &amp; " executable lines (comments/blanks excluded) - NEVER exceed limit. | " &amp;</v>
      </c>
      <c r="G18" s="54" t="s">
        <v>227</v>
      </c>
    </row>
    <row r="19" spans="2:7">
      <c r="B19" s="84" t="s">
        <v>226</v>
      </c>
      <c r="C19" s="32" t="s">
        <v>620</v>
      </c>
      <c r="D19" s="94" t="str">
        <f>"Use " &amp; Variables!E15 &amp; " and gracefully handle " &amp; Variables!E16 &amp; " when applicable. | " &amp; CHAR(34) &amp; " &amp;"</f>
        <v>Use standard event passing via StreamController.add or SendPort.send and gracefully handle sealed classes representing states, Records like (response, newState), or typed Futures/Streams when applicable. | " &amp;</v>
      </c>
      <c r="E19" s="94"/>
      <c r="F19" s="77" t="str">
        <f t="shared" si="0"/>
        <v>"[I_O_PARADIGM] Use standard event passing via StreamController.add or SendPort.send and gracefully handle sealed classes representing states, Records like (response, newState), or typed Futures/Streams when applicable. | " &amp;</v>
      </c>
      <c r="G19" s="54" t="s">
        <v>227</v>
      </c>
    </row>
    <row r="20" spans="2:7">
      <c r="B20" s="84" t="s">
        <v>226</v>
      </c>
      <c r="C20" s="32" t="s">
        <v>621</v>
      </c>
      <c r="D20" s="94" t="str">
        <f>"If using external packages, use " &amp; Variables!E17 &amp; " at the top of the code block. Assume no project configuration file exists. | " &amp; CHAR(34) &amp; " &amp;"</f>
        <v>If using external packages, use Standard pubspec.yaml dependencies block (dependencies: package_name: ^version) at the top of the code block. Assume no project configuration file exists. | " &amp;</v>
      </c>
      <c r="E20" s="94"/>
      <c r="F20" s="77" t="str">
        <f t="shared" si="0"/>
        <v>"[INLINE_PACKAGE_MANAGER] If using external packages, use Standard pubspec.yaml dependencies block (dependencies: package_name: ^version) at the top of the code block. Assume no project configuration file exists. | " &amp;</v>
      </c>
      <c r="G20" s="54" t="s">
        <v>227</v>
      </c>
    </row>
    <row r="21" spans="2:7">
      <c r="B21" s="83" t="s">
        <v>226</v>
      </c>
      <c r="C21" s="32" t="s">
        <v>622</v>
      </c>
      <c r="D21" s="94" t="str">
        <f>"For " &amp; Variables!E18 &amp; ", NEVER use " &amp; Variables!E19 &amp; ". Use " &amp; Variables!E20 &amp; ", as " &amp; Variables!E19 &amp; " fail in standalone execution environments. | " &amp; CHAR(34) &amp; " &amp;"</f>
        <v>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v>
      </c>
      <c r="E21" s="94"/>
      <c r="F21" s="77" t="str">
        <f t="shared" si="0"/>
        <v>"[TESTING_FRAMEWORK_LIMITS]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v>
      </c>
      <c r="G21" s="54" t="s">
        <v>227</v>
      </c>
    </row>
    <row r="22" spans="2:7">
      <c r="B22" s="84" t="s">
        <v>279</v>
      </c>
      <c r="C22" s="54" t="s">
        <v>183</v>
      </c>
      <c r="D22" s="94" t="s">
        <v>611</v>
      </c>
      <c r="E22" s="94"/>
      <c r="F22" s="77" t="str">
        <f t="shared" si="0"/>
        <v>"[CODE QUALITY RULE] Code MUST be clean, readable, educational, executable, and produce correct results. Handle missing, malformed, or inconsistent data safely, utilizing pattern matching if possible. | " &amp;</v>
      </c>
      <c r="G22" s="54" t="s">
        <v>227</v>
      </c>
    </row>
    <row r="23" spans="2:7">
      <c r="B23" s="84" t="s">
        <v>279</v>
      </c>
      <c r="C23" s="54" t="s">
        <v>612</v>
      </c>
      <c r="D23" s="94" t="s">
        <v>613</v>
      </c>
      <c r="E23" s="94"/>
      <c r="F23" s="77" t="str">
        <f t="shared" si="0"/>
        <v>"[COMMENT CONSTRAINTS] Code MUST include sufficient inline comments explaining WHAT the code does AND WHY it is written that way. Density: Beginner = high, Intermediate = medium, Advanced = lower but present in key logic. | " &amp;</v>
      </c>
      <c r="G23" s="54" t="s">
        <v>227</v>
      </c>
    </row>
    <row r="24" spans="2:7">
      <c r="B24" s="84" t="s">
        <v>279</v>
      </c>
      <c r="C24" s="54" t="s">
        <v>210</v>
      </c>
      <c r="D24" s="94" t="s">
        <v>289</v>
      </c>
      <c r="E24" s="94"/>
      <c r="F24" s="77" t="str">
        <f t="shared" si="0"/>
        <v>"[FORMAT RULE] Only valid markdown code blocks allowed | " &amp;</v>
      </c>
      <c r="G24" s="54" t="s">
        <v>227</v>
      </c>
    </row>
    <row r="25" spans="2:7">
      <c r="B25" s="84" t="s">
        <v>279</v>
      </c>
      <c r="C25" s="54" t="s">
        <v>212</v>
      </c>
      <c r="D25" s="94" t="s">
        <v>616</v>
      </c>
      <c r="E25" s="94"/>
      <c r="F25" s="77" t="str">
        <f t="shared" si="0"/>
        <v>"[LANGUAGE TAG RULE] ALWAYS label markdown code blocks with the correct underlying programming language (e.g., elixir, javascript, sql) | " &amp;</v>
      </c>
      <c r="G25" s="54" t="s">
        <v>227</v>
      </c>
    </row>
    <row r="26" spans="2:7">
      <c r="B26" s="84" t="s">
        <v>279</v>
      </c>
      <c r="C26" s="54" t="s">
        <v>218</v>
      </c>
      <c r="D26" s="94" t="s">
        <v>596</v>
      </c>
      <c r="E26" s="94"/>
      <c r="F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G26" s="54" t="s">
        <v>227</v>
      </c>
    </row>
    <row r="27" spans="2:7">
      <c r="B27" s="84" t="s">
        <v>279</v>
      </c>
      <c r="C27" s="54" t="s">
        <v>190</v>
      </c>
      <c r="D27" s="94" t="s">
        <v>230</v>
      </c>
      <c r="E27" s="94"/>
      <c r="F27" s="77" t="str">
        <f t="shared" si="0"/>
        <v>"[INTRO RULE] 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v>
      </c>
      <c r="G27" s="54" t="s">
        <v>227</v>
      </c>
    </row>
    <row r="28" spans="2:7">
      <c r="B28" s="84" t="s">
        <v>279</v>
      </c>
      <c r="C28" s="54" t="s">
        <v>172</v>
      </c>
      <c r="D28" s="94" t="s">
        <v>173</v>
      </c>
      <c r="E28" s="94"/>
      <c r="F28" s="77" t="str">
        <f t="shared" si="0"/>
        <v>"[PERSONA RULE] Act as a friendly, clear tutor | " &amp;</v>
      </c>
      <c r="G28" s="54" t="s">
        <v>227</v>
      </c>
    </row>
    <row r="29" spans="2:7">
      <c r="B29" s="84" t="s">
        <v>279</v>
      </c>
      <c r="C29" s="54" t="s">
        <v>164</v>
      </c>
      <c r="D29" s="94" t="s">
        <v>165</v>
      </c>
      <c r="E29" s="94"/>
      <c r="F29" s="77" t="str">
        <f t="shared" si="0"/>
        <v>"[TASK] Teach and explain concepts clearly with correct code examples | " &amp;</v>
      </c>
      <c r="G29" s="54" t="s">
        <v>227</v>
      </c>
    </row>
    <row r="30" spans="2:7">
      <c r="B30" s="84" t="s">
        <v>279</v>
      </c>
      <c r="C30" s="54" t="s">
        <v>179</v>
      </c>
      <c r="D30" s="94" t="s">
        <v>180</v>
      </c>
      <c r="E30" s="94"/>
      <c r="F30" s="77" t="str">
        <f t="shared" si="0"/>
        <v>"[OUTPUT CONTRACT] 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v>
      </c>
      <c r="G30" s="54" t="s">
        <v>227</v>
      </c>
    </row>
    <row r="31" spans="2:7">
      <c r="B31" s="84" t="s">
        <v>279</v>
      </c>
      <c r="C31" s="54" t="s">
        <v>183</v>
      </c>
      <c r="D31" s="94" t="s">
        <v>231</v>
      </c>
      <c r="E31" s="94"/>
      <c r="F31" s="77" t="str">
        <f t="shared" si="0"/>
        <v>"[CODE QUALITY RULE] Code MUST be clean, readable, educational, executable, and produce correct and accurate results | " &amp;</v>
      </c>
      <c r="G31" s="54" t="s">
        <v>227</v>
      </c>
    </row>
    <row r="32" spans="2:7">
      <c r="B32" s="84" t="s">
        <v>279</v>
      </c>
      <c r="C32" s="54" t="s">
        <v>184</v>
      </c>
      <c r="D32" s="94" t="s">
        <v>185</v>
      </c>
      <c r="E32" s="94"/>
      <c r="F32" s="77" t="str">
        <f t="shared" si="0"/>
        <v>"[COMMENT RULE - STRICT] Code MUST include sufficient inline comments explaining important lines and logical blocks | " &amp;</v>
      </c>
      <c r="G32" s="54" t="s">
        <v>227</v>
      </c>
    </row>
    <row r="33" spans="2:7">
      <c r="B33" s="84" t="s">
        <v>279</v>
      </c>
      <c r="C33" s="54" t="s">
        <v>186</v>
      </c>
      <c r="D33" s="94" t="s">
        <v>187</v>
      </c>
      <c r="E33" s="94"/>
      <c r="F33" s="77" t="str">
        <f t="shared" si="0"/>
        <v>"[COMMENT DEPTH RULE] Comments MUST explain WHAT the code does AND WHY it is written that way | " &amp;</v>
      </c>
      <c r="G33" s="54" t="s">
        <v>227</v>
      </c>
    </row>
    <row r="34" spans="2:7">
      <c r="B34" s="84" t="s">
        <v>279</v>
      </c>
      <c r="C34" s="54" t="s">
        <v>200</v>
      </c>
      <c r="D34" s="94" t="s">
        <v>201</v>
      </c>
      <c r="E34" s="94"/>
      <c r="F34" s="77" t="str">
        <f t="shared" si="0"/>
        <v>"[EXPLANATION RULE] Explanation within 'Mini-Lección' MUST explain WHAT, WHY, HOW, and real-world context concisely | " &amp;</v>
      </c>
      <c r="G34" s="54" t="s">
        <v>227</v>
      </c>
    </row>
    <row r="35" spans="2:7">
      <c r="B35" s="84" t="s">
        <v>279</v>
      </c>
      <c r="C35" s="54" t="s">
        <v>202</v>
      </c>
      <c r="D35" s="94" t="s">
        <v>203</v>
      </c>
      <c r="E35" s="94"/>
      <c r="F35" s="77" t="str">
        <f t="shared" si="0"/>
        <v>"[LEARNING RULE] Each example MUST highlight a key insight | " &amp;</v>
      </c>
      <c r="G35" s="54" t="s">
        <v>227</v>
      </c>
    </row>
    <row r="36" spans="2:7">
      <c r="B36" s="84" t="s">
        <v>279</v>
      </c>
      <c r="C36" s="54" t="s">
        <v>204</v>
      </c>
      <c r="D36" s="94" t="s">
        <v>205</v>
      </c>
      <c r="E36" s="94"/>
      <c r="F36" s="77" t="str">
        <f t="shared" si="0"/>
        <v>"[COMMON MISTAKES RULE] Include a short mistake note after each example | " &amp;</v>
      </c>
      <c r="G36" s="54" t="s">
        <v>227</v>
      </c>
    </row>
    <row r="37" spans="2:7">
      <c r="B37" s="84" t="s">
        <v>279</v>
      </c>
      <c r="C37" s="54" t="s">
        <v>206</v>
      </c>
      <c r="D37" s="94" t="s">
        <v>207</v>
      </c>
      <c r="E37" s="94"/>
      <c r="F37" s="77" t="str">
        <f t="shared" si="0"/>
        <v>"[MINI CHALLENGE RULE] Include a short reinforcement question after each example | " &amp;</v>
      </c>
      <c r="G37" s="54" t="s">
        <v>227</v>
      </c>
    </row>
    <row r="38" spans="2:7">
      <c r="B38" s="84" t="s">
        <v>279</v>
      </c>
      <c r="C38" s="54" t="s">
        <v>208</v>
      </c>
      <c r="D38" s="94" t="s">
        <v>209</v>
      </c>
      <c r="E38" s="94"/>
      <c r="F38" s="77" t="str">
        <f t="shared" si="0"/>
        <v>"[REAL WORLD RULE] Connect each example to a real-world use case | " &amp;</v>
      </c>
      <c r="G38" s="54" t="s">
        <v>227</v>
      </c>
    </row>
    <row r="39" spans="2:7">
      <c r="B39" s="84" t="s">
        <v>279</v>
      </c>
      <c r="C39" s="54" t="s">
        <v>210</v>
      </c>
      <c r="D39" s="94" t="s">
        <v>211</v>
      </c>
      <c r="E39" s="94"/>
      <c r="F39" s="77" t="str">
        <f t="shared" si="0"/>
        <v>"[FORMAT RULE] Only valid markdown code blocks allowed | " &amp;</v>
      </c>
      <c r="G39" s="54" t="s">
        <v>227</v>
      </c>
    </row>
    <row r="40" spans="2:7">
      <c r="B40" s="84" t="s">
        <v>279</v>
      </c>
      <c r="C40" s="54" t="s">
        <v>212</v>
      </c>
      <c r="D40" s="94" t="s">
        <v>213</v>
      </c>
      <c r="E40" s="94"/>
      <c r="F40" s="77" t="str">
        <f t="shared" si="0"/>
        <v>"[LANGUAGE TAG RULE] ALWAYS label markdown code blocks with the correct underlying programming language (e.g., python, javascript, sql) | " &amp;</v>
      </c>
      <c r="G40" s="54" t="s">
        <v>227</v>
      </c>
    </row>
    <row r="41" spans="2:7">
      <c r="B41" s="84" t="s">
        <v>279</v>
      </c>
      <c r="C41" s="54" t="s">
        <v>215</v>
      </c>
      <c r="D41" s="94" t="s">
        <v>216</v>
      </c>
      <c r="E41" s="94"/>
      <c r="F41" s="77" t="str">
        <f t="shared" si="0"/>
        <v>"[CONSISTENCY RULE] All examples MUST have similar complexity and length | " &amp;</v>
      </c>
      <c r="G41" s="54" t="s">
        <v>227</v>
      </c>
    </row>
    <row r="42" spans="2:7">
      <c r="B42" s="84" t="s">
        <v>279</v>
      </c>
      <c r="C42" s="54" t="s">
        <v>217</v>
      </c>
      <c r="D42" s="94" t="s">
        <v>238</v>
      </c>
      <c r="E42" s="94"/>
      <c r="F42" s="77" t="str">
        <f t="shared" si="0"/>
        <v>"[FINAL OUTPUT RULE] Include Key Takeaway section at the end | " &amp; IF(AJ9&lt;&gt;"", AJ9, "") &amp;" | " &amp;</v>
      </c>
      <c r="G42" s="54" t="s">
        <v>227</v>
      </c>
    </row>
    <row r="43" spans="2:7">
      <c r="B43" s="84" t="s">
        <v>279</v>
      </c>
      <c r="C43" s="54" t="s">
        <v>176</v>
      </c>
      <c r="D43" s="94" t="s">
        <v>234</v>
      </c>
      <c r="E43" s="94"/>
      <c r="F43" s="77" t="str">
        <f t="shared" si="0"/>
        <v>"[DATA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v>
      </c>
      <c r="G43" s="54" t="s">
        <v>227</v>
      </c>
    </row>
    <row r="44" spans="2:7">
      <c r="B44" s="84" t="s">
        <v>279</v>
      </c>
      <c r="C44" s="54" t="s">
        <v>177</v>
      </c>
      <c r="D44" s="94" t="s">
        <v>178</v>
      </c>
      <c r="E44" s="94"/>
      <c r="F44" s="77" t="str">
        <f t="shared" si="0"/>
        <v>"[DATA SUMMARY FORMAT RULE] When a dataset is present, you MUST display IMMEDIATELY AFTER THE HEADER: Dataset Summary: - File Type: - Columns / Fields: - Data Types: - Notes: | " &amp;</v>
      </c>
      <c r="G44" s="54" t="s">
        <v>227</v>
      </c>
    </row>
    <row r="45" spans="2:7">
      <c r="B45" s="84" t="s">
        <v>279</v>
      </c>
      <c r="C45" s="54" t="s">
        <v>195</v>
      </c>
      <c r="D45" s="94" t="s">
        <v>196</v>
      </c>
      <c r="E45" s="94"/>
      <c r="F45" s="77" t="str">
        <f t="shared" si="0"/>
        <v>"[DATA CONSISTENCY RULE] Respect dataset schema | " &amp;</v>
      </c>
      <c r="G45" s="54" t="s">
        <v>227</v>
      </c>
    </row>
    <row r="46" spans="2:7">
      <c r="B46" s="84" t="s">
        <v>279</v>
      </c>
      <c r="C46" s="54" t="s">
        <v>188</v>
      </c>
      <c r="D46" s="94" t="s">
        <v>189</v>
      </c>
      <c r="E46" s="94"/>
      <c r="F46" s="77" t="str">
        <f t="shared" si="0"/>
        <v>"[COMMENT DENSITY RULE] Beginner = high, Intermediate = medium, Advanced = lower but present in key logic | " &amp;</v>
      </c>
      <c r="G46" s="54" t="s">
        <v>227</v>
      </c>
    </row>
    <row r="47" spans="2:7">
      <c r="B47" s="84" t="s">
        <v>279</v>
      </c>
      <c r="C47" s="54" t="s">
        <v>198</v>
      </c>
      <c r="D47" s="94" t="s">
        <v>199</v>
      </c>
      <c r="E47" s="94"/>
      <c r="F47" s="77" t="str">
        <f t="shared" si="0"/>
        <v>"[DIFFICULTY RULE] Complexity MUST match level | " &amp;</v>
      </c>
      <c r="G47" s="54" t="s">
        <v>227</v>
      </c>
    </row>
    <row r="48" spans="2:7">
      <c r="B48" s="84" t="s">
        <v>279</v>
      </c>
      <c r="C48" s="54" t="s">
        <v>219</v>
      </c>
      <c r="D48" s="94" t="s">
        <v>220</v>
      </c>
      <c r="E48" s="94"/>
      <c r="F48" s="77" t="str">
        <f t="shared" si="0"/>
        <v>"[OUTPUT] Only header, introduction, examples, outputs, notes, summary, and footer | " &amp;</v>
      </c>
      <c r="G48" s="54" t="s">
        <v>227</v>
      </c>
    </row>
    <row r="49" spans="2:7">
      <c r="B49" s="84" t="s">
        <v>279</v>
      </c>
      <c r="C49" s="54" t="s">
        <v>223</v>
      </c>
      <c r="D49" s="94" t="s">
        <v>239</v>
      </c>
      <c r="E49" s="94"/>
      <c r="F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G49" s="54" t="s">
        <v>227</v>
      </c>
    </row>
    <row r="50" spans="2:7">
      <c r="B50" s="84"/>
      <c r="C50" s="54"/>
      <c r="D50" s="94"/>
      <c r="E50" s="94"/>
      <c r="F50" s="88" t="str">
        <f>"IF(H9=""PROJECT"", Z9, """"))"</f>
        <v>IF(H9="PROJECT", Z9, ""))</v>
      </c>
      <c r="G50" s="54"/>
    </row>
    <row r="51" spans="2:7">
      <c r="B51" s="74"/>
      <c r="C51" s="74"/>
      <c r="F51" s="86"/>
    </row>
    <row r="52" spans="2:7">
      <c r="B52" s="74"/>
      <c r="C52" s="74"/>
      <c r="F52" s="86"/>
    </row>
    <row r="53" spans="2:7" ht="36">
      <c r="B53" s="79" t="s">
        <v>461</v>
      </c>
      <c r="C53" s="74"/>
      <c r="F53" s="86"/>
    </row>
    <row r="54" spans="2:7">
      <c r="B54" s="76" t="s">
        <v>272</v>
      </c>
      <c r="C54" s="76" t="s">
        <v>594</v>
      </c>
      <c r="D54" s="76" t="s">
        <v>595</v>
      </c>
      <c r="E54" s="76"/>
      <c r="F54" s="88" t="s">
        <v>273</v>
      </c>
      <c r="G54" s="32" t="s">
        <v>227</v>
      </c>
    </row>
    <row r="55" spans="2:7">
      <c r="B55" s="54" t="s">
        <v>225</v>
      </c>
      <c r="C55" s="54" t="s">
        <v>164</v>
      </c>
      <c r="D55" s="94" t="s">
        <v>276</v>
      </c>
      <c r="E55" s="94"/>
      <c r="F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G55" s="32" t="s">
        <v>227</v>
      </c>
    </row>
    <row r="56" spans="2:7">
      <c r="B56" s="54" t="s">
        <v>225</v>
      </c>
      <c r="C56" s="54" t="s">
        <v>260</v>
      </c>
      <c r="D56" s="94" t="s">
        <v>261</v>
      </c>
      <c r="E56" s="94"/>
      <c r="F56" s="77" t="str">
        <f t="shared" ref="F56:F79" si="1">IF(D56="","",""""&amp;C56&amp;" "&amp;IF(C56="[FOOTER RULE - STRICT]",D56,IF(RIGHT(D56,6)=" | "&amp;CHAR(34)&amp;" &amp;",D56,D56&amp;" | "&amp;CHAR(34)&amp;" &amp;")))</f>
        <v>"[TOPICS USED] " &amp; B9 &amp; " | " &amp;</v>
      </c>
      <c r="G56" s="32" t="s">
        <v>227</v>
      </c>
    </row>
    <row r="57" spans="2:7">
      <c r="B57" s="54" t="s">
        <v>225</v>
      </c>
      <c r="C57" s="54" t="s">
        <v>168</v>
      </c>
      <c r="D57" s="94" t="s">
        <v>169</v>
      </c>
      <c r="E57" s="94"/>
      <c r="F57" s="77" t="str">
        <f t="shared" si="1"/>
        <v>"[LEVEL] " &amp; G9 &amp; " | " &amp;</v>
      </c>
      <c r="G57" s="32" t="s">
        <v>227</v>
      </c>
    </row>
    <row r="58" spans="2:7">
      <c r="B58" s="54" t="s">
        <v>225</v>
      </c>
      <c r="C58" s="54" t="s">
        <v>233</v>
      </c>
      <c r="D58" s="94" t="s">
        <v>275</v>
      </c>
      <c r="E58" s="94"/>
      <c r="F58" s="77" t="str">
        <f t="shared" si="1"/>
        <v>"[LIBRARY BEING LEARNED] " &amp; $I$3 &amp; " | " &amp;</v>
      </c>
      <c r="G58" s="32" t="s">
        <v>227</v>
      </c>
    </row>
    <row r="59" spans="2:7">
      <c r="B59" s="75" t="s">
        <v>225</v>
      </c>
      <c r="C59" s="54" t="s">
        <v>228</v>
      </c>
      <c r="D59" s="94"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59" s="94"/>
      <c r="F59" s="77"/>
      <c r="G59" s="32"/>
    </row>
    <row r="60" spans="2:7">
      <c r="B60" s="54" t="s">
        <v>225</v>
      </c>
      <c r="C60" s="54" t="s">
        <v>174</v>
      </c>
      <c r="D60" s="94" t="s">
        <v>262</v>
      </c>
      <c r="E60" s="94"/>
      <c r="F60"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G60" s="32" t="s">
        <v>227</v>
      </c>
    </row>
    <row r="61" spans="2:7">
      <c r="B61" s="54" t="s">
        <v>225</v>
      </c>
      <c r="C61" s="54" t="s">
        <v>506</v>
      </c>
      <c r="D61" s="94" t="s">
        <v>498</v>
      </c>
      <c r="E61" s="94"/>
      <c r="F61" s="77" t="str">
        <f t="shared" si="1"/>
        <v>"[LANGUAGE SEED CONTEXT] " &amp; IF($AE$7 = "", "Language Seed Not Necessary", "You MUST strictly follow this seed context to enhance, adapt, and naturalize your tone, vocabulary, and instructional quality in " &amp; $B$6 &amp; ": " &amp; $AE$7) &amp; " | " &amp;</v>
      </c>
      <c r="G61" s="32" t="s">
        <v>227</v>
      </c>
    </row>
    <row r="62" spans="2:7">
      <c r="B62" s="54" t="s">
        <v>225</v>
      </c>
      <c r="C62" s="54" t="s">
        <v>221</v>
      </c>
      <c r="D62" s="94" t="s">
        <v>222</v>
      </c>
      <c r="E62" s="94"/>
      <c r="F62" s="77" t="str">
        <f t="shared" si="1"/>
        <v>"[LANGUAGE] " &amp; $B$6 &amp; " | " &amp;</v>
      </c>
      <c r="G62" s="32" t="s">
        <v>227</v>
      </c>
    </row>
    <row r="63" spans="2:7">
      <c r="B63" s="54" t="s">
        <v>226</v>
      </c>
      <c r="C63" s="54" t="s">
        <v>235</v>
      </c>
      <c r="D63" s="94"/>
      <c r="E63" s="94"/>
      <c r="F63" s="77" t="str">
        <f t="shared" ref="F63:F64" si="2">IF(D63="","",""""&amp;C63&amp;" "&amp;IF(C63="[FOOTER RULE - STRICT]",D63,IF(RIGHT(D63,6)=" | "&amp;CHAR(34)&amp;" &amp;",D63,D63&amp;" | "&amp;CHAR(34)&amp;" &amp;")))</f>
        <v/>
      </c>
      <c r="G63" s="32" t="s">
        <v>227</v>
      </c>
    </row>
    <row r="64" spans="2:7">
      <c r="B64" s="54" t="s">
        <v>226</v>
      </c>
      <c r="C64" s="54" t="s">
        <v>235</v>
      </c>
      <c r="D64" s="94"/>
      <c r="E64" s="94"/>
      <c r="F64" s="77" t="str">
        <f t="shared" si="2"/>
        <v/>
      </c>
      <c r="G64" s="32" t="s">
        <v>227</v>
      </c>
    </row>
    <row r="65" spans="2:7">
      <c r="B65" s="54" t="s">
        <v>226</v>
      </c>
      <c r="C65" s="54" t="s">
        <v>621</v>
      </c>
      <c r="D65" s="94" t="str">
        <f>"If the project requires an external package, you MUST use " &amp; Variables!E17 &amp; " at the top. | " &amp; CHAR(34) &amp; " &amp;"</f>
        <v>If the project requires an external package, you MUST use Standard pubspec.yaml dependencies block (dependencies: package_name: ^version) at the top. | " &amp;</v>
      </c>
      <c r="E65" s="94"/>
      <c r="F65" s="77" t="str">
        <f t="shared" si="1"/>
        <v>"[INLINE_PACKAGE_MANAGER] If the project requires an external package, you MUST use Standard pubspec.yaml dependencies block (dependencies: package_name: ^version) at the top. | " &amp;</v>
      </c>
      <c r="G65" s="32" t="s">
        <v>227</v>
      </c>
    </row>
    <row r="66" spans="2:7">
      <c r="B66" s="54" t="s">
        <v>226</v>
      </c>
      <c r="C66" s="54" t="s">
        <v>642</v>
      </c>
      <c r="D66" s="94" t="str">
        <f>"Rule: " &amp; IF(G9="Beginner", Variables!E10, IF(G9="Intermediate", Variables!E11, Variables!E12)) &amp; " | " &amp; CHAR(34) &amp; " &amp;"</f>
        <v>Rule: Build apps: bi-directional Isolate comms, complex Stream transformations, exhaustive switch events. | " &amp;</v>
      </c>
      <c r="E66" s="94"/>
      <c r="F66" s="77" t="str">
        <f t="shared" si="1"/>
        <v>"[SCOPE_ARCHITECTURE_RULE] Rule: Build apps: bi-directional Isolate comms, complex Stream transformations, exhaustive switch events. | " &amp;</v>
      </c>
      <c r="G66" s="32" t="s">
        <v>227</v>
      </c>
    </row>
    <row r="67" spans="2:7">
      <c r="B67" s="54" t="s">
        <v>226</v>
      </c>
      <c r="C67" s="54" t="s">
        <v>643</v>
      </c>
      <c r="D67" s="94" t="str">
        <f>"1. Use " &amp; Variables!E21 &amp; " to map code to the planning phase. 2. Use " &amp; Variables!E22 &amp; ". 3. CRITICAL: NO comment or docstring line may exceed " &amp; Variables!E23 &amp; " in width. | " &amp; CHAR(34) &amp; " &amp;"</f>
        <v>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 &amp;</v>
      </c>
      <c r="E67" s="94"/>
      <c r="F67" s="77" t="str">
        <f t="shared" si="1"/>
        <v>"[VISUAL_ARCHITECTURE_COMMENTS]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 &amp;</v>
      </c>
      <c r="G67" s="32" t="s">
        <v>227</v>
      </c>
    </row>
    <row r="68" spans="2:7">
      <c r="B68" s="84" t="s">
        <v>279</v>
      </c>
      <c r="C68" s="54" t="s">
        <v>193</v>
      </c>
      <c r="D68" s="94" t="s">
        <v>432</v>
      </c>
      <c r="E68" s="94"/>
      <c r="F68" s="77" t="str">
        <f t="shared" si="1"/>
        <v>"[DATA ROBUSTNESS RULE] Handle real-world data safely | " &amp;</v>
      </c>
      <c r="G68" s="32" t="s">
        <v>227</v>
      </c>
    </row>
    <row r="69" spans="2:7">
      <c r="B69" s="84" t="s">
        <v>279</v>
      </c>
      <c r="C69" s="54" t="s">
        <v>181</v>
      </c>
      <c r="D69" s="94" t="s">
        <v>618</v>
      </c>
      <c r="E69" s="94"/>
      <c r="F69" s="77" t="str">
        <f t="shared" si="1"/>
        <v>"[CODE CONSTRAINTS] MUST be between " &amp; IF(G9="Beginner", "25–40", IF(G9="Intermediate", "30–60", "40–100")) &amp; " lines (STRICT) - Multi-step flow | " &amp;</v>
      </c>
      <c r="G69" s="32" t="s">
        <v>227</v>
      </c>
    </row>
    <row r="70" spans="2:7">
      <c r="B70" s="84" t="s">
        <v>279</v>
      </c>
      <c r="C70" s="54" t="s">
        <v>197</v>
      </c>
      <c r="D70" s="94" t="s">
        <v>438</v>
      </c>
      <c r="E70" s="94"/>
      <c r="F70" s="77" t="str">
        <f t="shared" si="1"/>
        <v>"[SUPPORT FILES RULE] Include config files before code if needed | " &amp;</v>
      </c>
      <c r="G70" s="32" t="s">
        <v>227</v>
      </c>
    </row>
    <row r="71" spans="2:7">
      <c r="B71" s="84" t="s">
        <v>279</v>
      </c>
      <c r="C71" s="54" t="s">
        <v>176</v>
      </c>
      <c r="D71" s="94" t="s">
        <v>263</v>
      </c>
      <c r="E71" s="94"/>
      <c r="F71"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G71" s="32" t="s">
        <v>227</v>
      </c>
    </row>
    <row r="72" spans="2:7">
      <c r="B72" s="84" t="s">
        <v>279</v>
      </c>
      <c r="C72" s="54" t="s">
        <v>179</v>
      </c>
      <c r="D72" s="94" t="s">
        <v>264</v>
      </c>
      <c r="E72" s="94"/>
      <c r="F72" s="77" t="str">
        <f t="shared" si="1"/>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G72" s="32" t="s">
        <v>227</v>
      </c>
    </row>
    <row r="73" spans="2:7">
      <c r="B73" s="84" t="s">
        <v>279</v>
      </c>
      <c r="C73" s="54" t="s">
        <v>183</v>
      </c>
      <c r="D73" s="94" t="s">
        <v>265</v>
      </c>
      <c r="E73" s="94"/>
      <c r="F73" s="77" t="str">
        <f t="shared" si="1"/>
        <v>"[CODE QUALITY RULE] Code MUST be clean, readable, correct, and educational | " &amp;</v>
      </c>
      <c r="G73" s="32" t="s">
        <v>227</v>
      </c>
    </row>
    <row r="74" spans="2:7">
      <c r="B74" s="84" t="s">
        <v>279</v>
      </c>
      <c r="C74" s="54" t="s">
        <v>210</v>
      </c>
      <c r="D74" s="94" t="s">
        <v>266</v>
      </c>
      <c r="E74" s="94"/>
      <c r="F74" s="77" t="str">
        <f t="shared" si="1"/>
        <v>"[FORMAT RULE] Only markdown code blocks allowed | " &amp;</v>
      </c>
      <c r="G74" s="32" t="s">
        <v>227</v>
      </c>
    </row>
    <row r="75" spans="2:7">
      <c r="B75" s="84" t="s">
        <v>279</v>
      </c>
      <c r="C75" s="54" t="s">
        <v>267</v>
      </c>
      <c r="D75" s="94" t="s">
        <v>268</v>
      </c>
      <c r="E75" s="94"/>
      <c r="F75" s="77" t="str">
        <f t="shared" si="1"/>
        <v>"[EXECUTION RULE] Code MUST run and produce correct output | " &amp;</v>
      </c>
      <c r="G75" s="32" t="s">
        <v>227</v>
      </c>
    </row>
    <row r="76" spans="2:7">
      <c r="B76" s="84" t="s">
        <v>279</v>
      </c>
      <c r="C76" s="54" t="s">
        <v>215</v>
      </c>
      <c r="D76" s="94" t="s">
        <v>269</v>
      </c>
      <c r="E76" s="94"/>
      <c r="F76" s="77" t="str">
        <f t="shared" si="1"/>
        <v>"[CONSISTENCY RULE] Project must match objective | " &amp;</v>
      </c>
      <c r="G76" s="32" t="s">
        <v>227</v>
      </c>
    </row>
    <row r="77" spans="2:7">
      <c r="B77" s="84" t="s">
        <v>279</v>
      </c>
      <c r="C77" s="54" t="s">
        <v>218</v>
      </c>
      <c r="D77" s="94" t="s">
        <v>597</v>
      </c>
      <c r="E77" s="94"/>
      <c r="F77" s="77" t="str">
        <f t="shared" si="1"/>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G77" s="32" t="s">
        <v>227</v>
      </c>
    </row>
    <row r="78" spans="2:7">
      <c r="B78" s="84" t="s">
        <v>279</v>
      </c>
      <c r="C78" s="54" t="s">
        <v>219</v>
      </c>
      <c r="D78" s="94" t="s">
        <v>270</v>
      </c>
      <c r="E78" s="94"/>
      <c r="F78" s="77" t="str">
        <f t="shared" si="1"/>
        <v>"[OUTPUT] Only header, dataset notice, objective, support file, code planning, expected output, code, and footer | " &amp;</v>
      </c>
      <c r="G78" s="32" t="s">
        <v>227</v>
      </c>
    </row>
    <row r="79" spans="2:7">
      <c r="B79" s="84" t="s">
        <v>279</v>
      </c>
      <c r="C79" s="54" t="s">
        <v>223</v>
      </c>
      <c r="D79" s="94" t="s">
        <v>271</v>
      </c>
      <c r="E79" s="94"/>
      <c r="F79" s="77" t="str">
        <f t="shared" si="1"/>
        <v>"[FOOTER RULE - STRICT] End your entire response EXACTLY with this markdown string (ensure all code blocks are closed before it):" &amp; CHAR(10) &amp; "---" &amp; CHAR(10) &amp; "⚡ *Coding5s System — Learn Programming by Writing Code*")</v>
      </c>
      <c r="G79" s="32" t="s">
        <v>227</v>
      </c>
    </row>
    <row r="80" spans="2:7">
      <c r="F80" s="86"/>
      <c r="G80" t="s">
        <v>227</v>
      </c>
    </row>
    <row r="82" spans="2:7" ht="36">
      <c r="B82" s="80" t="s">
        <v>277</v>
      </c>
    </row>
    <row r="83" spans="2:7">
      <c r="B83" s="76" t="s">
        <v>224</v>
      </c>
      <c r="C83" s="76" t="s">
        <v>594</v>
      </c>
      <c r="D83" s="76" t="s">
        <v>595</v>
      </c>
      <c r="E83" s="76"/>
      <c r="F83" s="88" t="s">
        <v>240</v>
      </c>
      <c r="G83" s="54" t="s">
        <v>227</v>
      </c>
    </row>
    <row r="84" spans="2:7">
      <c r="B84" s="54" t="s">
        <v>225</v>
      </c>
      <c r="C84" s="54" t="s">
        <v>241</v>
      </c>
      <c r="D84" s="94" t="s">
        <v>256</v>
      </c>
      <c r="E84" s="94"/>
      <c r="F84" s="77" t="str">
        <f t="shared" ref="F84:F104" si="3">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G84" s="54" t="s">
        <v>227</v>
      </c>
    </row>
    <row r="85" spans="2:7">
      <c r="B85" s="54" t="s">
        <v>225</v>
      </c>
      <c r="C85" s="54" t="s">
        <v>242</v>
      </c>
      <c r="D85" s="94" t="s">
        <v>251</v>
      </c>
      <c r="E85" s="94"/>
      <c r="F85" s="77" t="str">
        <f t="shared" si="3"/>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G85" s="54" t="s">
        <v>227</v>
      </c>
    </row>
    <row r="86" spans="2:7">
      <c r="B86" s="54" t="s">
        <v>225</v>
      </c>
      <c r="C86" s="54" t="s">
        <v>243</v>
      </c>
      <c r="D86" s="94" t="s">
        <v>252</v>
      </c>
      <c r="E86" s="94"/>
      <c r="F86" s="77" t="str">
        <f t="shared" si="3"/>
        <v>"[CONTEXT] You are helping a Junior Developer who is " &amp; IF(UPPER(H9)="PROJECT", "building a PROJECT: " &amp; I9 &amp; ". Topics applied in this project: " &amp; B9 &amp; ". Project objective: " &amp; J9, "learning: " &amp; I9 &amp; ". Topic details: " &amp; J9) &amp; " | " &amp;</v>
      </c>
      <c r="G86" s="54" t="s">
        <v>227</v>
      </c>
    </row>
    <row r="87" spans="2:7">
      <c r="B87" s="54" t="s">
        <v>225</v>
      </c>
      <c r="C87" s="54" t="s">
        <v>233</v>
      </c>
      <c r="D87" s="94" t="s">
        <v>275</v>
      </c>
      <c r="E87" s="94"/>
      <c r="F87" s="77"/>
      <c r="G87" s="54"/>
    </row>
    <row r="88" spans="2:7">
      <c r="B88" s="54" t="s">
        <v>225</v>
      </c>
      <c r="C88" s="54" t="s">
        <v>174</v>
      </c>
      <c r="D88" s="94" t="s">
        <v>254</v>
      </c>
      <c r="E88" s="94"/>
      <c r="F88" s="77" t="str">
        <f t="shared" si="3"/>
        <v>"[LANGUAGE CONSISTENCY RULE] ALL output text MUST be written strictly in (" &amp; $B$6 &amp; "). | " &amp;</v>
      </c>
      <c r="G88" s="54" t="s">
        <v>227</v>
      </c>
    </row>
    <row r="89" spans="2:7">
      <c r="B89" s="54" t="s">
        <v>225</v>
      </c>
      <c r="C89" s="54" t="s">
        <v>506</v>
      </c>
      <c r="D89" s="94" t="s">
        <v>498</v>
      </c>
      <c r="E89" s="94"/>
      <c r="F89" s="77" t="str">
        <f t="shared" si="3"/>
        <v>"[LANGUAGE SEED CONTEXT] " &amp; IF($AE$7 = "", "Language Seed Not Necessary", "You MUST strictly follow this seed context to enhance, adapt, and naturalize your tone, vocabulary, and instructional quality in " &amp; $B$6 &amp; ": " &amp; $AE$7) &amp; " | " &amp;</v>
      </c>
      <c r="G89" s="54" t="s">
        <v>227</v>
      </c>
    </row>
    <row r="90" spans="2:7">
      <c r="B90" s="54" t="s">
        <v>225</v>
      </c>
      <c r="C90" s="54" t="s">
        <v>221</v>
      </c>
      <c r="D90" s="94" t="s">
        <v>257</v>
      </c>
      <c r="E90" s="94"/>
      <c r="F90" s="77" t="str">
        <f>IF(D90="","",""""&amp;C90&amp;" "&amp;IF(C90="[FOOTER RULE - STRICT]",D90,IF(RIGHT(D90,6)=" | "&amp;CHAR(34)&amp;" &amp;",D90,D90&amp;" | "&amp;CHAR(34)&amp;" &amp;")))</f>
        <v>"[LANGUAGE] " &amp; $B$6 &amp;" | " &amp;</v>
      </c>
      <c r="G90" s="54" t="s">
        <v>227</v>
      </c>
    </row>
    <row r="91" spans="2:7">
      <c r="B91" s="54" t="s">
        <v>226</v>
      </c>
      <c r="C91" s="54" t="s">
        <v>235</v>
      </c>
      <c r="D91" s="94"/>
      <c r="E91" s="94"/>
      <c r="F91" s="77" t="str">
        <f t="shared" ref="F91:F92" si="4">IF(D91="","",""""&amp;C91&amp;" "&amp;IF(C91="[FOOTER RULE - STRICT]",D91,IF(RIGHT(D91,6)=" | "&amp;CHAR(34)&amp;" &amp;",D91,D91&amp;" | "&amp;CHAR(34)&amp;" &amp;")))</f>
        <v/>
      </c>
      <c r="G91" s="54" t="s">
        <v>227</v>
      </c>
    </row>
    <row r="92" spans="2:7">
      <c r="B92" s="54" t="s">
        <v>226</v>
      </c>
      <c r="C92" s="54" t="s">
        <v>235</v>
      </c>
      <c r="D92" s="94"/>
      <c r="E92" s="94"/>
      <c r="F92" s="77" t="str">
        <f t="shared" si="4"/>
        <v/>
      </c>
      <c r="G92" s="54" t="s">
        <v>227</v>
      </c>
    </row>
    <row r="93" spans="2:7">
      <c r="B93" s="54" t="s">
        <v>226</v>
      </c>
      <c r="C93" s="54" t="s">
        <v>648</v>
      </c>
      <c r="D93" s="94" t="str">
        <f>CHAR(34) &amp; "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&amp; IF(G9="Beginner", "Evaluate based on basic async/await and Future usage. Do NOT expect complex StreamControllers or Isolates unless explicitly demanded.", IF(G9="Intermediate", "Expect structured Stream handling and isolate usage. Look for proper state encapsulation using classes and appropriate use of non-blocking async operations.", "Expect complete apps with bi-directional Isolate communication, clean separation of UI/Logic interfaces, and exhaustive pattern matching with sealed classes.")) &amp; " | " &amp;</v>
      </c>
      <c r="E93" s="94" t="str">
        <f>"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xml:space="preserve"> &amp; IF(G9="Beginner", "Evaluate based on basic async/await and Future usage. Do NOT expect complex StreamControllers or Isolates unless explicitly demanded.", IF(G9="Intermediate", "Expect structured Stream handling and isolate usage. Look for proper state encapsulation using classes and appropriate use of non-blocking async operations.", "Expect complete apps with bi-directional Isolate communication, clean separation of UI/Logic interfaces, and exhaustive pattern matching with sealed classes.")) &amp; " | " &amp;</v>
      </c>
      <c r="F93" s="77" t="str">
        <f>IF(D93="","",""""&amp;C93&amp;" "&amp;IF(C93="[FOOTER RULE - STRICT]",D93,IF(RIGHT(D93,6)=" | "&amp;CHAR(34)&amp;" &amp;",D93,D93&amp;" | "&amp;CHAR(34)&amp;" &amp;")))</f>
        <v>"[MENTOR_SCOPE_EXPECTATIONS] " &amp; IF(G9="Beginner", "Evaluate based on basic async/await and Future usage. Do NOT expect complex StreamControllers or Isolates unless explicitly demanded.", IF(G9="Intermediate", "Expect structured Stream handling and isolate usage. Look for proper state encapsulation using classes and appropriate use of non-blocking async operations.", "Expect complete apps with bi-directional Isolate communication, clean separation of UI/Logic interfaces, and exhaustive pattern matching with sealed classes.")) &amp; " | " &amp;</v>
      </c>
      <c r="G93" s="54" t="s">
        <v>227</v>
      </c>
    </row>
    <row r="94" spans="2:7">
      <c r="B94" s="54" t="s">
        <v>226</v>
      </c>
      <c r="C94" s="54" t="s">
        <v>649</v>
      </c>
      <c r="D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v>
      </c>
      <c r="E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v>
      </c>
      <c r="F94" s="77" t="str">
        <f>IF(D94="","",""""&amp;C94&amp;" "&amp;IF(C94="[FOOTER RULE - STRICT]",D94,IF(RIGHT(D94,6)=" | "&amp;CHAR(34)&amp;" &amp;",D94,D94&amp;" | "&amp;CHAR(34)&amp;" &amp;")))</f>
        <v>"[CODE_QUALITY_POLICIES]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v>
      </c>
      <c r="G94" s="54" t="s">
        <v>227</v>
      </c>
    </row>
    <row r="95" spans="2:7">
      <c r="B95" s="84" t="s">
        <v>279</v>
      </c>
      <c r="C95" s="54" t="s">
        <v>176</v>
      </c>
      <c r="D95" s="94" t="s">
        <v>255</v>
      </c>
      <c r="E95" s="94"/>
      <c r="F95" s="77" t="str">
        <f t="shared" si="3"/>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G95" s="54" t="s">
        <v>227</v>
      </c>
    </row>
    <row r="96" spans="2:7">
      <c r="B96" s="84" t="s">
        <v>279</v>
      </c>
      <c r="C96" s="54" t="s">
        <v>244</v>
      </c>
      <c r="D96" s="94" t="s">
        <v>258</v>
      </c>
      <c r="E96" s="94"/>
      <c r="F96" s="77" t="str">
        <f t="shared" si="3"/>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G96" s="54" t="s">
        <v>227</v>
      </c>
    </row>
    <row r="97" spans="2:7">
      <c r="B97" s="84" t="s">
        <v>279</v>
      </c>
      <c r="C97" s="54" t="s">
        <v>164</v>
      </c>
      <c r="D97" s="94" t="s">
        <v>253</v>
      </c>
      <c r="E97" s="94"/>
      <c r="F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G97" s="54" t="s">
        <v>227</v>
      </c>
    </row>
    <row r="98" spans="2:7">
      <c r="B98" s="84" t="s">
        <v>279</v>
      </c>
      <c r="C98" s="54" t="s">
        <v>245</v>
      </c>
      <c r="D98" s="94" t="s">
        <v>322</v>
      </c>
      <c r="E98" s="94"/>
      <c r="F98" s="77" t="str">
        <f t="shared" si="3"/>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G98" s="54" t="s">
        <v>227</v>
      </c>
    </row>
    <row r="99" spans="2:7">
      <c r="B99" s="84" t="s">
        <v>279</v>
      </c>
      <c r="C99" s="54" t="s">
        <v>246</v>
      </c>
      <c r="D99" s="94" t="s">
        <v>318</v>
      </c>
      <c r="E99" s="94"/>
      <c r="F99" s="77" t="str">
        <f t="shared" si="3"/>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G99" s="54" t="s">
        <v>227</v>
      </c>
    </row>
    <row r="100" spans="2:7">
      <c r="B100" s="84" t="s">
        <v>279</v>
      </c>
      <c r="C100" s="54" t="s">
        <v>247</v>
      </c>
      <c r="D100" s="94" t="s">
        <v>321</v>
      </c>
      <c r="E100" s="94"/>
      <c r="F100" s="77" t="str">
        <f t="shared" si="3"/>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G100" s="54" t="s">
        <v>227</v>
      </c>
    </row>
    <row r="101" spans="2:7">
      <c r="B101" s="84" t="s">
        <v>279</v>
      </c>
      <c r="C101" s="54" t="s">
        <v>248</v>
      </c>
      <c r="D101" s="94" t="s">
        <v>259</v>
      </c>
      <c r="E101" s="94"/>
      <c r="F101" s="77" t="str">
        <f t="shared" si="3"/>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G101" s="54" t="s">
        <v>227</v>
      </c>
    </row>
    <row r="102" spans="2:7">
      <c r="B102" s="84" t="s">
        <v>279</v>
      </c>
      <c r="C102" s="54" t="s">
        <v>250</v>
      </c>
      <c r="D102" s="94" t="s">
        <v>319</v>
      </c>
      <c r="E102" s="94"/>
      <c r="F102" s="77" t="str">
        <f t="shared" si="3"/>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G102" s="54" t="s">
        <v>227</v>
      </c>
    </row>
    <row r="103" spans="2:7">
      <c r="B103" s="84" t="s">
        <v>279</v>
      </c>
      <c r="C103" s="54" t="s">
        <v>218</v>
      </c>
      <c r="D103" s="94" t="s">
        <v>598</v>
      </c>
      <c r="E103" s="94"/>
      <c r="F103" s="77" t="str">
        <f t="shared" si="3"/>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G103" s="54" t="s">
        <v>227</v>
      </c>
    </row>
    <row r="104" spans="2:7">
      <c r="B104" s="84" t="s">
        <v>279</v>
      </c>
      <c r="C104" s="54" t="s">
        <v>223</v>
      </c>
      <c r="D104" s="94" t="s">
        <v>320</v>
      </c>
      <c r="E104" s="94"/>
      <c r="F104" s="77" t="str">
        <f t="shared" si="3"/>
        <v>"[FOOTER RULE - STRICT] End your response with: '--- ⚡ *Coding5s Mentor System — Eliminating Epistemic Debt*' | ","")</v>
      </c>
      <c r="G104" s="54" t="s">
        <v>227</v>
      </c>
    </row>
  </sheetData>
  <conditionalFormatting sqref="B1:B1048576">
    <cfRule type="cellIs" dxfId="56" priority="16" operator="equal">
      <formula>"The Immutable ""Kernel"""</formula>
    </cfRule>
    <cfRule type="cellIs" dxfId="55" priority="17" operator="equal">
      <formula>"Paradigm &amp; Ecosystem"</formula>
    </cfRule>
    <cfRule type="cellIs" dxfId="54" priority="18" operator="equal">
      <formula>"Global Variables &amp; Configuration"</formula>
    </cfRule>
  </conditionalFormatting>
  <conditionalFormatting sqref="C4:C50">
    <cfRule type="expression" dxfId="53" priority="13">
      <formula>$B4="The Immutable Kernel"</formula>
    </cfRule>
    <cfRule type="expression" dxfId="52" priority="14">
      <formula>$B4="Paradigm &amp; Ecosystem"</formula>
    </cfRule>
    <cfRule type="expression" dxfId="51" priority="15">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7">
      <formula>$B84="The Immutable Kernel"</formula>
    </cfRule>
    <cfRule type="expression" dxfId="46" priority="8">
      <formula>$B84="Paradigm &amp; Ecosystem"</formula>
    </cfRule>
    <cfRule type="expression" dxfId="45" priority="9">
      <formula>$B84="Global Variables &amp; Configuration"</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B2:AC100"/>
  <sheetViews>
    <sheetView showGridLines="0" topLeftCell="A70"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2:29" ht="36">
      <c r="B2" s="78" t="s">
        <v>460</v>
      </c>
      <c r="D2" s="81" t="s">
        <v>278</v>
      </c>
      <c r="H2" s="82"/>
      <c r="T2" s="82"/>
    </row>
    <row r="3" spans="2:29">
      <c r="B3" s="76" t="s">
        <v>224</v>
      </c>
      <c r="C3" s="76" t="s">
        <v>594</v>
      </c>
      <c r="D3" s="76" t="s">
        <v>595</v>
      </c>
      <c r="E3" s="88" t="s">
        <v>232</v>
      </c>
      <c r="F3" s="4" t="s">
        <v>227</v>
      </c>
      <c r="AC3" t="s">
        <v>227</v>
      </c>
    </row>
    <row r="4" spans="2:29">
      <c r="B4" s="75" t="s">
        <v>225</v>
      </c>
      <c r="C4" s="54" t="s">
        <v>162</v>
      </c>
      <c r="D4" s="93" t="s">
        <v>280</v>
      </c>
      <c r="E4" s="77" t="str">
        <f t="shared" ref="E4:E41" si="0">IF(D4="","",""""&amp;C4&amp;" "&amp;IF(C4="[FOOTER RULE - STRICT]",D4,IF(RIGHT(D4,6)=" | "&amp;CHAR(34)&amp;" &amp;",D4,D4&amp;" | "&amp;CHAR(34)&amp;" &amp;")))</f>
        <v>"[ROLE] Careless " &amp; $I$2 &amp; " Developer | " &amp;</v>
      </c>
      <c r="F4" s="54" t="s">
        <v>227</v>
      </c>
    </row>
    <row r="5" spans="2:29">
      <c r="B5" s="75" t="s">
        <v>225</v>
      </c>
      <c r="C5" s="54" t="s">
        <v>164</v>
      </c>
      <c r="D5" s="93" t="s">
        <v>281</v>
      </c>
      <c r="E5" s="77" t="str">
        <f t="shared" si="0"/>
        <v>"[TASK] Generate debugging challenges in " &amp; $I$2 &amp; " | | " &amp;</v>
      </c>
      <c r="F5" s="54" t="s">
        <v>227</v>
      </c>
    </row>
    <row r="6" spans="2:29">
      <c r="B6" s="75" t="s">
        <v>225</v>
      </c>
      <c r="C6" s="54" t="s">
        <v>166</v>
      </c>
      <c r="D6" s="93" t="s">
        <v>282</v>
      </c>
      <c r="E6" s="77" t="str">
        <f t="shared" si="0"/>
        <v>"[TOPIC] " &amp; I9 &amp; " | | " &amp;</v>
      </c>
      <c r="F6" s="54" t="s">
        <v>227</v>
      </c>
    </row>
    <row r="7" spans="2:29">
      <c r="B7" s="75" t="s">
        <v>225</v>
      </c>
      <c r="C7" s="54" t="s">
        <v>168</v>
      </c>
      <c r="D7" s="93" t="s">
        <v>283</v>
      </c>
      <c r="E7" s="77" t="str">
        <f t="shared" si="0"/>
        <v>"[LEVEL] " &amp; G9 &amp; " | | " &amp;</v>
      </c>
      <c r="F7" s="54" t="s">
        <v>227</v>
      </c>
    </row>
    <row r="8" spans="2:29">
      <c r="B8" s="75" t="s">
        <v>225</v>
      </c>
      <c r="C8" s="54" t="s">
        <v>170</v>
      </c>
      <c r="D8" s="93" t="s">
        <v>284</v>
      </c>
      <c r="E8" s="77" t="str">
        <f t="shared" si="0"/>
        <v>"[COUNT] " &amp; D9 &amp; " challenges | " &amp;</v>
      </c>
      <c r="F8" s="54" t="s">
        <v>227</v>
      </c>
    </row>
    <row r="9" spans="2:29">
      <c r="B9" s="75" t="s">
        <v>225</v>
      </c>
      <c r="C9" s="54" t="s">
        <v>233</v>
      </c>
      <c r="D9" s="93" t="s">
        <v>275</v>
      </c>
      <c r="E9" s="77" t="str">
        <f t="shared" si="0"/>
        <v>"[LIBRARY BEING LEARNED] " &amp; $I$3 &amp; " | " &amp;</v>
      </c>
      <c r="F9" s="54" t="s">
        <v>227</v>
      </c>
    </row>
    <row r="10" spans="2:29">
      <c r="B10" s="75" t="s">
        <v>225</v>
      </c>
      <c r="C10" s="32" t="s">
        <v>228</v>
      </c>
      <c r="D10" s="93"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10" s="77" t="str">
        <f t="shared" si="0"/>
        <v>"[ECOSYSTEM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v>
      </c>
      <c r="F10" s="54" t="s">
        <v>227</v>
      </c>
    </row>
    <row r="11" spans="2:29">
      <c r="B11" s="75" t="s">
        <v>225</v>
      </c>
      <c r="C11" s="54" t="s">
        <v>218</v>
      </c>
      <c r="D11" s="93" t="s">
        <v>599</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227</v>
      </c>
    </row>
    <row r="12" spans="2:29">
      <c r="B12" s="75" t="s">
        <v>225</v>
      </c>
      <c r="C12" s="54" t="s">
        <v>174</v>
      </c>
      <c r="D12" s="93" t="s">
        <v>175</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227</v>
      </c>
    </row>
    <row r="13" spans="2:29">
      <c r="B13" s="75" t="s">
        <v>225</v>
      </c>
      <c r="C13" s="54" t="s">
        <v>506</v>
      </c>
      <c r="D13" s="93" t="s">
        <v>498</v>
      </c>
      <c r="E13" s="77" t="str">
        <f t="shared" si="0"/>
        <v>"[LANGUAGE SEED CONTEXT] " &amp; IF($AE$7 = "", "Language Seed Not Necessary", "You MUST strictly follow this seed context to enhance, adapt, and naturalize your tone, vocabulary, and instructional quality in " &amp; $B$6 &amp; ": " &amp; $AE$7) &amp; " | " &amp;</v>
      </c>
      <c r="F13" s="54" t="s">
        <v>227</v>
      </c>
    </row>
    <row r="14" spans="2:29">
      <c r="B14" s="83" t="s">
        <v>226</v>
      </c>
      <c r="C14" s="54" t="s">
        <v>235</v>
      </c>
      <c r="D14" s="93"/>
      <c r="E14" s="77" t="str">
        <f t="shared" si="0"/>
        <v/>
      </c>
      <c r="F14" s="54" t="s">
        <v>227</v>
      </c>
    </row>
    <row r="15" spans="2:29">
      <c r="B15" s="83" t="s">
        <v>226</v>
      </c>
      <c r="C15" s="54" t="s">
        <v>235</v>
      </c>
      <c r="D15" s="93"/>
      <c r="E15" s="77" t="str">
        <f t="shared" si="0"/>
        <v/>
      </c>
      <c r="F15" s="54" t="s">
        <v>227</v>
      </c>
    </row>
    <row r="16" spans="2:29">
      <c r="B16" s="83" t="s">
        <v>226</v>
      </c>
      <c r="C16" s="32" t="s">
        <v>191</v>
      </c>
      <c r="D16" s="93" t="str">
        <f>Variables!E31 &amp; " | " &amp; Variables!E32 &amp; " | " &amp; Variables!E33 &amp; " | " &amp; CHAR(34) &amp; " &amp;"</f>
        <v>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v>
      </c>
      <c r="E16" s="77" t="str">
        <f t="shared" si="0"/>
        <v>"[FILE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v>
      </c>
      <c r="F16" s="54" t="s">
        <v>227</v>
      </c>
    </row>
    <row r="17" spans="2:6">
      <c r="B17" s="83" t="s">
        <v>226</v>
      </c>
      <c r="C17" s="32" t="s">
        <v>615</v>
      </c>
      <c r="D17" s="93" t="str">
        <f>Variables!E34 &amp; " | " &amp; CHAR(34) &amp; " &amp;"</f>
        <v>Always use the Dart test package. You MUST use expect() with Future/Stream matchers for async testing. Avoid testing complex async logic with simple synchronous assertions. | " &amp;</v>
      </c>
      <c r="E17" s="77" t="str">
        <f t="shared" si="0"/>
        <v>"[EXUNIT RULE] Always use the Dart test package. You MUST use expect() with Future/Stream matchers for async testing. Avoid testing complex async logic with simple synchronous assertions. | " &amp;</v>
      </c>
      <c r="F17" s="54" t="s">
        <v>227</v>
      </c>
    </row>
    <row r="18" spans="2:6">
      <c r="B18" s="54" t="s">
        <v>226</v>
      </c>
      <c r="C18" s="32" t="s">
        <v>614</v>
      </c>
      <c r="D18" s="93" t="str">
        <f>Variables!E35 &amp; " | " &amp; CHAR(34) &amp; " &amp;"</f>
        <v>Assume a standard Dart CLI context. External pub.dev dependencies MUST be specified strictly within the dependencies block of pubspec.yaml. | " &amp;</v>
      </c>
      <c r="E18" s="77" t="str">
        <f t="shared" si="0"/>
        <v>"[HEX DEPENDENCIES RULE] Assume a standard Dart CLI context. External pub.dev dependencies MUST be specified strictly within the dependencies block of pubspec.yaml. | " &amp;</v>
      </c>
      <c r="F18" s="54" t="s">
        <v>227</v>
      </c>
    </row>
    <row r="19" spans="2:6">
      <c r="B19" s="54" t="s">
        <v>226</v>
      </c>
      <c r="C19" s="32" t="s">
        <v>181</v>
      </c>
      <c r="D19" s="93" t="str">
        <f>Variables!E36 &amp; " - " &amp; CHAR(34) &amp; " &amp; IF(G9=" &amp; CHAR(34) &amp; "Beginner" &amp; CHAR(34) &amp; ", " &amp; CHAR(34) &amp; "5–15" &amp; CHAR(34) &amp; ", IF(G9=" &amp; CHAR(34) &amp; "Intermediate" &amp; CHAR(34) &amp; ", " &amp; CHAR(34) &amp; "10–25" &amp; CHAR(34) &amp; ", " &amp; CHAR(34) &amp; "15–35" &amp; CHAR(34) &amp; ")) &amp; " &amp; CHAR(34) &amp; " " &amp; Variables!E37 &amp; " | " &amp; Variables!E38 &amp; " | " &amp; CHAR(34) &amp; " &amp;"</f>
        <v>Each challenge MUST include: - At least 1 Stream or Isolate - Explicit typed state initialization - At least 1 asynchronous event listener or Future handler - " &amp; IF(G9="Beginner", "5–15", IF(G9="Intermediate", "10–25", "15–35")) &amp; " lines of EXECUTABLE broken Dart code per example (STRICT: Do NOT count blank lines). Enforce static typing and avoid 'dynamic'. | All challenges MUST have similar async abstraction depth and architectural complexity. | " &amp;</v>
      </c>
      <c r="E19" s="77" t="str">
        <f t="shared" si="0"/>
        <v>"[CODE CONSTRAINTS] Each challenge MUST include: - At least 1 Stream or Isolate - Explicit typed state initialization - At least 1 asynchronous event listener or Future handler - " &amp; IF(G9="Beginner", "5–15", IF(G9="Intermediate", "10–25", "15–35")) &amp; " lines of EXECUTABLE broken Dart code per example (STRICT: Do NOT count blank lines). Enforce static typing and avoid 'dynamic'. | All challenges MUST have similar async abstraction depth and architectural complexity. | " &amp;</v>
      </c>
      <c r="F19" s="54" t="s">
        <v>227</v>
      </c>
    </row>
    <row r="20" spans="2:6">
      <c r="B20" s="54" t="s">
        <v>279</v>
      </c>
      <c r="C20" s="54" t="s">
        <v>190</v>
      </c>
      <c r="D20" s="93" t="s">
        <v>286</v>
      </c>
      <c r="E20" s="77" t="str">
        <f t="shared" si="0"/>
        <v>"[INTRO RULE] 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v>
      </c>
      <c r="F20" s="54" t="s">
        <v>227</v>
      </c>
    </row>
    <row r="21" spans="2:6">
      <c r="B21" s="54" t="s">
        <v>279</v>
      </c>
      <c r="C21" s="54" t="s">
        <v>287</v>
      </c>
      <c r="D21" s="93" t="s">
        <v>288</v>
      </c>
      <c r="E21" s="77" t="str">
        <f t="shared" si="0"/>
        <v>"[COMMENT RULE] Do NOT include comments that reveal bugs | " &amp;</v>
      </c>
      <c r="F21" s="54" t="s">
        <v>227</v>
      </c>
    </row>
    <row r="22" spans="2:6">
      <c r="B22" s="54" t="s">
        <v>279</v>
      </c>
      <c r="C22" s="54" t="s">
        <v>210</v>
      </c>
      <c r="D22" s="93" t="s">
        <v>289</v>
      </c>
      <c r="E22" s="77" t="str">
        <f t="shared" si="0"/>
        <v>"[FORMAT RULE] Only valid markdown code blocks allowed | " &amp;</v>
      </c>
      <c r="F22" s="54" t="s">
        <v>227</v>
      </c>
    </row>
    <row r="23" spans="2:6">
      <c r="B23" s="54" t="s">
        <v>279</v>
      </c>
      <c r="C23" s="54" t="s">
        <v>212</v>
      </c>
      <c r="D23" s="93" t="s">
        <v>290</v>
      </c>
      <c r="E23" s="77" t="str">
        <f t="shared" si="0"/>
        <v>"[LANGUAGE TAG RULE] ALWAYS label markdown code blocks with the correct underlying programming language (e.g., python, javascript, sql) | " &amp;</v>
      </c>
      <c r="F23" s="54" t="s">
        <v>227</v>
      </c>
    </row>
    <row r="24" spans="2:6">
      <c r="B24" s="54" t="s">
        <v>279</v>
      </c>
      <c r="C24" s="54" t="s">
        <v>291</v>
      </c>
      <c r="D24" s="93" t="s">
        <v>292</v>
      </c>
      <c r="E24" s="77" t="str">
        <f t="shared" si="0"/>
        <v>"[STRICT MODE] If ANY rule is violated, regenerate entire response | " &amp;</v>
      </c>
      <c r="F24" s="54" t="s">
        <v>227</v>
      </c>
    </row>
    <row r="25" spans="2:6">
      <c r="B25" s="54" t="s">
        <v>279</v>
      </c>
      <c r="C25" s="54" t="s">
        <v>172</v>
      </c>
      <c r="D25" s="93" t="s">
        <v>293</v>
      </c>
      <c r="E25" s="77" t="str">
        <f t="shared" si="0"/>
        <v>"[PERSONA RULE] Use a careless, messy, slightly frustrated developer tone | " &amp;</v>
      </c>
      <c r="F25" s="54" t="s">
        <v>227</v>
      </c>
    </row>
    <row r="26" spans="2:6">
      <c r="B26" s="54" t="s">
        <v>279</v>
      </c>
      <c r="C26" s="54" t="s">
        <v>179</v>
      </c>
      <c r="D26" s="93" t="s">
        <v>294</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227</v>
      </c>
    </row>
    <row r="27" spans="2:6">
      <c r="B27" s="54" t="s">
        <v>279</v>
      </c>
      <c r="C27" s="54" t="s">
        <v>219</v>
      </c>
      <c r="D27" s="93" t="s">
        <v>295</v>
      </c>
      <c r="E27" s="77" t="str">
        <f t="shared" si="0"/>
        <v>"[OUTPUT] Only header, dataset summary (if any), email intro, challenges, and footer | " &amp;</v>
      </c>
      <c r="F27" s="54" t="s">
        <v>227</v>
      </c>
    </row>
    <row r="28" spans="2:6">
      <c r="B28" s="54" t="s">
        <v>279</v>
      </c>
      <c r="C28" s="54" t="s">
        <v>296</v>
      </c>
      <c r="D28" s="93" t="s">
        <v>297</v>
      </c>
      <c r="E28" s="77" t="str">
        <f t="shared" si="0"/>
        <v>"[STRUCTURE RULE] Do NOT rename sections. Do NOT add titles. Do NOT add extra text (except when required by SUPPORT FILES RULE) | " &amp;</v>
      </c>
      <c r="F28" s="54" t="s">
        <v>227</v>
      </c>
    </row>
    <row r="29" spans="2:6">
      <c r="B29" s="54" t="s">
        <v>279</v>
      </c>
      <c r="C29" s="54" t="s">
        <v>215</v>
      </c>
      <c r="D29" s="93" t="s">
        <v>298</v>
      </c>
      <c r="E29" s="77" t="str">
        <f t="shared" si="0"/>
        <v>"[CONSISTENCY RULE] All challenges MUST have similar complexity and length | " &amp;</v>
      </c>
      <c r="F29" s="54" t="s">
        <v>227</v>
      </c>
    </row>
    <row r="30" spans="2:6">
      <c r="B30" s="54" t="s">
        <v>279</v>
      </c>
      <c r="C30" s="54" t="s">
        <v>299</v>
      </c>
      <c r="D30" s="93" t="s">
        <v>300</v>
      </c>
      <c r="E30" s="77" t="str">
        <f t="shared" si="0"/>
        <v>"[BUG COMPLEXITY RULE] Must align with score (3 basic, 4 intermediate, 5 multi-step) | " &amp;</v>
      </c>
      <c r="F30" s="54" t="s">
        <v>227</v>
      </c>
    </row>
    <row r="31" spans="2:6">
      <c r="B31" s="54" t="s">
        <v>279</v>
      </c>
      <c r="C31" s="54" t="s">
        <v>301</v>
      </c>
      <c r="D31" s="93" t="s">
        <v>302</v>
      </c>
      <c r="E31" s="77" t="str">
        <f t="shared" si="0"/>
        <v>"[BUG RULE] Each challenge MUST include 2–3 bugs. | " &amp;</v>
      </c>
      <c r="F31" s="54" t="s">
        <v>227</v>
      </c>
    </row>
    <row r="32" spans="2:6">
      <c r="B32" s="54" t="s">
        <v>279</v>
      </c>
      <c r="C32" s="54" t="s">
        <v>303</v>
      </c>
      <c r="D32" s="93" t="s">
        <v>304</v>
      </c>
      <c r="E32" s="77" t="str">
        <f t="shared" si="0"/>
        <v>"[CORRECTNESS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v>
      </c>
      <c r="F32" s="54" t="s">
        <v>227</v>
      </c>
    </row>
    <row r="33" spans="2:6">
      <c r="B33" s="54" t="s">
        <v>279</v>
      </c>
      <c r="C33" s="54" t="s">
        <v>267</v>
      </c>
      <c r="D33" s="93" t="s">
        <v>305</v>
      </c>
      <c r="E33" s="77" t="str">
        <f t="shared" si="0"/>
        <v>"[EXECUTION RULE] Code must fail due to syntax errors, runtime exceptions, or produce incorrect output | " &amp;</v>
      </c>
      <c r="F33" s="54" t="s">
        <v>227</v>
      </c>
    </row>
    <row r="34" spans="2:6">
      <c r="B34" s="54" t="s">
        <v>279</v>
      </c>
      <c r="C34" s="54" t="s">
        <v>176</v>
      </c>
      <c r="D34" s="93" t="s">
        <v>306</v>
      </c>
      <c r="E34" s="77" t="str">
        <f t="shared" si="0"/>
        <v>"[DATA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v>
      </c>
      <c r="F34" s="54" t="s">
        <v>227</v>
      </c>
    </row>
    <row r="35" spans="2:6">
      <c r="B35" s="54" t="s">
        <v>279</v>
      </c>
      <c r="C35" s="54" t="s">
        <v>307</v>
      </c>
      <c r="D35" s="93" t="s">
        <v>308</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227</v>
      </c>
    </row>
    <row r="36" spans="2:6">
      <c r="B36" s="54" t="s">
        <v>279</v>
      </c>
      <c r="C36" s="54" t="s">
        <v>177</v>
      </c>
      <c r="D36" s="93" t="s">
        <v>309</v>
      </c>
      <c r="E36" s="77" t="str">
        <f t="shared" si="0"/>
        <v>"[DATA SUMMARY FORMAT RULE] Dataset Summary: - File Type: - Columns / Fields: - Data Types: - Notes: | " &amp;</v>
      </c>
      <c r="F36" s="54" t="s">
        <v>227</v>
      </c>
    </row>
    <row r="37" spans="2:6">
      <c r="B37" s="54" t="s">
        <v>279</v>
      </c>
      <c r="C37" s="54" t="s">
        <v>310</v>
      </c>
      <c r="D37" s="93" t="s">
        <v>311</v>
      </c>
      <c r="E37" s="77" t="str">
        <f t="shared" si="0"/>
        <v>"[SUPPORT FILES RULE - STRICT] If env/config is used, MUST include: 1. Instructional sentence 2. File content in markdown code block 3. BEFORE the broken code | | " &amp;</v>
      </c>
      <c r="F37" s="54" t="s">
        <v>227</v>
      </c>
    </row>
    <row r="38" spans="2:6">
      <c r="B38" s="54" t="s">
        <v>279</v>
      </c>
      <c r="C38" s="54" t="s">
        <v>312</v>
      </c>
      <c r="D38" s="93" t="s">
        <v>313</v>
      </c>
      <c r="E38" s="77" t="str">
        <f t="shared" si="0"/>
        <v>"[SUPPORT FILES QUALITY RULE] Support files (.env, .env.example, .gitignore) MUST be fully correct and contain NO bugs | " &amp;</v>
      </c>
      <c r="F38" s="54" t="s">
        <v>227</v>
      </c>
    </row>
    <row r="39" spans="2:6">
      <c r="B39" s="54" t="s">
        <v>279</v>
      </c>
      <c r="C39" s="54" t="s">
        <v>314</v>
      </c>
      <c r="D39" s="93" t="s">
        <v>315</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227</v>
      </c>
    </row>
    <row r="40" spans="2:6">
      <c r="B40" s="54" t="s">
        <v>279</v>
      </c>
      <c r="C40" s="54" t="s">
        <v>223</v>
      </c>
      <c r="D40" s="93" t="s">
        <v>317</v>
      </c>
      <c r="E40" s="77" t="str">
        <f t="shared" si="0"/>
        <v>"[FOOTER RULE - STRICT] End your entire response EXACTLY with this markdown string (ensure all code blocks are closed before it):" &amp; CHAR(10) &amp; "---" &amp; CHAR(10) &amp; "⚡ Coding5s System - Learn Programming by Writing Code - Coding5S.com",</v>
      </c>
      <c r="F40" s="54" t="s">
        <v>227</v>
      </c>
    </row>
    <row r="41" spans="2:6">
      <c r="B41" s="54" t="s">
        <v>279</v>
      </c>
      <c r="C41" s="54"/>
      <c r="D41" s="93"/>
      <c r="E41" s="77" t="str">
        <f t="shared" si="0"/>
        <v/>
      </c>
      <c r="F41" s="54" t="s">
        <v>227</v>
      </c>
    </row>
    <row r="42" spans="2:6">
      <c r="B42" s="54" t="s">
        <v>279</v>
      </c>
      <c r="C42" s="54"/>
      <c r="D42" s="93"/>
      <c r="E42" s="88" t="s">
        <v>316</v>
      </c>
      <c r="F42" s="54"/>
    </row>
    <row r="43" spans="2:6">
      <c r="B43" s="74"/>
      <c r="C43" s="74"/>
      <c r="E43" s="86"/>
    </row>
    <row r="44" spans="2:6">
      <c r="B44" s="74"/>
      <c r="C44" s="74"/>
      <c r="E44" s="86"/>
    </row>
    <row r="45" spans="2:6" ht="36">
      <c r="B45" s="79" t="s">
        <v>459</v>
      </c>
      <c r="C45" s="74"/>
      <c r="E45" s="86"/>
    </row>
    <row r="46" spans="2:6">
      <c r="B46" s="76" t="s">
        <v>272</v>
      </c>
      <c r="C46" s="76" t="s">
        <v>594</v>
      </c>
      <c r="D46" s="76" t="s">
        <v>595</v>
      </c>
      <c r="E46" s="88" t="s">
        <v>273</v>
      </c>
      <c r="F46" s="32" t="s">
        <v>227</v>
      </c>
    </row>
    <row r="47" spans="2:6">
      <c r="B47" s="54" t="s">
        <v>225</v>
      </c>
      <c r="C47" s="54" t="s">
        <v>162</v>
      </c>
      <c r="D47" s="93" t="s">
        <v>280</v>
      </c>
      <c r="E47" s="77" t="str">
        <f>IF(D47="","",""""&amp;C47&amp;" "&amp;IF(C47="[FOOTER RULE - STRICT]",D47,IF(RIGHT(D47,6)=" | "&amp;CHAR(34)&amp;" &amp;",D47,D47&amp;" | "&amp;CHAR(34)&amp;" &amp;")))</f>
        <v>"[ROLE] Careless " &amp; $I$2 &amp; " Developer | " &amp;</v>
      </c>
      <c r="F47" s="32" t="s">
        <v>227</v>
      </c>
    </row>
    <row r="48" spans="2:6">
      <c r="B48" s="54" t="s">
        <v>225</v>
      </c>
      <c r="C48" s="54" t="s">
        <v>164</v>
      </c>
      <c r="D48" s="93" t="s">
        <v>323</v>
      </c>
      <c r="E48" s="77" t="str">
        <f t="shared" ref="E48:E76" si="1">IF(D48="","",""""&amp;C48&amp;" "&amp;IF(C48="[FOOTER RULE - STRICT]",D48,IF(RIGHT(D48,6)=" | "&amp;CHAR(34)&amp;" &amp;",D48,D48&amp;" | "&amp;CHAR(34)&amp;" &amp;")))</f>
        <v>"[TASK] Generate debugging project in " &amp; $I$2 &amp; " | " &amp;</v>
      </c>
      <c r="F48" s="32" t="s">
        <v>227</v>
      </c>
    </row>
    <row r="49" spans="2:6">
      <c r="B49" s="54" t="s">
        <v>225</v>
      </c>
      <c r="C49" s="54" t="s">
        <v>324</v>
      </c>
      <c r="D49" s="93" t="s">
        <v>167</v>
      </c>
      <c r="E49" s="77" t="str">
        <f t="shared" si="1"/>
        <v>"[PROJECT] " &amp; I9 &amp; " | " &amp;</v>
      </c>
      <c r="F49" s="32" t="s">
        <v>227</v>
      </c>
    </row>
    <row r="50" spans="2:6">
      <c r="B50" s="54" t="s">
        <v>225</v>
      </c>
      <c r="C50" s="54" t="s">
        <v>260</v>
      </c>
      <c r="D50" s="93" t="s">
        <v>261</v>
      </c>
      <c r="E50" s="77" t="str">
        <f t="shared" si="1"/>
        <v>"[TOPICS USED] " &amp; B9 &amp; " | " &amp;</v>
      </c>
      <c r="F50" s="32" t="s">
        <v>227</v>
      </c>
    </row>
    <row r="51" spans="2:6">
      <c r="B51" s="54" t="s">
        <v>225</v>
      </c>
      <c r="C51" s="54" t="s">
        <v>168</v>
      </c>
      <c r="D51" s="93" t="s">
        <v>169</v>
      </c>
      <c r="E51" s="77" t="str">
        <f t="shared" si="1"/>
        <v>"[LEVEL] " &amp; G9 &amp; " | " &amp;</v>
      </c>
      <c r="F51" s="32" t="s">
        <v>227</v>
      </c>
    </row>
    <row r="52" spans="2:6">
      <c r="B52" s="54" t="s">
        <v>225</v>
      </c>
      <c r="C52" s="54" t="s">
        <v>219</v>
      </c>
      <c r="D52" s="93" t="s">
        <v>325</v>
      </c>
      <c r="E52" s="77" t="str">
        <f t="shared" si="1"/>
        <v>"[OUTPUT] Only header, dataset summary or statement (if any), email intro, objective, expected output, broken code, and footer | " &amp;</v>
      </c>
      <c r="F52" s="32" t="s">
        <v>227</v>
      </c>
    </row>
    <row r="53" spans="2:6">
      <c r="B53" s="54" t="s">
        <v>225</v>
      </c>
      <c r="C53" s="54" t="s">
        <v>218</v>
      </c>
      <c r="D53" s="93" t="s">
        <v>600</v>
      </c>
      <c r="E53" s="77" t="str">
        <f t="shared" si="1"/>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227</v>
      </c>
    </row>
    <row r="54" spans="2:6">
      <c r="B54" s="54" t="s">
        <v>225</v>
      </c>
      <c r="C54" s="54" t="s">
        <v>233</v>
      </c>
      <c r="D54" s="93" t="s">
        <v>275</v>
      </c>
      <c r="E54" s="77" t="str">
        <f t="shared" si="1"/>
        <v>"[LIBRARY BEING LEARNED] " &amp; $I$3 &amp; " | " &amp;</v>
      </c>
      <c r="F54" s="32" t="s">
        <v>227</v>
      </c>
    </row>
    <row r="55" spans="2:6">
      <c r="B55" s="54" t="s">
        <v>225</v>
      </c>
      <c r="C55" s="54" t="s">
        <v>228</v>
      </c>
      <c r="D55" s="93"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55" s="77" t="str">
        <f t="shared" si="1"/>
        <v>"[ECOSYSTEM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v>
      </c>
      <c r="F55" s="32" t="s">
        <v>227</v>
      </c>
    </row>
    <row r="56" spans="2:6">
      <c r="B56" s="54" t="s">
        <v>225</v>
      </c>
      <c r="C56" s="54" t="s">
        <v>174</v>
      </c>
      <c r="D56" s="93" t="s">
        <v>326</v>
      </c>
      <c r="E56" s="77" t="str">
        <f t="shared" si="1"/>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227</v>
      </c>
    </row>
    <row r="57" spans="2:6">
      <c r="B57" s="54" t="s">
        <v>225</v>
      </c>
      <c r="C57" s="54" t="s">
        <v>506</v>
      </c>
      <c r="D57" s="93" t="s">
        <v>498</v>
      </c>
      <c r="E57" s="77" t="str">
        <f t="shared" si="1"/>
        <v>"[LANGUAGE SEED CONTEXT] " &amp; IF($AE$7 = "", "Language Seed Not Necessary", "You MUST strictly follow this seed context to enhance, adapt, and naturalize your tone, vocabulary, and instructional quality in " &amp; $B$6 &amp; ": " &amp; $AE$7) &amp; " | " &amp;</v>
      </c>
      <c r="F57" s="32" t="s">
        <v>227</v>
      </c>
    </row>
    <row r="58" spans="2:6">
      <c r="B58" s="54" t="s">
        <v>226</v>
      </c>
      <c r="C58" s="54" t="s">
        <v>235</v>
      </c>
      <c r="D58" s="93"/>
      <c r="E58" s="77" t="str">
        <f t="shared" si="1"/>
        <v/>
      </c>
      <c r="F58" s="32" t="s">
        <v>227</v>
      </c>
    </row>
    <row r="59" spans="2:6">
      <c r="B59" s="54" t="s">
        <v>226</v>
      </c>
      <c r="C59" s="54" t="s">
        <v>301</v>
      </c>
      <c r="D59" s="93" t="str">
        <f>Variables!E39 &amp; " " &amp; Variables!E40 &amp; " " &amp; Variables!E41 &amp; " " &amp; Variables!E42 &amp; " | " &amp; CHAR(34) &amp; " &amp;"</f>
        <v>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 &amp;</v>
      </c>
      <c r="E59" s="77" t="str">
        <f t="shared" si="1"/>
        <v>"[BUG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 &amp;</v>
      </c>
      <c r="F59" s="32" t="s">
        <v>227</v>
      </c>
    </row>
    <row r="60" spans="2:6">
      <c r="B60" s="54" t="s">
        <v>279</v>
      </c>
      <c r="C60" s="54" t="s">
        <v>285</v>
      </c>
      <c r="D60" s="93" t="s">
        <v>327</v>
      </c>
      <c r="E60" s="77" t="str">
        <f t="shared" si="1"/>
        <v>"[ENV USAGE RULE] Bugs ONLY in code logic, not config files | " &amp;</v>
      </c>
      <c r="F60" s="32" t="s">
        <v>227</v>
      </c>
    </row>
    <row r="61" spans="2:6">
      <c r="B61" s="54" t="s">
        <v>279</v>
      </c>
      <c r="C61" s="54" t="s">
        <v>197</v>
      </c>
      <c r="D61" s="93" t="s">
        <v>328</v>
      </c>
      <c r="E61" s="77" t="str">
        <f t="shared" si="1"/>
        <v>"[SUPPORT FILES RULE] IF an external configuration or data file is needed, include: 1. Short instructional sentence 2. File content in markdown code block 3. Place it strictly BEFORE the main code. | " &amp;</v>
      </c>
      <c r="F61" s="32" t="s">
        <v>227</v>
      </c>
    </row>
    <row r="62" spans="2:6">
      <c r="B62" s="54" t="s">
        <v>279</v>
      </c>
      <c r="C62" s="54" t="s">
        <v>314</v>
      </c>
      <c r="D62" s="93" t="s">
        <v>619</v>
      </c>
      <c r="E62" s="77" t="str">
        <f t="shared" si="1"/>
        <v>"[NO SOLUTION RULE - STRICT] You are generating an EXAM. Do NOT provide the fixed code, diagnosis, hints, or explanations. Output ONLY the broken code. Do NOT include comments that reveal the bugs. Let the student find them. | " &amp;</v>
      </c>
      <c r="F62" s="32" t="s">
        <v>227</v>
      </c>
    </row>
    <row r="63" spans="2:6">
      <c r="B63" s="54" t="s">
        <v>279</v>
      </c>
      <c r="C63" s="54" t="s">
        <v>172</v>
      </c>
      <c r="D63" s="93" t="s">
        <v>329</v>
      </c>
      <c r="E63" s="77" t="str">
        <f t="shared" si="1"/>
        <v>"[PERSONA RULE] Use a messy, careless developer tone | " &amp;</v>
      </c>
      <c r="F63" s="32" t="s">
        <v>227</v>
      </c>
    </row>
    <row r="64" spans="2:6">
      <c r="B64" s="54" t="s">
        <v>279</v>
      </c>
      <c r="C64" s="54" t="s">
        <v>190</v>
      </c>
      <c r="D64" s="93" t="s">
        <v>330</v>
      </c>
      <c r="E64" s="77" t="str">
        <f t="shared" si="1"/>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227</v>
      </c>
    </row>
    <row r="65" spans="2:6">
      <c r="B65" s="54" t="s">
        <v>279</v>
      </c>
      <c r="C65" s="54" t="s">
        <v>179</v>
      </c>
      <c r="D65" s="93" t="s">
        <v>331</v>
      </c>
      <c r="E65" s="77" t="str">
        <f t="shared" si="1"/>
        <v>"[OUTPUT CONTRACT] EXACTLY 1 project. Structure MUST be: 'Project:' followed by 'Objective: maximum 6 lines.', then 'Expected Output: standalone markdown code block.', and finally 'Broken Code' | " &amp;</v>
      </c>
      <c r="F65" s="32" t="s">
        <v>227</v>
      </c>
    </row>
    <row r="66" spans="2:6">
      <c r="B66" s="54" t="s">
        <v>279</v>
      </c>
      <c r="C66" s="54" t="s">
        <v>296</v>
      </c>
      <c r="D66" s="93" t="s">
        <v>332</v>
      </c>
      <c r="E66" s="77" t="str">
        <f t="shared" si="1"/>
        <v>"[STRUCTURE RULE] Do NOT add extra sections or explanations (except when required by SUPPORT FILES RULE) | " &amp;</v>
      </c>
      <c r="F66" s="32" t="s">
        <v>227</v>
      </c>
    </row>
    <row r="67" spans="2:6">
      <c r="B67" s="54" t="s">
        <v>279</v>
      </c>
      <c r="C67" s="54" t="s">
        <v>181</v>
      </c>
      <c r="D67" s="93" t="s">
        <v>333</v>
      </c>
      <c r="E67" s="77" t="str">
        <f t="shared" si="1"/>
        <v>"[CODE CONSTRAINTS] - " &amp; IF(G9="Beginner", "25–40", IF(G9="Intermediate", "30–60", "40–100")) &amp; " lines of EXECUTABLE code (STRICT: Do NOT count blank lines towards this limit) - Multi-step flow - 2–4 functions ONLY - main() as entry point " &amp; IF(G9&lt;&gt;"Advanced", "- NO classes | ", "") &amp; " | " &amp;</v>
      </c>
      <c r="F67" s="32" t="s">
        <v>227</v>
      </c>
    </row>
    <row r="68" spans="2:6">
      <c r="B68" s="54" t="s">
        <v>279</v>
      </c>
      <c r="C68" s="54" t="s">
        <v>267</v>
      </c>
      <c r="D68" s="93" t="s">
        <v>305</v>
      </c>
      <c r="E68" s="77" t="str">
        <f t="shared" si="1"/>
        <v>"[EXECUTION RULE] Code must fail due to syntax errors, runtime exceptions, or produce incorrect output | " &amp;</v>
      </c>
      <c r="F68" s="32" t="s">
        <v>227</v>
      </c>
    </row>
    <row r="69" spans="2:6">
      <c r="B69" s="54" t="s">
        <v>279</v>
      </c>
      <c r="C69" s="54" t="s">
        <v>176</v>
      </c>
      <c r="D69" s="93" t="s">
        <v>334</v>
      </c>
      <c r="E69"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227</v>
      </c>
    </row>
    <row r="70" spans="2:6">
      <c r="B70" s="54" t="s">
        <v>279</v>
      </c>
      <c r="C70" s="54" t="s">
        <v>210</v>
      </c>
      <c r="D70" s="93" t="s">
        <v>335</v>
      </c>
      <c r="E70" s="77" t="str">
        <f t="shared" si="1"/>
        <v>"[FORMAT RULE] Only valid markdown code blocks | " &amp;</v>
      </c>
      <c r="F70" s="32" t="s">
        <v>227</v>
      </c>
    </row>
    <row r="71" spans="2:6">
      <c r="B71" s="54" t="s">
        <v>279</v>
      </c>
      <c r="C71" s="54" t="s">
        <v>212</v>
      </c>
      <c r="D71" s="93" t="s">
        <v>290</v>
      </c>
      <c r="E71" s="77" t="str">
        <f t="shared" si="1"/>
        <v>"[LANGUAGE TAG RULE] ALWAYS label markdown code blocks with the correct underlying programming language (e.g., python, javascript, sql) | " &amp;</v>
      </c>
      <c r="F71" s="32" t="s">
        <v>227</v>
      </c>
    </row>
    <row r="72" spans="2:6">
      <c r="B72" s="54" t="s">
        <v>279</v>
      </c>
      <c r="C72" s="54" t="s">
        <v>291</v>
      </c>
      <c r="D72" s="93" t="s">
        <v>336</v>
      </c>
      <c r="E72" s="77" t="str">
        <f t="shared" si="1"/>
        <v>"[STRICT MODE] Enforce all rules strictly | " &amp;</v>
      </c>
      <c r="F72" s="32" t="s">
        <v>227</v>
      </c>
    </row>
    <row r="73" spans="2:6">
      <c r="B73" s="54" t="s">
        <v>279</v>
      </c>
      <c r="C73" s="54" t="s">
        <v>223</v>
      </c>
      <c r="D73" s="93" t="s">
        <v>337</v>
      </c>
      <c r="E73" s="77" t="str">
        <f t="shared" si="1"/>
        <v>"[FOOTER RULE - STRICT] End your entire response EXACTLY with this markdown string (ensure all code blocks are closed before it):" &amp; CHAR(10) &amp; "---" &amp; CHAR(10) &amp; "⚡ Coding5s System - Learn Programming by Writing Code - Coding5S.com" )</v>
      </c>
      <c r="F73" s="32" t="s">
        <v>227</v>
      </c>
    </row>
    <row r="74" spans="2:6">
      <c r="B74" s="54"/>
      <c r="C74" s="54"/>
      <c r="D74" s="93"/>
      <c r="E74" s="77" t="str">
        <f t="shared" si="1"/>
        <v/>
      </c>
      <c r="F74" s="32" t="s">
        <v>227</v>
      </c>
    </row>
    <row r="75" spans="2:6">
      <c r="B75" s="54"/>
      <c r="C75" s="54"/>
      <c r="D75" s="93"/>
      <c r="E75" s="77" t="str">
        <f t="shared" si="1"/>
        <v/>
      </c>
      <c r="F75" s="32" t="s">
        <v>227</v>
      </c>
    </row>
    <row r="76" spans="2:6">
      <c r="B76" s="54"/>
      <c r="C76" s="54"/>
      <c r="D76" s="93"/>
      <c r="E76" s="77" t="str">
        <f t="shared" si="1"/>
        <v/>
      </c>
      <c r="F76" s="32" t="s">
        <v>227</v>
      </c>
    </row>
    <row r="77" spans="2:6">
      <c r="E77" s="86"/>
      <c r="F77" t="s">
        <v>227</v>
      </c>
    </row>
    <row r="79" spans="2:6" ht="36">
      <c r="B79" s="80" t="s">
        <v>458</v>
      </c>
    </row>
    <row r="80" spans="2:6">
      <c r="B80" s="76" t="s">
        <v>224</v>
      </c>
      <c r="C80" s="76" t="s">
        <v>594</v>
      </c>
      <c r="D80" s="76" t="s">
        <v>595</v>
      </c>
      <c r="E80" s="88" t="s">
        <v>240</v>
      </c>
      <c r="F80" s="54" t="s">
        <v>227</v>
      </c>
    </row>
    <row r="81" spans="2:6">
      <c r="B81" s="54" t="s">
        <v>225</v>
      </c>
      <c r="C81" s="54" t="s">
        <v>338</v>
      </c>
      <c r="D81" s="93" t="s">
        <v>393</v>
      </c>
      <c r="E81" s="17" t="str">
        <f t="shared" ref="E81:E94" si="2">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227</v>
      </c>
    </row>
    <row r="82" spans="2:6">
      <c r="B82" s="54" t="s">
        <v>225</v>
      </c>
      <c r="C82" s="54" t="s">
        <v>242</v>
      </c>
      <c r="D82" s="93" t="s">
        <v>339</v>
      </c>
      <c r="E82" s="17" t="str">
        <f t="shared" si="2"/>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227</v>
      </c>
    </row>
    <row r="83" spans="2:6">
      <c r="B83" s="54" t="s">
        <v>225</v>
      </c>
      <c r="C83" s="54" t="s">
        <v>243</v>
      </c>
      <c r="D83" s="93" t="s">
        <v>342</v>
      </c>
      <c r="E83" s="17" t="str">
        <f t="shared" si="2"/>
        <v>"[CONTEXT] You are helping a Junior Developer debug a " &amp; IF(UPPER(H9)="PROJECT", "PROJECT: " &amp; I9 &amp; ". Topics involved: " &amp; B9 &amp; ". Project objective: " &amp; J9, "TOPIC: " &amp; I9 &amp; ". Topic details: " &amp; J9) &amp; " | " &amp;</v>
      </c>
      <c r="F83" s="54" t="s">
        <v>227</v>
      </c>
    </row>
    <row r="84" spans="2:6">
      <c r="B84" s="54" t="s">
        <v>225</v>
      </c>
      <c r="C84" s="54" t="s">
        <v>164</v>
      </c>
      <c r="D84" s="93" t="s">
        <v>340</v>
      </c>
      <c r="E84" s="17" t="str">
        <f t="shared" si="2"/>
        <v>"[TASK] Analyze the student's code, explanation, and error. If the code is already fixed and correct, recognize their 'debugging skill' and provide a 'Pro-Tip' for prevention. Otherwise, follow the 2-PHASE MENTORING PROTOCOL | " &amp;</v>
      </c>
      <c r="F84" s="54" t="s">
        <v>227</v>
      </c>
    </row>
    <row r="85" spans="2:6">
      <c r="B85" s="54" t="s">
        <v>225</v>
      </c>
      <c r="C85" s="54" t="s">
        <v>233</v>
      </c>
      <c r="D85" s="93" t="s">
        <v>275</v>
      </c>
      <c r="E85" s="17" t="str">
        <f t="shared" si="2"/>
        <v>"[LIBRARY BEING LEARNED] " &amp; $I$3 &amp; " | " &amp;</v>
      </c>
      <c r="F85" s="54" t="s">
        <v>227</v>
      </c>
    </row>
    <row r="86" spans="2:6">
      <c r="B86" s="54" t="s">
        <v>225</v>
      </c>
      <c r="C86" s="54" t="s">
        <v>174</v>
      </c>
      <c r="D86" s="93" t="s">
        <v>262</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227</v>
      </c>
    </row>
    <row r="87" spans="2:6">
      <c r="B87" s="54" t="s">
        <v>225</v>
      </c>
      <c r="C87" s="54" t="s">
        <v>506</v>
      </c>
      <c r="D87" s="93" t="s">
        <v>498</v>
      </c>
      <c r="E87" s="17" t="str">
        <f t="shared" si="2"/>
        <v>"[LANGUAGE SEED CONTEXT] " &amp; IF($AE$7 = "", "Language Seed Not Necessary", "You MUST strictly follow this seed context to enhance, adapt, and naturalize your tone, vocabulary, and instructional quality in " &amp; $B$6 &amp; ": " &amp; $AE$7) &amp; " | " &amp;</v>
      </c>
      <c r="F87" s="54" t="s">
        <v>227</v>
      </c>
    </row>
    <row r="88" spans="2:6">
      <c r="B88" s="54" t="s">
        <v>225</v>
      </c>
      <c r="C88" s="54" t="s">
        <v>218</v>
      </c>
      <c r="D88" s="93" t="s">
        <v>601</v>
      </c>
      <c r="E88" s="17" t="str">
        <f t="shared" si="2"/>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227</v>
      </c>
    </row>
    <row r="89" spans="2:6">
      <c r="B89" s="54" t="s">
        <v>226</v>
      </c>
      <c r="C89" s="54" t="s">
        <v>235</v>
      </c>
      <c r="D89" s="93"/>
      <c r="E89" s="17" t="str">
        <f t="shared" si="2"/>
        <v/>
      </c>
      <c r="F89" s="54" t="s">
        <v>227</v>
      </c>
    </row>
    <row r="90" spans="2:6">
      <c r="B90" s="54" t="s">
        <v>226</v>
      </c>
      <c r="C90" s="54" t="s">
        <v>249</v>
      </c>
      <c r="D90" s="93" t="str">
        <f>Variables!E43 &amp; " " &amp; Variables!E44 &amp; " " &amp; Variables!E45 &amp; " " &amp; Variables!E46 &amp; " | " &amp; CHAR(34) &amp; " &amp;"</f>
        <v>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 &amp;</v>
      </c>
      <c r="E90" s="17" t="str">
        <f t="shared" si="2"/>
        <v>"[PYTHON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 &amp;</v>
      </c>
      <c r="F90" s="54" t="s">
        <v>227</v>
      </c>
    </row>
    <row r="91" spans="2:6">
      <c r="B91" s="54" t="s">
        <v>279</v>
      </c>
      <c r="C91" s="54" t="s">
        <v>244</v>
      </c>
      <c r="D91" s="93" t="s">
        <v>344</v>
      </c>
      <c r="E91" s="17" t="str">
        <f t="shared" si="2"/>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227</v>
      </c>
    </row>
    <row r="92" spans="2:6">
      <c r="B92" s="54" t="s">
        <v>279</v>
      </c>
      <c r="C92" s="54" t="s">
        <v>246</v>
      </c>
      <c r="D92" s="93" t="s">
        <v>345</v>
      </c>
      <c r="E92" s="17" t="str">
        <f t="shared" si="2"/>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227</v>
      </c>
    </row>
    <row r="93" spans="2:6">
      <c r="B93" s="54" t="s">
        <v>279</v>
      </c>
      <c r="C93" s="54" t="s">
        <v>247</v>
      </c>
      <c r="D93" s="93" t="s">
        <v>343</v>
      </c>
      <c r="E93" s="17" t="str">
        <f t="shared" si="2"/>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227</v>
      </c>
    </row>
    <row r="94" spans="2:6">
      <c r="B94" s="54" t="s">
        <v>279</v>
      </c>
      <c r="C94" s="54" t="s">
        <v>250</v>
      </c>
      <c r="D94" s="93" t="s">
        <v>346</v>
      </c>
      <c r="E94" s="17" t="str">
        <f t="shared" si="2"/>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227</v>
      </c>
    </row>
    <row r="95" spans="2:6">
      <c r="B95" s="54" t="s">
        <v>279</v>
      </c>
      <c r="C95" s="54" t="s">
        <v>507</v>
      </c>
      <c r="D95" s="93" t="s">
        <v>508</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227</v>
      </c>
    </row>
    <row r="96" spans="2:6">
      <c r="B96" s="54" t="s">
        <v>279</v>
      </c>
      <c r="C96" s="54" t="s">
        <v>341</v>
      </c>
      <c r="D96" s="93" t="s">
        <v>347</v>
      </c>
      <c r="E96" s="17" t="str">
        <f>IF(D96="","",""""&amp;C96&amp;" "&amp;IF(OR(C96="[FOOTER RULE - STRICT]",C96="[FOOTER RULE]"),D96,IF(RIGHT(D96,6)=" | "&amp;CHAR(34)&amp;" &amp;",D96,D96&amp;" | "&amp;CHAR(34)&amp;" &amp;")))</f>
        <v>"[FOOTER RULE] End your response with: '--- ⚡ *Coding5s Mentor System — Eliminating Epistemic Debt &amp; Hunting Bugs*</v>
      </c>
      <c r="F96" s="54" t="s">
        <v>227</v>
      </c>
    </row>
    <row r="97" spans="2:6">
      <c r="B97" s="54"/>
      <c r="C97" s="54"/>
      <c r="D97" s="93"/>
      <c r="E97" s="88" t="s">
        <v>348</v>
      </c>
      <c r="F97" s="54" t="s">
        <v>227</v>
      </c>
    </row>
    <row r="98" spans="2:6">
      <c r="B98" s="54"/>
      <c r="C98" s="54"/>
      <c r="D98" s="93"/>
      <c r="E98" s="77" t="str">
        <f t="shared" ref="E98:E100" si="3">IF(D98="","",""""&amp;C98&amp;" "&amp;IF(C98="[FOOTER RULE - STRICT]",D98,IF(RIGHT(D98,6)=" | "&amp;CHAR(34)&amp;" &amp;",D98,D98&amp;" | "&amp;CHAR(34)&amp;" &amp;")))</f>
        <v/>
      </c>
      <c r="F98" s="54" t="s">
        <v>227</v>
      </c>
    </row>
    <row r="99" spans="2:6">
      <c r="B99" s="54"/>
      <c r="C99" s="54"/>
      <c r="D99" s="93"/>
      <c r="E99" s="77" t="str">
        <f t="shared" si="3"/>
        <v/>
      </c>
      <c r="F99" s="54" t="s">
        <v>227</v>
      </c>
    </row>
    <row r="100" spans="2:6">
      <c r="B100" s="54"/>
      <c r="C100" s="54"/>
      <c r="D100" s="93"/>
      <c r="E100" s="77" t="str">
        <f t="shared" si="3"/>
        <v/>
      </c>
      <c r="F100" s="54" t="s">
        <v>227</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67"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456</v>
      </c>
      <c r="D2" s="81" t="s">
        <v>349</v>
      </c>
      <c r="H2" s="82"/>
      <c r="T2" s="82"/>
    </row>
    <row r="3" spans="2:29">
      <c r="B3" s="76" t="s">
        <v>224</v>
      </c>
      <c r="C3" s="76" t="s">
        <v>594</v>
      </c>
      <c r="D3" s="76" t="s">
        <v>595</v>
      </c>
      <c r="E3" s="88" t="s">
        <v>232</v>
      </c>
      <c r="F3" s="4" t="s">
        <v>227</v>
      </c>
      <c r="AC3" t="s">
        <v>227</v>
      </c>
    </row>
    <row r="4" spans="2:29">
      <c r="B4" s="75" t="s">
        <v>225</v>
      </c>
      <c r="C4" s="54" t="s">
        <v>162</v>
      </c>
      <c r="D4" s="92" t="s">
        <v>350</v>
      </c>
      <c r="E4" s="77" t="str">
        <f t="shared" ref="E4:E37" si="0">IF(D4="","",""""&amp;C4&amp;" "&amp;IF(C4="[FOOTER RULE - STRICT]",D4,IF(RIGHT(D4,6)=" | "&amp;CHAR(34)&amp;" &amp;",D4,D4&amp;" | "&amp;CHAR(34)&amp;" &amp;")))</f>
        <v>"[ROLE] Tech Lead | " &amp;</v>
      </c>
      <c r="F4" s="54" t="s">
        <v>227</v>
      </c>
    </row>
    <row r="5" spans="2:29">
      <c r="B5" s="75" t="s">
        <v>225</v>
      </c>
      <c r="C5" s="54" t="s">
        <v>164</v>
      </c>
      <c r="D5" s="92" t="s">
        <v>351</v>
      </c>
      <c r="E5" s="77" t="str">
        <f t="shared" si="0"/>
        <v>"[TASK] Assign incomplete " &amp; $I$2 &amp; " script challenges | " &amp;</v>
      </c>
      <c r="F5" s="54" t="s">
        <v>227</v>
      </c>
    </row>
    <row r="6" spans="2:29">
      <c r="B6" s="75" t="s">
        <v>225</v>
      </c>
      <c r="C6" s="54" t="s">
        <v>166</v>
      </c>
      <c r="D6" s="92" t="s">
        <v>167</v>
      </c>
      <c r="E6" s="77" t="str">
        <f t="shared" si="0"/>
        <v>"[TOPIC] " &amp; I9 &amp; " | " &amp;</v>
      </c>
      <c r="F6" s="54" t="s">
        <v>227</v>
      </c>
    </row>
    <row r="7" spans="2:29">
      <c r="B7" s="75" t="s">
        <v>225</v>
      </c>
      <c r="C7" s="54" t="s">
        <v>168</v>
      </c>
      <c r="D7" s="92" t="s">
        <v>169</v>
      </c>
      <c r="E7" s="77" t="str">
        <f t="shared" si="0"/>
        <v>"[LEVEL] " &amp; G9 &amp; " | " &amp;</v>
      </c>
      <c r="F7" s="54" t="s">
        <v>227</v>
      </c>
    </row>
    <row r="8" spans="2:29">
      <c r="B8" s="75" t="s">
        <v>225</v>
      </c>
      <c r="C8" s="54" t="s">
        <v>170</v>
      </c>
      <c r="D8" s="92" t="s">
        <v>284</v>
      </c>
      <c r="E8" s="77" t="str">
        <f t="shared" si="0"/>
        <v>"[COUNT] " &amp; D9 &amp; " challenges | " &amp;</v>
      </c>
      <c r="F8" s="54" t="s">
        <v>227</v>
      </c>
    </row>
    <row r="9" spans="2:29">
      <c r="B9" s="75" t="s">
        <v>225</v>
      </c>
      <c r="C9" s="54" t="s">
        <v>233</v>
      </c>
      <c r="D9" s="92" t="s">
        <v>275</v>
      </c>
      <c r="E9" s="77" t="str">
        <f t="shared" si="0"/>
        <v>"[LIBRARY BEING LEARNED] " &amp; $I$3 &amp; " | " &amp;</v>
      </c>
      <c r="F9" s="54" t="s">
        <v>227</v>
      </c>
    </row>
    <row r="10" spans="2:29">
      <c r="B10" s="75" t="s">
        <v>225</v>
      </c>
      <c r="C10" s="54" t="s">
        <v>228</v>
      </c>
      <c r="D10" s="92"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10" s="77" t="str">
        <f t="shared" si="0"/>
        <v>"[ECOSYSTEM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v>
      </c>
      <c r="F10" s="54" t="s">
        <v>227</v>
      </c>
    </row>
    <row r="11" spans="2:29">
      <c r="B11" s="75" t="s">
        <v>225</v>
      </c>
      <c r="C11" s="54" t="s">
        <v>218</v>
      </c>
      <c r="D11" s="92" t="s">
        <v>602</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227</v>
      </c>
    </row>
    <row r="12" spans="2:29">
      <c r="B12" s="75" t="s">
        <v>225</v>
      </c>
      <c r="C12" s="54" t="s">
        <v>174</v>
      </c>
      <c r="D12" s="92" t="s">
        <v>175</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227</v>
      </c>
    </row>
    <row r="13" spans="2:29">
      <c r="B13" s="75" t="s">
        <v>225</v>
      </c>
      <c r="C13" s="54" t="s">
        <v>506</v>
      </c>
      <c r="D13" s="92" t="s">
        <v>498</v>
      </c>
      <c r="E13" s="77" t="str">
        <f t="shared" si="0"/>
        <v>"[LANGUAGE SEED CONTEXT] " &amp; IF($AE$7 = "", "Language Seed Not Necessary", "You MUST strictly follow this seed context to enhance, adapt, and naturalize your tone, vocabulary, and instructional quality in " &amp; $B$6 &amp; ": " &amp; $AE$7) &amp; " | " &amp;</v>
      </c>
      <c r="F13" s="54" t="s">
        <v>227</v>
      </c>
    </row>
    <row r="14" spans="2:29">
      <c r="B14" s="83" t="s">
        <v>226</v>
      </c>
      <c r="C14" s="54" t="s">
        <v>235</v>
      </c>
      <c r="D14" s="92"/>
      <c r="E14" s="77" t="str">
        <f t="shared" si="0"/>
        <v/>
      </c>
      <c r="F14" s="54" t="s">
        <v>227</v>
      </c>
    </row>
    <row r="15" spans="2:29">
      <c r="B15" s="83" t="s">
        <v>226</v>
      </c>
      <c r="C15" s="54" t="s">
        <v>682</v>
      </c>
      <c r="D15" s="92" t="str">
        <f>Variables!E47 &amp; " | " &amp; CHAR(34) &amp; " &amp;"</f>
        <v>External pub.dev packages MUST be added to the dependencies block in a standard pubspec.yaml file. Do not use standalone scripts. | " &amp;</v>
      </c>
      <c r="E15" s="77" t="str">
        <f t="shared" si="0"/>
        <v>"[EXTERNAL_PACKAGE_PROTOCOL] External pub.dev packages MUST be added to the dependencies block in a standard pubspec.yaml file. Do not use standalone scripts. | " &amp;</v>
      </c>
      <c r="F15" s="54" t="s">
        <v>227</v>
      </c>
    </row>
    <row r="16" spans="2:29">
      <c r="B16" s="83" t="s">
        <v>226</v>
      </c>
      <c r="C16" s="54" t="s">
        <v>683</v>
      </c>
      <c r="D16" s="92" t="str">
        <f>Variables!E48 &amp; " | " &amp; CHAR(34) &amp; " &amp;"</f>
        <v>Tests MUST isolate async states. NEVER hack event loops manually; use expect() with stream/future matchers to verify async flows. | " &amp;</v>
      </c>
      <c r="E16" s="77" t="str">
        <f t="shared" si="0"/>
        <v>"[TESTING_FRAMEWORK_PROTOCOL] Tests MUST isolate async states. NEVER hack event loops manually; use expect() with stream/future matchers to verify async flows. | " &amp;</v>
      </c>
      <c r="F16" s="54" t="s">
        <v>227</v>
      </c>
    </row>
    <row r="17" spans="2:6">
      <c r="B17" s="83" t="s">
        <v>226</v>
      </c>
      <c r="C17" s="54" t="s">
        <v>684</v>
      </c>
      <c r="D17" s="92" t="str">
        <f>Variables!E49 &amp; " - " &amp; CHAR(34) &amp; " &amp; IF(G9=" &amp; CHAR(34) &amp; "Beginner" &amp; CHAR(34) &amp; "," &amp; CHAR(34) &amp; "5–15" &amp; CHAR(34) &amp; ", IF(G9=" &amp; CHAR(34) &amp; "Intermediate" &amp; CHAR(34) &amp; "," &amp; CHAR(34) &amp; "10–25" &amp; CHAR(34) &amp; "," &amp; CHAR(34) &amp; "15–35" &amp; CHAR(34) &amp; ")) &amp; " &amp; CHAR(34) &amp; " " &amp; Variables!E50 &amp; " | " &amp; CHAR(34) &amp; " &amp;"</f>
        <v>Each challenge MUST include: - A functional StreamController, Isolate, or Class managing continuous state with strict typing. - " &amp; IF(G9="Beginner","5–15", IF(G9="Intermediate","10–25","15–35")) &amp; " lines of EXECUTABLE base Dart code (STRICT: Do NOT count comments or TODOs). Length MUST vary. Enforce static typing and null safety. | " &amp;</v>
      </c>
      <c r="E17" s="77" t="str">
        <f t="shared" si="0"/>
        <v>"[CHALLENGE_CONSTRAINTS_POLICY] Each challenge MUST include: - A functional StreamController, Isolate, or Class managing continuous state with strict typing. - " &amp; IF(G9="Beginner","5–15", IF(G9="Intermediate","10–25","15–35")) &amp; " lines of EXECUTABLE base Dart code (STRICT: Do NOT count comments or TODOs). Length MUST vary. Enforce static typing and null safety. | " &amp;</v>
      </c>
      <c r="F17" s="54" t="s">
        <v>227</v>
      </c>
    </row>
    <row r="18" spans="2:6">
      <c r="B18" s="83" t="s">
        <v>279</v>
      </c>
      <c r="C18" s="54" t="s">
        <v>210</v>
      </c>
      <c r="D18" s="92" t="s">
        <v>677</v>
      </c>
      <c r="E18" s="77" t="str">
        <f t="shared" si="0"/>
        <v>"[FORMAT RULE] ALWAYS label markdown code blocks with the correct underlying programming language (e.g., elixir, python, javascript, sql) | " &amp;</v>
      </c>
      <c r="F18" s="54" t="s">
        <v>227</v>
      </c>
    </row>
    <row r="19" spans="2:6">
      <c r="B19" s="84" t="s">
        <v>279</v>
      </c>
      <c r="C19" s="54" t="s">
        <v>210</v>
      </c>
      <c r="D19" s="92" t="s">
        <v>289</v>
      </c>
      <c r="E19" s="77" t="str">
        <f t="shared" si="0"/>
        <v>"[FORMAT RULE] Only valid markdown code blocks allowed | " &amp;</v>
      </c>
      <c r="F19" s="54" t="s">
        <v>227</v>
      </c>
    </row>
    <row r="20" spans="2:6">
      <c r="B20" s="84" t="s">
        <v>279</v>
      </c>
      <c r="C20" s="54" t="s">
        <v>352</v>
      </c>
      <c r="D20" s="92" t="s">
        <v>379</v>
      </c>
      <c r="E20" s="77" t="str">
        <f t="shared" si="0"/>
        <v>"[SCORING ENFORCEMENT RULE] Score MUST be ONLY 3, 4, or 5 | " &amp;</v>
      </c>
      <c r="F20" s="54" t="s">
        <v>227</v>
      </c>
    </row>
    <row r="21" spans="2:6">
      <c r="B21" s="84" t="s">
        <v>279</v>
      </c>
      <c r="C21" s="54" t="s">
        <v>353</v>
      </c>
      <c r="D21" s="92" t="s">
        <v>354</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227</v>
      </c>
    </row>
    <row r="22" spans="2:6">
      <c r="B22" s="84" t="s">
        <v>279</v>
      </c>
      <c r="C22" s="54" t="s">
        <v>212</v>
      </c>
      <c r="D22" s="92" t="s">
        <v>290</v>
      </c>
      <c r="E22" s="77" t="str">
        <f t="shared" si="0"/>
        <v>"[LANGUAGE TAG RULE] ALWAYS label markdown code blocks with the correct underlying programming language (e.g., python, javascript, sql) | " &amp;</v>
      </c>
      <c r="F22" s="54" t="s">
        <v>227</v>
      </c>
    </row>
    <row r="23" spans="2:6">
      <c r="B23" s="84" t="s">
        <v>279</v>
      </c>
      <c r="C23" s="54" t="s">
        <v>190</v>
      </c>
      <c r="D23" s="92" t="s">
        <v>355</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227</v>
      </c>
    </row>
    <row r="24" spans="2:6">
      <c r="B24" s="84" t="s">
        <v>279</v>
      </c>
      <c r="C24" s="54" t="s">
        <v>179</v>
      </c>
      <c r="D24" s="92" t="s">
        <v>356</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227</v>
      </c>
    </row>
    <row r="25" spans="2:6">
      <c r="B25" s="54" t="s">
        <v>279</v>
      </c>
      <c r="C25" s="54" t="s">
        <v>357</v>
      </c>
      <c r="D25" s="92" t="s">
        <v>358</v>
      </c>
      <c r="E25" s="77" t="str">
        <f t="shared" si="0"/>
        <v>"[OUTPUT TRUNCATION RULE - STRICT] If expected output is long, display ONLY the first 5 lines. Ensure accuracy. Do NOT use ellipsis (...) | " &amp;</v>
      </c>
      <c r="F25" s="54" t="s">
        <v>227</v>
      </c>
    </row>
    <row r="26" spans="2:6">
      <c r="B26" s="54" t="s">
        <v>279</v>
      </c>
      <c r="C26" s="54" t="s">
        <v>359</v>
      </c>
      <c r="D26" s="92" t="s">
        <v>360</v>
      </c>
      <c r="E26" s="77" t="str">
        <f t="shared" si="0"/>
        <v>"[OUTPUT EXECUTION RULE - STRICT] Expected output MUST be explicit, complete, and produced via print() (at least one print already in base code). Monetary values must include '$' | " &amp;</v>
      </c>
      <c r="F26" s="54" t="s">
        <v>227</v>
      </c>
    </row>
    <row r="27" spans="2:6">
      <c r="B27" s="54" t="s">
        <v>279</v>
      </c>
      <c r="C27" s="54" t="s">
        <v>361</v>
      </c>
      <c r="D27" s="92" t="s">
        <v>362</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227</v>
      </c>
    </row>
    <row r="28" spans="2:6">
      <c r="B28" s="54" t="s">
        <v>279</v>
      </c>
      <c r="C28" s="54" t="s">
        <v>363</v>
      </c>
      <c r="D28" s="92" t="s">
        <v>364</v>
      </c>
      <c r="E28" s="77" t="str">
        <f t="shared" si="0"/>
        <v>"[TODO VARIATION RULE] TODO sections MUST vary: Single-line TODO, Multiple TODOs, Small blocks (2–4 lines). | " &amp;</v>
      </c>
      <c r="F28" s="54" t="s">
        <v>227</v>
      </c>
    </row>
    <row r="29" spans="2:6">
      <c r="B29" s="54" t="s">
        <v>279</v>
      </c>
      <c r="C29" s="54" t="s">
        <v>365</v>
      </c>
      <c r="D29" s="92" t="s">
        <v>366</v>
      </c>
      <c r="E29" s="77" t="str">
        <f t="shared" si="0"/>
        <v>"[VARIABILITY RULE - STRICT] Each challenge MUST be structurally different. Vary: Code length, Logic type, Position of TODO, Number of TODOs (1–3), Data flow. | " &amp;</v>
      </c>
      <c r="F29" s="54" t="s">
        <v>227</v>
      </c>
    </row>
    <row r="30" spans="2:6">
      <c r="B30" s="54" t="s">
        <v>279</v>
      </c>
      <c r="C30" s="54" t="s">
        <v>367</v>
      </c>
      <c r="D30" s="92" t="s">
        <v>368</v>
      </c>
      <c r="E30" s="77" t="str">
        <f t="shared" si="0"/>
        <v>"[TODO REALISM RULE - STRICT] TODOs MUST represent realistic mistakes based on the topic: " &amp; I9 &amp; ". Describe what is incorrect or incomplete. Avoid imperative instructions. | " &amp;</v>
      </c>
      <c r="F30" s="54" t="s">
        <v>227</v>
      </c>
    </row>
    <row r="31" spans="2:6">
      <c r="B31" s="54" t="s">
        <v>279</v>
      </c>
      <c r="C31" s="54" t="s">
        <v>369</v>
      </c>
      <c r="D31" s="92" t="s">
        <v>370</v>
      </c>
      <c r="E31" s="77" t="str">
        <f t="shared" si="0"/>
        <v>"[TODO ISOLATION RULE - STRICT] ALL missing, incorrect, or output-affecting logic MUST exist ONLY inside the TODO block. | " &amp;</v>
      </c>
      <c r="F31" s="54" t="s">
        <v>227</v>
      </c>
    </row>
    <row r="32" spans="2:6">
      <c r="B32" s="54" t="s">
        <v>279</v>
      </c>
      <c r="C32" s="54" t="s">
        <v>314</v>
      </c>
      <c r="D32" s="92" t="s">
        <v>371</v>
      </c>
      <c r="E32" s="77" t="str">
        <f t="shared" si="0"/>
        <v>"[NO SOLUTION RULE - STRICT] The code under the # TODO MUST be left empty or with a 'pass'. DO NOT write the actual solution. | " &amp;</v>
      </c>
      <c r="F32" s="54" t="s">
        <v>227</v>
      </c>
    </row>
    <row r="33" spans="2:6">
      <c r="B33" s="54" t="s">
        <v>279</v>
      </c>
      <c r="C33" s="54" t="s">
        <v>372</v>
      </c>
      <c r="D33" s="92" t="s">
        <v>373</v>
      </c>
      <c r="E33" s="77" t="str">
        <f t="shared" si="0"/>
        <v>"[OUTPUT VERIFICATION RULE] The base code MUST print the final variables/results evaluated in the TODO block to verify correctness. | " &amp;</v>
      </c>
      <c r="F33" s="54" t="s">
        <v>227</v>
      </c>
    </row>
    <row r="34" spans="2:6">
      <c r="B34" s="54" t="s">
        <v>279</v>
      </c>
      <c r="C34" s="54" t="s">
        <v>374</v>
      </c>
      <c r="D34" s="92" t="s">
        <v>375</v>
      </c>
      <c r="E34" s="77" t="str">
        <f t="shared" si="0"/>
        <v>"[TODO GUIDANCE RULE] Rule " &amp; IF(G9="Beginner", "Clear explicit hint (no code) | ", IF(G9="Intermediate", "Brief hint | ", "Minimal hint | ")) &amp; " | " &amp;</v>
      </c>
      <c r="F34" s="54" t="s">
        <v>227</v>
      </c>
    </row>
    <row r="35" spans="2:6">
      <c r="B35" s="54" t="s">
        <v>279</v>
      </c>
      <c r="C35" s="54" t="s">
        <v>219</v>
      </c>
      <c r="D35" s="92" t="s">
        <v>376</v>
      </c>
      <c r="E35" s="77" t="str">
        <f t="shared" si="0"/>
        <v>"[OUTPUT] Only header, dataset summary or statement (if any), intro message, challenges (objective, expected output, incomplete code), and footer | " &amp;</v>
      </c>
      <c r="F35" s="54" t="s">
        <v>227</v>
      </c>
    </row>
    <row r="36" spans="2:6">
      <c r="B36" s="54" t="s">
        <v>279</v>
      </c>
      <c r="C36" s="54" t="s">
        <v>223</v>
      </c>
      <c r="D36" s="92" t="s">
        <v>378</v>
      </c>
      <c r="E36" s="77" t="str">
        <f t="shared" si="0"/>
        <v>"[FOOTER RULE - STRICT] End your entire response EXACTLY with this markdown string (ensure all code blocks are closed before it):" &amp; CHAR(10) &amp; "---" &amp; CHAR(10) &amp; "⚡ *Coding5s System - Learn Programming by Writing Code - Coding5S.com*",</v>
      </c>
      <c r="F36" s="54" t="s">
        <v>227</v>
      </c>
    </row>
    <row r="37" spans="2:6">
      <c r="B37" s="54"/>
      <c r="C37" s="54"/>
      <c r="D37" s="92"/>
      <c r="E37" s="77" t="str">
        <f t="shared" si="0"/>
        <v/>
      </c>
      <c r="F37" s="54" t="s">
        <v>227</v>
      </c>
    </row>
    <row r="38" spans="2:6">
      <c r="B38" s="54"/>
      <c r="C38" s="54"/>
      <c r="D38" s="92"/>
      <c r="E38" s="88" t="s">
        <v>377</v>
      </c>
      <c r="F38" s="54" t="s">
        <v>227</v>
      </c>
    </row>
    <row r="39" spans="2:6">
      <c r="B39" s="54"/>
      <c r="C39" s="54"/>
      <c r="D39" s="92"/>
      <c r="E39" s="77"/>
      <c r="F39" s="54" t="s">
        <v>227</v>
      </c>
    </row>
    <row r="40" spans="2:6">
      <c r="B40" s="54"/>
      <c r="C40" s="54"/>
      <c r="D40" s="92"/>
      <c r="E40" s="77"/>
      <c r="F40" s="54" t="s">
        <v>227</v>
      </c>
    </row>
    <row r="41" spans="2:6">
      <c r="B41" s="54"/>
      <c r="C41" s="54"/>
      <c r="D41" s="92"/>
      <c r="E41" s="77"/>
      <c r="F41" s="54" t="s">
        <v>227</v>
      </c>
    </row>
    <row r="42" spans="2:6">
      <c r="B42" s="54"/>
      <c r="C42" s="54"/>
      <c r="D42" s="92"/>
      <c r="E42" s="77"/>
      <c r="F42" s="54"/>
    </row>
    <row r="43" spans="2:6">
      <c r="B43" s="74"/>
      <c r="C43" s="74"/>
      <c r="E43" s="86"/>
    </row>
    <row r="44" spans="2:6">
      <c r="B44" s="74"/>
      <c r="C44" s="74"/>
      <c r="E44" s="86"/>
    </row>
    <row r="45" spans="2:6" ht="36">
      <c r="B45" s="79" t="s">
        <v>457</v>
      </c>
      <c r="C45" s="74"/>
      <c r="E45" s="86"/>
    </row>
    <row r="46" spans="2:6">
      <c r="B46" s="76" t="s">
        <v>272</v>
      </c>
      <c r="C46" s="76" t="s">
        <v>594</v>
      </c>
      <c r="D46" s="76" t="s">
        <v>595</v>
      </c>
      <c r="E46" s="88" t="s">
        <v>273</v>
      </c>
      <c r="F46" s="32" t="s">
        <v>227</v>
      </c>
    </row>
    <row r="47" spans="2:6">
      <c r="B47" s="54" t="s">
        <v>225</v>
      </c>
      <c r="C47" s="54" t="s">
        <v>162</v>
      </c>
      <c r="D47" s="92" t="s">
        <v>350</v>
      </c>
      <c r="E47" s="77" t="str">
        <f t="shared" ref="E47:E52" si="1">IF(D47="","",""""&amp;C47&amp;" "&amp;IF(C47="[FOOTER RULE - STRICT]",D47,IF(RIGHT(D47,6)=" | "&amp;CHAR(34)&amp;" &amp;",D47,D47&amp;" | "&amp;CHAR(34)&amp;" &amp;")))</f>
        <v>"[ROLE] Tech Lead | " &amp;</v>
      </c>
      <c r="F47" s="32" t="s">
        <v>227</v>
      </c>
    </row>
    <row r="48" spans="2:6">
      <c r="B48" s="54" t="s">
        <v>225</v>
      </c>
      <c r="C48" s="54" t="s">
        <v>164</v>
      </c>
      <c r="D48" s="92" t="s">
        <v>380</v>
      </c>
      <c r="E48" s="77" t="str">
        <f t="shared" si="1"/>
        <v>"[TASK] Assign incomplete project script | " &amp;</v>
      </c>
      <c r="F48" s="32" t="s">
        <v>227</v>
      </c>
    </row>
    <row r="49" spans="2:6">
      <c r="B49" s="54" t="s">
        <v>225</v>
      </c>
      <c r="C49" s="54" t="s">
        <v>324</v>
      </c>
      <c r="D49" s="92" t="s">
        <v>167</v>
      </c>
      <c r="E49" s="77" t="str">
        <f t="shared" si="1"/>
        <v>"[PROJECT] " &amp; I9 &amp; " | " &amp;</v>
      </c>
      <c r="F49" s="32" t="s">
        <v>227</v>
      </c>
    </row>
    <row r="50" spans="2:6">
      <c r="B50" s="54" t="s">
        <v>225</v>
      </c>
      <c r="C50" s="54" t="s">
        <v>260</v>
      </c>
      <c r="D50" s="92" t="s">
        <v>261</v>
      </c>
      <c r="E50" s="77" t="str">
        <f t="shared" si="1"/>
        <v>"[TOPICS USED] " &amp; B9 &amp; " | " &amp;</v>
      </c>
      <c r="F50" s="32" t="s">
        <v>227</v>
      </c>
    </row>
    <row r="51" spans="2:6">
      <c r="B51" s="54" t="s">
        <v>225</v>
      </c>
      <c r="C51" s="54" t="s">
        <v>168</v>
      </c>
      <c r="D51" s="92" t="s">
        <v>169</v>
      </c>
      <c r="E51" s="77" t="str">
        <f t="shared" si="1"/>
        <v>"[LEVEL] " &amp; G9 &amp; " | " &amp;</v>
      </c>
      <c r="F51" s="32" t="s">
        <v>227</v>
      </c>
    </row>
    <row r="52" spans="2:6">
      <c r="B52" s="54" t="s">
        <v>225</v>
      </c>
      <c r="C52" s="54" t="s">
        <v>233</v>
      </c>
      <c r="D52" s="92" t="s">
        <v>275</v>
      </c>
      <c r="E52" s="77" t="str">
        <f t="shared" si="1"/>
        <v>"[LIBRARY BEING LEARNED] " &amp; $I$3 &amp; " | " &amp;</v>
      </c>
      <c r="F52" s="32" t="s">
        <v>227</v>
      </c>
    </row>
    <row r="53" spans="2:6">
      <c r="B53" s="75" t="s">
        <v>225</v>
      </c>
      <c r="C53" s="54" t="s">
        <v>228</v>
      </c>
      <c r="D53" s="92"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53" s="77"/>
      <c r="F53" s="32"/>
    </row>
    <row r="54" spans="2:6">
      <c r="B54" s="54" t="s">
        <v>225</v>
      </c>
      <c r="C54" s="54" t="s">
        <v>174</v>
      </c>
      <c r="D54" s="92" t="s">
        <v>262</v>
      </c>
      <c r="E54" s="77" t="str">
        <f t="shared" ref="E54:E76" si="2">IF(D54="","",""""&amp;C54&amp;" "&amp;IF(C54="[FOOTER RULE - STRICT]",D54,IF(RIGHT(D54,6)=" | "&amp;CHAR(34)&amp;" &amp;",D54,D54&amp;" | "&amp;CHAR(34)&amp;" &amp;")))</f>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227</v>
      </c>
    </row>
    <row r="55" spans="2:6">
      <c r="B55" s="54" t="s">
        <v>225</v>
      </c>
      <c r="C55" s="54" t="s">
        <v>506</v>
      </c>
      <c r="D55" s="92" t="s">
        <v>498</v>
      </c>
      <c r="E55" s="77" t="str">
        <f t="shared" si="2"/>
        <v>"[LANGUAGE SEED CONTEXT] " &amp; IF($AE$7 = "", "Language Seed Not Necessary", "You MUST strictly follow this seed context to enhance, adapt, and naturalize your tone, vocabulary, and instructional quality in " &amp; $B$6 &amp; ": " &amp; $AE$7) &amp; " | " &amp;</v>
      </c>
      <c r="F55" s="32" t="s">
        <v>227</v>
      </c>
    </row>
    <row r="56" spans="2:6">
      <c r="B56" s="54" t="s">
        <v>225</v>
      </c>
      <c r="C56" s="54" t="s">
        <v>218</v>
      </c>
      <c r="D56" s="92" t="s">
        <v>603</v>
      </c>
      <c r="E56" s="77" t="str">
        <f t="shared" si="2"/>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227</v>
      </c>
    </row>
    <row r="57" spans="2:6">
      <c r="B57" s="54" t="s">
        <v>226</v>
      </c>
      <c r="C57" s="54" t="s">
        <v>682</v>
      </c>
      <c r="D57" s="92" t="str">
        <f>Variables!E51 &amp; " | " &amp; CHAR(34) &amp; " &amp;"</f>
        <v>Require standard dart pub tooling and pubspec.yaml for dependencies. | " &amp;</v>
      </c>
      <c r="E57" s="77" t="str">
        <f t="shared" si="2"/>
        <v>"[EXTERNAL_PACKAGE_PROTOCOL] Require standard dart pub tooling and pubspec.yaml for dependencies. | " &amp;</v>
      </c>
      <c r="F57" s="32" t="s">
        <v>227</v>
      </c>
    </row>
    <row r="58" spans="2:6">
      <c r="B58" s="54" t="s">
        <v>226</v>
      </c>
      <c r="C58" s="54" t="s">
        <v>684</v>
      </c>
      <c r="D58" s="92" t="str">
        <f>Variables!E52 &amp; " " &amp; CHAR(34) &amp; " &amp; IF(G9=" &amp; CHAR(34) &amp; "Beginner" &amp; CHAR(34) &amp; "," &amp; CHAR(34) &amp; "25–40" &amp; CHAR(34) &amp; ", IF(G9=" &amp; CHAR(34) &amp; "Intermediate" &amp; CHAR(34) &amp; "," &amp; CHAR(34) &amp; "30–60" &amp; CHAR(34) &amp; "," &amp; CHAR(34) &amp; "40–100" &amp; CHAR(34) &amp; ")) &amp; " &amp; CHAR(34) &amp; " " &amp; Variables!E53 &amp; " | " &amp; CHAR(34) &amp; " &amp;"</f>
        <v>MUST be between " &amp; IF(G9="Beginner","25–40", IF(G9="Intermediate","30–60","40–100")) &amp; " lines of EXECUTABLE base Dart code (STRICT: Do NOT count comments or TODOs). Must feature Stream-based event pipelines or asynchronous isolate flows. | " &amp;</v>
      </c>
      <c r="E58" s="77" t="str">
        <f t="shared" si="2"/>
        <v>"[CHALLENGE_CONSTRAINTS_POLICY] MUST be between " &amp; IF(G9="Beginner","25–40", IF(G9="Intermediate","30–60","40–100")) &amp; " lines of EXECUTABLE base Dart code (STRICT: Do NOT count comments or TODOs). Must feature Stream-based event pipelines or asynchronous isolate flows. | " &amp;</v>
      </c>
      <c r="F58" s="32" t="s">
        <v>227</v>
      </c>
    </row>
    <row r="59" spans="2:6">
      <c r="B59" s="54" t="s">
        <v>279</v>
      </c>
      <c r="C59" s="54" t="s">
        <v>210</v>
      </c>
      <c r="D59" s="92" t="s">
        <v>289</v>
      </c>
      <c r="E59" s="77" t="str">
        <f t="shared" si="2"/>
        <v>"[FORMAT RULE] Only valid markdown code blocks allowed | " &amp;</v>
      </c>
      <c r="F59" s="32" t="s">
        <v>227</v>
      </c>
    </row>
    <row r="60" spans="2:6">
      <c r="B60" s="54" t="s">
        <v>279</v>
      </c>
      <c r="C60" s="54" t="s">
        <v>212</v>
      </c>
      <c r="D60" s="92" t="s">
        <v>290</v>
      </c>
      <c r="E60" s="77" t="str">
        <f t="shared" si="2"/>
        <v>"[LANGUAGE TAG RULE] ALWAYS label markdown code blocks with the correct underlying programming language (e.g., python, javascript, sql) | " &amp;</v>
      </c>
      <c r="F60" s="32" t="s">
        <v>227</v>
      </c>
    </row>
    <row r="61" spans="2:6">
      <c r="B61" s="54" t="s">
        <v>279</v>
      </c>
      <c r="C61" s="54" t="s">
        <v>353</v>
      </c>
      <c r="D61" s="92" t="s">
        <v>381</v>
      </c>
      <c r="E61" s="77" t="str">
        <f t="shared" si="2"/>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227</v>
      </c>
    </row>
    <row r="62" spans="2:6">
      <c r="B62" s="54" t="s">
        <v>279</v>
      </c>
      <c r="C62" s="54" t="s">
        <v>190</v>
      </c>
      <c r="D62" s="92" t="s">
        <v>382</v>
      </c>
      <c r="E62" s="77" t="str">
        <f t="shared" si="2"/>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227</v>
      </c>
    </row>
    <row r="63" spans="2:6">
      <c r="B63" s="54" t="s">
        <v>279</v>
      </c>
      <c r="C63" s="54" t="s">
        <v>179</v>
      </c>
      <c r="D63" s="92" t="s">
        <v>383</v>
      </c>
      <c r="E63" s="77" t="str">
        <f t="shared" si="2"/>
        <v>"[OUTPUT CONTRACT] EXACTLY 1 project. Structure MUST be: Tech Lead Intro Message, Project: Objective (max 6 lines), Expected Output (code block), Incomplete Code | " &amp;</v>
      </c>
      <c r="F63" s="32" t="s">
        <v>227</v>
      </c>
    </row>
    <row r="64" spans="2:6">
      <c r="B64" s="54" t="s">
        <v>279</v>
      </c>
      <c r="C64" s="54" t="s">
        <v>384</v>
      </c>
      <c r="D64" s="92" t="s">
        <v>385</v>
      </c>
      <c r="E64" s="77" t="str">
        <f t="shared" si="2"/>
        <v>"[OUTPUT TRUNCATION RULE] If output is large, show only first 5 lines. Do NOT use ellipsis (...) | " &amp;</v>
      </c>
      <c r="F64" s="32" t="s">
        <v>227</v>
      </c>
    </row>
    <row r="65" spans="2:6">
      <c r="B65" s="54" t="s">
        <v>279</v>
      </c>
      <c r="C65" s="54" t="s">
        <v>359</v>
      </c>
      <c r="D65" s="92" t="s">
        <v>386</v>
      </c>
      <c r="E65" s="77" t="str">
        <f t="shared" si="2"/>
        <v>"[OUTPUT EXECUTION RULE - STRICT] Expected output MUST be explicit, complete, and produced via final print(). | " &amp;</v>
      </c>
      <c r="F65" s="32" t="s">
        <v>227</v>
      </c>
    </row>
    <row r="66" spans="2:6">
      <c r="B66" s="54" t="s">
        <v>279</v>
      </c>
      <c r="C66" s="54" t="s">
        <v>361</v>
      </c>
      <c r="D66" s="92" t="s">
        <v>387</v>
      </c>
      <c r="E66" s="77" t="str">
        <f t="shared" si="2"/>
        <v>"[BASE CODE INTEGRITY RULE - STRICT] Code outside the TODO block MUST be 100% valid, logically correct, and run without errors. Do NOT use 'pass', '...', or empty placeholders outside the TODO. | " &amp;</v>
      </c>
      <c r="F66" s="32" t="s">
        <v>227</v>
      </c>
    </row>
    <row r="67" spans="2:6">
      <c r="B67" s="54" t="s">
        <v>279</v>
      </c>
      <c r="C67" s="54" t="s">
        <v>388</v>
      </c>
      <c r="D67" s="92" t="s">
        <v>389</v>
      </c>
      <c r="E67" s="77" t="str">
        <f t="shared" si="2"/>
        <v>"[TODO REALISM RULE] TODO must represent realistic integration bugs. Describe what is incorrect/incomplete. | " &amp;</v>
      </c>
      <c r="F67" s="32" t="s">
        <v>227</v>
      </c>
    </row>
    <row r="68" spans="2:6">
      <c r="B68" s="54" t="s">
        <v>279</v>
      </c>
      <c r="C68" s="54" t="s">
        <v>369</v>
      </c>
      <c r="D68" s="92" t="s">
        <v>390</v>
      </c>
      <c r="E68" s="77" t="str">
        <f t="shared" si="2"/>
        <v>"[TODO ISOLATION RULE - STRICT] ALL missing, incorrect, or output-affecting logic MUST exist ONLY inside the TODO block. Replace ONLY integration logic. | " &amp;</v>
      </c>
      <c r="F68" s="32" t="s">
        <v>227</v>
      </c>
    </row>
    <row r="69" spans="2:6">
      <c r="B69" s="54" t="s">
        <v>279</v>
      </c>
      <c r="C69" s="54" t="s">
        <v>314</v>
      </c>
      <c r="D69" s="92" t="s">
        <v>371</v>
      </c>
      <c r="E69" s="77" t="str">
        <f t="shared" si="2"/>
        <v>"[NO SOLUTION RULE - STRICT] The code under the # TODO MUST be left empty or with a 'pass'. DO NOT write the actual solution. | " &amp;</v>
      </c>
      <c r="F69" s="32" t="s">
        <v>227</v>
      </c>
    </row>
    <row r="70" spans="2:6">
      <c r="B70" s="54" t="s">
        <v>279</v>
      </c>
      <c r="C70" s="54" t="s">
        <v>219</v>
      </c>
      <c r="D70" s="92" t="s">
        <v>391</v>
      </c>
      <c r="E70" s="77" t="str">
        <f t="shared" si="2"/>
        <v>"[OUTPUT] Only header, dataset summary or statement (if any), intro message, objective, expected output, incomplete code, and footer | " &amp;</v>
      </c>
      <c r="F70" s="32" t="s">
        <v>227</v>
      </c>
    </row>
    <row r="71" spans="2:6">
      <c r="B71" s="54" t="s">
        <v>279</v>
      </c>
      <c r="C71" s="54" t="s">
        <v>223</v>
      </c>
      <c r="D71" s="92" t="s">
        <v>392</v>
      </c>
      <c r="E71" s="77" t="str">
        <f t="shared" si="2"/>
        <v>"[FOOTER RULE - STRICT] End your entire response EXACTLY with this markdown string (ensure all code blocks are closed before it):" &amp; CHAR(10) &amp; "---" &amp; CHAR(10) &amp; "⚡ *Coding5s System - Learn Programming by Writing Code - Coding5S.com*")</v>
      </c>
      <c r="F71" s="32" t="s">
        <v>227</v>
      </c>
    </row>
    <row r="72" spans="2:6">
      <c r="B72" s="54"/>
      <c r="C72" s="54"/>
      <c r="D72" s="92"/>
      <c r="E72" s="77" t="str">
        <f t="shared" si="2"/>
        <v/>
      </c>
      <c r="F72" s="32" t="s">
        <v>227</v>
      </c>
    </row>
    <row r="73" spans="2:6">
      <c r="B73" s="54"/>
      <c r="C73" s="54"/>
      <c r="D73" s="92"/>
      <c r="E73" s="77" t="str">
        <f t="shared" si="2"/>
        <v/>
      </c>
      <c r="F73" s="32" t="s">
        <v>227</v>
      </c>
    </row>
    <row r="74" spans="2:6">
      <c r="B74" s="54"/>
      <c r="C74" s="54"/>
      <c r="D74" s="92"/>
      <c r="E74" s="77" t="str">
        <f t="shared" si="2"/>
        <v/>
      </c>
      <c r="F74" s="32" t="s">
        <v>227</v>
      </c>
    </row>
    <row r="75" spans="2:6">
      <c r="B75" s="54"/>
      <c r="C75" s="54"/>
      <c r="D75" s="92"/>
      <c r="E75" s="77" t="str">
        <f t="shared" si="2"/>
        <v/>
      </c>
      <c r="F75" s="32" t="s">
        <v>227</v>
      </c>
    </row>
    <row r="76" spans="2:6">
      <c r="B76" s="54"/>
      <c r="C76" s="54"/>
      <c r="D76" s="92"/>
      <c r="E76" s="77" t="str">
        <f t="shared" si="2"/>
        <v/>
      </c>
      <c r="F76" s="32" t="s">
        <v>227</v>
      </c>
    </row>
    <row r="77" spans="2:6">
      <c r="E77" s="86"/>
      <c r="F77" t="s">
        <v>227</v>
      </c>
    </row>
    <row r="79" spans="2:6" ht="36">
      <c r="B79" s="80" t="s">
        <v>455</v>
      </c>
    </row>
    <row r="80" spans="2:6">
      <c r="B80" s="76" t="s">
        <v>224</v>
      </c>
      <c r="C80" s="76" t="s">
        <v>594</v>
      </c>
      <c r="D80" s="76" t="s">
        <v>595</v>
      </c>
      <c r="E80" s="89" t="s">
        <v>240</v>
      </c>
      <c r="F80" s="54" t="s">
        <v>227</v>
      </c>
    </row>
    <row r="81" spans="2:6">
      <c r="B81" s="54" t="s">
        <v>225</v>
      </c>
      <c r="C81" s="54" t="s">
        <v>394</v>
      </c>
      <c r="D81" s="92" t="s">
        <v>395</v>
      </c>
      <c r="E81" s="17" t="str">
        <f t="shared" ref="E81:E95" si="3">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227</v>
      </c>
    </row>
    <row r="82" spans="2:6">
      <c r="B82" s="54" t="s">
        <v>225</v>
      </c>
      <c r="C82" s="54" t="s">
        <v>242</v>
      </c>
      <c r="D82" s="92" t="s">
        <v>396</v>
      </c>
      <c r="E82" s="17" t="str">
        <f t="shared" si="3"/>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227</v>
      </c>
    </row>
    <row r="83" spans="2:6">
      <c r="B83" s="54" t="s">
        <v>225</v>
      </c>
      <c r="C83" s="54" t="s">
        <v>243</v>
      </c>
      <c r="D83" s="92" t="s">
        <v>397</v>
      </c>
      <c r="E83" s="17" t="str">
        <f t="shared" si="3"/>
        <v>"[CONTEXT] You are helping a Junior Developer complete a " &amp; IF(UPPER(H9)="PROJECT", "PROJECT: " &amp; I9 &amp; ". Topics involved: " &amp; B9 &amp; ". Project objective: " &amp; J9, "TOPIC: " &amp; I9 &amp; ". Topic details: " &amp; J9) &amp; " | " &amp;</v>
      </c>
      <c r="F83" s="54" t="s">
        <v>227</v>
      </c>
    </row>
    <row r="84" spans="2:6">
      <c r="B84" s="54" t="s">
        <v>225</v>
      </c>
      <c r="C84" s="54" t="s">
        <v>164</v>
      </c>
      <c r="D84" s="92" t="s">
        <v>398</v>
      </c>
      <c r="E84" s="17" t="str">
        <f t="shared" si="3"/>
        <v>"[TASK] Analyze the student's code and explanation. If they completed the data flow perfectly, celebrate the 'solid foundation' and offer a 'System Extension' challenge. Otherwise, follow the 2-PHASE MENTORING PROTOCOL | " &amp;</v>
      </c>
      <c r="F84" s="54" t="s">
        <v>227</v>
      </c>
    </row>
    <row r="85" spans="2:6">
      <c r="B85" s="54" t="s">
        <v>225</v>
      </c>
      <c r="C85" s="54" t="s">
        <v>233</v>
      </c>
      <c r="D85" s="92" t="s">
        <v>275</v>
      </c>
      <c r="E85" s="17" t="str">
        <f t="shared" si="3"/>
        <v>"[LIBRARY BEING LEARNED] " &amp; $I$3 &amp; " | " &amp;</v>
      </c>
      <c r="F85" s="54" t="s">
        <v>227</v>
      </c>
    </row>
    <row r="86" spans="2:6">
      <c r="B86" s="54" t="s">
        <v>225</v>
      </c>
      <c r="C86" s="54" t="s">
        <v>174</v>
      </c>
      <c r="D86" s="92" t="s">
        <v>262</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227</v>
      </c>
    </row>
    <row r="87" spans="2:6">
      <c r="B87" s="54" t="s">
        <v>225</v>
      </c>
      <c r="C87" s="54" t="s">
        <v>506</v>
      </c>
      <c r="D87" s="92" t="s">
        <v>498</v>
      </c>
      <c r="E87" s="17" t="str">
        <f t="shared" si="3"/>
        <v>"[LANGUAGE SEED CONTEXT] " &amp; IF($AE$7 = "", "Language Seed Not Necessary", "You MUST strictly follow this seed context to enhance, adapt, and naturalize your tone, vocabulary, and instructional quality in " &amp; $B$6 &amp; ": " &amp; $AE$7) &amp; " | " &amp;</v>
      </c>
      <c r="F87" s="54" t="s">
        <v>227</v>
      </c>
    </row>
    <row r="88" spans="2:6">
      <c r="B88" s="54" t="s">
        <v>225</v>
      </c>
      <c r="C88" s="54" t="s">
        <v>218</v>
      </c>
      <c r="D88" s="92" t="s">
        <v>604</v>
      </c>
      <c r="E88" s="17" t="str">
        <f t="shared" si="3"/>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227</v>
      </c>
    </row>
    <row r="89" spans="2:6">
      <c r="B89" s="54" t="s">
        <v>226</v>
      </c>
      <c r="C89" s="54" t="s">
        <v>235</v>
      </c>
      <c r="D89" s="92"/>
      <c r="E89" s="17" t="str">
        <f t="shared" si="3"/>
        <v/>
      </c>
      <c r="F89" s="54" t="s">
        <v>227</v>
      </c>
    </row>
    <row r="90" spans="2:6">
      <c r="B90" s="54" t="s">
        <v>226</v>
      </c>
      <c r="C90" s="54" t="s">
        <v>249</v>
      </c>
      <c r="D90" s="92" t="str">
        <f>Variables!E54 &amp; " " &amp; Variables!E55 &amp; " " &amp; Variables!E56 &amp; " " &amp; Variables!E57 &amp; " | " &amp; CHAR(34) &amp; " &amp;"</f>
        <v>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v>
      </c>
      <c r="E90" s="17" t="str">
        <f t="shared" si="3"/>
        <v>"[PYTHON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v>
      </c>
      <c r="F90" s="54" t="s">
        <v>227</v>
      </c>
    </row>
    <row r="91" spans="2:6">
      <c r="B91" s="54" t="s">
        <v>279</v>
      </c>
      <c r="C91" s="54" t="s">
        <v>244</v>
      </c>
      <c r="D91" s="92" t="s">
        <v>399</v>
      </c>
      <c r="E91" s="17" t="str">
        <f t="shared" si="3"/>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227</v>
      </c>
    </row>
    <row r="92" spans="2:6">
      <c r="B92" s="54" t="s">
        <v>279</v>
      </c>
      <c r="C92" s="54" t="s">
        <v>246</v>
      </c>
      <c r="D92" s="92" t="s">
        <v>400</v>
      </c>
      <c r="E92" s="17" t="str">
        <f t="shared" si="3"/>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227</v>
      </c>
    </row>
    <row r="93" spans="2:6">
      <c r="B93" s="54" t="s">
        <v>279</v>
      </c>
      <c r="C93" s="54" t="s">
        <v>247</v>
      </c>
      <c r="D93" s="92" t="s">
        <v>401</v>
      </c>
      <c r="E93" s="17" t="str">
        <f t="shared" si="3"/>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227</v>
      </c>
    </row>
    <row r="94" spans="2:6">
      <c r="B94" s="54" t="s">
        <v>279</v>
      </c>
      <c r="C94" s="54" t="s">
        <v>250</v>
      </c>
      <c r="D94" s="92" t="s">
        <v>402</v>
      </c>
      <c r="E94" s="17" t="str">
        <f t="shared" si="3"/>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227</v>
      </c>
    </row>
    <row r="95" spans="2:6">
      <c r="B95" s="54" t="s">
        <v>279</v>
      </c>
      <c r="C95" s="54" t="s">
        <v>341</v>
      </c>
      <c r="D95" s="92" t="s">
        <v>403</v>
      </c>
      <c r="E95" s="17" t="str">
        <f t="shared" si="3"/>
        <v>"[FOOTER RULE] End your response with: '--- ⚡ *Coding5s Mentor System — Eliminating Epistemic Debt &amp; Connecting the Flow*',</v>
      </c>
      <c r="F95" s="54" t="s">
        <v>227</v>
      </c>
    </row>
    <row r="96" spans="2:6">
      <c r="B96" s="54"/>
      <c r="C96" s="54"/>
      <c r="D96" s="54"/>
      <c r="E96" s="89" t="s">
        <v>348</v>
      </c>
      <c r="F96" s="54" t="s">
        <v>227</v>
      </c>
    </row>
    <row r="97" spans="2:6">
      <c r="B97" s="54"/>
      <c r="C97" s="54"/>
      <c r="D97" s="54"/>
      <c r="E97" s="77" t="str">
        <f t="shared" ref="E97:E100" si="4">IF(D97="","",""""&amp;C97&amp;" "&amp;IF(C97="[FOOTER RULE - STRICT]",D97,IF(RIGHT(D97,6)=" | "&amp;CHAR(34)&amp;" &amp;",D97,D97&amp;" | "&amp;CHAR(34)&amp;" &amp;")))</f>
        <v/>
      </c>
      <c r="F97" s="54" t="s">
        <v>227</v>
      </c>
    </row>
    <row r="98" spans="2:6">
      <c r="B98" s="54"/>
      <c r="C98" s="54"/>
      <c r="D98" s="54"/>
      <c r="E98" s="77" t="str">
        <f t="shared" si="4"/>
        <v/>
      </c>
      <c r="F98" s="54" t="s">
        <v>227</v>
      </c>
    </row>
    <row r="99" spans="2:6">
      <c r="B99" s="54"/>
      <c r="C99" s="54"/>
      <c r="D99" s="54"/>
      <c r="E99" s="77" t="str">
        <f t="shared" si="4"/>
        <v/>
      </c>
      <c r="F99" s="54" t="s">
        <v>227</v>
      </c>
    </row>
    <row r="100" spans="2:6">
      <c r="B100" s="54"/>
      <c r="C100" s="54"/>
      <c r="D100" s="54"/>
      <c r="E100" s="77" t="str">
        <f t="shared" si="4"/>
        <v/>
      </c>
      <c r="F100" s="54" t="s">
        <v>227</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79"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454</v>
      </c>
      <c r="D2" s="81" t="s">
        <v>426</v>
      </c>
      <c r="H2" s="82"/>
      <c r="T2" s="82"/>
    </row>
    <row r="3" spans="2:29">
      <c r="B3" s="76" t="s">
        <v>224</v>
      </c>
      <c r="C3" s="76" t="s">
        <v>594</v>
      </c>
      <c r="D3" s="76" t="s">
        <v>595</v>
      </c>
      <c r="E3" s="88" t="s">
        <v>232</v>
      </c>
      <c r="F3" s="4" t="s">
        <v>227</v>
      </c>
      <c r="AC3" t="s">
        <v>227</v>
      </c>
    </row>
    <row r="4" spans="2:29">
      <c r="B4" s="75" t="s">
        <v>225</v>
      </c>
      <c r="C4" s="54" t="s">
        <v>162</v>
      </c>
      <c r="D4" s="90" t="s">
        <v>350</v>
      </c>
      <c r="E4" s="77" t="str">
        <f t="shared" ref="E4:E39" si="0">IF(D4="","",""""&amp;C4&amp;" "&amp;IF(C4="[FOOTER RULE - STRICT]",D4,IF(RIGHT(D4,6)=" | "&amp;CHAR(34)&amp;" &amp;",D4,D4&amp;" | "&amp;CHAR(34)&amp;" &amp;")))</f>
        <v>"[ROLE] Tech Lead | " &amp;</v>
      </c>
      <c r="F4" s="54" t="s">
        <v>227</v>
      </c>
    </row>
    <row r="5" spans="2:29">
      <c r="B5" s="75" t="s">
        <v>225</v>
      </c>
      <c r="C5" s="54" t="s">
        <v>164</v>
      </c>
      <c r="D5" s="90" t="s">
        <v>404</v>
      </c>
      <c r="E5" s="77" t="str">
        <f t="shared" si="0"/>
        <v>"[TASK] Provide intentionally messy but functional code for learning debugging and improvement | " &amp;</v>
      </c>
      <c r="F5" s="54" t="s">
        <v>227</v>
      </c>
    </row>
    <row r="6" spans="2:29">
      <c r="B6" s="75" t="s">
        <v>225</v>
      </c>
      <c r="C6" s="54" t="s">
        <v>166</v>
      </c>
      <c r="D6" s="90" t="s">
        <v>167</v>
      </c>
      <c r="E6" s="77" t="str">
        <f t="shared" si="0"/>
        <v>"[TOPIC] " &amp; I9 &amp; " | " &amp;</v>
      </c>
      <c r="F6" s="54" t="s">
        <v>227</v>
      </c>
    </row>
    <row r="7" spans="2:29">
      <c r="B7" s="75" t="s">
        <v>225</v>
      </c>
      <c r="C7" s="54" t="s">
        <v>168</v>
      </c>
      <c r="D7" s="90" t="s">
        <v>169</v>
      </c>
      <c r="E7" s="77" t="str">
        <f t="shared" si="0"/>
        <v>"[LEVEL] " &amp; G9 &amp; " | " &amp;</v>
      </c>
      <c r="F7" s="54" t="s">
        <v>227</v>
      </c>
    </row>
    <row r="8" spans="2:29">
      <c r="B8" s="75" t="s">
        <v>225</v>
      </c>
      <c r="C8" s="54" t="s">
        <v>170</v>
      </c>
      <c r="D8" s="90" t="s">
        <v>284</v>
      </c>
      <c r="E8" s="77" t="str">
        <f t="shared" si="0"/>
        <v>"[COUNT] " &amp; D9 &amp; " challenges | " &amp;</v>
      </c>
      <c r="F8" s="54" t="s">
        <v>227</v>
      </c>
    </row>
    <row r="9" spans="2:29">
      <c r="B9" s="75" t="s">
        <v>225</v>
      </c>
      <c r="C9" s="54" t="s">
        <v>233</v>
      </c>
      <c r="D9" s="90" t="s">
        <v>275</v>
      </c>
      <c r="E9" s="77" t="str">
        <f t="shared" si="0"/>
        <v>"[LIBRARY BEING LEARNED] " &amp; $I$3 &amp; " | " &amp;</v>
      </c>
      <c r="F9" s="54" t="s">
        <v>227</v>
      </c>
    </row>
    <row r="10" spans="2:29">
      <c r="B10" s="75" t="s">
        <v>225</v>
      </c>
      <c r="C10" s="54" t="s">
        <v>228</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10" s="77" t="str">
        <f t="shared" si="0"/>
        <v>"[ECOSYSTEM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v>
      </c>
      <c r="F10" s="54" t="s">
        <v>227</v>
      </c>
    </row>
    <row r="11" spans="2:29">
      <c r="B11" s="75" t="s">
        <v>225</v>
      </c>
      <c r="C11" s="54" t="s">
        <v>172</v>
      </c>
      <c r="D11" s="90" t="s">
        <v>405</v>
      </c>
      <c r="E11" s="77" t="str">
        <f t="shared" si="0"/>
        <v>"[PERSONA RULE] Act as a Tech Lead. A junior wrote this working but messy code. Tone: professional but exhausted by the code quality | " &amp;</v>
      </c>
      <c r="F11" s="54" t="s">
        <v>227</v>
      </c>
    </row>
    <row r="12" spans="2:29">
      <c r="B12" s="75" t="s">
        <v>225</v>
      </c>
      <c r="C12" s="54" t="s">
        <v>174</v>
      </c>
      <c r="D12" s="90" t="s">
        <v>406</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227</v>
      </c>
    </row>
    <row r="13" spans="2:29">
      <c r="B13" s="75" t="s">
        <v>225</v>
      </c>
      <c r="C13" s="54" t="s">
        <v>218</v>
      </c>
      <c r="D13" s="90" t="s">
        <v>605</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227</v>
      </c>
    </row>
    <row r="14" spans="2:29">
      <c r="B14" s="83" t="s">
        <v>225</v>
      </c>
      <c r="C14" s="54" t="s">
        <v>506</v>
      </c>
      <c r="D14" s="90" t="s">
        <v>498</v>
      </c>
      <c r="E14" s="77" t="str">
        <f t="shared" si="0"/>
        <v>"[LANGUAGE SEED CONTEXT] " &amp; IF($AE$7 = "", "Language Seed Not Necessary", "You MUST strictly follow this seed context to enhance, adapt, and naturalize your tone, vocabulary, and instructional quality in " &amp; $B$6 &amp; ": " &amp; $AE$7) &amp; " | " &amp;</v>
      </c>
      <c r="F14" s="54" t="s">
        <v>227</v>
      </c>
    </row>
    <row r="15" spans="2:29">
      <c r="B15" s="83" t="s">
        <v>226</v>
      </c>
      <c r="C15" s="54" t="s">
        <v>235</v>
      </c>
      <c r="D15" s="90"/>
      <c r="E15" s="77" t="str">
        <f t="shared" si="0"/>
        <v/>
      </c>
      <c r="F15" s="54" t="s">
        <v>227</v>
      </c>
    </row>
    <row r="16" spans="2:29">
      <c r="B16" s="83" t="s">
        <v>226</v>
      </c>
      <c r="C16" s="54" t="s">
        <v>235</v>
      </c>
      <c r="D16" s="90"/>
      <c r="E16" s="77" t="str">
        <f t="shared" si="0"/>
        <v/>
      </c>
      <c r="F16" s="54" t="s">
        <v>227</v>
      </c>
    </row>
    <row r="17" spans="2:6">
      <c r="B17" s="83" t="s">
        <v>226</v>
      </c>
      <c r="C17" s="54" t="s">
        <v>235</v>
      </c>
      <c r="D17" s="90"/>
      <c r="E17" s="77" t="str">
        <f t="shared" si="0"/>
        <v/>
      </c>
      <c r="F17" s="54" t="s">
        <v>227</v>
      </c>
    </row>
    <row r="18" spans="2:6">
      <c r="B18" s="54" t="s">
        <v>279</v>
      </c>
      <c r="C18" s="54" t="s">
        <v>183</v>
      </c>
      <c r="D18" s="90" t="s">
        <v>407</v>
      </c>
      <c r="E18" s="77" t="str">
        <f t="shared" si="0"/>
        <v>"[CODE QUALITY RULE] Code MUST be executable and correct BUT intentionally messy, inconsistent, or suboptimal | " &amp;</v>
      </c>
      <c r="F18" s="54" t="s">
        <v>227</v>
      </c>
    </row>
    <row r="19" spans="2:6">
      <c r="B19" s="54" t="s">
        <v>279</v>
      </c>
      <c r="C19" s="54" t="s">
        <v>408</v>
      </c>
      <c r="D19" s="90" t="s">
        <v>409</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227</v>
      </c>
    </row>
    <row r="20" spans="2:6">
      <c r="B20" s="54" t="s">
        <v>279</v>
      </c>
      <c r="C20" s="54" t="s">
        <v>410</v>
      </c>
      <c r="D20" s="90" t="s">
        <v>411</v>
      </c>
      <c r="E20" s="77" t="str">
        <f t="shared" si="0"/>
        <v>"[STYLE INCONSISTENCY RULE] Each challenge should feel like it was written at a different time with different formatting styles | " &amp;</v>
      </c>
      <c r="F20" s="54" t="s">
        <v>227</v>
      </c>
    </row>
    <row r="21" spans="2:6">
      <c r="B21" s="54" t="s">
        <v>279</v>
      </c>
      <c r="C21" s="54" t="s">
        <v>191</v>
      </c>
      <c r="D21" s="90" t="s">
        <v>694</v>
      </c>
      <c r="E21" s="77" t="str">
        <f t="shared" si="0"/>
        <v>"[FILE HANDLING RULE] Use correct loaders and enforce encoding='utf-8' and newline='' when applicable if the programming language supports it. | " &amp;</v>
      </c>
      <c r="F21" s="54" t="s">
        <v>227</v>
      </c>
    </row>
    <row r="22" spans="2:6">
      <c r="B22" s="54" t="s">
        <v>279</v>
      </c>
      <c r="C22" s="54" t="s">
        <v>192</v>
      </c>
      <c r="D22" s="90" t="s">
        <v>693</v>
      </c>
      <c r="E22" s="77" t="str">
        <f t="shared" si="0"/>
        <v>"[DATA TYPE RULE] Explicit casting required before calculations when the programming language requires it. | " &amp;</v>
      </c>
      <c r="F22" s="54" t="s">
        <v>227</v>
      </c>
    </row>
    <row r="23" spans="2:6">
      <c r="B23" s="54" t="s">
        <v>279</v>
      </c>
      <c r="C23" s="54" t="s">
        <v>193</v>
      </c>
      <c r="D23" s="90" t="s">
        <v>412</v>
      </c>
      <c r="E23" s="77" t="str">
        <f t="shared" si="0"/>
        <v>"[DATA ROBUSTNESS RULE] Handle missing, malformed, or inconsistent data safely | " &amp;</v>
      </c>
      <c r="F23" s="54" t="s">
        <v>227</v>
      </c>
    </row>
    <row r="24" spans="2:6">
      <c r="B24" s="54" t="s">
        <v>279</v>
      </c>
      <c r="C24" s="54" t="s">
        <v>194</v>
      </c>
      <c r="D24" s="90" t="s">
        <v>692</v>
      </c>
      <c r="E24" s="77" t="str">
        <f t="shared" si="0"/>
        <v>"[BOOLEAN HANDLING RULE] Normalize boolean values before comparison when the programming language requires it. | " &amp;</v>
      </c>
      <c r="F24" s="54" t="s">
        <v>227</v>
      </c>
    </row>
    <row r="25" spans="2:6">
      <c r="B25" s="54" t="s">
        <v>279</v>
      </c>
      <c r="C25" s="54" t="s">
        <v>195</v>
      </c>
      <c r="D25" s="90" t="s">
        <v>413</v>
      </c>
      <c r="E25" s="77" t="str">
        <f t="shared" si="0"/>
        <v>"[DATA CONSISTENCY RULE] Respect dataset schema | " &amp;</v>
      </c>
      <c r="F25" s="54" t="s">
        <v>227</v>
      </c>
    </row>
    <row r="26" spans="2:6">
      <c r="B26" s="54" t="s">
        <v>279</v>
      </c>
      <c r="C26" s="54" t="s">
        <v>210</v>
      </c>
      <c r="D26" s="90" t="s">
        <v>289</v>
      </c>
      <c r="E26" s="77" t="str">
        <f t="shared" si="0"/>
        <v>"[FORMAT RULE] Only valid markdown code blocks allowed | " &amp;</v>
      </c>
      <c r="F26" s="54" t="s">
        <v>227</v>
      </c>
    </row>
    <row r="27" spans="2:6">
      <c r="B27" s="54" t="s">
        <v>279</v>
      </c>
      <c r="C27" s="54" t="s">
        <v>212</v>
      </c>
      <c r="D27" s="90" t="s">
        <v>290</v>
      </c>
      <c r="E27" s="77" t="str">
        <f t="shared" si="0"/>
        <v>"[LANGUAGE TAG RULE] ALWAYS label markdown code blocks with the correct underlying programming language (e.g., python, javascript, sql) | " &amp;</v>
      </c>
      <c r="F27" s="54" t="s">
        <v>227</v>
      </c>
    </row>
    <row r="28" spans="2:6">
      <c r="B28" s="54" t="s">
        <v>279</v>
      </c>
      <c r="C28" s="54" t="s">
        <v>214</v>
      </c>
      <c r="D28" s="90" t="s">
        <v>414</v>
      </c>
      <c r="E28" s="77" t="str">
        <f t="shared" si="0"/>
        <v>"[OUTPUT FORMAT RULE] Monetary values formatted with '$', commas, 2 decimals | " &amp;</v>
      </c>
      <c r="F28" s="54" t="s">
        <v>227</v>
      </c>
    </row>
    <row r="29" spans="2:6">
      <c r="B29" s="54" t="s">
        <v>279</v>
      </c>
      <c r="C29" s="54" t="s">
        <v>219</v>
      </c>
      <c r="D29" s="90" t="s">
        <v>415</v>
      </c>
      <c r="E29" s="77" t="str">
        <f t="shared" si="0"/>
        <v>"[OUTPUT] Only header, dataset summary or statement (if any), intro, challenges, code, outputs, and footer | " &amp;</v>
      </c>
      <c r="F29" s="54" t="s">
        <v>227</v>
      </c>
    </row>
    <row r="30" spans="2:6">
      <c r="B30" s="54" t="s">
        <v>279</v>
      </c>
      <c r="C30" s="54" t="s">
        <v>176</v>
      </c>
      <c r="D30" s="90" t="s">
        <v>354</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227</v>
      </c>
    </row>
    <row r="31" spans="2:6">
      <c r="B31" s="54" t="s">
        <v>279</v>
      </c>
      <c r="C31" s="54" t="s">
        <v>177</v>
      </c>
      <c r="D31" s="90" t="s">
        <v>416</v>
      </c>
      <c r="E31" s="77" t="str">
        <f t="shared" si="0"/>
        <v>"[DATA SUMMARY FORMAT RULE] When a dataset is present, you MUST display IMMEDIATELY AFTER THE HEADER: Dataset Summary: - File Type: - Columns / Fields: - Data Types: - Notes: | " &amp;</v>
      </c>
      <c r="F31" s="54" t="s">
        <v>227</v>
      </c>
    </row>
    <row r="32" spans="2:6">
      <c r="B32" s="54" t="s">
        <v>279</v>
      </c>
      <c r="C32" s="54" t="s">
        <v>190</v>
      </c>
      <c r="D32" s="90" t="s">
        <v>417</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227</v>
      </c>
    </row>
    <row r="33" spans="2:6">
      <c r="B33" s="54" t="s">
        <v>279</v>
      </c>
      <c r="C33" s="54" t="s">
        <v>179</v>
      </c>
      <c r="D33" s="90" t="s">
        <v>418</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227</v>
      </c>
    </row>
    <row r="34" spans="2:6">
      <c r="B34" s="54" t="s">
        <v>279</v>
      </c>
      <c r="C34" s="54" t="s">
        <v>419</v>
      </c>
      <c r="D34" s="90" t="s">
        <v>420</v>
      </c>
      <c r="E34" s="77" t="str">
        <f t="shared" si="0"/>
        <v>"[REVIEW INTENT RULE] The user is expected to review, identify issues, and refactor the code to production-level quality | " &amp;</v>
      </c>
      <c r="F34" s="54" t="s">
        <v>227</v>
      </c>
    </row>
    <row r="35" spans="2:6">
      <c r="B35" s="54" t="s">
        <v>279</v>
      </c>
      <c r="C35" s="54" t="s">
        <v>181</v>
      </c>
      <c r="D35" s="90" t="s">
        <v>421</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227</v>
      </c>
    </row>
    <row r="36" spans="2:6">
      <c r="B36" s="54" t="s">
        <v>279</v>
      </c>
      <c r="C36" s="54" t="s">
        <v>197</v>
      </c>
      <c r="D36" s="90" t="s">
        <v>422</v>
      </c>
      <c r="E36" s="77" t="str">
        <f t="shared" si="0"/>
        <v>"[SUPPORT FILES RULE] If env/config is used, include: 1. Instructional sentence 2. File content in markdown code block 3. BEFORE the main code | " &amp;</v>
      </c>
      <c r="F36" s="54" t="s">
        <v>227</v>
      </c>
    </row>
    <row r="37" spans="2:6">
      <c r="B37" s="54" t="s">
        <v>279</v>
      </c>
      <c r="C37" s="54" t="s">
        <v>198</v>
      </c>
      <c r="D37" s="90" t="s">
        <v>423</v>
      </c>
      <c r="E37" s="77" t="str">
        <f t="shared" si="0"/>
        <v>"[DIFFICULTY RULE] Complexity MUST match level | " &amp;</v>
      </c>
      <c r="F37" s="54" t="s">
        <v>227</v>
      </c>
    </row>
    <row r="38" spans="2:6">
      <c r="B38" s="54" t="s">
        <v>279</v>
      </c>
      <c r="C38" s="54" t="s">
        <v>424</v>
      </c>
      <c r="D38" s="90" t="s">
        <v>425</v>
      </c>
      <c r="E38" s="77" t="str">
        <f t="shared" si="0"/>
        <v>"[DIFFICULTY CONSISTENCY RULE] All challenges MUST have similar complexity and length, even if coding styles differ | " &amp;</v>
      </c>
      <c r="F38" s="54" t="s">
        <v>227</v>
      </c>
    </row>
    <row r="39" spans="2:6">
      <c r="B39" s="54" t="s">
        <v>279</v>
      </c>
      <c r="C39" s="54" t="s">
        <v>223</v>
      </c>
      <c r="D39" s="90" t="s">
        <v>378</v>
      </c>
      <c r="E39" s="77" t="str">
        <f t="shared" si="0"/>
        <v>"[FOOTER RULE - STRICT] End your entire response EXACTLY with this markdown string (ensure all code blocks are closed before it):" &amp; CHAR(10) &amp; "---" &amp; CHAR(10) &amp; "⚡ *Coding5s System - Learn Programming by Writing Code - Coding5S.com*",</v>
      </c>
      <c r="F39" s="54" t="s">
        <v>227</v>
      </c>
    </row>
    <row r="40" spans="2:6">
      <c r="B40" s="54"/>
      <c r="C40" s="54"/>
      <c r="D40" s="90"/>
      <c r="E40" s="88" t="s">
        <v>427</v>
      </c>
      <c r="F40" s="54" t="s">
        <v>227</v>
      </c>
    </row>
    <row r="41" spans="2:6">
      <c r="B41" s="54"/>
      <c r="C41" s="54"/>
      <c r="D41" s="90"/>
      <c r="E41" s="77"/>
      <c r="F41" s="54"/>
    </row>
    <row r="42" spans="2:6">
      <c r="B42" s="74"/>
      <c r="C42" s="74"/>
      <c r="E42" s="86"/>
    </row>
    <row r="43" spans="2:6">
      <c r="B43" s="74"/>
      <c r="C43" s="74"/>
      <c r="E43" s="86"/>
    </row>
    <row r="44" spans="2:6" ht="36">
      <c r="B44" s="79" t="s">
        <v>453</v>
      </c>
      <c r="C44" s="74"/>
      <c r="E44" s="86"/>
    </row>
    <row r="45" spans="2:6">
      <c r="B45" s="76" t="s">
        <v>272</v>
      </c>
      <c r="C45" s="76" t="s">
        <v>594</v>
      </c>
      <c r="D45" s="76" t="s">
        <v>595</v>
      </c>
      <c r="E45" s="88" t="s">
        <v>273</v>
      </c>
      <c r="F45" s="32" t="s">
        <v>227</v>
      </c>
    </row>
    <row r="46" spans="2:6">
      <c r="B46" s="54" t="s">
        <v>225</v>
      </c>
      <c r="C46" s="54" t="s">
        <v>162</v>
      </c>
      <c r="D46" s="90" t="s">
        <v>350</v>
      </c>
      <c r="E46" s="77" t="str">
        <f>IF(D46="","",""""&amp;C46&amp;" "&amp;IF(C46="[FOOTER RULE - STRICT]",D46,IF(RIGHT(D46,6)=" | "&amp;CHAR(34)&amp;" &amp;",D46,D46&amp;" | "&amp;CHAR(34)&amp;" &amp;")))</f>
        <v>"[ROLE] Tech Lead | " &amp;</v>
      </c>
      <c r="F46" s="32" t="s">
        <v>227</v>
      </c>
    </row>
    <row r="47" spans="2:6">
      <c r="B47" s="54" t="s">
        <v>225</v>
      </c>
      <c r="C47" s="54" t="s">
        <v>164</v>
      </c>
      <c r="D47" s="90" t="s">
        <v>428</v>
      </c>
      <c r="E47" s="77" t="str">
        <f t="shared" ref="E47:E76" si="1">IF(D47="","",""""&amp;C47&amp;" "&amp;IF(C47="[FOOTER RULE - STRICT]",D47,IF(RIGHT(D47,6)=" | "&amp;CHAR(34)&amp;" &amp;",D47,D47&amp;" | "&amp;CHAR(34)&amp;" &amp;")))</f>
        <v>"[TASK] Provide a messy but functional project for refactoring | " &amp;</v>
      </c>
      <c r="F47" s="32" t="s">
        <v>227</v>
      </c>
    </row>
    <row r="48" spans="2:6">
      <c r="B48" s="54" t="s">
        <v>225</v>
      </c>
      <c r="C48" s="54" t="s">
        <v>324</v>
      </c>
      <c r="D48" s="90" t="s">
        <v>167</v>
      </c>
      <c r="E48" s="77" t="str">
        <f t="shared" si="1"/>
        <v>"[PROJECT] " &amp; I9 &amp; " | " &amp;</v>
      </c>
      <c r="F48" s="32" t="s">
        <v>227</v>
      </c>
    </row>
    <row r="49" spans="2:6">
      <c r="B49" s="54" t="s">
        <v>225</v>
      </c>
      <c r="C49" s="54" t="s">
        <v>260</v>
      </c>
      <c r="D49" s="90" t="s">
        <v>261</v>
      </c>
      <c r="E49" s="77" t="str">
        <f t="shared" si="1"/>
        <v>"[TOPICS USED] " &amp; B9 &amp; " | " &amp;</v>
      </c>
      <c r="F49" s="32" t="s">
        <v>227</v>
      </c>
    </row>
    <row r="50" spans="2:6">
      <c r="B50" s="54" t="s">
        <v>225</v>
      </c>
      <c r="C50" s="54" t="s">
        <v>168</v>
      </c>
      <c r="D50" s="90" t="s">
        <v>169</v>
      </c>
      <c r="E50" s="77" t="str">
        <f t="shared" si="1"/>
        <v>"[LEVEL] " &amp; G9 &amp; " | " &amp;</v>
      </c>
      <c r="F50" s="32" t="s">
        <v>227</v>
      </c>
    </row>
    <row r="51" spans="2:6">
      <c r="B51" s="54" t="s">
        <v>225</v>
      </c>
      <c r="C51" s="54" t="s">
        <v>172</v>
      </c>
      <c r="D51" s="90" t="s">
        <v>429</v>
      </c>
      <c r="E51" s="77" t="str">
        <f t="shared" si="1"/>
        <v>"[PERSONA RULE] Act as a Tech Lead. A junior wrote this working but messy code. Tone: professional but exhausted | " &amp;</v>
      </c>
      <c r="F51" s="32" t="s">
        <v>227</v>
      </c>
    </row>
    <row r="52" spans="2:6">
      <c r="B52" s="54" t="s">
        <v>225</v>
      </c>
      <c r="C52" s="54" t="s">
        <v>218</v>
      </c>
      <c r="D52" s="90" t="s">
        <v>606</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227</v>
      </c>
    </row>
    <row r="53" spans="2:6">
      <c r="B53" s="54" t="s">
        <v>225</v>
      </c>
      <c r="C53" s="54" t="s">
        <v>233</v>
      </c>
      <c r="D53" s="90" t="s">
        <v>275</v>
      </c>
      <c r="E53" s="77" t="str">
        <f t="shared" si="1"/>
        <v>"[LIBRARY BEING LEARNED] " &amp; $I$3 &amp; " | " &amp;</v>
      </c>
      <c r="F53" s="32" t="s">
        <v>227</v>
      </c>
    </row>
    <row r="54" spans="2:6">
      <c r="B54" s="75" t="s">
        <v>225</v>
      </c>
      <c r="C54" s="54" t="s">
        <v>228</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54" s="77"/>
      <c r="F54" s="32"/>
    </row>
    <row r="55" spans="2:6">
      <c r="B55" s="54" t="s">
        <v>225</v>
      </c>
      <c r="C55" s="54" t="s">
        <v>174</v>
      </c>
      <c r="D55" s="90" t="s">
        <v>262</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227</v>
      </c>
    </row>
    <row r="56" spans="2:6">
      <c r="B56" s="54" t="s">
        <v>225</v>
      </c>
      <c r="C56" s="54" t="s">
        <v>506</v>
      </c>
      <c r="D56" s="90" t="s">
        <v>498</v>
      </c>
      <c r="E56" s="77" t="str">
        <f t="shared" si="1"/>
        <v>"[LANGUAGE SEED CONTEXT] " &amp; IF($AE$7 = "", "Language Seed Not Necessary", "You MUST strictly follow this seed context to enhance, adapt, and naturalize your tone, vocabulary, and instructional quality in " &amp; $B$6 &amp; ": " &amp; $AE$7) &amp; " | " &amp;</v>
      </c>
      <c r="F56" s="32" t="s">
        <v>227</v>
      </c>
    </row>
    <row r="57" spans="2:6">
      <c r="B57" s="54" t="s">
        <v>226</v>
      </c>
      <c r="C57" s="54" t="s">
        <v>235</v>
      </c>
      <c r="D57" s="90"/>
      <c r="E57" s="77" t="str">
        <f t="shared" si="1"/>
        <v/>
      </c>
      <c r="F57" s="32" t="s">
        <v>227</v>
      </c>
    </row>
    <row r="58" spans="2:6">
      <c r="B58" s="54" t="s">
        <v>226</v>
      </c>
      <c r="C58" s="54" t="s">
        <v>235</v>
      </c>
      <c r="D58" s="90"/>
      <c r="E58" s="77" t="str">
        <f t="shared" si="1"/>
        <v/>
      </c>
      <c r="F58" s="32" t="s">
        <v>227</v>
      </c>
    </row>
    <row r="59" spans="2:6">
      <c r="B59" s="54" t="s">
        <v>226</v>
      </c>
      <c r="C59" s="54" t="s">
        <v>235</v>
      </c>
      <c r="D59" s="90"/>
      <c r="E59" s="77" t="str">
        <f t="shared" si="1"/>
        <v/>
      </c>
      <c r="F59" s="32" t="s">
        <v>227</v>
      </c>
    </row>
    <row r="60" spans="2:6">
      <c r="B60" s="54" t="s">
        <v>279</v>
      </c>
      <c r="C60" s="54" t="s">
        <v>183</v>
      </c>
      <c r="D60" s="90" t="s">
        <v>430</v>
      </c>
      <c r="E60" s="77" t="str">
        <f t="shared" si="1"/>
        <v>"[CODE QUALITY RULE] Code MUST be correct and executable but not perfectly clean | " &amp;</v>
      </c>
      <c r="F60" s="32" t="s">
        <v>227</v>
      </c>
    </row>
    <row r="61" spans="2:6">
      <c r="B61" s="54" t="s">
        <v>279</v>
      </c>
      <c r="C61" s="54" t="s">
        <v>408</v>
      </c>
      <c r="D61" s="90" t="s">
        <v>431</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227</v>
      </c>
    </row>
    <row r="62" spans="2:6">
      <c r="B62" s="54" t="s">
        <v>279</v>
      </c>
      <c r="C62" s="54" t="s">
        <v>193</v>
      </c>
      <c r="D62" s="90" t="s">
        <v>432</v>
      </c>
      <c r="E62" s="77" t="str">
        <f t="shared" si="1"/>
        <v>"[DATA ROBUSTNESS RULE] Handle real-world data safely | " &amp;</v>
      </c>
      <c r="F62" s="32" t="s">
        <v>227</v>
      </c>
    </row>
    <row r="63" spans="2:6">
      <c r="B63" s="54" t="s">
        <v>279</v>
      </c>
      <c r="C63" s="54" t="s">
        <v>210</v>
      </c>
      <c r="D63" s="90" t="s">
        <v>289</v>
      </c>
      <c r="E63" s="77" t="str">
        <f t="shared" si="1"/>
        <v>"[FORMAT RULE] Only valid markdown code blocks allowed | " &amp;</v>
      </c>
      <c r="F63" s="32" t="s">
        <v>227</v>
      </c>
    </row>
    <row r="64" spans="2:6">
      <c r="B64" s="54" t="s">
        <v>279</v>
      </c>
      <c r="C64" s="54" t="s">
        <v>212</v>
      </c>
      <c r="D64" s="90" t="s">
        <v>290</v>
      </c>
      <c r="E64" s="77" t="str">
        <f t="shared" si="1"/>
        <v>"[LANGUAGE TAG RULE] ALWAYS label markdown code blocks with the correct underlying programming language (e.g., python, javascript, sql) | " &amp;</v>
      </c>
      <c r="F64" s="32" t="s">
        <v>227</v>
      </c>
    </row>
    <row r="65" spans="2:6">
      <c r="B65" s="54" t="s">
        <v>279</v>
      </c>
      <c r="C65" s="54" t="s">
        <v>176</v>
      </c>
      <c r="D65" s="90" t="s">
        <v>433</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227</v>
      </c>
    </row>
    <row r="66" spans="2:6">
      <c r="B66" s="54" t="s">
        <v>279</v>
      </c>
      <c r="C66" s="54" t="s">
        <v>190</v>
      </c>
      <c r="D66" s="90" t="s">
        <v>434</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227</v>
      </c>
    </row>
    <row r="67" spans="2:6">
      <c r="B67" s="54" t="s">
        <v>279</v>
      </c>
      <c r="C67" s="54" t="s">
        <v>179</v>
      </c>
      <c r="D67" s="90" t="s">
        <v>435</v>
      </c>
      <c r="E67" s="77" t="str">
        <f t="shared" si="1"/>
        <v>"[OUTPUT CONTRACT] EXACTLY 1 project. Structure MUST be: 1. Tech Lead Intro Email 2. Project: Objective (max 6 lines), Expected Output (code block), Dirty Code | " &amp;</v>
      </c>
      <c r="F67" s="32" t="s">
        <v>227</v>
      </c>
    </row>
    <row r="68" spans="2:6">
      <c r="B68" s="54" t="s">
        <v>279</v>
      </c>
      <c r="C68" s="54" t="s">
        <v>419</v>
      </c>
      <c r="D68" s="90" t="s">
        <v>436</v>
      </c>
      <c r="E68" s="77" t="str">
        <f t="shared" si="1"/>
        <v>"[REVIEW INTENT RULE] The user is expected to review and refactor the project to improve structure, readability, and maintainability | " &amp;</v>
      </c>
      <c r="F68" s="32" t="s">
        <v>227</v>
      </c>
    </row>
    <row r="69" spans="2:6">
      <c r="B69" s="54" t="s">
        <v>279</v>
      </c>
      <c r="C69" s="54" t="s">
        <v>181</v>
      </c>
      <c r="D69" s="90" t="s">
        <v>437</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227</v>
      </c>
    </row>
    <row r="70" spans="2:6">
      <c r="B70" s="54" t="s">
        <v>279</v>
      </c>
      <c r="C70" s="54" t="s">
        <v>197</v>
      </c>
      <c r="D70" s="90" t="s">
        <v>438</v>
      </c>
      <c r="E70" s="77" t="str">
        <f t="shared" si="1"/>
        <v>"[SUPPORT FILES RULE] Include config files before code if needed | " &amp;</v>
      </c>
      <c r="F70" s="32" t="s">
        <v>227</v>
      </c>
    </row>
    <row r="71" spans="2:6">
      <c r="B71" s="54" t="s">
        <v>279</v>
      </c>
      <c r="C71" s="54" t="s">
        <v>267</v>
      </c>
      <c r="D71" s="90" t="s">
        <v>439</v>
      </c>
      <c r="E71" s="77" t="str">
        <f t="shared" si="1"/>
        <v>"[EXECUTION RULE] Code MUST run and produce correct output | " &amp;</v>
      </c>
      <c r="F71" s="32" t="s">
        <v>227</v>
      </c>
    </row>
    <row r="72" spans="2:6">
      <c r="B72" s="54" t="s">
        <v>279</v>
      </c>
      <c r="C72" s="54" t="s">
        <v>215</v>
      </c>
      <c r="D72" s="90" t="s">
        <v>440</v>
      </c>
      <c r="E72" s="77" t="str">
        <f t="shared" si="1"/>
        <v>"[CONSISTENCY RULE] Project must match objective | " &amp;</v>
      </c>
      <c r="F72" s="32" t="s">
        <v>227</v>
      </c>
    </row>
    <row r="73" spans="2:6">
      <c r="B73" s="54" t="s">
        <v>279</v>
      </c>
      <c r="C73" s="54" t="s">
        <v>219</v>
      </c>
      <c r="D73" s="90" t="s">
        <v>441</v>
      </c>
      <c r="E73" s="77" t="str">
        <f t="shared" si="1"/>
        <v>"[OUTPUT] Only header, dataset summary or statement (if any), intro email, objective, expected output, code, and footer | " &amp;</v>
      </c>
      <c r="F73" s="32" t="s">
        <v>227</v>
      </c>
    </row>
    <row r="74" spans="2:6">
      <c r="B74" s="54" t="s">
        <v>279</v>
      </c>
      <c r="C74" s="54" t="s">
        <v>223</v>
      </c>
      <c r="D74" s="90" t="s">
        <v>392</v>
      </c>
      <c r="E74" s="77" t="str">
        <f t="shared" si="1"/>
        <v>"[FOOTER RULE - STRICT] End your entire response EXACTLY with this markdown string (ensure all code blocks are closed before it):" &amp; CHAR(10) &amp; "---" &amp; CHAR(10) &amp; "⚡ *Coding5s System - Learn Programming by Writing Code - Coding5S.com*")</v>
      </c>
      <c r="F74" s="32" t="s">
        <v>227</v>
      </c>
    </row>
    <row r="75" spans="2:6">
      <c r="B75" s="54"/>
      <c r="C75" s="54"/>
      <c r="D75" s="90"/>
      <c r="E75" s="77" t="str">
        <f t="shared" si="1"/>
        <v/>
      </c>
      <c r="F75" s="32" t="s">
        <v>227</v>
      </c>
    </row>
    <row r="76" spans="2:6">
      <c r="B76" s="54"/>
      <c r="C76" s="54"/>
      <c r="D76" s="90"/>
      <c r="E76" s="77" t="str">
        <f t="shared" si="1"/>
        <v/>
      </c>
      <c r="F76" s="32" t="s">
        <v>227</v>
      </c>
    </row>
    <row r="77" spans="2:6">
      <c r="E77" s="86"/>
      <c r="F77" t="s">
        <v>227</v>
      </c>
    </row>
    <row r="79" spans="2:6" ht="36">
      <c r="B79" s="80" t="s">
        <v>452</v>
      </c>
    </row>
    <row r="80" spans="2:6">
      <c r="B80" s="76" t="s">
        <v>224</v>
      </c>
      <c r="C80" s="76" t="s">
        <v>594</v>
      </c>
      <c r="D80" s="76" t="s">
        <v>595</v>
      </c>
      <c r="E80" s="89" t="s">
        <v>240</v>
      </c>
      <c r="F80" s="54" t="s">
        <v>227</v>
      </c>
    </row>
    <row r="81" spans="2:6">
      <c r="B81" s="54" t="s">
        <v>225</v>
      </c>
      <c r="C81" s="54" t="s">
        <v>442</v>
      </c>
      <c r="D81" s="90" t="s">
        <v>443</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227</v>
      </c>
    </row>
    <row r="82" spans="2:6">
      <c r="B82" s="54" t="s">
        <v>225</v>
      </c>
      <c r="C82" s="54" t="s">
        <v>242</v>
      </c>
      <c r="D82" s="90" t="s">
        <v>444</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227</v>
      </c>
    </row>
    <row r="83" spans="2:6">
      <c r="B83" s="54" t="s">
        <v>225</v>
      </c>
      <c r="C83" s="54" t="s">
        <v>243</v>
      </c>
      <c r="D83" s="90" t="s">
        <v>445</v>
      </c>
      <c r="E83" s="17" t="str">
        <f t="shared" si="2"/>
        <v>"[CONTEXT] You are performing a Code Review for a " &amp; IF(UPPER(H9)="PROJECT", "PROJECT: " &amp; I9 &amp; ". Topics involved: " &amp; B9 &amp; ". Project objective: " &amp; J9, "TOPIC: " &amp; I9 &amp; ". Topic details: " &amp; J9) &amp; " | " &amp;</v>
      </c>
      <c r="F83" s="54" t="s">
        <v>227</v>
      </c>
    </row>
    <row r="84" spans="2:6">
      <c r="B84" s="54" t="s">
        <v>225</v>
      </c>
      <c r="C84" s="54" t="s">
        <v>164</v>
      </c>
      <c r="D84" s="90" t="s">
        <v>446</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227</v>
      </c>
    </row>
    <row r="85" spans="2:6">
      <c r="B85" s="54" t="s">
        <v>225</v>
      </c>
      <c r="C85" s="54" t="s">
        <v>233</v>
      </c>
      <c r="D85" s="90" t="s">
        <v>275</v>
      </c>
      <c r="E85" s="17" t="str">
        <f t="shared" si="2"/>
        <v>"[LIBRARY BEING LEARNED] " &amp; $I$3 &amp; " | " &amp;</v>
      </c>
      <c r="F85" s="54" t="s">
        <v>227</v>
      </c>
    </row>
    <row r="86" spans="2:6">
      <c r="B86" s="54" t="s">
        <v>225</v>
      </c>
      <c r="C86" s="54" t="s">
        <v>174</v>
      </c>
      <c r="D86" s="90" t="s">
        <v>262</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227</v>
      </c>
    </row>
    <row r="87" spans="2:6">
      <c r="B87" s="54" t="s">
        <v>225</v>
      </c>
      <c r="C87" s="54" t="s">
        <v>506</v>
      </c>
      <c r="D87" s="90" t="s">
        <v>498</v>
      </c>
      <c r="E87" s="17" t="str">
        <f t="shared" si="2"/>
        <v>"[LANGUAGE SEED CONTEXT] " &amp; IF($AE$7 = "", "Language Seed Not Necessary", "You MUST strictly follow this seed context to enhance, adapt, and naturalize your tone, vocabulary, and instructional quality in " &amp; $B$6 &amp; ": " &amp; $AE$7) &amp; " | " &amp;</v>
      </c>
      <c r="F87" s="54" t="s">
        <v>227</v>
      </c>
    </row>
    <row r="88" spans="2:6">
      <c r="B88" s="54" t="s">
        <v>225</v>
      </c>
      <c r="C88" s="54" t="s">
        <v>218</v>
      </c>
      <c r="D88" s="90" t="s">
        <v>607</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227</v>
      </c>
    </row>
    <row r="89" spans="2:6">
      <c r="B89" s="54" t="s">
        <v>226</v>
      </c>
      <c r="C89" s="54" t="s">
        <v>235</v>
      </c>
      <c r="D89" s="90"/>
      <c r="E89" s="17" t="str">
        <f t="shared" si="2"/>
        <v/>
      </c>
      <c r="F89" s="54" t="s">
        <v>227</v>
      </c>
    </row>
    <row r="90" spans="2:6">
      <c r="B90" s="54" t="s">
        <v>226</v>
      </c>
      <c r="C90" s="54" t="s">
        <v>235</v>
      </c>
      <c r="D90" s="90"/>
      <c r="E90" s="17" t="str">
        <f t="shared" si="2"/>
        <v/>
      </c>
      <c r="F90" s="54" t="s">
        <v>227</v>
      </c>
    </row>
    <row r="91" spans="2:6">
      <c r="B91" s="54" t="s">
        <v>226</v>
      </c>
      <c r="C91" s="54" t="s">
        <v>249</v>
      </c>
      <c r="D91" s="90" t="str">
        <f>Variables!E58 &amp; " | " &amp; CHAR(34) &amp; " &amp;"</f>
        <v>Code MUST adhere strictly to Effective Dart style guidelines. Use camelCase for variables/functions, PascalCase for classes, snake_case for files. Avoid global state; emphasize strict typing and sound async architectures. | " &amp;</v>
      </c>
      <c r="E91" s="17" t="str">
        <f t="shared" si="2"/>
        <v>"[PYTHON QUALITY RULE - STRICT] Code MUST adhere strictly to Effective Dart style guidelines. Use camelCase for variables/functions, PascalCase for classes, snake_case for files. Avoid global state; emphasize strict typing and sound async architectures. | " &amp;</v>
      </c>
      <c r="F91" s="54" t="s">
        <v>227</v>
      </c>
    </row>
    <row r="92" spans="2:6">
      <c r="B92" s="54" t="s">
        <v>279</v>
      </c>
      <c r="C92" s="54" t="s">
        <v>244</v>
      </c>
      <c r="D92" s="90" t="s">
        <v>447</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227</v>
      </c>
    </row>
    <row r="93" spans="2:6">
      <c r="B93" s="54" t="s">
        <v>279</v>
      </c>
      <c r="C93" s="54" t="s">
        <v>246</v>
      </c>
      <c r="D93" s="90" t="s">
        <v>448</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227</v>
      </c>
    </row>
    <row r="94" spans="2:6">
      <c r="B94" s="54" t="s">
        <v>279</v>
      </c>
      <c r="C94" s="54" t="s">
        <v>247</v>
      </c>
      <c r="D94" s="90" t="s">
        <v>449</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227</v>
      </c>
    </row>
    <row r="95" spans="2:6">
      <c r="B95" s="54" t="s">
        <v>279</v>
      </c>
      <c r="C95" s="54" t="s">
        <v>250</v>
      </c>
      <c r="D95" s="90" t="s">
        <v>450</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227</v>
      </c>
    </row>
    <row r="96" spans="2:6">
      <c r="B96" s="54" t="s">
        <v>279</v>
      </c>
      <c r="C96" s="54" t="s">
        <v>341</v>
      </c>
      <c r="D96" s="90" t="s">
        <v>515</v>
      </c>
      <c r="E96" s="17" t="str">
        <f t="shared" si="2"/>
        <v>"[FOOTER RULE] End your response with: '--- ⚡ *Coding5s Mentor System — Eliminating Technical Debt with Elegance*'",</v>
      </c>
      <c r="F96" s="54" t="s">
        <v>227</v>
      </c>
    </row>
    <row r="97" spans="2:6">
      <c r="B97" s="54"/>
      <c r="C97" s="54"/>
      <c r="D97" s="90"/>
      <c r="E97" s="88" t="s">
        <v>451</v>
      </c>
      <c r="F97" s="54" t="s">
        <v>227</v>
      </c>
    </row>
    <row r="98" spans="2:6">
      <c r="B98" s="54"/>
      <c r="C98" s="54"/>
      <c r="D98" s="90"/>
      <c r="E98" s="77" t="str">
        <f t="shared" ref="E98:E100" si="3">IF(D98="","",""""&amp;C98&amp;" "&amp;IF(C98="[FOOTER RULE - STRICT]",D98,IF(RIGHT(D98,6)=" | "&amp;CHAR(34)&amp;" &amp;",D98,D98&amp;" | "&amp;CHAR(34)&amp;" &amp;")))</f>
        <v/>
      </c>
      <c r="F98" s="54" t="s">
        <v>227</v>
      </c>
    </row>
    <row r="99" spans="2:6">
      <c r="B99" s="54"/>
      <c r="C99" s="54"/>
      <c r="D99" s="90"/>
      <c r="E99" s="77" t="str">
        <f t="shared" si="3"/>
        <v/>
      </c>
      <c r="F99" s="54" t="s">
        <v>227</v>
      </c>
    </row>
    <row r="100" spans="2:6">
      <c r="B100" s="54"/>
      <c r="C100" s="54"/>
      <c r="D100" s="90"/>
      <c r="E100" s="77" t="str">
        <f t="shared" si="3"/>
        <v/>
      </c>
      <c r="F100" s="54" t="s">
        <v>227</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3"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463</v>
      </c>
      <c r="D2" s="81" t="s">
        <v>464</v>
      </c>
      <c r="H2" s="82"/>
      <c r="T2" s="82"/>
    </row>
    <row r="3" spans="2:29">
      <c r="B3" s="76" t="s">
        <v>224</v>
      </c>
      <c r="C3" s="76" t="s">
        <v>594</v>
      </c>
      <c r="D3" s="76" t="s">
        <v>595</v>
      </c>
      <c r="E3" s="88" t="s">
        <v>232</v>
      </c>
      <c r="F3" s="4" t="s">
        <v>227</v>
      </c>
      <c r="AC3" t="s">
        <v>227</v>
      </c>
    </row>
    <row r="4" spans="2:29">
      <c r="B4" s="75" t="s">
        <v>225</v>
      </c>
      <c r="C4" s="54" t="s">
        <v>162</v>
      </c>
      <c r="D4" s="91" t="s">
        <v>467</v>
      </c>
      <c r="E4" s="77" t="str">
        <f t="shared" ref="E4:E41" si="0">IF(D4="","",""""&amp;C4&amp;" "&amp;IF(C4="[FOOTER RULE - STRICT]",D4,IF(RIGHT(D4,6)=" | "&amp;CHAR(34)&amp;" &amp;",D4,D4&amp;" | "&amp;CHAR(34)&amp;" &amp;")))</f>
        <v>"[ROLE] Tech Product Manager assigning a " &amp; $I$2 &amp; " Jira Ticket | " &amp;</v>
      </c>
      <c r="F4" s="54" t="s">
        <v>227</v>
      </c>
    </row>
    <row r="5" spans="2:29">
      <c r="B5" s="75" t="s">
        <v>225</v>
      </c>
      <c r="C5" s="54" t="s">
        <v>164</v>
      </c>
      <c r="D5" s="91" t="s">
        <v>468</v>
      </c>
      <c r="E5" s="77" t="str">
        <f t="shared" si="0"/>
        <v>"[TASK] Provide a guided implementation exercise with full solution for learning purposes | " &amp;</v>
      </c>
      <c r="F5" s="54" t="s">
        <v>227</v>
      </c>
    </row>
    <row r="6" spans="2:29">
      <c r="B6" s="75" t="s">
        <v>225</v>
      </c>
      <c r="C6" s="54" t="s">
        <v>166</v>
      </c>
      <c r="D6" s="91" t="s">
        <v>167</v>
      </c>
      <c r="E6" s="77" t="str">
        <f t="shared" si="0"/>
        <v>"[TOPIC] " &amp; I9 &amp; " | " &amp;</v>
      </c>
      <c r="F6" s="54" t="s">
        <v>227</v>
      </c>
    </row>
    <row r="7" spans="2:29">
      <c r="B7" s="75" t="s">
        <v>225</v>
      </c>
      <c r="C7" s="54" t="s">
        <v>168</v>
      </c>
      <c r="D7" s="91" t="s">
        <v>169</v>
      </c>
      <c r="E7" s="77" t="str">
        <f t="shared" si="0"/>
        <v>"[LEVEL] " &amp; G9 &amp; " | " &amp;</v>
      </c>
      <c r="F7" s="54" t="s">
        <v>227</v>
      </c>
    </row>
    <row r="8" spans="2:29">
      <c r="B8" s="75" t="s">
        <v>225</v>
      </c>
      <c r="C8" s="54" t="s">
        <v>233</v>
      </c>
      <c r="D8" s="91" t="s">
        <v>275</v>
      </c>
      <c r="E8" s="77" t="str">
        <f t="shared" si="0"/>
        <v>"[LIBRARY BEING LEARNED] " &amp; $I$3 &amp; " | " &amp;</v>
      </c>
      <c r="F8" s="54" t="s">
        <v>227</v>
      </c>
    </row>
    <row r="9" spans="2:29">
      <c r="B9" s="75" t="s">
        <v>225</v>
      </c>
      <c r="C9" s="54" t="s">
        <v>228</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9" s="77" t="str">
        <f t="shared" si="0"/>
        <v>"[ECOSYSTEM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v>
      </c>
      <c r="F9" s="54" t="s">
        <v>227</v>
      </c>
    </row>
    <row r="10" spans="2:29">
      <c r="B10" s="75" t="s">
        <v>225</v>
      </c>
      <c r="C10" s="54" t="s">
        <v>172</v>
      </c>
      <c r="D10" s="91" t="s">
        <v>469</v>
      </c>
      <c r="E10" s="77" t="str">
        <f t="shared" si="0"/>
        <v>"[PERSONA RULE] Act as a professional Tech Product Manager writing clear Jira tickets | " &amp;</v>
      </c>
      <c r="F10" s="54" t="s">
        <v>227</v>
      </c>
    </row>
    <row r="11" spans="2:29">
      <c r="B11" s="75" t="s">
        <v>225</v>
      </c>
      <c r="C11" s="54" t="s">
        <v>174</v>
      </c>
      <c r="D11" s="91" t="s">
        <v>406</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227</v>
      </c>
    </row>
    <row r="12" spans="2:29">
      <c r="B12" s="75" t="s">
        <v>225</v>
      </c>
      <c r="C12" s="54" t="s">
        <v>506</v>
      </c>
      <c r="D12" s="91" t="s">
        <v>498</v>
      </c>
      <c r="E12" s="77" t="str">
        <f t="shared" si="0"/>
        <v>"[LANGUAGE SEED CONTEXT] " &amp; IF($AE$7 = "", "Language Seed Not Necessary", "You MUST strictly follow this seed context to enhance, adapt, and naturalize your tone, vocabulary, and instructional quality in " &amp; $B$6 &amp; ": " &amp; $AE$7) &amp; " | " &amp;</v>
      </c>
      <c r="F12" s="54" t="s">
        <v>227</v>
      </c>
    </row>
    <row r="13" spans="2:29">
      <c r="B13" s="75" t="s">
        <v>225</v>
      </c>
      <c r="C13" s="54" t="s">
        <v>218</v>
      </c>
      <c r="D13" s="91" t="s">
        <v>608</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227</v>
      </c>
    </row>
    <row r="14" spans="2:29">
      <c r="B14" s="83" t="s">
        <v>226</v>
      </c>
      <c r="C14" s="54" t="s">
        <v>235</v>
      </c>
      <c r="D14" s="91"/>
      <c r="E14" s="77" t="str">
        <f t="shared" si="0"/>
        <v/>
      </c>
      <c r="F14" s="54" t="s">
        <v>227</v>
      </c>
    </row>
    <row r="15" spans="2:29">
      <c r="B15" s="83" t="s">
        <v>226</v>
      </c>
      <c r="C15" s="54" t="s">
        <v>235</v>
      </c>
      <c r="D15" s="91"/>
      <c r="E15" s="77" t="str">
        <f t="shared" si="0"/>
        <v/>
      </c>
      <c r="F15" s="54" t="s">
        <v>227</v>
      </c>
    </row>
    <row r="16" spans="2:29">
      <c r="B16" s="54" t="s">
        <v>279</v>
      </c>
      <c r="C16" s="54" t="s">
        <v>701</v>
      </c>
      <c r="D16" s="91" t="s">
        <v>474</v>
      </c>
      <c r="E16" s="77" t="str">
        <f t="shared" si="0"/>
        <v>"[FUNCTIONAL_STRUCTURE_POLICY] Rule: " &amp; IF(G9="Beginner", "Use simple scripts or minimal functions. ", IF(G9="Intermediate", "Use functions where appropriate. ", "Use modular functions with clear structure. ")) &amp; " | " &amp;</v>
      </c>
      <c r="F16" s="54" t="s">
        <v>227</v>
      </c>
    </row>
    <row r="17" spans="2:6">
      <c r="B17" s="54" t="s">
        <v>279</v>
      </c>
      <c r="C17" s="54" t="s">
        <v>700</v>
      </c>
      <c r="D17" s="91" t="s">
        <v>702</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227</v>
      </c>
    </row>
    <row r="18" spans="2:6">
      <c r="B18" s="54" t="s">
        <v>279</v>
      </c>
      <c r="C18" s="54" t="s">
        <v>183</v>
      </c>
      <c r="D18" s="91" t="s">
        <v>475</v>
      </c>
      <c r="E18" s="77" t="str">
        <f t="shared" si="0"/>
        <v>"[CODE QUALITY RULE] Code MUST be clean, readable, and production-like | " &amp;</v>
      </c>
      <c r="F18" s="54" t="s">
        <v>227</v>
      </c>
    </row>
    <row r="19" spans="2:6">
      <c r="B19" s="54" t="s">
        <v>279</v>
      </c>
      <c r="C19" s="54" t="s">
        <v>191</v>
      </c>
      <c r="D19" s="91" t="s">
        <v>699</v>
      </c>
      <c r="E19" s="77" t="str">
        <f t="shared" si="0"/>
        <v>"[FILE HANDLING RULE] Use correct loaders and enforce encoding='utf-8' and newline=' when applicable or supported by the programming language. | " &amp;</v>
      </c>
      <c r="F19" s="54" t="s">
        <v>227</v>
      </c>
    </row>
    <row r="20" spans="2:6">
      <c r="B20" s="54" t="s">
        <v>279</v>
      </c>
      <c r="C20" s="54" t="s">
        <v>192</v>
      </c>
      <c r="D20" s="91" t="s">
        <v>698</v>
      </c>
      <c r="E20" s="77" t="str">
        <f t="shared" si="0"/>
        <v>"[DATA TYPE RULE] Explicit casting required before calculations if the programming language requires it. | " &amp;</v>
      </c>
      <c r="F20" s="54" t="s">
        <v>227</v>
      </c>
    </row>
    <row r="21" spans="2:6">
      <c r="B21" s="54" t="s">
        <v>279</v>
      </c>
      <c r="C21" s="54" t="s">
        <v>193</v>
      </c>
      <c r="D21" s="91" t="s">
        <v>476</v>
      </c>
      <c r="E21" s="77" t="str">
        <f t="shared" si="0"/>
        <v>"[DATA ROBUSTNESS RULE] Handle missing or malformed data safely | " &amp;</v>
      </c>
      <c r="F21" s="54" t="s">
        <v>227</v>
      </c>
    </row>
    <row r="22" spans="2:6">
      <c r="B22" s="54" t="s">
        <v>279</v>
      </c>
      <c r="C22" s="54" t="s">
        <v>194</v>
      </c>
      <c r="D22" s="91" t="s">
        <v>697</v>
      </c>
      <c r="E22" s="77" t="str">
        <f t="shared" si="0"/>
        <v>"[BOOLEAN HANDLING RULE] Normalize boolean values before comparison if the programming language requires it. | " &amp;</v>
      </c>
      <c r="F22" s="54" t="s">
        <v>227</v>
      </c>
    </row>
    <row r="23" spans="2:6">
      <c r="B23" s="54" t="s">
        <v>279</v>
      </c>
      <c r="C23" s="54" t="s">
        <v>195</v>
      </c>
      <c r="D23" s="91" t="s">
        <v>413</v>
      </c>
      <c r="E23" s="77" t="str">
        <f t="shared" si="0"/>
        <v>"[DATA CONSISTENCY RULE] Respect dataset schema | " &amp;</v>
      </c>
      <c r="F23" s="54" t="s">
        <v>227</v>
      </c>
    </row>
    <row r="24" spans="2:6">
      <c r="B24" s="54" t="s">
        <v>279</v>
      </c>
      <c r="C24" s="54" t="s">
        <v>470</v>
      </c>
      <c r="D24" s="91" t="s">
        <v>471</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227</v>
      </c>
    </row>
    <row r="25" spans="2:6">
      <c r="B25" s="54" t="s">
        <v>279</v>
      </c>
      <c r="C25" s="54" t="s">
        <v>176</v>
      </c>
      <c r="D25" s="91" t="s">
        <v>704</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227</v>
      </c>
    </row>
    <row r="26" spans="2:6">
      <c r="B26" s="54" t="s">
        <v>279</v>
      </c>
      <c r="C26" s="54" t="s">
        <v>177</v>
      </c>
      <c r="D26" s="91" t="s">
        <v>416</v>
      </c>
      <c r="E26" s="77" t="str">
        <f t="shared" si="0"/>
        <v>"[DATA SUMMARY FORMAT RULE] When a dataset is present, you MUST display IMMEDIATELY AFTER THE HEADER: Dataset Summary: - File Type: - Columns / Fields: - Data Types: - Notes: | " &amp;</v>
      </c>
      <c r="F26" s="54" t="s">
        <v>227</v>
      </c>
    </row>
    <row r="27" spans="2:6">
      <c r="B27" s="54" t="s">
        <v>279</v>
      </c>
      <c r="C27" s="54" t="s">
        <v>179</v>
      </c>
      <c r="D27" s="91" t="s">
        <v>505</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227</v>
      </c>
    </row>
    <row r="28" spans="2:6">
      <c r="B28" s="54" t="s">
        <v>279</v>
      </c>
      <c r="C28" s="54" t="s">
        <v>181</v>
      </c>
      <c r="D28" s="91" t="s">
        <v>472</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227</v>
      </c>
    </row>
    <row r="29" spans="2:6">
      <c r="B29" s="54" t="s">
        <v>279</v>
      </c>
      <c r="C29" s="54" t="s">
        <v>310</v>
      </c>
      <c r="D29" s="91" t="s">
        <v>477</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227</v>
      </c>
    </row>
    <row r="30" spans="2:6">
      <c r="B30" s="54" t="s">
        <v>279</v>
      </c>
      <c r="C30" s="54" t="s">
        <v>198</v>
      </c>
      <c r="D30" s="91" t="s">
        <v>423</v>
      </c>
      <c r="E30" s="77" t="str">
        <f t="shared" si="0"/>
        <v>"[DIFFICULTY RULE] Complexity MUST match level | " &amp;</v>
      </c>
      <c r="F30" s="54" t="s">
        <v>227</v>
      </c>
    </row>
    <row r="31" spans="2:6">
      <c r="B31" s="54" t="s">
        <v>279</v>
      </c>
      <c r="C31" s="54" t="s">
        <v>210</v>
      </c>
      <c r="D31" s="91" t="s">
        <v>289</v>
      </c>
      <c r="E31" s="77" t="str">
        <f t="shared" si="0"/>
        <v>"[FORMAT RULE] Only valid markdown code blocks allowed | " &amp;</v>
      </c>
      <c r="F31" s="54" t="s">
        <v>227</v>
      </c>
    </row>
    <row r="32" spans="2:6">
      <c r="B32" s="54" t="s">
        <v>279</v>
      </c>
      <c r="C32" s="54" t="s">
        <v>212</v>
      </c>
      <c r="D32" s="91" t="s">
        <v>290</v>
      </c>
      <c r="E32" s="77" t="str">
        <f t="shared" si="0"/>
        <v>"[LANGUAGE TAG RULE] ALWAYS label markdown code blocks with the correct underlying programming language (e.g., python, javascript, sql) | " &amp;</v>
      </c>
      <c r="F32" s="54" t="s">
        <v>227</v>
      </c>
    </row>
    <row r="33" spans="2:6">
      <c r="B33" s="54" t="s">
        <v>279</v>
      </c>
      <c r="C33" s="54" t="s">
        <v>219</v>
      </c>
      <c r="D33" s="91" t="s">
        <v>478</v>
      </c>
      <c r="E33" s="77" t="str">
        <f t="shared" si="0"/>
        <v>"[OUTPUT] Only header, dataset summary or statement (if any), the defined sections, and footer | " &amp;</v>
      </c>
      <c r="F33" s="54" t="s">
        <v>227</v>
      </c>
    </row>
    <row r="34" spans="2:6">
      <c r="B34" s="54" t="s">
        <v>279</v>
      </c>
      <c r="C34" s="54" t="s">
        <v>223</v>
      </c>
      <c r="D34" s="91" t="s">
        <v>479</v>
      </c>
      <c r="E34" s="77" t="str">
        <f t="shared" si="0"/>
        <v>"[FOOTER RULE - STRICT] End your entire response EXACTLY with this markdown string (ensure all code blocks are closed before it):" &amp; CHAR(10) &amp; "---" &amp; CHAR(10) &amp; "⚡ *Coding5s System — Learn Programming by Writing Code*",</v>
      </c>
      <c r="F34" s="54" t="s">
        <v>227</v>
      </c>
    </row>
    <row r="35" spans="2:6">
      <c r="B35" s="54"/>
      <c r="C35" s="54"/>
      <c r="D35" s="91"/>
      <c r="E35" s="88" t="s">
        <v>480</v>
      </c>
      <c r="F35" s="54" t="s">
        <v>227</v>
      </c>
    </row>
    <row r="36" spans="2:6">
      <c r="B36" s="54"/>
      <c r="C36" s="54"/>
      <c r="D36" s="91"/>
      <c r="E36" s="77" t="str">
        <f t="shared" si="0"/>
        <v/>
      </c>
      <c r="F36" s="54" t="s">
        <v>227</v>
      </c>
    </row>
    <row r="37" spans="2:6">
      <c r="B37" s="54"/>
      <c r="C37" s="54"/>
      <c r="D37" s="91"/>
      <c r="E37" s="77" t="str">
        <f t="shared" si="0"/>
        <v/>
      </c>
      <c r="F37" s="54" t="s">
        <v>227</v>
      </c>
    </row>
    <row r="38" spans="2:6">
      <c r="B38" s="54"/>
      <c r="C38" s="54"/>
      <c r="D38" s="91"/>
      <c r="E38" s="77" t="str">
        <f t="shared" si="0"/>
        <v/>
      </c>
      <c r="F38" s="54" t="s">
        <v>227</v>
      </c>
    </row>
    <row r="39" spans="2:6">
      <c r="B39" s="54"/>
      <c r="C39" s="54"/>
      <c r="D39" s="91"/>
      <c r="E39" s="77" t="str">
        <f t="shared" si="0"/>
        <v/>
      </c>
      <c r="F39" s="54" t="s">
        <v>227</v>
      </c>
    </row>
    <row r="40" spans="2:6">
      <c r="B40" s="54"/>
      <c r="C40" s="54"/>
      <c r="D40" s="91"/>
      <c r="E40" s="77" t="str">
        <f t="shared" si="0"/>
        <v/>
      </c>
      <c r="F40" s="54" t="s">
        <v>227</v>
      </c>
    </row>
    <row r="41" spans="2:6">
      <c r="B41" s="54"/>
      <c r="C41" s="54"/>
      <c r="D41" s="91"/>
      <c r="E41" s="77" t="str">
        <f t="shared" si="0"/>
        <v/>
      </c>
      <c r="F41" s="54" t="s">
        <v>227</v>
      </c>
    </row>
    <row r="42" spans="2:6">
      <c r="B42" s="54"/>
      <c r="C42" s="54"/>
      <c r="D42" s="91"/>
      <c r="E42" s="77"/>
      <c r="F42" s="54"/>
    </row>
    <row r="43" spans="2:6">
      <c r="B43" s="74"/>
      <c r="C43" s="74"/>
      <c r="E43" s="86"/>
    </row>
    <row r="44" spans="2:6">
      <c r="B44" s="74"/>
      <c r="C44" s="74"/>
      <c r="E44" s="86"/>
    </row>
    <row r="45" spans="2:6" ht="36">
      <c r="B45" s="79" t="s">
        <v>465</v>
      </c>
      <c r="C45" s="74"/>
      <c r="E45" s="86"/>
    </row>
    <row r="46" spans="2:6">
      <c r="B46" s="76" t="s">
        <v>272</v>
      </c>
      <c r="C46" s="76" t="s">
        <v>594</v>
      </c>
      <c r="D46" s="76" t="s">
        <v>595</v>
      </c>
      <c r="E46" s="88" t="s">
        <v>273</v>
      </c>
      <c r="F46" s="32" t="s">
        <v>227</v>
      </c>
    </row>
    <row r="47" spans="2:6">
      <c r="B47" s="54" t="s">
        <v>225</v>
      </c>
      <c r="C47" s="54" t="s">
        <v>162</v>
      </c>
      <c r="D47" s="91" t="s">
        <v>467</v>
      </c>
      <c r="E47" s="77" t="str">
        <f>IF(D47="","",""""&amp;C47&amp;" "&amp;IF(C47="[FOOTER RULE - STRICT]",D47,IF(RIGHT(D47,6)=" | "&amp;CHAR(34)&amp;" &amp;",D47,D47&amp;" | "&amp;CHAR(34)&amp;" &amp;")))</f>
        <v>"[ROLE] Tech Product Manager assigning a " &amp; $I$2 &amp; " Jira Ticket | " &amp;</v>
      </c>
      <c r="F47" s="32" t="s">
        <v>227</v>
      </c>
    </row>
    <row r="48" spans="2:6">
      <c r="B48" s="54" t="s">
        <v>225</v>
      </c>
      <c r="C48" s="54" t="s">
        <v>164</v>
      </c>
      <c r="D48" s="91" t="s">
        <v>481</v>
      </c>
      <c r="E48" s="77" t="str">
        <f t="shared" ref="E48:E76" si="1">IF(D48="","",""""&amp;C48&amp;" "&amp;IF(C48="[FOOTER RULE - STRICT]",D48,IF(RIGHT(D48,6)=" | "&amp;CHAR(34)&amp;" &amp;",D48,D48&amp;" | "&amp;CHAR(34)&amp;" &amp;")))</f>
        <v>"[TASK] Provide a guided project implementation with full solution | " &amp;</v>
      </c>
      <c r="F48" s="32" t="s">
        <v>227</v>
      </c>
    </row>
    <row r="49" spans="2:6">
      <c r="B49" s="54" t="s">
        <v>225</v>
      </c>
      <c r="C49" s="54" t="s">
        <v>324</v>
      </c>
      <c r="D49" s="91" t="s">
        <v>167</v>
      </c>
      <c r="E49" s="77" t="str">
        <f t="shared" si="1"/>
        <v>"[PROJECT] " &amp; I9 &amp; " | " &amp;</v>
      </c>
      <c r="F49" s="32" t="s">
        <v>227</v>
      </c>
    </row>
    <row r="50" spans="2:6">
      <c r="B50" s="54" t="s">
        <v>225</v>
      </c>
      <c r="C50" s="54" t="s">
        <v>260</v>
      </c>
      <c r="D50" s="91" t="s">
        <v>261</v>
      </c>
      <c r="E50" s="77" t="str">
        <f t="shared" si="1"/>
        <v>"[TOPICS USED] " &amp; B9 &amp; " | " &amp;</v>
      </c>
      <c r="F50" s="32" t="s">
        <v>227</v>
      </c>
    </row>
    <row r="51" spans="2:6">
      <c r="B51" s="54" t="s">
        <v>225</v>
      </c>
      <c r="C51" s="54" t="s">
        <v>168</v>
      </c>
      <c r="D51" s="91" t="s">
        <v>169</v>
      </c>
      <c r="E51" s="77" t="str">
        <f t="shared" si="1"/>
        <v>"[LEVEL] " &amp; G9 &amp; " | " &amp;</v>
      </c>
      <c r="F51" s="32" t="s">
        <v>227</v>
      </c>
    </row>
    <row r="52" spans="2:6">
      <c r="B52" s="54" t="s">
        <v>225</v>
      </c>
      <c r="C52" s="54" t="s">
        <v>172</v>
      </c>
      <c r="D52" s="91" t="s">
        <v>482</v>
      </c>
      <c r="E52" s="77" t="str">
        <f t="shared" si="1"/>
        <v>"[PERSONA RULE] Act as a professional Tech Product Manager defining a project ticket | " &amp;</v>
      </c>
      <c r="F52" s="32" t="s">
        <v>227</v>
      </c>
    </row>
    <row r="53" spans="2:6">
      <c r="B53" s="54" t="s">
        <v>225</v>
      </c>
      <c r="C53" s="54" t="s">
        <v>233</v>
      </c>
      <c r="D53" s="91" t="s">
        <v>275</v>
      </c>
      <c r="E53" s="77" t="str">
        <f t="shared" si="1"/>
        <v>"[LIBRARY BEING LEARNED] " &amp; $I$3 &amp; " | " &amp;</v>
      </c>
      <c r="F53" s="32" t="s">
        <v>227</v>
      </c>
    </row>
    <row r="54" spans="2:6">
      <c r="B54" s="54" t="s">
        <v>225</v>
      </c>
      <c r="C54" s="54" t="s">
        <v>228</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54" s="77" t="str">
        <f t="shared" si="1"/>
        <v>"[ECOSYSTEM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v>
      </c>
      <c r="F54" s="32" t="s">
        <v>227</v>
      </c>
    </row>
    <row r="55" spans="2:6">
      <c r="B55" s="54" t="s">
        <v>225</v>
      </c>
      <c r="C55" s="54" t="s">
        <v>218</v>
      </c>
      <c r="D55" s="91" t="s">
        <v>609</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227</v>
      </c>
    </row>
    <row r="56" spans="2:6">
      <c r="B56" s="54" t="s">
        <v>225</v>
      </c>
      <c r="C56" s="54" t="s">
        <v>174</v>
      </c>
      <c r="D56" s="91" t="s">
        <v>483</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227</v>
      </c>
    </row>
    <row r="57" spans="2:6">
      <c r="B57" s="54" t="s">
        <v>225</v>
      </c>
      <c r="C57" s="54" t="s">
        <v>506</v>
      </c>
      <c r="D57" s="91" t="s">
        <v>498</v>
      </c>
      <c r="E57" s="77" t="str">
        <f t="shared" si="1"/>
        <v>"[LANGUAGE SEED CONTEXT] " &amp; IF($AE$7 = "", "Language Seed Not Necessary", "You MUST strictly follow this seed context to enhance, adapt, and naturalize your tone, vocabulary, and instructional quality in " &amp; $B$6 &amp; ": " &amp; $AE$7) &amp; " | " &amp;</v>
      </c>
      <c r="F57" s="32" t="s">
        <v>227</v>
      </c>
    </row>
    <row r="58" spans="2:6">
      <c r="B58" s="54" t="s">
        <v>226</v>
      </c>
      <c r="C58" s="54" t="s">
        <v>235</v>
      </c>
      <c r="D58" s="91"/>
      <c r="E58" s="77" t="str">
        <f t="shared" si="1"/>
        <v/>
      </c>
      <c r="F58" s="32" t="s">
        <v>227</v>
      </c>
    </row>
    <row r="59" spans="2:6">
      <c r="B59" s="54" t="s">
        <v>226</v>
      </c>
      <c r="C59" s="54" t="s">
        <v>235</v>
      </c>
      <c r="D59" s="91"/>
      <c r="E59" s="77" t="str">
        <f t="shared" si="1"/>
        <v/>
      </c>
      <c r="F59" s="32" t="s">
        <v>227</v>
      </c>
    </row>
    <row r="60" spans="2:6">
      <c r="B60" s="54" t="s">
        <v>279</v>
      </c>
      <c r="C60" s="54" t="s">
        <v>181</v>
      </c>
      <c r="D60" s="91" t="s">
        <v>703</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227</v>
      </c>
    </row>
    <row r="61" spans="2:6">
      <c r="B61" s="54" t="s">
        <v>279</v>
      </c>
      <c r="C61" s="54" t="s">
        <v>473</v>
      </c>
      <c r="D61" s="91" t="s">
        <v>484</v>
      </c>
      <c r="E61" s="77" t="str">
        <f t="shared" si="1"/>
        <v>"[CRITICAL OUTPUT RULE] Output MUST match real execution - Convert sets to sorted lists before printing | " &amp;</v>
      </c>
      <c r="F61" s="32" t="s">
        <v>227</v>
      </c>
    </row>
    <row r="62" spans="2:6">
      <c r="B62" s="54" t="s">
        <v>279</v>
      </c>
      <c r="C62" s="54" t="s">
        <v>182</v>
      </c>
      <c r="D62" s="91" t="s">
        <v>485</v>
      </c>
      <c r="E62" s="77" t="str">
        <f t="shared" si="1"/>
        <v>"[FUNCTION RULE] " &amp; IF(G9="Beginner", "Avoid complex structure. ", IF(G9="Intermediate", "Functions optional. ", "Use structured modular functions. ")) &amp; " | " &amp;</v>
      </c>
      <c r="F62" s="32" t="s">
        <v>227</v>
      </c>
    </row>
    <row r="63" spans="2:6">
      <c r="B63" s="54" t="s">
        <v>279</v>
      </c>
      <c r="C63" s="54" t="s">
        <v>470</v>
      </c>
      <c r="D63" s="91" t="s">
        <v>486</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227</v>
      </c>
    </row>
    <row r="64" spans="2:6">
      <c r="B64" s="54" t="s">
        <v>279</v>
      </c>
      <c r="C64" s="54" t="s">
        <v>176</v>
      </c>
      <c r="D64" s="91" t="s">
        <v>487</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227</v>
      </c>
    </row>
    <row r="65" spans="2:6">
      <c r="B65" s="54" t="s">
        <v>279</v>
      </c>
      <c r="C65" s="54" t="s">
        <v>179</v>
      </c>
      <c r="D65" s="91" t="s">
        <v>488</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227</v>
      </c>
    </row>
    <row r="66" spans="2:6">
      <c r="B66" s="54" t="s">
        <v>279</v>
      </c>
      <c r="C66" s="54" t="s">
        <v>183</v>
      </c>
      <c r="D66" s="91" t="s">
        <v>489</v>
      </c>
      <c r="E66" s="77" t="str">
        <f t="shared" si="1"/>
        <v>"[CODE QUALITY RULE] Code MUST be clean and realistic | " &amp;</v>
      </c>
      <c r="F66" s="32" t="s">
        <v>227</v>
      </c>
    </row>
    <row r="67" spans="2:6">
      <c r="B67" s="54" t="s">
        <v>279</v>
      </c>
      <c r="C67" s="54" t="s">
        <v>193</v>
      </c>
      <c r="D67" s="91" t="s">
        <v>432</v>
      </c>
      <c r="E67" s="77" t="str">
        <f t="shared" si="1"/>
        <v>"[DATA ROBUSTNESS RULE] Handle real-world data safely | " &amp;</v>
      </c>
      <c r="F67" s="32" t="s">
        <v>227</v>
      </c>
    </row>
    <row r="68" spans="2:6">
      <c r="B68" s="54" t="s">
        <v>279</v>
      </c>
      <c r="C68" s="54" t="s">
        <v>210</v>
      </c>
      <c r="D68" s="91" t="s">
        <v>490</v>
      </c>
      <c r="E68" s="77" t="str">
        <f t="shared" si="1"/>
        <v>"[FORMAT RULE] Only markdown code blocks allowed | " &amp;</v>
      </c>
      <c r="F68" s="32" t="s">
        <v>227</v>
      </c>
    </row>
    <row r="69" spans="2:6">
      <c r="B69" s="54" t="s">
        <v>279</v>
      </c>
      <c r="C69" s="54" t="s">
        <v>212</v>
      </c>
      <c r="D69" s="91" t="s">
        <v>290</v>
      </c>
      <c r="E69" s="77" t="str">
        <f t="shared" si="1"/>
        <v>"[LANGUAGE TAG RULE] ALWAYS label markdown code blocks with the correct underlying programming language (e.g., python, javascript, sql) | " &amp;</v>
      </c>
      <c r="F69" s="32" t="s">
        <v>227</v>
      </c>
    </row>
    <row r="70" spans="2:6">
      <c r="B70" s="54" t="s">
        <v>279</v>
      </c>
      <c r="C70" s="54" t="s">
        <v>267</v>
      </c>
      <c r="D70" s="91" t="s">
        <v>491</v>
      </c>
      <c r="E70" s="77" t="str">
        <f t="shared" si="1"/>
        <v>"[EXECUTION RULE] Code MUST run correctly | " &amp;</v>
      </c>
      <c r="F70" s="32" t="s">
        <v>227</v>
      </c>
    </row>
    <row r="71" spans="2:6">
      <c r="B71" s="54" t="s">
        <v>279</v>
      </c>
      <c r="C71" s="54" t="s">
        <v>219</v>
      </c>
      <c r="D71" s="91" t="s">
        <v>492</v>
      </c>
      <c r="E71" s="77" t="str">
        <f t="shared" si="1"/>
        <v>"[OUTPUT] Only header, dataset summary or statement (if any), defined sections, and footer, | " &amp;</v>
      </c>
      <c r="F71" s="32" t="s">
        <v>227</v>
      </c>
    </row>
    <row r="72" spans="2:6">
      <c r="B72" s="54" t="s">
        <v>279</v>
      </c>
      <c r="C72" s="54" t="s">
        <v>223</v>
      </c>
      <c r="D72" s="91" t="s">
        <v>271</v>
      </c>
      <c r="E72" s="77" t="str">
        <f t="shared" si="1"/>
        <v>"[FOOTER RULE - STRICT] End your entire response EXACTLY with this markdown string (ensure all code blocks are closed before it):" &amp; CHAR(10) &amp; "---" &amp; CHAR(10) &amp; "⚡ *Coding5s System — Learn Programming by Writing Code*")</v>
      </c>
      <c r="F72" s="32" t="s">
        <v>227</v>
      </c>
    </row>
    <row r="73" spans="2:6">
      <c r="B73" s="54"/>
      <c r="C73" s="54"/>
      <c r="D73" s="91"/>
      <c r="E73" s="77" t="str">
        <f t="shared" si="1"/>
        <v/>
      </c>
      <c r="F73" s="32" t="s">
        <v>227</v>
      </c>
    </row>
    <row r="74" spans="2:6">
      <c r="B74" s="54"/>
      <c r="C74" s="54"/>
      <c r="D74" s="91"/>
      <c r="E74" s="77" t="str">
        <f t="shared" si="1"/>
        <v/>
      </c>
      <c r="F74" s="32" t="s">
        <v>227</v>
      </c>
    </row>
    <row r="75" spans="2:6">
      <c r="B75" s="54"/>
      <c r="C75" s="54"/>
      <c r="D75" s="91"/>
      <c r="E75" s="77" t="str">
        <f t="shared" si="1"/>
        <v/>
      </c>
      <c r="F75" s="32" t="s">
        <v>227</v>
      </c>
    </row>
    <row r="76" spans="2:6">
      <c r="B76" s="54"/>
      <c r="C76" s="54"/>
      <c r="D76" s="91"/>
      <c r="E76" s="77" t="str">
        <f t="shared" si="1"/>
        <v/>
      </c>
      <c r="F76" s="32" t="s">
        <v>227</v>
      </c>
    </row>
    <row r="77" spans="2:6">
      <c r="E77" s="86"/>
      <c r="F77" t="s">
        <v>227</v>
      </c>
    </row>
    <row r="79" spans="2:6" ht="36">
      <c r="B79" s="80" t="s">
        <v>466</v>
      </c>
    </row>
    <row r="80" spans="2:6">
      <c r="B80" s="76" t="s">
        <v>224</v>
      </c>
      <c r="C80" s="76" t="s">
        <v>594</v>
      </c>
      <c r="D80" s="76" t="s">
        <v>595</v>
      </c>
      <c r="E80" s="89" t="s">
        <v>240</v>
      </c>
      <c r="F80" s="54" t="s">
        <v>227</v>
      </c>
    </row>
    <row r="81" spans="2:6">
      <c r="B81" s="54" t="s">
        <v>225</v>
      </c>
      <c r="C81" s="54" t="s">
        <v>493</v>
      </c>
      <c r="D81" s="91" t="s">
        <v>494</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227</v>
      </c>
    </row>
    <row r="82" spans="2:6">
      <c r="B82" s="54" t="s">
        <v>225</v>
      </c>
      <c r="C82" s="54" t="s">
        <v>242</v>
      </c>
      <c r="D82" s="91" t="s">
        <v>495</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227</v>
      </c>
    </row>
    <row r="83" spans="2:6">
      <c r="B83" s="54" t="s">
        <v>225</v>
      </c>
      <c r="C83" s="54" t="s">
        <v>243</v>
      </c>
      <c r="D83" s="91" t="s">
        <v>496</v>
      </c>
      <c r="E83" s="17" t="str">
        <f t="shared" si="2"/>
        <v>"[CONTEXT] You are reviewing the final implementation of a new feature for a " &amp; IF(UPPER(H9)="PROJECT", "PROJECT: " &amp; I9 &amp; ". Topics integrated: " &amp; B9 &amp; ". Business Goal: " &amp; J9, "TOPIC: " &amp; I9 &amp; ". Goal: " &amp; J9) &amp; " | " &amp;</v>
      </c>
      <c r="F83" s="54" t="s">
        <v>227</v>
      </c>
    </row>
    <row r="84" spans="2:6">
      <c r="B84" s="54" t="s">
        <v>225</v>
      </c>
      <c r="C84" s="54" t="s">
        <v>164</v>
      </c>
      <c r="D84" s="91" t="s">
        <v>497</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227</v>
      </c>
    </row>
    <row r="85" spans="2:6">
      <c r="B85" s="54" t="s">
        <v>225</v>
      </c>
      <c r="C85" s="54" t="s">
        <v>233</v>
      </c>
      <c r="D85" s="91" t="s">
        <v>275</v>
      </c>
      <c r="E85" s="17" t="str">
        <f t="shared" si="2"/>
        <v>"[LIBRARY BEING LEARNED] " &amp; $I$3 &amp; " | " &amp;</v>
      </c>
      <c r="F85" s="54" t="s">
        <v>227</v>
      </c>
    </row>
    <row r="86" spans="2:6">
      <c r="B86" s="54" t="s">
        <v>225</v>
      </c>
      <c r="C86" s="54" t="s">
        <v>174</v>
      </c>
      <c r="D86" s="91" t="s">
        <v>262</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227</v>
      </c>
    </row>
    <row r="87" spans="2:6">
      <c r="B87" s="54" t="s">
        <v>225</v>
      </c>
      <c r="C87" s="54" t="s">
        <v>506</v>
      </c>
      <c r="D87" s="91" t="s">
        <v>498</v>
      </c>
      <c r="E87" s="17" t="str">
        <f t="shared" si="2"/>
        <v>"[LANGUAGE SEED CONTEXT] " &amp; IF($AE$7 = "", "Language Seed Not Necessary", "You MUST strictly follow this seed context to enhance, adapt, and naturalize your tone, vocabulary, and instructional quality in " &amp; $B$6 &amp; ": " &amp; $AE$7) &amp; " | " &amp;</v>
      </c>
      <c r="F87" s="54" t="s">
        <v>227</v>
      </c>
    </row>
    <row r="88" spans="2:6">
      <c r="B88" s="54" t="s">
        <v>225</v>
      </c>
      <c r="C88" s="54" t="s">
        <v>218</v>
      </c>
      <c r="D88" s="91" t="s">
        <v>610</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227</v>
      </c>
    </row>
    <row r="89" spans="2:6">
      <c r="B89" s="54" t="s">
        <v>226</v>
      </c>
      <c r="C89" s="54" t="s">
        <v>235</v>
      </c>
      <c r="D89" s="91"/>
      <c r="E89" s="17" t="str">
        <f t="shared" si="2"/>
        <v/>
      </c>
      <c r="F89" s="54" t="s">
        <v>227</v>
      </c>
    </row>
    <row r="90" spans="2:6">
      <c r="B90" s="54" t="s">
        <v>226</v>
      </c>
      <c r="C90" s="54" t="s">
        <v>695</v>
      </c>
      <c r="D90" s="91" t="str">
        <f>Variables!E59 &amp; " | " &amp; CHAR(34) &amp; " &amp;"</f>
        <v>Code MUST adhere strictly to Effective Dart style guidelines. Use camelCase for variables/functions, PascalCase for classes, snake_case for files. NEVER leak state globally; enforce Sound Null Safety. Prioritize modern async/await and robust Stream architectures. | " &amp;</v>
      </c>
      <c r="E90" s="17" t="str">
        <f t="shared" si="2"/>
        <v>"[CODE_QUALITY_PROTOCOL] Code MUST adhere strictly to Effective Dart style guidelines. Use camelCase for variables/functions, PascalCase for classes, snake_case for files. NEVER leak state globally; enforce Sound Null Safety. Prioritize modern async/await and robust Stream architectures. | " &amp;</v>
      </c>
      <c r="F90" s="54" t="s">
        <v>227</v>
      </c>
    </row>
    <row r="91" spans="2:6">
      <c r="B91" s="54" t="s">
        <v>279</v>
      </c>
      <c r="C91" s="54" t="s">
        <v>244</v>
      </c>
      <c r="D91" s="91" t="s">
        <v>499</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227</v>
      </c>
    </row>
    <row r="92" spans="2:6">
      <c r="B92" s="54" t="s">
        <v>279</v>
      </c>
      <c r="C92" s="54" t="s">
        <v>246</v>
      </c>
      <c r="D92" s="91" t="s">
        <v>500</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227</v>
      </c>
    </row>
    <row r="93" spans="2:6">
      <c r="B93" s="54" t="s">
        <v>279</v>
      </c>
      <c r="C93" s="54" t="s">
        <v>247</v>
      </c>
      <c r="D93" s="91" t="s">
        <v>501</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227</v>
      </c>
    </row>
    <row r="94" spans="2:6">
      <c r="B94" s="54" t="s">
        <v>279</v>
      </c>
      <c r="C94" s="54" t="s">
        <v>502</v>
      </c>
      <c r="D94" s="91" t="s">
        <v>503</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227</v>
      </c>
    </row>
    <row r="95" spans="2:6">
      <c r="B95" s="54" t="s">
        <v>279</v>
      </c>
      <c r="C95" s="54" t="s">
        <v>341</v>
      </c>
      <c r="D95" s="91" t="s">
        <v>504</v>
      </c>
      <c r="E95" s="17" t="str">
        <f t="shared" si="2"/>
        <v>"[FOOTER RULE] End your response with: '--- ⚡ *Coding5s Mentor System — Eliminating Epistemic Debt &amp; Shipping to Production*'",</v>
      </c>
      <c r="F95" s="54" t="s">
        <v>227</v>
      </c>
    </row>
    <row r="96" spans="2:6">
      <c r="B96" s="54"/>
      <c r="C96" s="54"/>
      <c r="D96" s="91"/>
      <c r="E96" s="89" t="s">
        <v>451</v>
      </c>
      <c r="F96" s="54" t="s">
        <v>227</v>
      </c>
    </row>
    <row r="97" spans="2:6">
      <c r="B97" s="54"/>
      <c r="C97" s="54"/>
      <c r="D97" s="91"/>
      <c r="E97" s="77" t="str">
        <f t="shared" ref="E97:E100" si="3">IF(D97="","",""""&amp;C97&amp;" "&amp;IF(C97="[FOOTER RULE - STRICT]",D97,IF(RIGHT(D97,6)=" | "&amp;CHAR(34)&amp;" &amp;",D97,D97&amp;" | "&amp;CHAR(34)&amp;" &amp;")))</f>
        <v/>
      </c>
      <c r="F97" s="54" t="s">
        <v>227</v>
      </c>
    </row>
    <row r="98" spans="2:6">
      <c r="B98" s="54"/>
      <c r="C98" s="54"/>
      <c r="D98" s="91"/>
      <c r="E98" s="77" t="str">
        <f t="shared" si="3"/>
        <v/>
      </c>
      <c r="F98" s="54" t="s">
        <v>227</v>
      </c>
    </row>
    <row r="99" spans="2:6">
      <c r="B99" s="54"/>
      <c r="C99" s="54"/>
      <c r="D99" s="91"/>
      <c r="E99" s="77" t="str">
        <f t="shared" si="3"/>
        <v/>
      </c>
      <c r="F99" s="54" t="s">
        <v>227</v>
      </c>
    </row>
    <row r="100" spans="2:6">
      <c r="B100" s="54"/>
      <c r="C100" s="54"/>
      <c r="D100" s="91"/>
      <c r="E100" s="77" t="str">
        <f t="shared" si="3"/>
        <v/>
      </c>
      <c r="F100" s="54" t="s">
        <v>227</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565</v>
      </c>
      <c r="C2" t="s">
        <v>536</v>
      </c>
      <c r="D2" t="s">
        <v>25</v>
      </c>
      <c r="E2" t="s">
        <v>566</v>
      </c>
    </row>
    <row r="3" spans="2:5">
      <c r="B3" t="s">
        <v>537</v>
      </c>
      <c r="C3" t="s">
        <v>20</v>
      </c>
      <c r="D3" t="s">
        <v>538</v>
      </c>
      <c r="E3" t="s">
        <v>567</v>
      </c>
    </row>
    <row r="4" spans="2:5">
      <c r="B4" t="s">
        <v>539</v>
      </c>
      <c r="C4" t="s">
        <v>557</v>
      </c>
      <c r="D4" t="s">
        <v>538</v>
      </c>
      <c r="E4" t="s">
        <v>568</v>
      </c>
    </row>
    <row r="5" spans="2:5">
      <c r="B5" t="s">
        <v>540</v>
      </c>
      <c r="C5" t="s">
        <v>23</v>
      </c>
      <c r="D5" t="s">
        <v>538</v>
      </c>
      <c r="E5" t="s">
        <v>569</v>
      </c>
    </row>
    <row r="6" spans="2:5">
      <c r="B6" t="s">
        <v>541</v>
      </c>
      <c r="C6" t="s">
        <v>24</v>
      </c>
      <c r="D6" t="s">
        <v>538</v>
      </c>
      <c r="E6" t="s">
        <v>570</v>
      </c>
    </row>
    <row r="7" spans="2:5">
      <c r="B7" t="s">
        <v>542</v>
      </c>
      <c r="C7" t="s">
        <v>25</v>
      </c>
      <c r="D7" t="s">
        <v>538</v>
      </c>
      <c r="E7" t="s">
        <v>571</v>
      </c>
    </row>
    <row r="8" spans="2:5">
      <c r="B8" t="s">
        <v>543</v>
      </c>
      <c r="C8" t="s">
        <v>26</v>
      </c>
      <c r="D8" t="s">
        <v>538</v>
      </c>
      <c r="E8" t="s">
        <v>572</v>
      </c>
    </row>
    <row r="9" spans="2:5">
      <c r="B9" t="s">
        <v>544</v>
      </c>
      <c r="C9" t="s">
        <v>27</v>
      </c>
      <c r="D9" t="s">
        <v>538</v>
      </c>
      <c r="E9" t="s">
        <v>573</v>
      </c>
    </row>
    <row r="10" spans="2:5">
      <c r="B10" t="s">
        <v>545</v>
      </c>
      <c r="C10" t="s">
        <v>47</v>
      </c>
      <c r="D10" t="s">
        <v>546</v>
      </c>
      <c r="E10" t="s">
        <v>574</v>
      </c>
    </row>
    <row r="11" spans="2:5">
      <c r="B11" t="s">
        <v>547</v>
      </c>
      <c r="C11" t="s">
        <v>548</v>
      </c>
      <c r="D11" t="s">
        <v>546</v>
      </c>
      <c r="E11" t="s">
        <v>575</v>
      </c>
    </row>
    <row r="12" spans="2:5">
      <c r="B12" t="s">
        <v>549</v>
      </c>
      <c r="C12" t="s">
        <v>558</v>
      </c>
      <c r="D12" t="s">
        <v>546</v>
      </c>
      <c r="E12" t="s">
        <v>576</v>
      </c>
    </row>
    <row r="13" spans="2:5">
      <c r="B13" t="s">
        <v>550</v>
      </c>
      <c r="C13" t="s">
        <v>513</v>
      </c>
      <c r="D13" t="s">
        <v>546</v>
      </c>
      <c r="E13" t="s">
        <v>577</v>
      </c>
    </row>
    <row r="14" spans="2:5">
      <c r="B14" t="s">
        <v>551</v>
      </c>
      <c r="C14" t="s">
        <v>559</v>
      </c>
      <c r="D14" t="s">
        <v>538</v>
      </c>
      <c r="E14" t="s">
        <v>578</v>
      </c>
    </row>
    <row r="15" spans="2:5">
      <c r="B15" t="s">
        <v>552</v>
      </c>
      <c r="C15" t="s">
        <v>560</v>
      </c>
      <c r="D15" t="s">
        <v>538</v>
      </c>
      <c r="E15" t="s">
        <v>579</v>
      </c>
    </row>
    <row r="16" spans="2:5">
      <c r="B16" t="s">
        <v>553</v>
      </c>
      <c r="C16" t="s">
        <v>561</v>
      </c>
      <c r="D16" t="s">
        <v>538</v>
      </c>
      <c r="E16" t="s">
        <v>580</v>
      </c>
    </row>
    <row r="17" spans="2:5">
      <c r="B17" t="s">
        <v>554</v>
      </c>
      <c r="C17" t="s">
        <v>562</v>
      </c>
      <c r="D17" t="s">
        <v>538</v>
      </c>
      <c r="E17" t="s">
        <v>581</v>
      </c>
    </row>
    <row r="18" spans="2:5">
      <c r="B18" t="s">
        <v>555</v>
      </c>
      <c r="C18" t="s">
        <v>563</v>
      </c>
      <c r="D18" t="s">
        <v>538</v>
      </c>
      <c r="E18" t="s">
        <v>582</v>
      </c>
    </row>
    <row r="19" spans="2:5">
      <c r="B19" t="s">
        <v>556</v>
      </c>
      <c r="C19" t="s">
        <v>564</v>
      </c>
      <c r="D19" t="s">
        <v>538</v>
      </c>
      <c r="E19" t="s">
        <v>583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heetViews>
  <sheetFormatPr defaultRowHeight="15"/>
  <cols>
    <col min="1" max="1" width="3.140625" customWidth="1"/>
  </cols>
  <sheetData>
    <row r="2" spans="2:11">
      <c r="B2" s="105" t="s">
        <v>517</v>
      </c>
      <c r="C2" s="106"/>
      <c r="D2" s="106"/>
      <c r="E2" s="106"/>
      <c r="F2" s="106"/>
      <c r="G2" s="106"/>
      <c r="H2" s="106"/>
      <c r="I2" s="106"/>
      <c r="J2" s="106"/>
      <c r="K2" s="107"/>
    </row>
    <row r="3" spans="2:11">
      <c r="B3" s="108"/>
      <c r="K3" s="109"/>
    </row>
    <row r="4" spans="2:11">
      <c r="B4" s="108" t="s">
        <v>518</v>
      </c>
      <c r="K4" s="109"/>
    </row>
    <row r="5" spans="2:11">
      <c r="B5" s="108"/>
      <c r="K5" s="109"/>
    </row>
    <row r="6" spans="2:11">
      <c r="B6" s="110" t="s">
        <v>519</v>
      </c>
      <c r="K6" s="109"/>
    </row>
    <row r="7" spans="2:11">
      <c r="B7" s="110" t="s">
        <v>520</v>
      </c>
      <c r="K7" s="109"/>
    </row>
    <row r="8" spans="2:11">
      <c r="B8" s="110" t="s">
        <v>521</v>
      </c>
      <c r="K8" s="109"/>
    </row>
    <row r="9" spans="2:11">
      <c r="B9" s="110" t="s">
        <v>522</v>
      </c>
      <c r="K9" s="109"/>
    </row>
    <row r="10" spans="2:11">
      <c r="B10" s="110" t="s">
        <v>523</v>
      </c>
      <c r="K10" s="109"/>
    </row>
    <row r="11" spans="2:11">
      <c r="B11" s="110" t="s">
        <v>524</v>
      </c>
      <c r="K11" s="109"/>
    </row>
    <row r="12" spans="2:11">
      <c r="B12" s="110"/>
      <c r="K12" s="109"/>
    </row>
    <row r="13" spans="2:11">
      <c r="B13" s="110" t="s">
        <v>525</v>
      </c>
      <c r="K13" s="109"/>
    </row>
    <row r="14" spans="2:11">
      <c r="B14" s="110" t="s">
        <v>526</v>
      </c>
      <c r="K14" s="109"/>
    </row>
    <row r="15" spans="2:11">
      <c r="B15" s="110"/>
      <c r="K15" s="109"/>
    </row>
    <row r="16" spans="2:11">
      <c r="B16" s="110" t="s">
        <v>527</v>
      </c>
      <c r="K16" s="109"/>
    </row>
    <row r="17" spans="2:11">
      <c r="B17" s="110" t="s">
        <v>528</v>
      </c>
      <c r="K17" s="109"/>
    </row>
    <row r="18" spans="2:11">
      <c r="B18" s="110" t="s">
        <v>529</v>
      </c>
      <c r="K18" s="109"/>
    </row>
    <row r="19" spans="2:11">
      <c r="B19" s="110" t="s">
        <v>530</v>
      </c>
      <c r="K19" s="109"/>
    </row>
    <row r="20" spans="2:11">
      <c r="B20" s="110" t="s">
        <v>531</v>
      </c>
      <c r="K20" s="109"/>
    </row>
    <row r="21" spans="2:11">
      <c r="B21" s="110" t="s">
        <v>532</v>
      </c>
      <c r="K21" s="109"/>
    </row>
    <row r="22" spans="2:11">
      <c r="B22" s="110" t="s">
        <v>533</v>
      </c>
      <c r="K22" s="109"/>
    </row>
    <row r="23" spans="2:11">
      <c r="B23" s="110"/>
      <c r="K23" s="109"/>
    </row>
    <row r="24" spans="2:11">
      <c r="B24" s="110" t="s">
        <v>534</v>
      </c>
      <c r="D24" s="114" t="s">
        <v>535</v>
      </c>
      <c r="K24" s="109"/>
    </row>
    <row r="25" spans="2:11">
      <c r="B25" s="111"/>
      <c r="C25" s="112"/>
      <c r="D25" s="112"/>
      <c r="E25" s="112"/>
      <c r="F25" s="112"/>
      <c r="G25" s="112"/>
      <c r="H25" s="112"/>
      <c r="I25" s="112"/>
      <c r="J25" s="112"/>
      <c r="K25" s="113"/>
    </row>
  </sheetData>
  <hyperlinks>
    <hyperlink ref="D24" r:id="rId1" xr:uid="{C1585F6D-E84E-4BDD-BFC6-8C9DE04D69F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23"/>
  <sheetViews>
    <sheetView showGridLines="0" workbookViewId="0"/>
  </sheetViews>
  <sheetFormatPr defaultRowHeight="15"/>
  <sheetData>
    <row r="1" spans="1:1" ht="18">
      <c r="A1" s="115" t="s">
        <v>584</v>
      </c>
    </row>
    <row r="3" spans="1:1">
      <c r="A3" t="s">
        <v>585</v>
      </c>
    </row>
    <row r="4" spans="1:1">
      <c r="A4" s="116"/>
    </row>
    <row r="5" spans="1:1">
      <c r="A5" s="117" t="s">
        <v>586</v>
      </c>
    </row>
    <row r="6" spans="1:1">
      <c r="A6" s="116"/>
    </row>
    <row r="7" spans="1:1">
      <c r="A7" s="116"/>
    </row>
    <row r="8" spans="1:1">
      <c r="A8" s="118"/>
    </row>
    <row r="9" spans="1:1">
      <c r="A9" s="119" t="s">
        <v>587</v>
      </c>
    </row>
    <row r="10" spans="1:1">
      <c r="A10" s="118"/>
    </row>
    <row r="11" spans="1:1">
      <c r="A11" s="119" t="s">
        <v>588</v>
      </c>
    </row>
    <row r="12" spans="1:1">
      <c r="A12" s="116"/>
    </row>
    <row r="13" spans="1:1">
      <c r="A13" s="117" t="s">
        <v>589</v>
      </c>
    </row>
    <row r="14" spans="1:1">
      <c r="A14" s="116"/>
    </row>
    <row r="15" spans="1:1">
      <c r="A15" s="116"/>
    </row>
    <row r="16" spans="1:1">
      <c r="A16" s="118"/>
    </row>
    <row r="17" spans="1:1">
      <c r="A17" s="118" t="s">
        <v>590</v>
      </c>
    </row>
    <row r="18" spans="1:1">
      <c r="A18" s="118"/>
    </row>
    <row r="19" spans="1:1">
      <c r="A19" s="118" t="s">
        <v>591</v>
      </c>
    </row>
    <row r="20" spans="1:1">
      <c r="A20" s="118"/>
    </row>
    <row r="21" spans="1:1">
      <c r="A21" s="118" t="s">
        <v>592</v>
      </c>
    </row>
    <row r="22" spans="1:1">
      <c r="A22" s="116"/>
    </row>
    <row r="23" spans="1:1">
      <c r="A23" s="117" t="s">
        <v>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PromptGenerator</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2026-07-19T18:24:51Z</dcterms:modified>
</cp:coreProperties>
</file>